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codeName="ThisWorkbook" defaultThemeVersion="124226"/>
  <mc:AlternateContent xmlns:mc="http://schemas.openxmlformats.org/markup-compatibility/2006">
    <mc:Choice Requires="x15">
      <x15ac:absPath xmlns:x15ac="http://schemas.microsoft.com/office/spreadsheetml/2010/11/ac" url="https://fcogovuk-my.sharepoint.com/personal/shamsiya_chamanova_fcdo_gov_uk/Documents/Documents/GIG/Key documents/"/>
    </mc:Choice>
  </mc:AlternateContent>
  <xr:revisionPtr revIDLastSave="0" documentId="8_{8E5BE650-BFB8-4E49-AE9D-1013BF6C0183}" xr6:coauthVersionLast="47" xr6:coauthVersionMax="47" xr10:uidLastSave="{00000000-0000-0000-0000-000000000000}"/>
  <bookViews>
    <workbookView xWindow="-110" yWindow="-110" windowWidth="25820" windowHeight="10300" xr2:uid="{00000000-000D-0000-FFFF-FFFF00000000}"/>
  </bookViews>
  <sheets>
    <sheet name="C1" sheetId="5" r:id="rId1"/>
    <sheet name="C2" sheetId="6" r:id="rId2"/>
    <sheet name="C3" sheetId="7" r:id="rId3"/>
    <sheet name="Change frame" sheetId="3" r:id="rId4"/>
    <sheet name="Guidance Note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5" l="1"/>
  <c r="I49" i="5" s="1"/>
  <c r="H28" i="5"/>
  <c r="H49" i="5" s="1"/>
  <c r="G28" i="5"/>
  <c r="G49" i="5" s="1"/>
  <c r="J97" i="5"/>
  <c r="J111" i="5"/>
  <c r="G11" i="5" l="1"/>
  <c r="I11" i="5"/>
  <c r="H11" i="5"/>
  <c r="J49" i="5"/>
  <c r="G23" i="5"/>
  <c r="H23" i="5"/>
  <c r="H16" i="5" l="1"/>
  <c r="H115" i="5"/>
  <c r="I115" i="5"/>
  <c r="G115" i="5"/>
  <c r="G16" i="5"/>
  <c r="I76" i="5"/>
  <c r="I16" i="5"/>
  <c r="J23" i="5"/>
  <c r="I33" i="5"/>
  <c r="H33" i="5"/>
  <c r="J115" i="5" l="1"/>
  <c r="H6" i="5"/>
  <c r="H71" i="5"/>
  <c r="I71" i="5"/>
  <c r="F71" i="5"/>
  <c r="H81" i="5"/>
  <c r="I81" i="5"/>
  <c r="F81" i="5"/>
  <c r="H76" i="5"/>
  <c r="F76" i="5"/>
  <c r="I6" i="5"/>
  <c r="G33" i="5" l="1"/>
  <c r="J33" i="5" s="1"/>
  <c r="J16" i="5"/>
  <c r="G76" i="5"/>
  <c r="J76" i="5" s="1"/>
  <c r="G71" i="5"/>
  <c r="J71" i="5" s="1"/>
  <c r="G6" i="5"/>
  <c r="J6" i="5" s="1"/>
  <c r="G81" i="5"/>
  <c r="J81" i="5" s="1"/>
  <c r="J11" i="5" l="1"/>
  <c r="J28" i="5"/>
  <c r="I38" i="5"/>
  <c r="G38" i="5"/>
  <c r="H38" i="5"/>
</calcChain>
</file>

<file path=xl/sharedStrings.xml><?xml version="1.0" encoding="utf-8"?>
<sst xmlns="http://schemas.openxmlformats.org/spreadsheetml/2006/main" count="1324" uniqueCount="388">
  <si>
    <t>Please refer to the Guidance Notes tab for advice on completing the various fields in the logframe.</t>
  </si>
  <si>
    <t>Please refer to the Results Framework Prof Guide for broader information on the logframe approach</t>
  </si>
  <si>
    <t>FCDO UK-Central Asia Green Inclusive Growth Fund's SME Investment Finance Facility (GIG-IFF) | Component 1</t>
  </si>
  <si>
    <t>IMPACT</t>
  </si>
  <si>
    <t>Impact Indicator 1</t>
  </si>
  <si>
    <t> </t>
  </si>
  <si>
    <t>Disaggregations</t>
  </si>
  <si>
    <t>Baseline</t>
  </si>
  <si>
    <t xml:space="preserve">Year 1 Milestone </t>
  </si>
  <si>
    <t>Year 2 Milestone</t>
  </si>
  <si>
    <t>Year 3 Milestone</t>
  </si>
  <si>
    <t>Year 4 Milestone</t>
  </si>
  <si>
    <t>Target</t>
  </si>
  <si>
    <t>Target Disaggregation</t>
  </si>
  <si>
    <t>Target (date)</t>
  </si>
  <si>
    <t xml:space="preserve">Assumptions </t>
  </si>
  <si>
    <t>Foster the green and inclusive entrepreneurship sector to support Central Asia in its transition toward a green and inclusive economy that tackles inequality, while supporting economic diversification</t>
  </si>
  <si>
    <t>Number of full-time equivalent (FTE) jobs created by financed startups/SGBs</t>
  </si>
  <si>
    <t>Planned</t>
  </si>
  <si>
    <t>Geography, Gender, Age, People with Disability*, Businesses Offering Products/Services for People with Disability**, # of Green Jobs, # of Greening Jobs</t>
  </si>
  <si>
    <r>
      <rPr>
        <b/>
        <sz val="9"/>
        <color rgb="FF000000"/>
        <rFont val="Arial"/>
        <family val="2"/>
      </rPr>
      <t>KG:</t>
    </r>
    <r>
      <rPr>
        <sz val="9"/>
        <color rgb="FF000000"/>
        <rFont val="Arial"/>
        <family val="2"/>
      </rPr>
      <t xml:space="preserve"> 467 (35%) 
</t>
    </r>
    <r>
      <rPr>
        <b/>
        <sz val="9"/>
        <color rgb="FF000000"/>
        <rFont val="Arial"/>
        <family val="2"/>
      </rPr>
      <t>TJ:</t>
    </r>
    <r>
      <rPr>
        <sz val="9"/>
        <color rgb="FF000000"/>
        <rFont val="Arial"/>
        <family val="2"/>
      </rPr>
      <t xml:space="preserve"> 467 (35%) 
</t>
    </r>
    <r>
      <rPr>
        <b/>
        <sz val="9"/>
        <color rgb="FF000000"/>
        <rFont val="Arial"/>
        <family val="2"/>
      </rPr>
      <t>UZ:</t>
    </r>
    <r>
      <rPr>
        <sz val="9"/>
        <color rgb="FF000000"/>
        <rFont val="Arial"/>
        <family val="2"/>
      </rPr>
      <t xml:space="preserve"> 399 (30%) 
Women: 399 (30%)
Youth: 399 (30%)
People with Disability: 66 (5%)
Jobs in Businesses Offering Products/Services for People with Disability: 133 (10%)
Jobs in Green Business: 266 (20%)
Jobs in Greening Business: 1067 (80%)</t>
    </r>
  </si>
  <si>
    <t>31-03-29</t>
  </si>
  <si>
    <t xml:space="preserve">Economic stability and a supportive regulatory environment in KG, TJ, and UZ will persist, enabling job creation. This includes maintaining favourable policies for entrepreneurship, ensuring access to necessary resources and infrastructure, and fostering a business-friendly climate that encourages startups and SGBs to grow and hire.
</t>
  </si>
  <si>
    <t>Achieved</t>
  </si>
  <si>
    <t>Source: GIG-IFF Management Information System (MIS) with SME tracking tools</t>
  </si>
  <si>
    <t>Impact Indicator 2</t>
  </si>
  <si>
    <t>Value (in GBP) of total investments mobilised for green and greening startups/SGBs by the GIG-IFF and other investors</t>
  </si>
  <si>
    <t>Geography, Gender, Age, People with Disability, Businesses Offering Products/Services for People with Disability, Sector, Green Typology</t>
  </si>
  <si>
    <r>
      <rPr>
        <b/>
        <sz val="9"/>
        <color rgb="FF000000"/>
        <rFont val="Arial"/>
        <family val="2"/>
      </rPr>
      <t>KG:</t>
    </r>
    <r>
      <rPr>
        <sz val="9"/>
        <color rgb="FF000000"/>
        <rFont val="Arial"/>
        <family val="2"/>
      </rPr>
      <t xml:space="preserve"> 8,750,016 (35%) 
</t>
    </r>
    <r>
      <rPr>
        <b/>
        <sz val="9"/>
        <color rgb="FF000000"/>
        <rFont val="Arial"/>
        <family val="2"/>
      </rPr>
      <t>TJ:</t>
    </r>
    <r>
      <rPr>
        <sz val="9"/>
        <color rgb="FF000000"/>
        <rFont val="Arial"/>
        <family val="2"/>
      </rPr>
      <t xml:space="preserve"> 8,750,016 (35%) 
</t>
    </r>
    <r>
      <rPr>
        <b/>
        <sz val="9"/>
        <color rgb="FF000000"/>
        <rFont val="Arial"/>
        <family val="2"/>
      </rPr>
      <t>UZ:</t>
    </r>
    <r>
      <rPr>
        <sz val="9"/>
        <color rgb="FF000000"/>
        <rFont val="Arial"/>
        <family val="2"/>
      </rPr>
      <t xml:space="preserve"> 7,500,014 (30%) 
Women: 7,500,014 (30%)
Youth: 7,500,014 (30%)
People with Disability: 1,250,002 (5%)
Businesses Offering Products/Services for People with Disability: 2,500,005 (10%)
Green: 5,000,009 (20%)
Greening: 20,000,037 (80%)</t>
    </r>
  </si>
  <si>
    <t xml:space="preserve">
There will be sustained investor interest and commitment to green and inclusive investment opportunities in the region. This relies on continuous global and regional economic conditions conducive to investment, effective promotion of green and inclusive businesses, and ongoing collaboration between public and private sectors to facilitate investment flows.</t>
  </si>
  <si>
    <t>Impact Indicator 3</t>
  </si>
  <si>
    <t>Number of new clients reached by portfolio startups/SGBs post-investment as a result of the GIG-IFF Fund</t>
  </si>
  <si>
    <t>Geography, Green Typology</t>
  </si>
  <si>
    <r>
      <rPr>
        <b/>
        <sz val="9"/>
        <color rgb="FF000000"/>
        <rFont val="Arial"/>
        <family val="2"/>
      </rPr>
      <t>KG:</t>
    </r>
    <r>
      <rPr>
        <sz val="9"/>
        <color rgb="FF000000"/>
        <rFont val="Arial"/>
        <family val="2"/>
      </rPr>
      <t xml:space="preserve"> 87,500 (35%)
</t>
    </r>
    <r>
      <rPr>
        <b/>
        <sz val="9"/>
        <color rgb="FF000000"/>
        <rFont val="Arial"/>
        <family val="2"/>
      </rPr>
      <t>TJ:</t>
    </r>
    <r>
      <rPr>
        <sz val="9"/>
        <color rgb="FF000000"/>
        <rFont val="Arial"/>
        <family val="2"/>
      </rPr>
      <t xml:space="preserve"> 87,500 (35%)
</t>
    </r>
    <r>
      <rPr>
        <b/>
        <sz val="9"/>
        <color rgb="FF000000"/>
        <rFont val="Arial"/>
        <family val="2"/>
      </rPr>
      <t>UZ:</t>
    </r>
    <r>
      <rPr>
        <sz val="9"/>
        <color rgb="FF000000"/>
        <rFont val="Arial"/>
        <family val="2"/>
      </rPr>
      <t xml:space="preserve"> 75,000 (30%)
Green: 50,000 (20%)
Greening: 200,000 (80%)</t>
    </r>
  </si>
  <si>
    <t xml:space="preserve">
Startups/SGBs will achieve effective market penetration, with increasing customer awareness and demand for green and greening products and services. This assumes that startups have access to adequate support services to scale their operations, there is a growing market for sustainable products, and infrastructure is in place to support expansion into new markets.</t>
  </si>
  <si>
    <t>OUTCOME 1</t>
  </si>
  <si>
    <t>Outcome Indicator 1.1</t>
  </si>
  <si>
    <t>Assumptions</t>
  </si>
  <si>
    <t>Increased access of startups/SGBs to diversified investment through an established GIG-IFF Fund</t>
  </si>
  <si>
    <t>Number of startups/SGBs receiving tailored investments from the GIG-IFF Fund</t>
  </si>
  <si>
    <t>Geography, Sector, Gender, Age, People with Disability, Businesses Offering Products/Services for People with Disability, Green Typology</t>
  </si>
  <si>
    <r>
      <rPr>
        <b/>
        <sz val="9"/>
        <color rgb="FF000000"/>
        <rFont val="Arial"/>
        <family val="2"/>
      </rPr>
      <t>KG:</t>
    </r>
    <r>
      <rPr>
        <sz val="9"/>
        <color rgb="FF000000"/>
        <rFont val="Arial"/>
        <family val="2"/>
      </rPr>
      <t xml:space="preserve"> 58 (35%) 
</t>
    </r>
    <r>
      <rPr>
        <b/>
        <sz val="9"/>
        <color rgb="FF000000"/>
        <rFont val="Arial"/>
        <family val="2"/>
      </rPr>
      <t>TJ:</t>
    </r>
    <r>
      <rPr>
        <sz val="9"/>
        <color rgb="FF000000"/>
        <rFont val="Arial"/>
        <family val="2"/>
      </rPr>
      <t xml:space="preserve"> 58 (35%) 
</t>
    </r>
    <r>
      <rPr>
        <b/>
        <sz val="9"/>
        <color rgb="FF000000"/>
        <rFont val="Arial"/>
        <family val="2"/>
      </rPr>
      <t>UZ:</t>
    </r>
    <r>
      <rPr>
        <sz val="9"/>
        <color rgb="FF000000"/>
        <rFont val="Arial"/>
        <family val="2"/>
      </rPr>
      <t xml:space="preserve"> 51 (30%) 
Women: 51 (30%)
Youth: 51 (30%)
People with Disability: 8 (5%)
Businesses Offering Products/Services for People with Disability: 16 (10%)
Green: 33 (20%)
Greening: 134 (80%)</t>
    </r>
  </si>
  <si>
    <t>Legal and regulatory environment continue to allow for innovative non-bank financing, such as that offered by Accelerate Prosperity and SME Funds
AKF, AP, Banks/MFIs, Private investors will have the ability to provide affordable, patient financial terms
FC Doing Business rankings improve or  remain relatively stable through 2024 to 2029 in target countries
Government and donor commitments to gender equality are not undermined or dropped as part of COVID-19 recovery efforts / other outside influences</t>
  </si>
  <si>
    <t>Source: GIG-IFF Management Information System (MIS)</t>
  </si>
  <si>
    <t>Outcome Indicator 1.2</t>
  </si>
  <si>
    <t>Value (in GBP) of tailored investments provided to startups/SGBs by the GIG-IFF Fund</t>
  </si>
  <si>
    <t>Geography , Gender, People with Disability, Businesses Offering Products/Services for People with Disability, Green Typology, Type of Investment
(e.g., private investors, institutional investors, government grants)</t>
  </si>
  <si>
    <r>
      <rPr>
        <b/>
        <sz val="9"/>
        <color rgb="FF000000"/>
        <rFont val="Arial"/>
        <family val="2"/>
      </rPr>
      <t>KG:</t>
    </r>
    <r>
      <rPr>
        <sz val="9"/>
        <color rgb="FF000000"/>
        <rFont val="Arial"/>
        <family val="2"/>
      </rPr>
      <t xml:space="preserve"> 5,250,000 (35%)
</t>
    </r>
    <r>
      <rPr>
        <b/>
        <sz val="9"/>
        <color rgb="FF000000"/>
        <rFont val="Arial"/>
        <family val="2"/>
      </rPr>
      <t>TJ:</t>
    </r>
    <r>
      <rPr>
        <sz val="9"/>
        <color rgb="FF000000"/>
        <rFont val="Arial"/>
        <family val="2"/>
      </rPr>
      <t xml:space="preserve"> 5,250,000 (35%)
</t>
    </r>
    <r>
      <rPr>
        <b/>
        <sz val="9"/>
        <color rgb="FF000000"/>
        <rFont val="Arial"/>
        <family val="2"/>
      </rPr>
      <t>UZ:</t>
    </r>
    <r>
      <rPr>
        <sz val="9"/>
        <color rgb="FF000000"/>
        <rFont val="Arial"/>
        <family val="2"/>
      </rPr>
      <t xml:space="preserve"> 4,500,000 (30%)
Women: 4,500,000 (30%)
Youth: 4,500,000 (30%)
People with Disability: 750,000 (5%)
Businesses Offering Products/Services for People with Disability: 1,500,000 (10%)
Green: 3,000,000 (20%)
Greening: 12,000,000 (80%)</t>
    </r>
  </si>
  <si>
    <t>Entrepreneurs have the necessary enabling environment to allow them to participate in or complete trainings as social distancing ends, including other security, political, cultural, social, economic restrictions that may hinder or prevent completion
Entrepreneurs will attribute their business’s performance to the tailored training, financing and mentorship they receive. Timing of client perception survey will be critical.
Trade and immigration regulations will enable targeted business owners take part in regional trade activities and events</t>
  </si>
  <si>
    <t>Outcome Indicator 1.3</t>
  </si>
  <si>
    <t>Annual increase in revenue (in GBP) of startups/SGBs receiving investment from the GIG-IFF Fund</t>
  </si>
  <si>
    <t>Gender, Age, People with Disability, Businesses Offering Products/Services for People with Disability, Green Typology</t>
  </si>
  <si>
    <t>To be updated after finalization of LF</t>
  </si>
  <si>
    <t>Source: GIG-IFF Annual Survey</t>
  </si>
  <si>
    <t>Outcome Indicator 1.4</t>
  </si>
  <si>
    <t>Value (in GBP) of capital mobilized for GIG-IFF from fund-level partners ***</t>
  </si>
  <si>
    <t>NA</t>
  </si>
  <si>
    <t>Not Applicable</t>
  </si>
  <si>
    <r>
      <rPr>
        <b/>
        <sz val="9"/>
        <color rgb="FF000000"/>
        <rFont val="Arial"/>
        <family val="2"/>
      </rPr>
      <t xml:space="preserve">Important Note: </t>
    </r>
    <r>
      <rPr>
        <sz val="9"/>
        <color rgb="FF000000"/>
        <rFont val="Arial"/>
        <family val="2"/>
      </rPr>
      <t xml:space="preserve">This GBP 8 million will include AP/AKF contribution and other donors/partners and it will increase to GBP 8.5 million by 2030. This amount will reach to GBP 25.5 million by 2035. 
</t>
    </r>
    <r>
      <rPr>
        <b/>
        <sz val="9"/>
        <color rgb="FF000000"/>
        <rFont val="Arial"/>
        <family val="2"/>
      </rPr>
      <t xml:space="preserve">
Assimptions: </t>
    </r>
    <r>
      <rPr>
        <sz val="9"/>
        <color rgb="FF000000"/>
        <rFont val="Arial"/>
        <family val="2"/>
      </rPr>
      <t>Entrepreneurs have the necessary enabling environment to allow them to participate in or complete trainings as social distancing ends, including other security, political, cultural, social, economic restrictions that may hinder or prevent completion
Entrepreneurs will attribute their business’s performance to the tailored training, financing and mentorship they receive. Timing of client perception survey will be critical.
Trade and immigration regulations will enable targeted business owners take part in regional trade activities and events</t>
    </r>
  </si>
  <si>
    <t>INPUTS (£)</t>
  </si>
  <si>
    <t>FCDO (£)</t>
  </si>
  <si>
    <t>Govt (£)</t>
  </si>
  <si>
    <t>Other (£)</t>
  </si>
  <si>
    <t>Total (£)</t>
  </si>
  <si>
    <t>FCDO SHARE (%)</t>
  </si>
  <si>
    <t>INPUTS (HR)</t>
  </si>
  <si>
    <t>FCDO (FTEs)</t>
  </si>
  <si>
    <t>OUTCOME 2</t>
  </si>
  <si>
    <t>Outcome Indicator 2.1</t>
  </si>
  <si>
    <t>External investor capital mobilized by portfolio startups/SGBs of GIG-IFF Fund</t>
  </si>
  <si>
    <t xml:space="preserve">Value (in GBP) of external investments unlocked by portfolio startups/SGBs **** </t>
  </si>
  <si>
    <t>Type of Investment
(e.g., private investors, institutional investors, government grants, debt, etc.)</t>
  </si>
  <si>
    <r>
      <rPr>
        <b/>
        <sz val="9"/>
        <rFont val="Arial"/>
        <family val="2"/>
      </rPr>
      <t xml:space="preserve">Important Note: </t>
    </r>
    <r>
      <rPr>
        <sz val="9"/>
        <rFont val="Arial"/>
        <family val="2"/>
      </rPr>
      <t xml:space="preserve">This GBP 19 million amount includes both financing by other investors at the </t>
    </r>
    <r>
      <rPr>
        <b/>
        <i/>
        <sz val="9"/>
        <rFont val="Arial"/>
        <family val="2"/>
      </rPr>
      <t xml:space="preserve">deal flow level </t>
    </r>
    <r>
      <rPr>
        <sz val="9"/>
        <rFont val="Arial"/>
        <family val="2"/>
      </rPr>
      <t xml:space="preserve">as well as </t>
    </r>
    <r>
      <rPr>
        <b/>
        <i/>
        <sz val="9"/>
        <rFont val="Arial"/>
        <family val="2"/>
      </rPr>
      <t>follow-on financing</t>
    </r>
    <r>
      <rPr>
        <sz val="9"/>
        <rFont val="Arial"/>
        <family val="2"/>
      </rPr>
      <t xml:space="preserve"> by other investors. An additional GBP 11 million will be  leveraged in external financing for the portfolio businesses in 2030.
The targets against this indicator will be reviewed each year and can be increased/decreased in consultation with the PSC, based on the evolving scenario at hand. 
</t>
    </r>
    <r>
      <rPr>
        <b/>
        <sz val="9"/>
        <rFont val="Arial"/>
        <family val="2"/>
      </rPr>
      <t>Assumptions</t>
    </r>
    <r>
      <rPr>
        <sz val="9"/>
        <rFont val="Arial"/>
        <family val="2"/>
      </rPr>
      <t>: External investors remain interested in emerging markets and perceive GIG-IFF-backed startups and SGBs as viable investment opportunities, supported by a stable macroeconomic environment and enabling regulatory frameworks.</t>
    </r>
  </si>
  <si>
    <t>OUTPUT 1.1</t>
  </si>
  <si>
    <t>Output Indicator 1.1.1</t>
  </si>
  <si>
    <t xml:space="preserve">Target (date) </t>
  </si>
  <si>
    <t>GIG-IFF Fund established in Central Asia</t>
  </si>
  <si>
    <t>Legal establishment of the new GIG-IFF Fund to operate in Central Asia</t>
  </si>
  <si>
    <t>Including Registration of the Investment Finance Facility, Office Setup, Creation of Governance and Management Structures and Recruitment of HR, Adoption of Frameworks for Investments, Finance, Administration, and Environmental and Social Management System by Governance.</t>
  </si>
  <si>
    <t>Source: Documentation of legal incorporation, financial reports showing investment inflows, activity reports on facilitated investments, stakeholder feedback on facility operations, and site visits to verify physical establishment.</t>
  </si>
  <si>
    <t>IMPACT WEIGHTING (%)</t>
  </si>
  <si>
    <t>To be Updated</t>
  </si>
  <si>
    <t>OUTPUT 1.2</t>
  </si>
  <si>
    <t>Output Indicator 1.2.1</t>
  </si>
  <si>
    <t>Increased pool of investment-ready startups/SGBs available for financing from the GIG-IFF Fund and other investors</t>
  </si>
  <si>
    <t>Number of applications received for GIG-IFF Fund financing</t>
  </si>
  <si>
    <r>
      <rPr>
        <b/>
        <sz val="9"/>
        <color rgb="FF000000"/>
        <rFont val="Arial"/>
        <family val="2"/>
      </rPr>
      <t>KG:</t>
    </r>
    <r>
      <rPr>
        <sz val="9"/>
        <color rgb="FF000000"/>
        <rFont val="Arial"/>
        <family val="2"/>
      </rPr>
      <t xml:space="preserve"> 117 (35%) 
</t>
    </r>
    <r>
      <rPr>
        <b/>
        <sz val="9"/>
        <color rgb="FF000000"/>
        <rFont val="Arial"/>
        <family val="2"/>
      </rPr>
      <t>TJ:</t>
    </r>
    <r>
      <rPr>
        <sz val="9"/>
        <color rgb="FF000000"/>
        <rFont val="Arial"/>
        <family val="2"/>
      </rPr>
      <t xml:space="preserve"> 117 (35%) 
</t>
    </r>
    <r>
      <rPr>
        <b/>
        <sz val="9"/>
        <color rgb="FF000000"/>
        <rFont val="Arial"/>
        <family val="2"/>
      </rPr>
      <t>UZ:</t>
    </r>
    <r>
      <rPr>
        <sz val="9"/>
        <color rgb="FF000000"/>
        <rFont val="Arial"/>
        <family val="2"/>
      </rPr>
      <t xml:space="preserve"> 99 (30%) 
Women: 99 (30%)
Youth: 99 (30%)
People with Disability: 16 (5%)
Businesses Offering Products/Services for People with Disability: 33 (10%)
Green: 67 (20%)
Greening: 266 (80%)</t>
    </r>
  </si>
  <si>
    <t>Effective outreach and support programs will increase the pool of investment-ready startups/SGBs.</t>
  </si>
  <si>
    <t>Source: Due Diligence Report/GIG-IFF Management Information System (MIS)</t>
  </si>
  <si>
    <t>Output Indicator 1.2.2</t>
  </si>
  <si>
    <t>Number of startups/SGBs that went through due diligence process for financing from the GIG-IFF Fund</t>
  </si>
  <si>
    <r>
      <rPr>
        <b/>
        <sz val="9"/>
        <color rgb="FF000000"/>
        <rFont val="Arial"/>
        <family val="2"/>
      </rPr>
      <t>KG:</t>
    </r>
    <r>
      <rPr>
        <sz val="9"/>
        <color rgb="FF000000"/>
        <rFont val="Arial"/>
        <family val="2"/>
      </rPr>
      <t xml:space="preserve"> 70 (35%) 
</t>
    </r>
    <r>
      <rPr>
        <b/>
        <sz val="9"/>
        <color rgb="FF000000"/>
        <rFont val="Arial"/>
        <family val="2"/>
      </rPr>
      <t>TJ:</t>
    </r>
    <r>
      <rPr>
        <sz val="9"/>
        <color rgb="FF000000"/>
        <rFont val="Arial"/>
        <family val="2"/>
      </rPr>
      <t xml:space="preserve"> 70 (35%) 
</t>
    </r>
    <r>
      <rPr>
        <b/>
        <sz val="9"/>
        <color rgb="FF000000"/>
        <rFont val="Arial"/>
        <family val="2"/>
      </rPr>
      <t>UZ:</t>
    </r>
    <r>
      <rPr>
        <sz val="9"/>
        <color rgb="FF000000"/>
        <rFont val="Arial"/>
        <family val="2"/>
      </rPr>
      <t xml:space="preserve"> 60 (30%) 
Women: 60 (30%)
Youth: 60 (30%)
People with Disability: 10 (5%)
Businesses Offering Products/Services for People with Disability: 20 (10%)
Green: 40 (20%)
Greening: 160 (80%)</t>
    </r>
  </si>
  <si>
    <t>Startups/SGBs will have access to adequate resources and guidance to meet due diligence requirements.</t>
  </si>
  <si>
    <t>Output Indicator 1.2.3</t>
  </si>
  <si>
    <t>Number of startups/SGBs recommended to the GIG-IFF Fund's Investment Committee for an investment decision</t>
  </si>
  <si>
    <r>
      <rPr>
        <b/>
        <sz val="9"/>
        <color rgb="FF000000"/>
        <rFont val="Arial"/>
        <family val="2"/>
      </rPr>
      <t>KG:</t>
    </r>
    <r>
      <rPr>
        <sz val="9"/>
        <color rgb="FF000000"/>
        <rFont val="Arial"/>
        <family val="2"/>
      </rPr>
      <t xml:space="preserve"> 63 (35%) 
</t>
    </r>
    <r>
      <rPr>
        <b/>
        <sz val="9"/>
        <color rgb="FF000000"/>
        <rFont val="Arial"/>
        <family val="2"/>
      </rPr>
      <t>TJ:</t>
    </r>
    <r>
      <rPr>
        <sz val="9"/>
        <color rgb="FF000000"/>
        <rFont val="Arial"/>
        <family val="2"/>
      </rPr>
      <t xml:space="preserve"> 63 (35%) 
</t>
    </r>
    <r>
      <rPr>
        <b/>
        <sz val="9"/>
        <color rgb="FF000000"/>
        <rFont val="Arial"/>
        <family val="2"/>
      </rPr>
      <t>UZ:</t>
    </r>
    <r>
      <rPr>
        <sz val="9"/>
        <color rgb="FF000000"/>
        <rFont val="Arial"/>
        <family val="2"/>
      </rPr>
      <t xml:space="preserve"> 52 (30%) 
Women: 52 (30%)
Youth: 52 (30%)
People with Disability: 9 (5%)
Businesses Offering Products/Services for People with Disability: 17 (10%)
Green: 34 (20%)
Greening: 144 (80%)</t>
    </r>
  </si>
  <si>
    <t>A sufficient number of high-quality startups/SGBs will successfully complete due diligence and be investment-ready.</t>
  </si>
  <si>
    <t>OUTPUT 1.3</t>
  </si>
  <si>
    <t>Output Indicator 1.3.1</t>
  </si>
  <si>
    <t>Increased availability of data-driven documented learning and evidence about innovative investments in women-led and green startups/SGBs</t>
  </si>
  <si>
    <t>Number of knowledge and communication products produced and published on innovative and inclusive investments in green startups/SGBs</t>
  </si>
  <si>
    <t>Type of Product</t>
  </si>
  <si>
    <t>Entrepreneurs have the necessary enabling environment to allow them to participate in or complete trainings as social distancing 
ends, including other security, political, cultural, social, economic restrictions that may hinder or prevent completion</t>
  </si>
  <si>
    <t>Source: GIG-IFF Internal Documents</t>
  </si>
  <si>
    <t>OUTPUT 2.1</t>
  </si>
  <si>
    <t>Output Indicator 2.1.1</t>
  </si>
  <si>
    <t xml:space="preserve"> Increased access of startups/ SGBs to external financiers and investors</t>
  </si>
  <si>
    <t>Number of partnerships established with VC funds, institutional partners and financing partners in the region for pipeline stimulation</t>
  </si>
  <si>
    <t>Type of Partnership</t>
  </si>
  <si>
    <t xml:space="preserve">Depending on the mutual recognition of the benefits of partnerships, there will be ongoing interest and willingness from VC funds, institutional partners, and financing partners to collaborate and form partnerships. </t>
  </si>
  <si>
    <t>Output Indicator 2.1.2</t>
  </si>
  <si>
    <t>Number of portfolio startups/SGBs supported by GIG-IFF to engage with investors through facilitated networking events and investor meetings*****</t>
  </si>
  <si>
    <t>Geography, Gender, Age, Sector</t>
  </si>
  <si>
    <r>
      <rPr>
        <b/>
        <sz val="9"/>
        <color rgb="FF000000"/>
        <rFont val="Arial"/>
        <family val="2"/>
      </rPr>
      <t xml:space="preserve">KG: </t>
    </r>
    <r>
      <rPr>
        <sz val="9"/>
        <color rgb="FF000000"/>
        <rFont val="Arial"/>
        <family val="2"/>
      </rPr>
      <t xml:space="preserve">18 </t>
    </r>
    <r>
      <rPr>
        <sz val="9"/>
        <color rgb="FF000000"/>
        <rFont val="Arial"/>
        <family val="2"/>
      </rPr>
      <t xml:space="preserve">(35%) 
</t>
    </r>
    <r>
      <rPr>
        <b/>
        <sz val="9"/>
        <color rgb="FF000000"/>
        <rFont val="Arial"/>
        <family val="2"/>
      </rPr>
      <t xml:space="preserve">TJ: </t>
    </r>
    <r>
      <rPr>
        <sz val="9"/>
        <color rgb="FF000000"/>
        <rFont val="Arial"/>
        <family val="2"/>
      </rPr>
      <t xml:space="preserve">17 </t>
    </r>
    <r>
      <rPr>
        <sz val="9"/>
        <color rgb="FF000000"/>
        <rFont val="Arial"/>
        <family val="2"/>
      </rPr>
      <t xml:space="preserve">(35%) 
</t>
    </r>
    <r>
      <rPr>
        <b/>
        <sz val="9"/>
        <color rgb="FF000000"/>
        <rFont val="Arial"/>
        <family val="2"/>
      </rPr>
      <t xml:space="preserve">UZ: </t>
    </r>
    <r>
      <rPr>
        <sz val="9"/>
        <color rgb="FF000000"/>
        <rFont val="Arial"/>
        <family val="2"/>
      </rPr>
      <t xml:space="preserve">15 </t>
    </r>
    <r>
      <rPr>
        <sz val="9"/>
        <color rgb="FF000000"/>
        <rFont val="Arial"/>
        <family val="2"/>
      </rPr>
      <t>(30%) 
Women: 15 (30%)
Youth: 15 (30%)</t>
    </r>
  </si>
  <si>
    <t>Relevant investors (e.g. VCs, angel investors, private equity funds) remain active and interested in engaging with startups/SGBs in the region, and are willing to participate in facilitated networking events and meetings. Startups/SGBs are investment-ready and able to effectively present their value proposition during these engagements.</t>
  </si>
  <si>
    <t>Important Notes:</t>
  </si>
  <si>
    <t xml:space="preserve">* People with Disability in this context refers to whether at least one of the founding team members identifies as having a disability or not. </t>
  </si>
  <si>
    <t xml:space="preserve">** Businesses Offering Products/Services for People with Disability in this context refers to businesses (and their products/services) specifically designed to serve individuals with disabilities. </t>
  </si>
  <si>
    <t xml:space="preserve">*** This GBP 8 million will include AP/AKF contribution and other donors/partners and it will increase to GBP 8.5 million by 2030. This amount will reach to GBP 25.5 million by 2035. </t>
  </si>
  <si>
    <t xml:space="preserve">**** This GBP 19 million amount includes both financing by other investors at the deal flow level as well as follow-on financing by other investors. An additional GBP 11 million will be  leveraged in external financing for the portfolio businesses in 2030.
The targets against this indicator will be reviewed each year and can be increased/decreased in consultation with the PSC, based on the evolving scenario at hand. </t>
  </si>
  <si>
    <t>*****GIG-IFF will support selected portfolio startups/SGBs to participate in regional events facilitated through GIG-BDS-such as investor networking sessions and Demo Days-as part of GIG-BDS Output Indicator 1.3.2: “Number of regional events on investment raising, investor networking, and B2B linkages organised under GIG-BDS.”</t>
  </si>
  <si>
    <t>Note: Revision Made on June 9, 2025</t>
  </si>
  <si>
    <t>FCDO UK-Central Asia Green Inclusive Growth Fund (GIG)'s Business Development Services | Component 2</t>
  </si>
  <si>
    <t>Disaggregation</t>
  </si>
  <si>
    <t>Year 1 Milestone</t>
  </si>
  <si>
    <t>Year 5 Milestone</t>
  </si>
  <si>
    <t>Economic conditions remain stable, allowing supported enterprises to  sustain or expand their workforce as planned. The supported enterprises have the necessary capacity and resources to maintain the full-time equivalent jobs created throughout the project  duration.</t>
  </si>
  <si>
    <t>Central Asia transitions to a green, inclusive, and sustainable economy, driven by diversified growth and strengthened inclusive entrepreneurship</t>
  </si>
  <si>
    <t>Number of full-time equivalent jobs created by supported startups/SGBs</t>
  </si>
  <si>
    <t>Geography, Gender, Age, People with Disability*, Businesses Offering Products/Services for People with Disability**, # of Jobs in Green and Greening Businesses</t>
  </si>
  <si>
    <t>KG:47% TJ: 42%</t>
  </si>
  <si>
    <t>UZ: 11%</t>
  </si>
  <si>
    <t>Women: 1,360 (40%)</t>
  </si>
  <si>
    <t>Youth: 1,360 (40 %)</t>
  </si>
  <si>
    <t>People with Disability: 340 (10%)</t>
  </si>
  <si>
    <t>Businesses Offering Products/Services for People with Disability: 170 (5%) Green/Greening: 2,380 (70%)</t>
  </si>
  <si>
    <t>(not deduplicated)</t>
  </si>
  <si>
    <t>Annual disaggregated milestones</t>
  </si>
  <si>
    <t>Women</t>
  </si>
  <si>
    <t>Green/Greening</t>
  </si>
  <si>
    <t>Source: AP MIS, Survey Report</t>
  </si>
  <si>
    <t>OUTCOME</t>
  </si>
  <si>
    <t>Outcome Indicator 1</t>
  </si>
  <si>
    <t>Entrepreneurs achieve improved competitiveness and success in starting, maintaining, and growing a profitable, innovative, and green startups/SGBs</t>
  </si>
  <si>
    <t>Value (in GBP) of investment raised by GIG- BDS supported startups/SGBs</t>
  </si>
  <si>
    <t>Geography, Gender, Age, People with Disability, Businesses Offering Products/Services for People with Disability, Green Typology, Source  (AP, GIG Investment Financing Facility, Other investors)</t>
  </si>
  <si>
    <t>KG: 40%</t>
  </si>
  <si>
    <t>TJ: 40%</t>
  </si>
  <si>
    <t>UZ: 20%</t>
  </si>
  <si>
    <t>Women: 3,200,000 (40%)</t>
  </si>
  <si>
    <t>Youth: 3,200,000 (40%)</t>
  </si>
  <si>
    <t>People with Disability: 800,000 (10%)</t>
  </si>
  <si>
    <t>Businesses Offering Products/Services for People with Disability: 400,000 (5%) Green/Greening: 5,600,000 (70%)</t>
  </si>
  <si>
    <t>Source of Investment: 10,020,000 (AP: 10%, GIG Investment Financing Facility: 80%, Other: 10%)</t>
  </si>
  <si>
    <t>Source: AP MIS/PMT, Internal Documents (Financing agreements)</t>
  </si>
  <si>
    <t>Outcome Indicator 2</t>
  </si>
  <si>
    <t>Number of entrepreneurs who completed training and have positive perceptions of their business performance and investment readiness as a result of coaching and mentorship</t>
  </si>
  <si>
    <t>Entrepreneurs have the necessary enabling environment to allow them to participate in or complete trainings as social distancing ends, including other security, political, cultural, social, economic restrictions that may hinder or prevent completion</t>
  </si>
  <si>
    <t>Entrepreneurs will attribute their business’s performance to the tailored training, financing and mentorship they receive. Timing of client perception</t>
  </si>
  <si>
    <t>Outcome Indicator 3</t>
  </si>
  <si>
    <t>Percentage of supported startups/SGBs greening their business practices and/or promoting green solutions (i.e., products and services)</t>
  </si>
  <si>
    <t>Gender, Age, Green Typology, People with Disability, Businesses Offering Products/Services for People with Disability, Type of sustainable practice (greening practices, green products/services)</t>
  </si>
  <si>
    <t>Women: 40%</t>
  </si>
  <si>
    <t>Resources and support for implementing sustainable practices within any particular business are available in the business and also provided in the project</t>
  </si>
  <si>
    <t>Youth: 40%</t>
  </si>
  <si>
    <t>People with Disability: 10%</t>
  </si>
  <si>
    <t>Businesses Offering Products/Services for People with Disability: 5%</t>
  </si>
  <si>
    <t>Source: AP MIS</t>
  </si>
  <si>
    <t>Outcome Indicator 4</t>
  </si>
  <si>
    <t>Annual increase in revenue (in GBP) of startups/SGBs supported under GIG-BDS post-acceleration***</t>
  </si>
  <si>
    <t>KG: 38%</t>
  </si>
  <si>
    <t>TJ: 45%</t>
  </si>
  <si>
    <t>UZ: 17%</t>
  </si>
  <si>
    <t>Women: 1, 092 ,000 (40%)</t>
  </si>
  <si>
    <t>Youth: 1, 092, 000 (40%)</t>
  </si>
  <si>
    <t>People with Disability: 273, 000 (10%)</t>
  </si>
  <si>
    <t>Businesses Offering Products/Services for People with Disability: 136, 500 (5%) Green/Greening: 1, 911, 000 (70%)</t>
  </si>
  <si>
    <t>Innovative startups/SGBs supported through tailored training and advisory services in priority sectors</t>
  </si>
  <si>
    <t>Number of entrepreneurs reached through awareness/outreach sessions and/or digital communication campaigns for pipeline development</t>
  </si>
  <si>
    <t>Gender, Type of Outreach</t>
  </si>
  <si>
    <r>
      <t xml:space="preserve">KG: </t>
    </r>
    <r>
      <rPr>
        <sz val="4"/>
        <color theme="1"/>
        <rFont val="Calibri"/>
        <family val="2"/>
      </rPr>
      <t>47%</t>
    </r>
  </si>
  <si>
    <r>
      <t xml:space="preserve">TJ: </t>
    </r>
    <r>
      <rPr>
        <sz val="4"/>
        <color theme="1"/>
        <rFont val="Calibri"/>
        <family val="2"/>
      </rPr>
      <t>33%</t>
    </r>
  </si>
  <si>
    <r>
      <t xml:space="preserve">UZ: </t>
    </r>
    <r>
      <rPr>
        <sz val="4"/>
        <color theme="1"/>
        <rFont val="Calibri"/>
        <family val="2"/>
      </rPr>
      <t>20%</t>
    </r>
  </si>
  <si>
    <t>Women: 1,232 (40%)</t>
  </si>
  <si>
    <t>Output Indicator 1.1.2</t>
  </si>
  <si>
    <t>Number of startups/SGBs graduating from GIG-BDS incubation and acceleration programmes****</t>
  </si>
  <si>
    <t>Geography, Gender, Age, Green Typology, People with Disability, Businesses Offering Products /  Services for People with Disability, Type of training (Virtual Accelerate, In- person), Type of programme (acceleration, incubation)</t>
  </si>
  <si>
    <r>
      <t xml:space="preserve">KG: </t>
    </r>
    <r>
      <rPr>
        <sz val="4"/>
        <color theme="1"/>
        <rFont val="Calibri"/>
        <family val="2"/>
      </rPr>
      <t>43%</t>
    </r>
  </si>
  <si>
    <t>By project close, 70% should adopt green practices (30% traditional), and 20% of those adopting green practices should transition into green businesses.</t>
  </si>
  <si>
    <r>
      <t xml:space="preserve">TJ: </t>
    </r>
    <r>
      <rPr>
        <sz val="4"/>
        <color theme="1"/>
        <rFont val="Calibri"/>
        <family val="2"/>
      </rPr>
      <t>39%</t>
    </r>
  </si>
  <si>
    <r>
      <t>UZ: 18</t>
    </r>
    <r>
      <rPr>
        <sz val="4"/>
        <color theme="1"/>
        <rFont val="Calibri"/>
        <family val="2"/>
      </rPr>
      <t>%</t>
    </r>
  </si>
  <si>
    <t>Women: 592 (40%)</t>
  </si>
  <si>
    <t>Youth: 592 (40%)</t>
  </si>
  <si>
    <t>People with Disability: 148 (10%)</t>
  </si>
  <si>
    <t>Businesses Offering Products/Services for People with Disability: 74 (5%) Green/Greening: 1,036 (70%)</t>
  </si>
  <si>
    <t>Acceleration: 595 (40%)</t>
  </si>
  <si>
    <t>Incubation: 885 (60%)</t>
  </si>
  <si>
    <t>Output Indicator 1.1.3</t>
  </si>
  <si>
    <t>Number of startups/SGBs supported under GIG-BDS that received training sessions or workshops on disability inclusion</t>
  </si>
  <si>
    <t>Geography, Gender, Age, Green Typology, Type of training (Virtual Accelerate, In-person)</t>
  </si>
  <si>
    <r>
      <t>KG</t>
    </r>
    <r>
      <rPr>
        <sz val="4"/>
        <color theme="1"/>
        <rFont val="Calibri"/>
        <family val="2"/>
      </rPr>
      <t>: 38%</t>
    </r>
  </si>
  <si>
    <r>
      <t xml:space="preserve">TJ: </t>
    </r>
    <r>
      <rPr>
        <sz val="4"/>
        <color theme="1"/>
        <rFont val="Calibri"/>
        <family val="2"/>
      </rPr>
      <t>45%</t>
    </r>
  </si>
  <si>
    <r>
      <t>UZ</t>
    </r>
    <r>
      <rPr>
        <sz val="4"/>
        <color theme="1"/>
        <rFont val="Calibri"/>
        <family val="2"/>
      </rPr>
      <t>: 17%</t>
    </r>
  </si>
  <si>
    <t>Women: 238 (40%)</t>
  </si>
  <si>
    <t>Youth: 238 (40%)</t>
  </si>
  <si>
    <t>People with Disability: 60 (10%)</t>
  </si>
  <si>
    <t>Businesses Offering Products/Services for People with Disability: 30 (5%) Green/Greening: 417 (70%)</t>
  </si>
  <si>
    <t>Blended digital platform (Virtual Accelerate) upgraded and expanded</t>
  </si>
  <si>
    <t>Number of new virtual / blended learning content / courses developed for the Virtual Accelerate (VA) Platform</t>
  </si>
  <si>
    <t>Type of Course</t>
  </si>
  <si>
    <t>Green/ Greening of Businesses: 1 Business Opportunities for People with Disability:1</t>
  </si>
  <si>
    <t>Business Growth, Trade and Exports:1 Raising Investments from Venture Capital: 1</t>
  </si>
  <si>
    <t>Others (Based on Project Learnings/ Evidence): 1</t>
  </si>
  <si>
    <t>Source: Internal Project Documents</t>
  </si>
  <si>
    <t>Number of upgrades on the VA Platform (e.g. additional features, investment management solutions, etc.)</t>
  </si>
  <si>
    <t>Type of Upgrade</t>
  </si>
  <si>
    <t>Translation of Interface &amp; Blended Modules: 1 Integration with Third Party Platforms:1</t>
  </si>
  <si>
    <t>Upgrade features on workflow and portfolio management: 1</t>
  </si>
  <si>
    <t>Number of private and / or public sector incubators / accelerators adopting VA solution</t>
  </si>
  <si>
    <t>Type of partner</t>
  </si>
  <si>
    <t>KG: 2</t>
  </si>
  <si>
    <t>TJ: 2</t>
  </si>
  <si>
    <t>UZ: 4</t>
  </si>
  <si>
    <t>Output Indicator 1.2.4</t>
  </si>
  <si>
    <t>Amount (in GBP) of revenue generated by VA through subscription from incubators / accelerators and entrepreneurs' contribution to cohorts using the fee-based model</t>
  </si>
  <si>
    <t>Output Indicator 1.2.5</t>
  </si>
  <si>
    <t>Number of accessibility or assistive features introduced through VA to entrepreneurs with disability</t>
  </si>
  <si>
    <t>Startups/SGBs supported to raise investments, promote market linkages and trade.</t>
  </si>
  <si>
    <t>Number of startups/SGBs supported under the GIG-BDS raising investments</t>
  </si>
  <si>
    <t>Geography, Gender, Age, Green Typology, People with Disability, Businesses Offering Products/Services for People with Disability, Type of training (Virtual Accelerate, In-person)</t>
  </si>
  <si>
    <t>Women: 57 (40%)</t>
  </si>
  <si>
    <t>Youth: 57 (40%)</t>
  </si>
  <si>
    <t>People with Disability: 14 (10%)</t>
  </si>
  <si>
    <t>Businesses Offering Products/Services for People with Disability: 7 (5%) Green/Greening: 100 (70%)</t>
  </si>
  <si>
    <t>Note: Source of Investment for this would include AP, GIG Investment Financing Facility, Other.</t>
  </si>
  <si>
    <t>Output Indicator 1.3.2</t>
  </si>
  <si>
    <t>Number of regional events on investment raising, investment networking and B2B linkages organised under the GIG-BDS</t>
  </si>
  <si>
    <t>Location</t>
  </si>
  <si>
    <r>
      <t>Kazakhstan</t>
    </r>
    <r>
      <rPr>
        <b/>
        <sz val="4"/>
        <color theme="1"/>
        <rFont val="Calibri"/>
        <family val="2"/>
      </rPr>
      <t xml:space="preserve">: </t>
    </r>
    <r>
      <rPr>
        <sz val="4"/>
        <color theme="1"/>
        <rFont val="Calibri"/>
        <family val="2"/>
      </rPr>
      <t>2, UAE/ East Asia: 2</t>
    </r>
  </si>
  <si>
    <t>To be organised jointly by all countries in Astana, Dubai and/or East Asia (Singapore)</t>
  </si>
  <si>
    <t>Source: AP MIS, Internal Project Documents, Event Summary Reports</t>
  </si>
  <si>
    <t>Output Indicator 1.3.3</t>
  </si>
  <si>
    <t>Number of new international market linkages unlocked for supported startups/SGBs trading cross-border under GIG-BDS</t>
  </si>
  <si>
    <t>Geography, Gender, Age, Green Typology, People with Disability, Businesses Offering Products/Services for People with Disability</t>
  </si>
  <si>
    <r>
      <t xml:space="preserve">KG: </t>
    </r>
    <r>
      <rPr>
        <sz val="4"/>
        <color theme="1"/>
        <rFont val="Calibri"/>
        <family val="2"/>
      </rPr>
      <t>39%</t>
    </r>
  </si>
  <si>
    <r>
      <t xml:space="preserve">TJ: </t>
    </r>
    <r>
      <rPr>
        <sz val="4"/>
        <color theme="1"/>
        <rFont val="Calibri"/>
        <family val="2"/>
      </rPr>
      <t>44%</t>
    </r>
  </si>
  <si>
    <r>
      <t xml:space="preserve">UZ: </t>
    </r>
    <r>
      <rPr>
        <sz val="4"/>
        <color theme="1"/>
        <rFont val="Calibri"/>
        <family val="2"/>
      </rPr>
      <t>17%</t>
    </r>
  </si>
  <si>
    <t>Women: 122 (40%)</t>
  </si>
  <si>
    <t>Youth: 122 (40%)</t>
  </si>
  <si>
    <t>People with Disability: 31 (10%)</t>
  </si>
  <si>
    <t>Businesses Offering Products/Services for People with Disability: 15 (5%) Green/Greening: 214 (70%)</t>
  </si>
  <si>
    <t>Output Indicator 1.4.1</t>
  </si>
  <si>
    <t>OUTPUT 1.4</t>
  </si>
  <si>
    <t>Increased availability of documented insights and evidence on women-led businesses, businesses led by people with disabilities, and green entrepreneurship and trade.</t>
  </si>
  <si>
    <t>Number of evidence-based knowledge and communication products developed focusing on relevant local and international stakeholders</t>
  </si>
  <si>
    <r>
      <t xml:space="preserve">Newsletters: </t>
    </r>
    <r>
      <rPr>
        <sz val="4"/>
        <color theme="1"/>
        <rFont val="Calibri"/>
        <family val="2"/>
      </rPr>
      <t>8</t>
    </r>
  </si>
  <si>
    <r>
      <t xml:space="preserve">Video Based Campaigns: </t>
    </r>
    <r>
      <rPr>
        <sz val="4"/>
        <color theme="1"/>
        <rFont val="Calibri"/>
        <family val="2"/>
      </rPr>
      <t>2</t>
    </r>
  </si>
  <si>
    <r>
      <t xml:space="preserve">Case Studies: </t>
    </r>
    <r>
      <rPr>
        <sz val="4"/>
        <color theme="1"/>
        <rFont val="Calibri"/>
        <family val="2"/>
      </rPr>
      <t>12</t>
    </r>
  </si>
  <si>
    <t>* People with Disability in this context refers to whether at least one of the founding team members identifies as having a disability or not.</t>
  </si>
  <si>
    <t>** Businesses Offering Products/Services for People with Disability in this context refers to businesses (and their products/services) specifically designed to serve individuals with disabilities.</t>
  </si>
  <si>
    <t>*** This indicator measures the total revenue growth achieved annually by businesses supported under GIG BDS post-acceleration.</t>
  </si>
  <si>
    <t>**** ICF TA KPI 2: Number of organizations informed by ICF technical assistance is tracked and reported using Output Indicator 1.1.2</t>
  </si>
  <si>
    <t>UZBEKISTAN</t>
  </si>
  <si>
    <t>Deliverable</t>
  </si>
  <si>
    <t>Links to Activities from AA</t>
  </si>
  <si>
    <t>Completed activities through June 2025</t>
  </si>
  <si>
    <t>Planned activities June 2025-June 2026</t>
  </si>
  <si>
    <t>Support intra-governmental workshop(s) on development of venture capital, crowdfunding and private equity, and capacity building event for the government counterparts</t>
  </si>
  <si>
    <r>
      <t>Activity from Administration Agreement</t>
    </r>
    <r>
      <rPr>
        <sz val="11"/>
        <rFont val="Times New Roman"/>
        <family val="1"/>
      </rPr>
      <t>: Assisting Government counterparts in stakeholder engagement and consultations as a part of regulatory making process through workshops, seminars, roundtables, focus groups, preparing explanatory notes and consolidating feedback from the process. Provide training and workshops for Government counterparts on startup ecosystem development</t>
    </r>
  </si>
  <si>
    <t>Activities completed:  Two capacity building events held, as well as one report prepared on good practices for government Fund of Funds to build capacity of Government officials.</t>
  </si>
  <si>
    <r>
      <t>Planned Deliverable: Four events planned from June 2025-July 2026. One event already delivered - supported a regional VC ecosystem event in Almay organized on June 5</t>
    </r>
    <r>
      <rPr>
        <vertAlign val="superscript"/>
        <sz val="11"/>
        <color rgb="FFFF0000"/>
        <rFont val="Times New Roman"/>
        <family val="1"/>
      </rPr>
      <t>th</t>
    </r>
    <r>
      <rPr>
        <sz val="11"/>
        <color rgb="FFFF0000"/>
        <rFont val="Times New Roman"/>
        <family val="1"/>
      </rPr>
      <t>, 2025 , where a representative of the MEF and a representative of the UZ VC Fund attended it.  in September 2025 another event will organized to educate all ecosystem players involving MIIT, MoJ, MEF, MDT and other stakeholders.  We could consider one more event in spring on ecosystem development/capacity building.  And next June, we will aim to support again regional event in Almaty.</t>
    </r>
  </si>
  <si>
    <t>Assisting Government counterparts in preparing amendments to the existing regulations, or drafting new regulations or drafting resolutions that are directly applicable to the PEVC framework</t>
  </si>
  <si>
    <r>
      <t>Activity from Administration Agreement</t>
    </r>
    <r>
      <rPr>
        <sz val="11"/>
        <rFont val="Times New Roman"/>
        <family val="1"/>
      </rPr>
      <t xml:space="preserve">: Assisting Government counterparts in preparing amendments to the existing regulations, or drafting new regulations or drafting resolutions that are directly applicable to the PEVC framework </t>
    </r>
  </si>
  <si>
    <r>
      <t>Activity from Administration Agreement</t>
    </r>
    <r>
      <rPr>
        <sz val="11"/>
        <rFont val="Times New Roman"/>
        <family val="1"/>
      </rPr>
      <t>: Assisting Government counterparts in preparing amendments to the existing regulations, or drafting new regulations or drafting resolutions that are directly applicable to the PEVC framework</t>
    </r>
  </si>
  <si>
    <t>Activities completed:</t>
  </si>
  <si>
    <t>Planned Deliverable: Draft Law on Alternative Investment funds prepared and sent for adoption.</t>
  </si>
  <si>
    <r>
      <t>-</t>
    </r>
    <r>
      <rPr>
        <sz val="7"/>
        <color rgb="FFFF0000"/>
        <rFont val="Times New Roman"/>
        <family val="1"/>
      </rPr>
      <t xml:space="preserve">        </t>
    </r>
    <r>
      <rPr>
        <sz val="11"/>
        <color rgb="FFFF0000"/>
        <rFont val="Times New Roman"/>
        <family val="1"/>
      </rPr>
      <t xml:space="preserve">Draft Law on Alternative Investment funds is prepared.  Explanatory note, as well as presentation with key concepts for new Law have been completed and shared among stakeholders. </t>
    </r>
  </si>
  <si>
    <t>Planned Deliverable: Amendments to related regulation linked with Law on Alternative Investment Funds prepared</t>
  </si>
  <si>
    <r>
      <t>-</t>
    </r>
    <r>
      <rPr>
        <sz val="7"/>
        <color rgb="FFFF0000"/>
        <rFont val="Times New Roman"/>
        <family val="1"/>
      </rPr>
      <t xml:space="preserve">        </t>
    </r>
    <r>
      <rPr>
        <sz val="11"/>
        <color rgb="FFFF0000"/>
        <rFont val="Times New Roman"/>
        <family val="1"/>
      </rPr>
      <t>Assisting Government counterparts in stakeholder engagement and consultations as a part of regulatory making process through two workshops (July and November 2024), roundtables (October 2024), focus groups, discussions (spring 2025), preparing explanatory notes and consolidating feedback from the process (February-June 2025).</t>
    </r>
  </si>
  <si>
    <t>Planned Deliverable: Agree with Government counterparts (MIIT, MEF, MJ and MNT and UZ VC Fund) who will lead this work and then assist in preparing amendments to the existing regulations, or drafting new regulations or drafting resolutions that are directly applicable to the PEVC framework to enable crowdfunding</t>
  </si>
  <si>
    <t xml:space="preserve">Activity partially done:  </t>
  </si>
  <si>
    <t>Planned Deliverable: Assisting Government counterparts (MIIT, MEF, MJ and MNT and UZ VC) in stakeholder engagement and consultations as a part of regulatory making process through 2 workshops, 2 roundtables, 2 focus groups.</t>
  </si>
  <si>
    <r>
      <t>-</t>
    </r>
    <r>
      <rPr>
        <sz val="7"/>
        <color rgb="FFFF0000"/>
        <rFont val="Times New Roman"/>
        <family val="1"/>
      </rPr>
      <t xml:space="preserve">        </t>
    </r>
    <r>
      <rPr>
        <sz val="11"/>
        <color rgb="FFFF0000"/>
        <rFont val="Times New Roman"/>
        <family val="1"/>
      </rPr>
      <t>Amendments to the Civil Code done and accepted by the client in December 2024</t>
    </r>
  </si>
  <si>
    <t>KAZAKHSTAN</t>
  </si>
  <si>
    <t xml:space="preserve">Review of draft Investment Law to include alternative investments in local Kazakh regulations. </t>
  </si>
  <si>
    <r>
      <t>Activity completed: IFC team completed detailed 1</t>
    </r>
    <r>
      <rPr>
        <vertAlign val="superscript"/>
        <sz val="11"/>
        <color rgb="FFFF0000"/>
        <rFont val="Times New Roman"/>
        <family val="1"/>
      </rPr>
      <t>st</t>
    </r>
    <r>
      <rPr>
        <sz val="11"/>
        <color rgb="FFFF0000"/>
        <rFont val="Times New Roman"/>
        <family val="1"/>
      </rPr>
      <t xml:space="preserve"> review of the law and shared with the client in May 2025.</t>
    </r>
  </si>
  <si>
    <r>
      <t>Planned deliverable: Our team will be available for 2</t>
    </r>
    <r>
      <rPr>
        <vertAlign val="superscript"/>
        <sz val="11"/>
        <color rgb="FFFF0000"/>
        <rFont val="Times New Roman"/>
        <family val="1"/>
      </rPr>
      <t>nd</t>
    </r>
    <r>
      <rPr>
        <sz val="11"/>
        <color rgb="FFFF0000"/>
        <rFont val="Times New Roman"/>
        <family val="1"/>
      </rPr>
      <t xml:space="preserve"> review of the revised draft Law if needed.  If client doesn’t require this – there will not be 2</t>
    </r>
    <r>
      <rPr>
        <vertAlign val="superscript"/>
        <sz val="11"/>
        <color rgb="FFFF0000"/>
        <rFont val="Times New Roman"/>
        <family val="1"/>
      </rPr>
      <t>nd</t>
    </r>
    <r>
      <rPr>
        <sz val="11"/>
        <color rgb="FFFF0000"/>
        <rFont val="Times New Roman"/>
        <family val="1"/>
      </rPr>
      <t xml:space="preserve"> review. </t>
    </r>
  </si>
  <si>
    <t>Mission to Kazakhstan to meet private sector ecosystem players and discuss issues they are facing</t>
  </si>
  <si>
    <r>
      <t>Activity from Administration Agreement</t>
    </r>
    <r>
      <rPr>
        <sz val="11"/>
        <rFont val="Times New Roman"/>
        <family val="1"/>
      </rPr>
      <t xml:space="preserve">: Stakeholder mapping and engagement to agree on activities – </t>
    </r>
  </si>
  <si>
    <t>n/a</t>
  </si>
  <si>
    <t>Activity completed:  IFC investment team visited Kazakhstan in May 2025 met with key ecosystem players (VC funds, FoFs, accelerators, etc) and discussed key issues private sector is facing.</t>
  </si>
  <si>
    <t xml:space="preserve"> </t>
  </si>
  <si>
    <t>There are no other activities planned in Kazakhstan as a part of FCDO engagement.  Thus, no more planned deliverables.</t>
  </si>
  <si>
    <t>TAJIKISTAN, KYRGYZ REPUBLIC</t>
  </si>
  <si>
    <t>Mission(s) to Kyrgyz republic, Tajikistan to meet private sector ecosystem players and discuss issues they are facing, and discuss with government counterparts on scope of IFC engagement</t>
  </si>
  <si>
    <r>
      <t>Activity from Administration Agreement</t>
    </r>
    <r>
      <rPr>
        <sz val="11"/>
        <rFont val="Times New Roman"/>
        <family val="1"/>
      </rPr>
      <t xml:space="preserve">: Stakeholder mapping and engagement to agree on activities. </t>
    </r>
  </si>
  <si>
    <t xml:space="preserve">Activity completed: IFC team visited Tajikistan and Kyrgyz Republic in May 2025 and met with key public and private sector ecosystem players.  IFC discussed potential activities with the Government counterparts (mentioned below).  Kyrgyz counterparts appointed champion to work with IFC (Ministry of Economy), and we are waiting now for Government of Tajikistan to appoint a champion to engage with IFC.  </t>
  </si>
  <si>
    <t>Support intra-governmental and regional workshop(s) on development of venture capital, crowdfunding and private equity, and capacity building event for the government counterparts</t>
  </si>
  <si>
    <t xml:space="preserve">Planned Deliverables: </t>
  </si>
  <si>
    <r>
      <t>-</t>
    </r>
    <r>
      <rPr>
        <sz val="7"/>
        <color rgb="FFFF0000"/>
        <rFont val="Times New Roman"/>
        <family val="1"/>
      </rPr>
      <t xml:space="preserve">        </t>
    </r>
    <r>
      <rPr>
        <sz val="11"/>
        <color rgb="FFFF0000"/>
        <rFont val="Times New Roman"/>
        <family val="1"/>
      </rPr>
      <t xml:space="preserve">Assisting Government counterparts in stakeholder engagement and consultations as a part of regulatory making process through workshops, seminars, roundtables, focus groups, preparing explanatory notes and consolidating feedback from the process. Provide training and workshops for Government counterparts on startup ecosystem development.  Target is to have 2 such workshops (one in each country). </t>
    </r>
  </si>
  <si>
    <r>
      <t>-</t>
    </r>
    <r>
      <rPr>
        <sz val="7"/>
        <color rgb="FFFF0000"/>
        <rFont val="Times New Roman"/>
        <family val="1"/>
      </rPr>
      <t xml:space="preserve">        </t>
    </r>
    <r>
      <rPr>
        <sz val="11"/>
        <color rgb="FFFF0000"/>
        <rFont val="Times New Roman"/>
        <family val="1"/>
      </rPr>
      <t xml:space="preserve">Provide a report on good practices on Government Fund of Funds to stakeholders. </t>
    </r>
  </si>
  <si>
    <t>Draft Law “On Alternative Investments” prepared in both countries</t>
  </si>
  <si>
    <r>
      <t>-</t>
    </r>
    <r>
      <rPr>
        <sz val="7"/>
        <color rgb="FFFF0000"/>
        <rFont val="Times New Roman"/>
        <family val="1"/>
      </rPr>
      <t xml:space="preserve">        </t>
    </r>
    <r>
      <rPr>
        <sz val="11"/>
        <color rgb="FFFF0000"/>
        <rFont val="Times New Roman"/>
        <family val="1"/>
      </rPr>
      <t>Explanatory notes and Draft Law prepared in both countries</t>
    </r>
  </si>
  <si>
    <t>Roadmap for VC ecosystem development prepared for both countries</t>
  </si>
  <si>
    <r>
      <t>-</t>
    </r>
    <r>
      <rPr>
        <sz val="7"/>
        <color rgb="FFFF0000"/>
        <rFont val="Times New Roman"/>
        <family val="1"/>
      </rPr>
      <t xml:space="preserve">        </t>
    </r>
    <r>
      <rPr>
        <sz val="11"/>
        <color rgb="FFFF0000"/>
        <rFont val="Times New Roman"/>
        <family val="1"/>
      </rPr>
      <t xml:space="preserve">Draft Roadmap in each country prepared for start up ecosystem development, as well as 2 consultative workshops per country to be completed.  </t>
    </r>
  </si>
  <si>
    <t>Use this change log to record all changes to the logframe over the life of the project.</t>
  </si>
  <si>
    <t>ID</t>
  </si>
  <si>
    <t>LOGFRAME SECTION</t>
  </si>
  <si>
    <t>DETAILS OF CHANGE</t>
  </si>
  <si>
    <t>AUTHOR</t>
  </si>
  <si>
    <t>DATE</t>
  </si>
  <si>
    <t>E.g.</t>
  </si>
  <si>
    <t>Output 1, Indictor 2</t>
  </si>
  <si>
    <t>Indicator amended from 'No of children enrolled in primary schools' to 'Number of children enrolled in UNICEF supported primary schools (disagregated by sex)</t>
  </si>
  <si>
    <t>Joe Bloggs</t>
  </si>
  <si>
    <t>Logframe Template Guide</t>
  </si>
  <si>
    <t xml:space="preserve">Teams should use the guide below to complete the logframe template. </t>
  </si>
  <si>
    <t>PROJECT TITLE</t>
  </si>
  <si>
    <t>The name of the programme to which this logframe applies, from the business case</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</si>
  <si>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</si>
  <si>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</si>
  <si>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</si>
  <si>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</si>
  <si>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</si>
  <si>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</si>
  <si>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</si>
  <si>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</si>
  <si>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</si>
  <si>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</si>
  <si>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</si>
  <si>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</si>
  <si>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</si>
  <si>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</si>
  <si>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</si>
  <si>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</si>
  <si>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</si>
  <si>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</si>
  <si>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</si>
  <si>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t>Specific</t>
    </r>
    <r>
      <rPr>
        <sz val="10"/>
        <color rgb="FF000000"/>
        <rFont val="Arial"/>
        <family val="2"/>
      </rPr>
      <t xml:space="preserve"> – what will be measured? And how?</t>
    </r>
  </si>
  <si>
    <r>
      <t xml:space="preserve">Measurable - </t>
    </r>
    <r>
      <rPr>
        <sz val="10"/>
        <color rgb="FF000000"/>
        <rFont val="Arial"/>
        <family val="2"/>
      </rPr>
      <t xml:space="preserve">data can be collected </t>
    </r>
  </si>
  <si>
    <r>
      <t>Relevant</t>
    </r>
    <r>
      <rPr>
        <sz val="10"/>
        <color rgb="FF000000"/>
        <rFont val="Arial"/>
        <family val="2"/>
      </rPr>
      <t xml:space="preserve">  - to the results chain</t>
    </r>
  </si>
  <si>
    <r>
      <t>Useful</t>
    </r>
    <r>
      <rPr>
        <sz val="10"/>
        <color rgb="FF000000"/>
        <rFont val="Arial"/>
        <family val="2"/>
      </rPr>
      <t xml:space="preserve"> – for management decision making</t>
    </r>
  </si>
  <si>
    <t>Does not include any element of the target</t>
  </si>
  <si>
    <r>
      <t xml:space="preserve">Can be </t>
    </r>
    <r>
      <rPr>
        <b/>
        <sz val="10"/>
        <color rgb="FF000000"/>
        <rFont val="Arial"/>
        <family val="2"/>
      </rPr>
      <t>disaggregated</t>
    </r>
    <r>
      <rPr>
        <sz val="10"/>
        <color rgb="FF000000"/>
        <rFont val="Arial"/>
        <family val="2"/>
      </rPr>
      <t xml:space="preserve"> if relevant (especially when the indicator relates to number of beneficiaries reached with an intervention) </t>
    </r>
  </si>
  <si>
    <r>
      <t xml:space="preserve">A mix of </t>
    </r>
    <r>
      <rPr>
        <b/>
        <sz val="10"/>
        <color rgb="FF000000"/>
        <rFont val="Arial"/>
        <family val="2"/>
      </rPr>
      <t>qualitative</t>
    </r>
    <r>
      <rPr>
        <sz val="10"/>
        <color rgb="FF000000"/>
        <rFont val="Arial"/>
        <family val="2"/>
      </rPr>
      <t xml:space="preserve"> and </t>
    </r>
    <r>
      <rPr>
        <b/>
        <sz val="10"/>
        <color rgb="FF000000"/>
        <rFont val="Arial"/>
        <family val="2"/>
      </rPr>
      <t>quantitative</t>
    </r>
  </si>
  <si>
    <r>
      <t>Already defined -</t>
    </r>
    <r>
      <rPr>
        <sz val="10"/>
        <color rgb="FF000000"/>
        <rFont val="Arial"/>
        <family val="2"/>
      </rPr>
      <t xml:space="preserve"> if relevant include indicators which towards the FCDO Outcome Delivery Plan / ICF KPIs / SDGs.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</si>
  <si>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</si>
  <si>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</si>
  <si>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t>Top Tip</t>
    </r>
    <r>
      <rPr>
        <sz val="10"/>
        <rFont val="Arial"/>
        <family val="2"/>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</si>
  <si>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</si>
  <si>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</si>
  <si>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</si>
  <si>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</si>
  <si>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</si>
  <si>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</si>
  <si>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</si>
  <si>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</si>
  <si>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</si>
  <si>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</si>
  <si>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</si>
  <si>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</si>
  <si>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</si>
  <si>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</si>
  <si>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</si>
  <si>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</si>
  <si>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</si>
  <si>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</si>
  <si>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</si>
  <si>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</si>
  <si>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</si>
  <si>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</si>
  <si>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</si>
  <si>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</si>
  <si>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</si>
  <si>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</si>
  <si>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</si>
  <si>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</si>
  <si>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</si>
  <si>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</si>
  <si>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</si>
  <si>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</si>
  <si>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</si>
  <si>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</si>
  <si>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t xml:space="preserve">Efficiency </t>
    </r>
    <r>
      <rPr>
        <sz val="10"/>
        <rFont val="Arial"/>
        <family val="2"/>
      </rPr>
      <t>- How well are we (or our agents) converting inputs into outputs? (‘</t>
    </r>
    <r>
      <rPr>
        <i/>
        <sz val="10"/>
        <rFont val="Arial"/>
        <family val="2"/>
      </rPr>
      <t>Spending well’</t>
    </r>
    <r>
      <rPr>
        <sz val="10"/>
        <rFont val="Arial"/>
        <family val="2"/>
      </rPr>
      <t>)</t>
    </r>
  </si>
  <si>
    <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</si>
  <si>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t>Cost-effectiveness</t>
    </r>
    <r>
      <rPr>
        <sz val="10"/>
        <rFont val="Arial"/>
        <family val="2"/>
      </rPr>
      <t xml:space="preserve"> - What is the intervention’s ultimate impact on poverty reduction, relative to the inputs that we or our agents invest in it?</t>
    </r>
  </si>
  <si>
    <r>
      <t>Equity</t>
    </r>
    <r>
      <rPr>
        <sz val="10"/>
        <rFont val="Arial"/>
        <family val="2"/>
      </rPr>
      <t xml:space="preserve"> - Is the intervention meeting the needs of all beneficiaries?</t>
    </r>
  </si>
  <si>
    <t>FCDO’s Approach to Value for Money (PrOF Guide) provides further advice on ensuring VfM.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</si>
</sst>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_(* #,##0.0_);_(* \(#,##0.0\);_(* &quot;-&quot;?_);_(@_)"/>
    <numFmt numFmtId="167" formatCode="_-* #,##0_-;\-* #,##0_-;_-* &quot;-&quot;??_-;_-@_-"/>
    <numFmt numFmtId="168" formatCode="0.0"/>
    <numFmt numFmtId="169" formatCode="#,##0.0000"/>
  </numFmts>
  <fonts count="63">
    <font>
      <sz val="10"/>
      <name val="Arial"/>
    </font>
    <font>
      <sz val="11"/>
      <color theme="1"/>
      <name val="Calibri"/>
      <family val="2"/>
      <scheme val="minor"/>
    </font>
    <font>
      <b/>
      <sz val="9"/>
      <name val="Arial"/>
      <family val="2"/>
    </font>
    <font>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sz val="9"/>
      <name val="Segoe UI"/>
      <family val="2"/>
    </font>
    <font>
      <b/>
      <sz val="10"/>
      <color rgb="FFFFFFFF"/>
      <name val="Arial"/>
      <family val="2"/>
    </font>
    <font>
      <u/>
      <sz val="10"/>
      <color rgb="FF0000FF"/>
      <name val="Arial"/>
      <family val="2"/>
    </font>
    <font>
      <b/>
      <sz val="11"/>
      <color rgb="FF000000"/>
      <name val="Arial"/>
      <family val="2"/>
    </font>
    <font>
      <sz val="11"/>
      <color rgb="FF000000"/>
      <name val="Arial"/>
      <family val="2"/>
    </font>
    <font>
      <sz val="11"/>
      <color rgb="FF000000"/>
      <name val="Calibri"/>
      <family val="2"/>
    </font>
    <font>
      <b/>
      <sz val="10"/>
      <color rgb="FF000000"/>
      <name val="Arial"/>
      <family val="2"/>
      <charset val="204"/>
    </font>
    <font>
      <b/>
      <sz val="10"/>
      <name val="Arial"/>
      <family val="2"/>
      <charset val="204"/>
    </font>
    <font>
      <b/>
      <i/>
      <sz val="11"/>
      <color rgb="FFE84C22"/>
      <name val="Garamond"/>
      <family val="1"/>
    </font>
    <font>
      <sz val="9"/>
      <color rgb="FF000000"/>
      <name val="Arial"/>
      <family val="2"/>
    </font>
    <font>
      <b/>
      <sz val="9"/>
      <color rgb="FF000000"/>
      <name val="Arial"/>
      <family val="2"/>
    </font>
    <font>
      <b/>
      <sz val="11"/>
      <color theme="1"/>
      <name val="Arial"/>
      <family val="2"/>
    </font>
    <font>
      <sz val="11"/>
      <color rgb="FF242424"/>
      <name val="Aptos Narrow"/>
    </font>
    <font>
      <sz val="11"/>
      <color rgb="FF242424"/>
      <name val="Consolas"/>
      <family val="2"/>
    </font>
    <font>
      <sz val="10"/>
      <name val="Arial"/>
      <family val="2"/>
    </font>
    <font>
      <b/>
      <i/>
      <sz val="9"/>
      <name val="Arial"/>
      <family val="2"/>
    </font>
    <font>
      <sz val="4"/>
      <color theme="1"/>
      <name val="Calibri"/>
      <family val="2"/>
    </font>
    <font>
      <u/>
      <sz val="4"/>
      <color rgb="FF0000FF"/>
      <name val="Calibri"/>
      <family val="2"/>
    </font>
    <font>
      <sz val="11"/>
      <color theme="1"/>
      <name val="Calibri"/>
      <family val="2"/>
    </font>
    <font>
      <b/>
      <sz val="4.5"/>
      <color rgb="FFFF0000"/>
      <name val="Calibri"/>
      <family val="2"/>
    </font>
    <font>
      <b/>
      <sz val="4.5"/>
      <color rgb="FF000000"/>
      <name val="Arial"/>
      <family val="2"/>
    </font>
    <font>
      <b/>
      <sz val="4"/>
      <color rgb="FF000000"/>
      <name val="Calibri"/>
      <family val="2"/>
    </font>
    <font>
      <b/>
      <sz val="4.5"/>
      <color theme="1"/>
      <name val="Calibri"/>
      <family val="2"/>
    </font>
    <font>
      <b/>
      <sz val="4"/>
      <color theme="1"/>
      <name val="Calibri"/>
      <family val="2"/>
    </font>
    <font>
      <sz val="5"/>
      <color theme="1"/>
      <name val="Calibri"/>
      <family val="2"/>
    </font>
    <font>
      <b/>
      <sz val="4"/>
      <color rgb="FFFF0000"/>
      <name val="Calibri"/>
      <family val="2"/>
    </font>
    <font>
      <sz val="9"/>
      <color theme="1"/>
      <name val="Calibri"/>
      <family val="2"/>
    </font>
    <font>
      <sz val="10"/>
      <color theme="1"/>
      <name val="Calibri"/>
      <family val="2"/>
    </font>
    <font>
      <sz val="14"/>
      <color theme="1"/>
      <name val="Calibri"/>
      <family val="2"/>
    </font>
    <font>
      <sz val="3"/>
      <color theme="1"/>
      <name val="Calibri"/>
      <family val="2"/>
    </font>
    <font>
      <b/>
      <sz val="4"/>
      <color rgb="FF000000"/>
      <name val="Arial"/>
      <family val="2"/>
    </font>
    <font>
      <b/>
      <sz val="3.5"/>
      <color rgb="FF000000"/>
      <name val="Arial"/>
      <family val="2"/>
    </font>
    <font>
      <sz val="2"/>
      <color theme="1"/>
      <name val="Calibri"/>
      <family val="2"/>
    </font>
    <font>
      <b/>
      <sz val="3.5"/>
      <color rgb="FFFF0000"/>
      <name val="Arial"/>
      <family val="2"/>
    </font>
    <font>
      <b/>
      <sz val="3.5"/>
      <color theme="1"/>
      <name val="Arial"/>
      <family val="2"/>
    </font>
    <font>
      <sz val="5.5"/>
      <color theme="1"/>
      <name val="Calibri"/>
      <family val="2"/>
    </font>
    <font>
      <b/>
      <sz val="4"/>
      <color theme="1"/>
      <name val="Arial"/>
      <family val="2"/>
    </font>
    <font>
      <b/>
      <sz val="11"/>
      <name val="Times New Roman"/>
      <family val="1"/>
    </font>
    <font>
      <sz val="11"/>
      <name val="Times New Roman"/>
      <family val="1"/>
    </font>
    <font>
      <i/>
      <sz val="11"/>
      <name val="Times New Roman"/>
      <family val="1"/>
    </font>
    <font>
      <u/>
      <sz val="11"/>
      <name val="Times New Roman"/>
      <family val="1"/>
    </font>
    <font>
      <sz val="11"/>
      <color rgb="FFFF0000"/>
      <name val="Times New Roman"/>
      <family val="1"/>
    </font>
    <font>
      <vertAlign val="superscript"/>
      <sz val="11"/>
      <color rgb="FFFF0000"/>
      <name val="Times New Roman"/>
      <family val="1"/>
    </font>
    <font>
      <sz val="7"/>
      <color rgb="FFFF0000"/>
      <name val="Times New Roman"/>
      <family val="1"/>
    </font>
  </fonts>
  <fills count="21">
    <fill>
      <patternFill patternType="none"/>
    </fill>
    <fill>
      <patternFill patternType="gray125"/>
    </fill>
    <fill>
      <patternFill patternType="solid">
        <fgColor rgb="FFFFFF99"/>
        <bgColor rgb="FF000000"/>
      </patternFill>
    </fill>
    <fill>
      <patternFill patternType="solid">
        <fgColor rgb="FF99CCFF"/>
        <bgColor rgb="FF000000"/>
      </patternFill>
    </fill>
    <fill>
      <patternFill patternType="solid">
        <fgColor rgb="FFCCFFCC"/>
        <bgColor rgb="FF000000"/>
      </patternFill>
    </fill>
    <fill>
      <patternFill patternType="solid">
        <fgColor rgb="FF969696"/>
        <bgColor rgb="FF000000"/>
      </patternFill>
    </fill>
    <fill>
      <patternFill patternType="solid">
        <fgColor rgb="FFC0C0C0"/>
        <bgColor rgb="FF000000"/>
      </patternFill>
    </fill>
    <fill>
      <patternFill patternType="solid">
        <fgColor rgb="FFFFCC99"/>
        <bgColor rgb="FF000000"/>
      </patternFill>
    </fill>
    <fill>
      <patternFill patternType="solid">
        <fgColor rgb="FF808080"/>
        <bgColor rgb="FF000000"/>
      </patternFill>
    </fill>
    <fill>
      <patternFill patternType="solid">
        <fgColor rgb="FFF2F2F2"/>
        <bgColor rgb="FF000000"/>
      </patternFill>
    </fill>
    <fill>
      <patternFill patternType="solid">
        <fgColor rgb="FFD9D9D9"/>
        <bgColor rgb="FF000000"/>
      </patternFill>
    </fill>
    <fill>
      <patternFill patternType="solid">
        <fgColor theme="0" tint="-4.9989318521683403E-2"/>
        <bgColor indexed="64"/>
      </patternFill>
    </fill>
    <fill>
      <patternFill patternType="solid">
        <fgColor theme="0"/>
        <bgColor indexed="64"/>
      </patternFill>
    </fill>
    <fill>
      <patternFill patternType="solid">
        <fgColor rgb="FF00B050"/>
        <bgColor indexed="64"/>
      </patternFill>
    </fill>
    <fill>
      <patternFill patternType="solid">
        <fgColor theme="9"/>
        <bgColor indexed="64"/>
      </patternFill>
    </fill>
    <fill>
      <patternFill patternType="solid">
        <fgColor rgb="FFFFFF99"/>
        <bgColor indexed="64"/>
      </patternFill>
    </fill>
    <fill>
      <patternFill patternType="solid">
        <fgColor rgb="FF99CCFF"/>
        <bgColor indexed="64"/>
      </patternFill>
    </fill>
    <fill>
      <patternFill patternType="solid">
        <fgColor rgb="FFCCFFCC"/>
        <bgColor indexed="64"/>
      </patternFill>
    </fill>
    <fill>
      <patternFill patternType="solid">
        <fgColor rgb="FFFFCC99"/>
        <bgColor indexed="64"/>
      </patternFill>
    </fill>
    <fill>
      <patternFill patternType="solid">
        <fgColor rgb="FFC0C0C0"/>
        <bgColor indexed="64"/>
      </patternFill>
    </fill>
    <fill>
      <patternFill patternType="solid">
        <fgColor rgb="FF959595"/>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rgb="FF000000"/>
      </top>
      <bottom style="medium">
        <color indexed="64"/>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indexed="64"/>
      </right>
      <top style="medium">
        <color indexed="64"/>
      </top>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right/>
      <top style="medium">
        <color rgb="FF000000"/>
      </top>
      <bottom style="medium">
        <color indexed="64"/>
      </bottom>
      <diagonal/>
    </border>
    <border>
      <left style="medium">
        <color indexed="64"/>
      </left>
      <right/>
      <top/>
      <bottom style="medium">
        <color indexed="64"/>
      </bottom>
      <diagonal/>
    </border>
    <border>
      <left style="medium">
        <color indexed="64"/>
      </left>
      <right style="medium">
        <color rgb="FF000000"/>
      </right>
      <top/>
      <bottom/>
      <diagonal/>
    </border>
    <border>
      <left style="medium">
        <color rgb="FF000000"/>
      </left>
      <right style="medium">
        <color rgb="FF000000"/>
      </right>
      <top style="medium">
        <color indexed="64"/>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indexed="64"/>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indexed="64"/>
      </bottom>
      <diagonal/>
    </border>
    <border>
      <left/>
      <right style="medium">
        <color indexed="64"/>
      </right>
      <top style="medium">
        <color rgb="FF000000"/>
      </top>
      <bottom/>
      <diagonal/>
    </border>
    <border>
      <left style="medium">
        <color indexed="64"/>
      </left>
      <right/>
      <top style="medium">
        <color indexed="64"/>
      </top>
      <bottom style="medium">
        <color rgb="FF000000"/>
      </bottom>
      <diagonal/>
    </border>
    <border>
      <left style="medium">
        <color rgb="FF000000"/>
      </left>
      <right/>
      <top style="medium">
        <color indexed="64"/>
      </top>
      <bottom/>
      <diagonal/>
    </border>
    <border>
      <left style="medium">
        <color rgb="FF000000"/>
      </left>
      <right/>
      <top style="medium">
        <color indexed="64"/>
      </top>
      <bottom style="medium">
        <color rgb="FF000000"/>
      </bottom>
      <diagonal/>
    </border>
    <border>
      <left style="medium">
        <color rgb="FF000000"/>
      </left>
      <right style="medium">
        <color indexed="64"/>
      </right>
      <top/>
      <bottom/>
      <diagonal/>
    </border>
    <border>
      <left style="medium">
        <color indexed="64"/>
      </left>
      <right style="medium">
        <color rgb="FF000000"/>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style="medium">
        <color rgb="FF000000"/>
      </bottom>
      <diagonal/>
    </border>
    <border>
      <left/>
      <right/>
      <top style="medium">
        <color indexed="64"/>
      </top>
      <bottom style="medium">
        <color rgb="FF000000"/>
      </bottom>
      <diagonal/>
    </border>
    <border>
      <left style="medium">
        <color rgb="FF000000"/>
      </left>
      <right/>
      <top style="medium">
        <color rgb="FF000000"/>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
      <left style="medium">
        <color rgb="FF000000"/>
      </left>
      <right style="medium">
        <color rgb="FF000000"/>
      </right>
      <top/>
      <bottom style="medium">
        <color indexed="64"/>
      </bottom>
      <diagonal/>
    </border>
    <border>
      <left style="medium">
        <color indexed="64"/>
      </left>
      <right/>
      <top/>
      <bottom/>
      <diagonal/>
    </border>
    <border>
      <left style="medium">
        <color rgb="FF000000"/>
      </left>
      <right/>
      <top style="medium">
        <color indexed="64"/>
      </top>
      <bottom style="medium">
        <color indexed="64"/>
      </bottom>
      <diagonal/>
    </border>
  </borders>
  <cellStyleXfs count="5">
    <xf numFmtId="0" fontId="0" fillId="0" borderId="0"/>
    <xf numFmtId="0" fontId="8" fillId="0" borderId="0" applyNumberFormat="0" applyFill="0" applyBorder="0" applyAlignment="0" applyProtection="0"/>
    <xf numFmtId="0" fontId="5" fillId="0" borderId="0"/>
    <xf numFmtId="164" fontId="33" fillId="0" borderId="0" applyFont="0" applyFill="0" applyBorder="0" applyAlignment="0" applyProtection="0"/>
    <xf numFmtId="0" fontId="1" fillId="0" borderId="0"/>
  </cellStyleXfs>
  <cellXfs count="492">
    <xf numFmtId="0" fontId="0" fillId="0" borderId="0" xfId="0"/>
    <xf numFmtId="0" fontId="0" fillId="0" borderId="0" xfId="0" applyAlignment="1">
      <alignment horizontal="center"/>
    </xf>
    <xf numFmtId="0" fontId="18" fillId="0" borderId="0" xfId="0" applyFont="1"/>
    <xf numFmtId="0" fontId="0" fillId="0" borderId="0" xfId="0" applyAlignment="1">
      <alignment wrapText="1"/>
    </xf>
    <xf numFmtId="0" fontId="8" fillId="0" borderId="0" xfId="1" applyFill="1" applyBorder="1" applyAlignment="1"/>
    <xf numFmtId="0" fontId="7" fillId="0" borderId="0" xfId="0" applyFont="1"/>
    <xf numFmtId="0" fontId="2" fillId="2" borderId="1" xfId="0" applyFont="1" applyFill="1" applyBorder="1" applyAlignment="1">
      <alignment wrapText="1"/>
    </xf>
    <xf numFmtId="0" fontId="2" fillId="2" borderId="3" xfId="0" applyFont="1" applyFill="1" applyBorder="1" applyAlignment="1">
      <alignment wrapText="1"/>
    </xf>
    <xf numFmtId="0" fontId="2" fillId="4" borderId="3" xfId="0" applyFont="1" applyFill="1" applyBorder="1" applyAlignment="1">
      <alignment wrapText="1"/>
    </xf>
    <xf numFmtId="0" fontId="2" fillId="0" borderId="3" xfId="0" applyFont="1" applyBorder="1" applyAlignment="1">
      <alignment wrapText="1"/>
    </xf>
    <xf numFmtId="0" fontId="3" fillId="0" borderId="3" xfId="0" applyFont="1" applyBorder="1" applyAlignment="1">
      <alignment wrapText="1"/>
    </xf>
    <xf numFmtId="0" fontId="3" fillId="6" borderId="3" xfId="0" applyFont="1" applyFill="1" applyBorder="1" applyAlignment="1">
      <alignment wrapText="1"/>
    </xf>
    <xf numFmtId="0" fontId="3" fillId="0" borderId="0" xfId="0" applyFont="1" applyAlignment="1">
      <alignment wrapText="1"/>
    </xf>
    <xf numFmtId="0" fontId="3" fillId="0" borderId="7" xfId="0" applyFont="1" applyBorder="1" applyAlignment="1">
      <alignment wrapText="1"/>
    </xf>
    <xf numFmtId="0" fontId="2" fillId="0" borderId="0" xfId="0" applyFont="1" applyAlignment="1">
      <alignment wrapText="1"/>
    </xf>
    <xf numFmtId="0" fontId="2" fillId="3" borderId="1" xfId="0" applyFont="1" applyFill="1" applyBorder="1" applyAlignment="1">
      <alignment wrapText="1"/>
    </xf>
    <xf numFmtId="0" fontId="2" fillId="2" borderId="6" xfId="0" applyFont="1" applyFill="1" applyBorder="1" applyAlignment="1">
      <alignment wrapText="1"/>
    </xf>
    <xf numFmtId="0" fontId="2" fillId="6" borderId="3" xfId="0" applyFont="1" applyFill="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3" fillId="0" borderId="8" xfId="0" applyFont="1" applyBorder="1" applyAlignment="1">
      <alignment wrapText="1"/>
    </xf>
    <xf numFmtId="0" fontId="20" fillId="8" borderId="13" xfId="0" applyFont="1" applyFill="1" applyBorder="1"/>
    <xf numFmtId="0" fontId="20" fillId="8" borderId="19" xfId="0" applyFont="1" applyFill="1" applyBorder="1"/>
    <xf numFmtId="0" fontId="20" fillId="8" borderId="19" xfId="0" applyFont="1" applyFill="1" applyBorder="1" applyAlignment="1">
      <alignment wrapText="1"/>
    </xf>
    <xf numFmtId="0" fontId="18" fillId="9" borderId="20" xfId="0" applyFont="1" applyFill="1" applyBorder="1"/>
    <xf numFmtId="0" fontId="18" fillId="9" borderId="21" xfId="0" applyFont="1" applyFill="1" applyBorder="1"/>
    <xf numFmtId="0" fontId="18" fillId="9" borderId="21" xfId="0" applyFont="1" applyFill="1" applyBorder="1" applyAlignment="1">
      <alignment wrapText="1"/>
    </xf>
    <xf numFmtId="14" fontId="18" fillId="9" borderId="21" xfId="0" applyNumberFormat="1" applyFont="1" applyFill="1" applyBorder="1"/>
    <xf numFmtId="0" fontId="0" fillId="0" borderId="20" xfId="0" applyBorder="1"/>
    <xf numFmtId="0" fontId="0" fillId="0" borderId="21" xfId="0" applyBorder="1"/>
    <xf numFmtId="0" fontId="0" fillId="0" borderId="21" xfId="0" applyBorder="1" applyAlignment="1">
      <alignment wrapText="1"/>
    </xf>
    <xf numFmtId="0" fontId="9" fillId="0" borderId="0" xfId="0" applyFont="1"/>
    <xf numFmtId="0" fontId="5" fillId="0" borderId="0" xfId="0" applyFont="1"/>
    <xf numFmtId="0" fontId="5" fillId="9" borderId="0" xfId="0" applyFont="1" applyFill="1" applyAlignment="1">
      <alignment wrapText="1"/>
    </xf>
    <xf numFmtId="0" fontId="10" fillId="9" borderId="0" xfId="0" applyFont="1" applyFill="1" applyAlignment="1">
      <alignment wrapText="1"/>
    </xf>
    <xf numFmtId="0" fontId="12" fillId="9" borderId="0" xfId="0" applyFont="1" applyFill="1" applyAlignment="1">
      <alignment wrapText="1"/>
    </xf>
    <xf numFmtId="0" fontId="16" fillId="9" borderId="0" xfId="0" applyFont="1" applyFill="1" applyAlignment="1">
      <alignment wrapText="1"/>
    </xf>
    <xf numFmtId="0" fontId="16" fillId="9" borderId="12" xfId="0" applyFont="1" applyFill="1" applyBorder="1" applyAlignment="1">
      <alignment wrapText="1"/>
    </xf>
    <xf numFmtId="0" fontId="5" fillId="9" borderId="12" xfId="0" applyFont="1" applyFill="1" applyBorder="1" applyAlignment="1">
      <alignment wrapText="1"/>
    </xf>
    <xf numFmtId="0" fontId="15" fillId="9" borderId="0" xfId="0" applyFont="1" applyFill="1" applyAlignment="1">
      <alignment wrapText="1"/>
    </xf>
    <xf numFmtId="0" fontId="15" fillId="9" borderId="12" xfId="0" applyFont="1" applyFill="1" applyBorder="1" applyAlignment="1">
      <alignment wrapText="1"/>
    </xf>
    <xf numFmtId="0" fontId="19" fillId="11" borderId="0" xfId="0" applyFont="1" applyFill="1"/>
    <xf numFmtId="0" fontId="2" fillId="6" borderId="7" xfId="0" applyFont="1" applyFill="1" applyBorder="1" applyAlignment="1">
      <alignment wrapText="1"/>
    </xf>
    <xf numFmtId="0" fontId="21" fillId="0" borderId="0" xfId="0" applyFont="1"/>
    <xf numFmtId="0" fontId="2" fillId="4" borderId="23" xfId="0" applyFont="1" applyFill="1" applyBorder="1" applyAlignment="1">
      <alignment wrapText="1"/>
    </xf>
    <xf numFmtId="0" fontId="24" fillId="0" borderId="3" xfId="0" applyFont="1" applyBorder="1" applyAlignment="1">
      <alignment wrapText="1"/>
    </xf>
    <xf numFmtId="0" fontId="2" fillId="3" borderId="22" xfId="0" applyFont="1" applyFill="1" applyBorder="1" applyAlignment="1">
      <alignment wrapText="1"/>
    </xf>
    <xf numFmtId="0" fontId="2" fillId="2" borderId="31" xfId="0" applyFont="1" applyFill="1" applyBorder="1" applyAlignment="1">
      <alignment wrapText="1"/>
    </xf>
    <xf numFmtId="0" fontId="2" fillId="4" borderId="32" xfId="0" applyFont="1" applyFill="1" applyBorder="1" applyAlignment="1">
      <alignment wrapText="1"/>
    </xf>
    <xf numFmtId="0" fontId="2" fillId="7" borderId="31" xfId="0" applyFont="1" applyFill="1" applyBorder="1" applyAlignment="1">
      <alignment wrapText="1"/>
    </xf>
    <xf numFmtId="0" fontId="2" fillId="2" borderId="7" xfId="0" applyFont="1" applyFill="1" applyBorder="1" applyAlignment="1">
      <alignment wrapText="1"/>
    </xf>
    <xf numFmtId="0" fontId="2" fillId="4" borderId="8" xfId="0" applyFont="1" applyFill="1" applyBorder="1" applyAlignment="1">
      <alignment wrapText="1"/>
    </xf>
    <xf numFmtId="0" fontId="2" fillId="6" borderId="0" xfId="0" applyFont="1" applyFill="1" applyAlignment="1">
      <alignment wrapText="1"/>
    </xf>
    <xf numFmtId="0" fontId="2" fillId="4" borderId="31" xfId="0" applyFont="1" applyFill="1" applyBorder="1" applyAlignment="1">
      <alignment wrapText="1"/>
    </xf>
    <xf numFmtId="0" fontId="2" fillId="4" borderId="34" xfId="0" applyFont="1" applyFill="1" applyBorder="1" applyAlignment="1">
      <alignment wrapText="1"/>
    </xf>
    <xf numFmtId="0" fontId="2" fillId="0" borderId="23" xfId="0" applyFont="1" applyBorder="1" applyAlignment="1">
      <alignment wrapText="1"/>
    </xf>
    <xf numFmtId="0" fontId="3" fillId="0" borderId="23" xfId="0" applyFont="1" applyBorder="1" applyAlignment="1">
      <alignment wrapText="1"/>
    </xf>
    <xf numFmtId="0" fontId="2" fillId="0" borderId="26" xfId="0" applyFont="1" applyBorder="1" applyAlignment="1">
      <alignment wrapText="1"/>
    </xf>
    <xf numFmtId="0" fontId="3" fillId="0" borderId="27" xfId="0" applyFont="1" applyBorder="1" applyAlignment="1">
      <alignment wrapText="1"/>
    </xf>
    <xf numFmtId="0" fontId="3" fillId="0" borderId="28" xfId="0" applyFont="1" applyBorder="1" applyAlignment="1">
      <alignment wrapText="1"/>
    </xf>
    <xf numFmtId="0" fontId="2" fillId="3" borderId="40" xfId="0" applyFont="1" applyFill="1" applyBorder="1" applyAlignment="1">
      <alignment wrapText="1"/>
    </xf>
    <xf numFmtId="0" fontId="3" fillId="6" borderId="0" xfId="0" applyFont="1" applyFill="1" applyAlignment="1">
      <alignment wrapText="1"/>
    </xf>
    <xf numFmtId="0" fontId="3" fillId="6" borderId="24" xfId="0" applyFont="1" applyFill="1" applyBorder="1" applyAlignment="1">
      <alignment wrapText="1"/>
    </xf>
    <xf numFmtId="0" fontId="3" fillId="6" borderId="30" xfId="0" applyFont="1" applyFill="1" applyBorder="1" applyAlignment="1">
      <alignment wrapText="1"/>
    </xf>
    <xf numFmtId="0" fontId="3" fillId="6" borderId="25" xfId="0" applyFont="1" applyFill="1" applyBorder="1" applyAlignment="1">
      <alignment wrapText="1"/>
    </xf>
    <xf numFmtId="0" fontId="3" fillId="6" borderId="16" xfId="0" applyFont="1" applyFill="1" applyBorder="1" applyAlignment="1">
      <alignment wrapText="1"/>
    </xf>
    <xf numFmtId="0" fontId="2" fillId="6" borderId="42" xfId="0" applyFont="1" applyFill="1" applyBorder="1" applyAlignment="1">
      <alignment wrapText="1"/>
    </xf>
    <xf numFmtId="0" fontId="2" fillId="6" borderId="43" xfId="0" applyFont="1" applyFill="1" applyBorder="1" applyAlignment="1">
      <alignment wrapText="1"/>
    </xf>
    <xf numFmtId="0" fontId="3" fillId="0" borderId="43" xfId="0" applyFont="1" applyBorder="1" applyAlignment="1">
      <alignment wrapText="1"/>
    </xf>
    <xf numFmtId="0" fontId="2" fillId="4" borderId="46" xfId="0" applyFont="1" applyFill="1" applyBorder="1" applyAlignment="1">
      <alignment wrapText="1"/>
    </xf>
    <xf numFmtId="0" fontId="3" fillId="0" borderId="26" xfId="0" applyFont="1" applyBorder="1" applyAlignment="1">
      <alignment wrapText="1"/>
    </xf>
    <xf numFmtId="0" fontId="2" fillId="0" borderId="40" xfId="0" applyFont="1" applyBorder="1" applyAlignment="1">
      <alignment wrapText="1"/>
    </xf>
    <xf numFmtId="0" fontId="3" fillId="0" borderId="40" xfId="0" applyFont="1" applyBorder="1" applyAlignment="1">
      <alignment wrapText="1"/>
    </xf>
    <xf numFmtId="0" fontId="3" fillId="0" borderId="38" xfId="0" applyFont="1" applyBorder="1" applyAlignment="1">
      <alignment wrapText="1"/>
    </xf>
    <xf numFmtId="0" fontId="3" fillId="0" borderId="39" xfId="0" applyFont="1" applyBorder="1" applyAlignment="1">
      <alignment wrapText="1"/>
    </xf>
    <xf numFmtId="0" fontId="2" fillId="0" borderId="16" xfId="0" applyFont="1" applyBorder="1" applyAlignment="1">
      <alignment wrapText="1"/>
    </xf>
    <xf numFmtId="3" fontId="3" fillId="0" borderId="3" xfId="0" applyNumberFormat="1" applyFont="1" applyBorder="1" applyAlignment="1">
      <alignment wrapText="1"/>
    </xf>
    <xf numFmtId="165" fontId="3" fillId="0" borderId="3" xfId="0" applyNumberFormat="1" applyFont="1" applyBorder="1" applyAlignment="1">
      <alignment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 fillId="0" borderId="45" xfId="0" applyFont="1" applyBorder="1" applyAlignment="1">
      <alignment wrapText="1"/>
    </xf>
    <xf numFmtId="0" fontId="2" fillId="0" borderId="33" xfId="0" applyFont="1" applyBorder="1" applyAlignment="1">
      <alignment wrapText="1"/>
    </xf>
    <xf numFmtId="0" fontId="3" fillId="0" borderId="45" xfId="0" applyFont="1" applyBorder="1" applyAlignment="1">
      <alignment wrapText="1"/>
    </xf>
    <xf numFmtId="0" fontId="3" fillId="0" borderId="16" xfId="0" applyFont="1" applyBorder="1" applyAlignment="1">
      <alignment wrapText="1"/>
    </xf>
    <xf numFmtId="0" fontId="25" fillId="0" borderId="0" xfId="0" applyFont="1"/>
    <xf numFmtId="0" fontId="26" fillId="0" borderId="0" xfId="0" applyFont="1"/>
    <xf numFmtId="0" fontId="2" fillId="2" borderId="10" xfId="0" applyFont="1" applyFill="1" applyBorder="1" applyAlignment="1">
      <alignment wrapText="1"/>
    </xf>
    <xf numFmtId="0" fontId="2" fillId="2" borderId="26" xfId="0" applyFont="1" applyFill="1" applyBorder="1" applyAlignment="1">
      <alignment wrapText="1"/>
    </xf>
    <xf numFmtId="0" fontId="2" fillId="4" borderId="26" xfId="0" applyFont="1" applyFill="1" applyBorder="1" applyAlignment="1">
      <alignment wrapText="1"/>
    </xf>
    <xf numFmtId="0" fontId="27" fillId="0" borderId="0" xfId="0" applyFont="1" applyAlignment="1">
      <alignment wrapText="1"/>
    </xf>
    <xf numFmtId="0" fontId="3" fillId="6" borderId="8" xfId="0" applyFont="1" applyFill="1" applyBorder="1" applyAlignment="1">
      <alignment wrapText="1"/>
    </xf>
    <xf numFmtId="0" fontId="2" fillId="7" borderId="8" xfId="0" applyFont="1" applyFill="1" applyBorder="1" applyAlignment="1">
      <alignment wrapText="1"/>
    </xf>
    <xf numFmtId="0" fontId="2" fillId="2" borderId="33" xfId="0" applyFont="1" applyFill="1" applyBorder="1" applyAlignment="1">
      <alignment wrapText="1"/>
    </xf>
    <xf numFmtId="0" fontId="2" fillId="0" borderId="50" xfId="0" applyFont="1" applyBorder="1" applyAlignment="1">
      <alignment wrapText="1"/>
    </xf>
    <xf numFmtId="0" fontId="2" fillId="0" borderId="27" xfId="0" applyFont="1" applyBorder="1" applyAlignment="1">
      <alignment wrapText="1"/>
    </xf>
    <xf numFmtId="0" fontId="2" fillId="0" borderId="31" xfId="0" applyFont="1" applyBorder="1" applyAlignment="1">
      <alignment wrapText="1"/>
    </xf>
    <xf numFmtId="0" fontId="28" fillId="0" borderId="26" xfId="0" applyFont="1" applyBorder="1" applyAlignment="1">
      <alignment wrapText="1"/>
    </xf>
    <xf numFmtId="0" fontId="2" fillId="3" borderId="5" xfId="0" applyFont="1" applyFill="1" applyBorder="1" applyAlignment="1">
      <alignment wrapText="1"/>
    </xf>
    <xf numFmtId="1" fontId="3" fillId="0" borderId="0" xfId="0" applyNumberFormat="1" applyFont="1" applyAlignment="1">
      <alignment wrapText="1"/>
    </xf>
    <xf numFmtId="1" fontId="3" fillId="0" borderId="8" xfId="0" applyNumberFormat="1" applyFont="1" applyBorder="1" applyAlignment="1">
      <alignment wrapText="1"/>
    </xf>
    <xf numFmtId="0" fontId="2" fillId="6" borderId="38" xfId="0" applyFont="1" applyFill="1" applyBorder="1" applyAlignment="1">
      <alignment wrapText="1"/>
    </xf>
    <xf numFmtId="0" fontId="2" fillId="3" borderId="29" xfId="0" applyFont="1" applyFill="1" applyBorder="1" applyAlignment="1">
      <alignment wrapText="1"/>
    </xf>
    <xf numFmtId="0" fontId="2" fillId="2" borderId="40" xfId="0" applyFont="1" applyFill="1" applyBorder="1" applyAlignment="1">
      <alignment wrapText="1"/>
    </xf>
    <xf numFmtId="0" fontId="3" fillId="0" borderId="29" xfId="0" applyFont="1" applyBorder="1" applyAlignment="1">
      <alignment wrapText="1"/>
    </xf>
    <xf numFmtId="0" fontId="3" fillId="0" borderId="3" xfId="0" applyFont="1" applyBorder="1" applyAlignment="1">
      <alignment horizontal="center" vertical="center" wrapText="1"/>
    </xf>
    <xf numFmtId="0" fontId="2" fillId="4" borderId="27" xfId="0" applyFont="1" applyFill="1" applyBorder="1" applyAlignment="1">
      <alignment wrapText="1"/>
    </xf>
    <xf numFmtId="0" fontId="2" fillId="3" borderId="35" xfId="0" applyFont="1" applyFill="1" applyBorder="1" applyAlignment="1">
      <alignment wrapText="1"/>
    </xf>
    <xf numFmtId="0" fontId="3" fillId="6" borderId="26" xfId="0" applyFont="1" applyFill="1" applyBorder="1" applyAlignment="1">
      <alignment wrapText="1"/>
    </xf>
    <xf numFmtId="1" fontId="3" fillId="0" borderId="3" xfId="0" applyNumberFormat="1" applyFont="1" applyBorder="1" applyAlignment="1">
      <alignment wrapText="1"/>
    </xf>
    <xf numFmtId="0" fontId="2" fillId="2" borderId="27" xfId="0" applyFont="1" applyFill="1" applyBorder="1" applyAlignment="1">
      <alignment wrapText="1"/>
    </xf>
    <xf numFmtId="0" fontId="3" fillId="6" borderId="27" xfId="0" applyFont="1" applyFill="1" applyBorder="1" applyAlignment="1">
      <alignment wrapText="1"/>
    </xf>
    <xf numFmtId="0" fontId="2" fillId="0" borderId="43" xfId="0" applyFont="1" applyBorder="1" applyAlignment="1">
      <alignment wrapText="1"/>
    </xf>
    <xf numFmtId="0" fontId="2" fillId="4" borderId="7" xfId="0" applyFont="1" applyFill="1" applyBorder="1" applyAlignment="1">
      <alignment wrapText="1"/>
    </xf>
    <xf numFmtId="0" fontId="2" fillId="2" borderId="29" xfId="0" applyFont="1" applyFill="1" applyBorder="1" applyAlignment="1">
      <alignment wrapText="1"/>
    </xf>
    <xf numFmtId="0" fontId="2" fillId="6" borderId="29" xfId="0" applyFont="1" applyFill="1" applyBorder="1" applyAlignment="1">
      <alignment wrapText="1"/>
    </xf>
    <xf numFmtId="0" fontId="2" fillId="7" borderId="29" xfId="0" applyFont="1" applyFill="1" applyBorder="1" applyAlignment="1">
      <alignment wrapText="1"/>
    </xf>
    <xf numFmtId="165" fontId="3" fillId="0" borderId="8" xfId="0" applyNumberFormat="1" applyFont="1" applyBorder="1" applyAlignment="1">
      <alignment wrapText="1"/>
    </xf>
    <xf numFmtId="0" fontId="28" fillId="0" borderId="3" xfId="0" applyFont="1" applyBorder="1" applyAlignment="1">
      <alignment horizontal="center" vertical="center" wrapText="1"/>
    </xf>
    <xf numFmtId="3" fontId="3" fillId="0" borderId="7" xfId="0" applyNumberFormat="1" applyFont="1" applyBorder="1" applyAlignment="1">
      <alignment wrapText="1"/>
    </xf>
    <xf numFmtId="0" fontId="2" fillId="2" borderId="17" xfId="0" applyFont="1" applyFill="1" applyBorder="1" applyAlignment="1">
      <alignment wrapText="1"/>
    </xf>
    <xf numFmtId="3" fontId="3" fillId="0" borderId="7" xfId="0" applyNumberFormat="1" applyFont="1" applyBorder="1" applyAlignment="1">
      <alignment horizontal="center" vertical="center" wrapText="1"/>
    </xf>
    <xf numFmtId="0" fontId="2" fillId="7" borderId="26" xfId="0" applyFont="1" applyFill="1" applyBorder="1" applyAlignment="1">
      <alignment wrapText="1"/>
    </xf>
    <xf numFmtId="0" fontId="2" fillId="7" borderId="27" xfId="0" applyFont="1" applyFill="1" applyBorder="1" applyAlignment="1">
      <alignment wrapText="1"/>
    </xf>
    <xf numFmtId="166" fontId="3" fillId="0" borderId="8" xfId="0" applyNumberFormat="1" applyFont="1" applyBorder="1" applyAlignment="1">
      <alignment wrapText="1"/>
    </xf>
    <xf numFmtId="0" fontId="2" fillId="7" borderId="44" xfId="0" applyFont="1" applyFill="1" applyBorder="1" applyAlignment="1">
      <alignment wrapText="1"/>
    </xf>
    <xf numFmtId="0" fontId="3" fillId="12" borderId="3" xfId="0" applyFont="1" applyFill="1" applyBorder="1" applyAlignment="1">
      <alignment wrapText="1"/>
    </xf>
    <xf numFmtId="165" fontId="3" fillId="0" borderId="0" xfId="0" applyNumberFormat="1" applyFont="1" applyAlignment="1">
      <alignment wrapText="1"/>
    </xf>
    <xf numFmtId="0" fontId="3" fillId="12" borderId="3" xfId="0" applyFont="1" applyFill="1" applyBorder="1"/>
    <xf numFmtId="9" fontId="23" fillId="13" borderId="48" xfId="0" applyNumberFormat="1" applyFont="1" applyFill="1" applyBorder="1" applyAlignment="1">
      <alignment horizontal="center" vertical="center" wrapText="1"/>
    </xf>
    <xf numFmtId="3" fontId="3" fillId="12" borderId="7" xfId="0" applyNumberFormat="1" applyFont="1" applyFill="1" applyBorder="1" applyAlignment="1">
      <alignment wrapText="1"/>
    </xf>
    <xf numFmtId="1" fontId="3" fillId="12" borderId="8" xfId="0" applyNumberFormat="1" applyFont="1" applyFill="1" applyBorder="1" applyAlignment="1">
      <alignment wrapText="1"/>
    </xf>
    <xf numFmtId="1" fontId="3" fillId="12" borderId="0" xfId="0" applyNumberFormat="1" applyFont="1" applyFill="1" applyAlignment="1">
      <alignment wrapText="1"/>
    </xf>
    <xf numFmtId="0" fontId="28" fillId="12" borderId="3" xfId="0" applyFont="1" applyFill="1" applyBorder="1" applyAlignment="1">
      <alignment horizontal="center" vertical="center" wrapText="1"/>
    </xf>
    <xf numFmtId="167" fontId="31" fillId="0" borderId="0" xfId="0" applyNumberFormat="1" applyFont="1"/>
    <xf numFmtId="168" fontId="0" fillId="0" borderId="0" xfId="0" applyNumberFormat="1"/>
    <xf numFmtId="3" fontId="29" fillId="0" borderId="3" xfId="0" applyNumberFormat="1" applyFont="1" applyBorder="1" applyAlignment="1">
      <alignment wrapText="1"/>
    </xf>
    <xf numFmtId="0" fontId="29" fillId="0" borderId="3" xfId="0" applyFont="1" applyBorder="1" applyAlignment="1">
      <alignment wrapText="1"/>
    </xf>
    <xf numFmtId="0" fontId="29" fillId="0" borderId="8" xfId="0" applyFont="1" applyBorder="1" applyAlignment="1">
      <alignment wrapText="1"/>
    </xf>
    <xf numFmtId="165" fontId="0" fillId="0" borderId="0" xfId="0" applyNumberFormat="1"/>
    <xf numFmtId="0" fontId="32" fillId="0" borderId="0" xfId="0" applyFont="1"/>
    <xf numFmtId="169" fontId="3" fillId="12" borderId="8" xfId="0" applyNumberFormat="1" applyFont="1" applyFill="1" applyBorder="1" applyAlignment="1">
      <alignment wrapText="1"/>
    </xf>
    <xf numFmtId="0" fontId="2" fillId="0" borderId="28" xfId="0" applyFont="1" applyBorder="1" applyAlignment="1">
      <alignment wrapText="1"/>
    </xf>
    <xf numFmtId="0" fontId="2" fillId="6" borderId="11" xfId="0" applyFont="1" applyFill="1" applyBorder="1" applyAlignment="1">
      <alignment wrapText="1"/>
    </xf>
    <xf numFmtId="165" fontId="3" fillId="14" borderId="3" xfId="0" applyNumberFormat="1" applyFont="1" applyFill="1" applyBorder="1" applyAlignment="1">
      <alignment wrapText="1"/>
    </xf>
    <xf numFmtId="1" fontId="3" fillId="14" borderId="3" xfId="0" applyNumberFormat="1" applyFont="1" applyFill="1" applyBorder="1" applyAlignment="1">
      <alignment wrapText="1"/>
    </xf>
    <xf numFmtId="3" fontId="3" fillId="14" borderId="3" xfId="0" applyNumberFormat="1" applyFont="1" applyFill="1" applyBorder="1" applyAlignment="1">
      <alignment wrapText="1"/>
    </xf>
    <xf numFmtId="165" fontId="3" fillId="14" borderId="3" xfId="3" applyNumberFormat="1" applyFont="1" applyFill="1" applyBorder="1" applyAlignment="1">
      <alignment wrapText="1"/>
    </xf>
    <xf numFmtId="0" fontId="3" fillId="14" borderId="1" xfId="0" applyFont="1" applyFill="1" applyBorder="1" applyAlignment="1">
      <alignment wrapText="1"/>
    </xf>
    <xf numFmtId="0" fontId="26" fillId="14" borderId="0" xfId="0" applyFont="1" applyFill="1"/>
    <xf numFmtId="0" fontId="6" fillId="14" borderId="0" xfId="0" applyFont="1" applyFill="1"/>
    <xf numFmtId="0" fontId="11" fillId="0" borderId="0" xfId="0" applyFont="1"/>
    <xf numFmtId="0" fontId="3" fillId="0" borderId="28" xfId="0" applyFont="1" applyBorder="1" applyAlignment="1">
      <alignment vertical="top" wrapText="1"/>
    </xf>
    <xf numFmtId="0" fontId="2" fillId="6" borderId="1" xfId="0" applyFont="1" applyFill="1" applyBorder="1" applyAlignment="1">
      <alignment wrapText="1"/>
    </xf>
    <xf numFmtId="0" fontId="2" fillId="6" borderId="6" xfId="0" applyFont="1" applyFill="1" applyBorder="1" applyAlignment="1">
      <alignment wrapText="1"/>
    </xf>
    <xf numFmtId="0" fontId="35" fillId="0" borderId="0" xfId="4" applyFont="1" applyAlignment="1">
      <alignment vertical="center"/>
    </xf>
    <xf numFmtId="0" fontId="1" fillId="0" borderId="0" xfId="4"/>
    <xf numFmtId="0" fontId="36" fillId="0" borderId="0" xfId="4" applyFont="1" applyAlignment="1">
      <alignment horizontal="left" vertical="center" indent="15"/>
    </xf>
    <xf numFmtId="0" fontId="37" fillId="0" borderId="0" xfId="4" applyFont="1" applyAlignment="1">
      <alignment horizontal="left" vertical="center" indent="15"/>
    </xf>
    <xf numFmtId="0" fontId="38" fillId="0" borderId="0" xfId="4" applyFont="1" applyAlignment="1">
      <alignment horizontal="left" vertical="center" indent="15"/>
    </xf>
    <xf numFmtId="0" fontId="40" fillId="16" borderId="29" xfId="4" applyFont="1" applyFill="1" applyBorder="1" applyAlignment="1">
      <alignment vertical="center" wrapText="1"/>
    </xf>
    <xf numFmtId="0" fontId="40" fillId="15" borderId="17" xfId="4" applyFont="1" applyFill="1" applyBorder="1" applyAlignment="1">
      <alignment vertical="center" wrapText="1"/>
    </xf>
    <xf numFmtId="0" fontId="37" fillId="15" borderId="17" xfId="4" applyFont="1" applyFill="1" applyBorder="1" applyAlignment="1">
      <alignment vertical="center" wrapText="1"/>
    </xf>
    <xf numFmtId="0" fontId="40" fillId="17" borderId="17" xfId="4" applyFont="1" applyFill="1" applyBorder="1" applyAlignment="1">
      <alignment vertical="center" wrapText="1"/>
    </xf>
    <xf numFmtId="0" fontId="40" fillId="17" borderId="17" xfId="4" applyFont="1" applyFill="1" applyBorder="1" applyAlignment="1">
      <alignment horizontal="center" vertical="center" wrapText="1"/>
    </xf>
    <xf numFmtId="0" fontId="42" fillId="0" borderId="25" xfId="4" applyFont="1" applyBorder="1" applyAlignment="1">
      <alignment horizontal="center" vertical="center" wrapText="1"/>
    </xf>
    <xf numFmtId="0" fontId="35" fillId="0" borderId="25" xfId="4" applyFont="1" applyBorder="1" applyAlignment="1">
      <alignment horizontal="center" vertical="center" wrapText="1"/>
    </xf>
    <xf numFmtId="0" fontId="37" fillId="0" borderId="29" xfId="4" applyFont="1" applyBorder="1" applyAlignment="1">
      <alignmen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0" fontId="37" fillId="0" borderId="17" xfId="4" applyFont="1" applyBorder="1" applyAlignment="1">
      <alignment vertical="center" wrapText="1"/>
    </xf>
    <xf numFmtId="3" fontId="35" fillId="0" borderId="17" xfId="4" applyNumberFormat="1" applyFont="1" applyBorder="1" applyAlignment="1">
      <alignment vertical="center" wrapText="1"/>
    </xf>
    <xf numFmtId="0" fontId="37" fillId="0" borderId="0" xfId="4" applyFont="1" applyAlignment="1">
      <alignment vertical="center"/>
    </xf>
    <xf numFmtId="0" fontId="40" fillId="16" borderId="26" xfId="4" applyFont="1" applyFill="1" applyBorder="1" applyAlignment="1">
      <alignment vertical="center" wrapText="1"/>
    </xf>
    <xf numFmtId="0" fontId="40" fillId="15" borderId="44" xfId="4" applyFont="1" applyFill="1" applyBorder="1" applyAlignment="1">
      <alignment vertical="center" wrapText="1"/>
    </xf>
    <xf numFmtId="0" fontId="37" fillId="15" borderId="44" xfId="4" applyFont="1" applyFill="1" applyBorder="1" applyAlignment="1">
      <alignment vertical="center" wrapText="1"/>
    </xf>
    <xf numFmtId="0" fontId="40" fillId="17" borderId="44" xfId="4" applyFont="1" applyFill="1" applyBorder="1" applyAlignment="1">
      <alignment vertical="center" wrapText="1"/>
    </xf>
    <xf numFmtId="0" fontId="40" fillId="17" borderId="44" xfId="4" applyFont="1" applyFill="1" applyBorder="1" applyAlignment="1">
      <alignment horizontal="center" vertical="center" wrapText="1"/>
    </xf>
    <xf numFmtId="0" fontId="40" fillId="18" borderId="44" xfId="4" applyFont="1" applyFill="1" applyBorder="1" applyAlignment="1">
      <alignment vertical="center" wrapText="1"/>
    </xf>
    <xf numFmtId="0" fontId="37" fillId="0" borderId="44" xfId="4" applyFont="1" applyBorder="1" applyAlignment="1">
      <alignment vertical="center" wrapText="1"/>
    </xf>
    <xf numFmtId="0" fontId="40" fillId="18" borderId="17" xfId="4" applyFont="1" applyFill="1" applyBorder="1" applyAlignment="1">
      <alignment vertical="center" wrapText="1"/>
    </xf>
    <xf numFmtId="0" fontId="42" fillId="0" borderId="17" xfId="4" applyFont="1" applyBorder="1" applyAlignment="1">
      <alignment vertical="center" wrapText="1"/>
    </xf>
    <xf numFmtId="14" fontId="35" fillId="0" borderId="17" xfId="4" applyNumberFormat="1" applyFont="1" applyBorder="1" applyAlignment="1">
      <alignment vertical="center" wrapText="1"/>
    </xf>
    <xf numFmtId="0" fontId="35" fillId="0" borderId="25" xfId="4" applyFont="1" applyBorder="1" applyAlignment="1">
      <alignment vertical="center" wrapText="1"/>
    </xf>
    <xf numFmtId="0" fontId="43" fillId="0" borderId="25" xfId="4" applyFont="1" applyBorder="1" applyAlignment="1">
      <alignment vertical="center" wrapText="1"/>
    </xf>
    <xf numFmtId="9" fontId="35" fillId="0" borderId="29" xfId="4" applyNumberFormat="1" applyFont="1" applyBorder="1" applyAlignment="1">
      <alignment vertical="center" wrapText="1"/>
    </xf>
    <xf numFmtId="0" fontId="40" fillId="19" borderId="17" xfId="4" applyFont="1" applyFill="1" applyBorder="1" applyAlignment="1">
      <alignment vertical="center" wrapText="1"/>
    </xf>
    <xf numFmtId="0" fontId="37" fillId="19" borderId="17" xfId="4" applyFont="1" applyFill="1" applyBorder="1" applyAlignment="1">
      <alignment vertical="center" wrapText="1"/>
    </xf>
    <xf numFmtId="0" fontId="40" fillId="19" borderId="44" xfId="4" applyFont="1" applyFill="1" applyBorder="1" applyAlignment="1">
      <alignment vertical="center" wrapText="1"/>
    </xf>
    <xf numFmtId="3" fontId="42" fillId="0" borderId="17" xfId="4" applyNumberFormat="1" applyFont="1" applyBorder="1" applyAlignment="1">
      <alignment horizontal="right" vertical="center" wrapText="1"/>
    </xf>
    <xf numFmtId="3" fontId="44" fillId="0" borderId="17" xfId="4" applyNumberFormat="1" applyFont="1" applyBorder="1" applyAlignment="1">
      <alignment horizontal="left" vertical="center" wrapText="1" indent="2"/>
    </xf>
    <xf numFmtId="3" fontId="42" fillId="0" borderId="17" xfId="4" applyNumberFormat="1" applyFont="1" applyBorder="1" applyAlignment="1">
      <alignment horizontal="left" vertical="center" wrapText="1" indent="3"/>
    </xf>
    <xf numFmtId="0" fontId="37" fillId="20" borderId="17" xfId="4" applyFont="1" applyFill="1" applyBorder="1" applyAlignment="1">
      <alignment vertical="center" wrapText="1"/>
    </xf>
    <xf numFmtId="0" fontId="45" fillId="0" borderId="0" xfId="4" applyFont="1" applyAlignment="1">
      <alignment vertical="center"/>
    </xf>
    <xf numFmtId="3" fontId="44" fillId="0" borderId="17" xfId="4" applyNumberFormat="1" applyFont="1" applyBorder="1" applyAlignment="1">
      <alignment horizontal="right" vertical="center" wrapText="1"/>
    </xf>
    <xf numFmtId="3" fontId="44" fillId="0" borderId="17" xfId="4" applyNumberFormat="1" applyFont="1" applyBorder="1" applyAlignment="1">
      <alignment horizontal="left" vertical="center" wrapText="1" indent="3"/>
    </xf>
    <xf numFmtId="0" fontId="37" fillId="19" borderId="44" xfId="4" applyFont="1" applyFill="1" applyBorder="1" applyAlignment="1">
      <alignment vertical="center" wrapText="1"/>
    </xf>
    <xf numFmtId="0" fontId="37" fillId="20" borderId="44" xfId="4" applyFont="1" applyFill="1" applyBorder="1" applyAlignment="1">
      <alignment vertical="center" wrapText="1"/>
    </xf>
    <xf numFmtId="0" fontId="37" fillId="16" borderId="29" xfId="4" applyFont="1" applyFill="1" applyBorder="1" applyAlignment="1">
      <alignment vertical="center" wrapText="1"/>
    </xf>
    <xf numFmtId="0" fontId="46" fillId="0" borderId="0" xfId="4" applyFont="1" applyAlignment="1">
      <alignment vertical="center"/>
    </xf>
    <xf numFmtId="0" fontId="47" fillId="0" borderId="0" xfId="4" applyFont="1" applyAlignment="1">
      <alignment vertical="center"/>
    </xf>
    <xf numFmtId="0" fontId="35" fillId="0" borderId="25" xfId="4" applyFont="1" applyBorder="1" applyAlignment="1">
      <alignment horizontal="left" vertical="center" wrapText="1" indent="4"/>
    </xf>
    <xf numFmtId="3" fontId="35" fillId="0" borderId="17" xfId="4" applyNumberFormat="1" applyFont="1" applyBorder="1" applyAlignment="1">
      <alignment horizontal="left" vertical="center" wrapText="1" indent="3"/>
    </xf>
    <xf numFmtId="3" fontId="35" fillId="0" borderId="17" xfId="4" applyNumberFormat="1" applyFont="1" applyBorder="1" applyAlignment="1">
      <alignment horizontal="left" vertical="center" wrapText="1" indent="4"/>
    </xf>
    <xf numFmtId="0" fontId="42" fillId="0" borderId="17" xfId="4" applyFont="1" applyBorder="1" applyAlignment="1">
      <alignment horizontal="center" vertical="center" wrapText="1"/>
    </xf>
    <xf numFmtId="0" fontId="35" fillId="0" borderId="17" xfId="4" applyFont="1" applyBorder="1" applyAlignment="1">
      <alignment horizontal="left" vertical="center" wrapText="1" indent="7"/>
    </xf>
    <xf numFmtId="0" fontId="48" fillId="16" borderId="28" xfId="4" applyFont="1" applyFill="1" applyBorder="1" applyAlignment="1">
      <alignment vertical="center" wrapText="1"/>
    </xf>
    <xf numFmtId="0" fontId="48" fillId="18" borderId="25" xfId="4" applyFont="1" applyFill="1" applyBorder="1" applyAlignment="1">
      <alignment vertical="center" wrapText="1"/>
    </xf>
    <xf numFmtId="0" fontId="50" fillId="16" borderId="29" xfId="4" applyFont="1" applyFill="1" applyBorder="1" applyAlignment="1">
      <alignment vertical="center" wrapText="1"/>
    </xf>
    <xf numFmtId="0" fontId="50" fillId="18" borderId="17" xfId="4" applyFont="1" applyFill="1" applyBorder="1" applyAlignment="1">
      <alignment vertical="center" wrapText="1"/>
    </xf>
    <xf numFmtId="0" fontId="51" fillId="16" borderId="28" xfId="4" applyFont="1" applyFill="1" applyBorder="1" applyAlignment="1">
      <alignment vertical="center" wrapText="1"/>
    </xf>
    <xf numFmtId="3" fontId="52" fillId="0" borderId="17" xfId="4" applyNumberFormat="1" applyFont="1" applyBorder="1" applyAlignment="1">
      <alignment horizontal="right" vertical="center" wrapText="1"/>
    </xf>
    <xf numFmtId="3" fontId="52" fillId="0" borderId="17" xfId="4" applyNumberFormat="1" applyFont="1" applyBorder="1" applyAlignment="1">
      <alignment horizontal="left" vertical="center" wrapText="1" indent="4"/>
    </xf>
    <xf numFmtId="0" fontId="53" fillId="0" borderId="17" xfId="4" applyFont="1" applyBorder="1" applyAlignment="1">
      <alignment horizontal="right" vertical="center" wrapText="1"/>
    </xf>
    <xf numFmtId="0" fontId="54" fillId="0" borderId="0" xfId="4" applyFont="1" applyAlignment="1">
      <alignment vertical="center"/>
    </xf>
    <xf numFmtId="0" fontId="55" fillId="0" borderId="0" xfId="4" applyFont="1" applyAlignment="1">
      <alignment horizontal="left" vertical="center" indent="15"/>
    </xf>
    <xf numFmtId="0" fontId="58" fillId="0" borderId="3" xfId="0" applyFont="1" applyBorder="1" applyAlignment="1">
      <alignment horizontal="center" vertical="center" wrapText="1"/>
    </xf>
    <xf numFmtId="0" fontId="59" fillId="0" borderId="8" xfId="0" applyFont="1" applyBorder="1" applyAlignment="1">
      <alignment horizontal="justify" vertical="center" wrapText="1"/>
    </xf>
    <xf numFmtId="0" fontId="60" fillId="0" borderId="8" xfId="0" applyFont="1" applyBorder="1" applyAlignment="1">
      <alignment horizontal="justify" vertical="center" wrapText="1"/>
    </xf>
    <xf numFmtId="0" fontId="0" fillId="0" borderId="3" xfId="0" applyBorder="1" applyAlignment="1">
      <alignment vertical="top" wrapText="1"/>
    </xf>
    <xf numFmtId="0" fontId="57" fillId="0" borderId="8" xfId="0" applyFont="1" applyBorder="1" applyAlignment="1">
      <alignment horizontal="justify" vertical="center" wrapText="1"/>
    </xf>
    <xf numFmtId="0" fontId="57" fillId="0" borderId="3" xfId="0" applyFont="1" applyBorder="1" applyAlignment="1">
      <alignment horizontal="justify" vertical="center" wrapText="1"/>
    </xf>
    <xf numFmtId="0" fontId="60" fillId="0" borderId="3" xfId="0" applyFont="1" applyBorder="1" applyAlignment="1">
      <alignment horizontal="justify" vertical="center" wrapText="1"/>
    </xf>
    <xf numFmtId="0" fontId="57" fillId="0" borderId="2" xfId="0" applyFont="1" applyBorder="1" applyAlignment="1">
      <alignment vertical="center" wrapText="1"/>
    </xf>
    <xf numFmtId="0" fontId="57" fillId="0" borderId="8" xfId="0" applyFont="1" applyBorder="1" applyAlignment="1">
      <alignment vertical="center" wrapText="1"/>
    </xf>
    <xf numFmtId="0" fontId="0" fillId="0" borderId="8" xfId="0" applyBorder="1" applyAlignment="1">
      <alignment vertical="top" wrapText="1"/>
    </xf>
    <xf numFmtId="0" fontId="57" fillId="0" borderId="3" xfId="0" applyFont="1" applyBorder="1" applyAlignment="1">
      <alignment vertical="center" wrapText="1"/>
    </xf>
    <xf numFmtId="0" fontId="29" fillId="0" borderId="3" xfId="0" applyFont="1" applyBorder="1" applyAlignment="1">
      <alignment horizontal="center" vertical="center" wrapText="1"/>
    </xf>
    <xf numFmtId="165" fontId="16" fillId="0" borderId="0" xfId="0" applyNumberFormat="1" applyFont="1"/>
    <xf numFmtId="0" fontId="22" fillId="14" borderId="31" xfId="0" applyFont="1" applyFill="1" applyBorder="1" applyAlignment="1">
      <alignment horizontal="center" vertical="center" wrapText="1"/>
    </xf>
    <xf numFmtId="0" fontId="22" fillId="14" borderId="8" xfId="0" applyFont="1" applyFill="1" applyBorder="1" applyAlignment="1">
      <alignment horizontal="center" vertical="center" wrapText="1"/>
    </xf>
    <xf numFmtId="0" fontId="23" fillId="14" borderId="22" xfId="0" applyFont="1" applyFill="1" applyBorder="1" applyAlignment="1">
      <alignment horizontal="center" vertical="center" wrapText="1"/>
    </xf>
    <xf numFmtId="0" fontId="23" fillId="14" borderId="59" xfId="0" applyFont="1" applyFill="1" applyBorder="1" applyAlignment="1">
      <alignment horizontal="center" vertical="center" wrapText="1"/>
    </xf>
    <xf numFmtId="0" fontId="23" fillId="14" borderId="60" xfId="0" applyFont="1" applyFill="1" applyBorder="1" applyAlignment="1">
      <alignment horizontal="center" vertical="center" wrapText="1"/>
    </xf>
    <xf numFmtId="1" fontId="3" fillId="14" borderId="22" xfId="0" applyNumberFormat="1" applyFont="1" applyFill="1"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2" fillId="3" borderId="27" xfId="0" applyFont="1" applyFill="1" applyBorder="1" applyAlignment="1">
      <alignment wrapText="1"/>
    </xf>
    <xf numFmtId="0" fontId="2" fillId="3" borderId="29" xfId="0" applyFont="1" applyFill="1" applyBorder="1" applyAlignment="1">
      <alignment wrapText="1"/>
    </xf>
    <xf numFmtId="0" fontId="2" fillId="6" borderId="40" xfId="0" applyFont="1" applyFill="1" applyBorder="1" applyAlignment="1">
      <alignment wrapText="1"/>
    </xf>
    <xf numFmtId="0" fontId="2" fillId="6" borderId="44" xfId="0" applyFont="1" applyFill="1" applyBorder="1" applyAlignment="1">
      <alignment wrapText="1"/>
    </xf>
    <xf numFmtId="0" fontId="2" fillId="0" borderId="40" xfId="0" applyFont="1" applyBorder="1" applyAlignment="1">
      <alignment wrapText="1"/>
    </xf>
    <xf numFmtId="0" fontId="2" fillId="0" borderId="44" xfId="0" applyFont="1" applyBorder="1" applyAlignment="1">
      <alignment wrapText="1"/>
    </xf>
    <xf numFmtId="0" fontId="2" fillId="4" borderId="38" xfId="0" applyFont="1" applyFill="1" applyBorder="1" applyAlignment="1">
      <alignment wrapText="1"/>
    </xf>
    <xf numFmtId="0" fontId="2" fillId="4" borderId="41" xfId="0" applyFont="1" applyFill="1" applyBorder="1" applyAlignment="1">
      <alignment wrapText="1"/>
    </xf>
    <xf numFmtId="0" fontId="2" fillId="4" borderId="24" xfId="0" applyFont="1" applyFill="1" applyBorder="1" applyAlignment="1">
      <alignment wrapText="1"/>
    </xf>
    <xf numFmtId="0" fontId="2" fillId="3" borderId="28" xfId="0" applyFont="1" applyFill="1" applyBorder="1" applyAlignment="1">
      <alignment wrapText="1"/>
    </xf>
    <xf numFmtId="0" fontId="2" fillId="6" borderId="40" xfId="0" applyFont="1" applyFill="1" applyBorder="1" applyAlignment="1">
      <alignment horizontal="left" wrapText="1"/>
    </xf>
    <xf numFmtId="0" fontId="2" fillId="6" borderId="29" xfId="0" applyFont="1" applyFill="1" applyBorder="1" applyAlignment="1">
      <alignment horizontal="left" wrapText="1"/>
    </xf>
    <xf numFmtId="0" fontId="2" fillId="0" borderId="30" xfId="0" applyFont="1" applyBorder="1" applyAlignment="1">
      <alignment wrapText="1"/>
    </xf>
    <xf numFmtId="0" fontId="2" fillId="0" borderId="28" xfId="0" applyFont="1" applyBorder="1" applyAlignment="1">
      <alignment wrapText="1"/>
    </xf>
    <xf numFmtId="0" fontId="2" fillId="5" borderId="38" xfId="0" applyFont="1" applyFill="1" applyBorder="1" applyAlignment="1">
      <alignment wrapText="1"/>
    </xf>
    <xf numFmtId="0" fontId="2" fillId="5" borderId="27" xfId="0" applyFont="1" applyFill="1" applyBorder="1" applyAlignment="1">
      <alignment wrapText="1"/>
    </xf>
    <xf numFmtId="0" fontId="2" fillId="5" borderId="40" xfId="0" applyFont="1" applyFill="1" applyBorder="1" applyAlignment="1">
      <alignment wrapText="1"/>
    </xf>
    <xf numFmtId="0" fontId="2" fillId="5" borderId="26" xfId="0" applyFont="1" applyFill="1" applyBorder="1" applyAlignment="1">
      <alignment wrapText="1"/>
    </xf>
    <xf numFmtId="0" fontId="2" fillId="4" borderId="43" xfId="0" applyFont="1" applyFill="1" applyBorder="1" applyAlignment="1">
      <alignment horizontal="left" wrapText="1"/>
    </xf>
    <xf numFmtId="0" fontId="2" fillId="4" borderId="40" xfId="0" applyFont="1" applyFill="1" applyBorder="1" applyAlignment="1">
      <alignment horizontal="left" wrapText="1"/>
    </xf>
    <xf numFmtId="0" fontId="3" fillId="0" borderId="16" xfId="0" applyFont="1" applyBorder="1" applyAlignment="1">
      <alignment horizontal="center" wrapText="1"/>
    </xf>
    <xf numFmtId="0" fontId="2" fillId="5" borderId="52" xfId="0" applyFont="1" applyFill="1" applyBorder="1" applyAlignment="1">
      <alignment wrapText="1"/>
    </xf>
    <xf numFmtId="0" fontId="2" fillId="5" borderId="51" xfId="0" applyFont="1" applyFill="1" applyBorder="1" applyAlignment="1">
      <alignment wrapText="1"/>
    </xf>
    <xf numFmtId="0" fontId="2" fillId="5" borderId="49" xfId="0" applyFont="1" applyFill="1" applyBorder="1" applyAlignment="1">
      <alignment wrapText="1"/>
    </xf>
    <xf numFmtId="0" fontId="2" fillId="5" borderId="47" xfId="0" applyFont="1" applyFill="1" applyBorder="1" applyAlignment="1">
      <alignment wrapText="1"/>
    </xf>
    <xf numFmtId="0" fontId="2" fillId="5" borderId="53" xfId="0" applyFont="1" applyFill="1" applyBorder="1" applyAlignment="1">
      <alignment wrapText="1"/>
    </xf>
    <xf numFmtId="0" fontId="3" fillId="0" borderId="40" xfId="0" applyFont="1" applyBorder="1" applyAlignment="1">
      <alignment wrapText="1"/>
    </xf>
    <xf numFmtId="0" fontId="3" fillId="0" borderId="43" xfId="0" applyFont="1" applyBorder="1" applyAlignment="1">
      <alignment wrapText="1"/>
    </xf>
    <xf numFmtId="0" fontId="3" fillId="0" borderId="44" xfId="0" applyFont="1" applyBorder="1" applyAlignment="1">
      <alignment wrapText="1"/>
    </xf>
    <xf numFmtId="0" fontId="23" fillId="0" borderId="2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3" fillId="0" borderId="38" xfId="0" applyFont="1" applyBorder="1" applyAlignment="1">
      <alignment wrapText="1"/>
    </xf>
    <xf numFmtId="0" fontId="3" fillId="0" borderId="41" xfId="0" applyFont="1" applyBorder="1" applyAlignment="1">
      <alignment wrapText="1"/>
    </xf>
    <xf numFmtId="0" fontId="3" fillId="0" borderId="24" xfId="0" applyFont="1" applyBorder="1" applyAlignment="1">
      <alignment wrapText="1"/>
    </xf>
    <xf numFmtId="0" fontId="2" fillId="6" borderId="39" xfId="0" applyFont="1" applyFill="1" applyBorder="1" applyAlignment="1">
      <alignment wrapText="1"/>
    </xf>
    <xf numFmtId="0" fontId="2" fillId="6" borderId="17" xfId="0" applyFont="1" applyFill="1" applyBorder="1" applyAlignment="1">
      <alignment wrapText="1"/>
    </xf>
    <xf numFmtId="0" fontId="2" fillId="0" borderId="35" xfId="0" applyFont="1" applyBorder="1" applyAlignment="1">
      <alignment wrapText="1"/>
    </xf>
    <xf numFmtId="0" fontId="2" fillId="0" borderId="18" xfId="0" applyFont="1" applyBorder="1" applyAlignment="1">
      <alignment wrapText="1"/>
    </xf>
    <xf numFmtId="0" fontId="2" fillId="5" borderId="9" xfId="0" applyFont="1" applyFill="1" applyBorder="1" applyAlignment="1">
      <alignment wrapText="1"/>
    </xf>
    <xf numFmtId="0" fontId="2" fillId="5" borderId="10" xfId="0" applyFont="1" applyFill="1" applyBorder="1" applyAlignment="1">
      <alignment wrapText="1"/>
    </xf>
    <xf numFmtId="0" fontId="2" fillId="5" borderId="14" xfId="0" applyFont="1" applyFill="1" applyBorder="1" applyAlignment="1">
      <alignment wrapText="1"/>
    </xf>
    <xf numFmtId="0" fontId="2" fillId="5" borderId="16" xfId="0" applyFont="1" applyFill="1" applyBorder="1" applyAlignment="1">
      <alignment wrapText="1"/>
    </xf>
    <xf numFmtId="0" fontId="2" fillId="5" borderId="17" xfId="0" applyFont="1" applyFill="1" applyBorder="1" applyAlignment="1">
      <alignment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3" fillId="0" borderId="27" xfId="0" applyFont="1" applyBorder="1" applyAlignment="1">
      <alignment horizontal="left" wrapText="1"/>
    </xf>
    <xf numFmtId="0" fontId="3" fillId="0" borderId="28" xfId="0" applyFont="1" applyBorder="1" applyAlignment="1">
      <alignment horizontal="left" wrapText="1"/>
    </xf>
    <xf numFmtId="0" fontId="3" fillId="0" borderId="61" xfId="0" applyFont="1" applyBorder="1" applyAlignment="1">
      <alignment horizontal="left" wrapText="1"/>
    </xf>
    <xf numFmtId="0" fontId="2" fillId="3" borderId="22" xfId="0" applyFont="1" applyFill="1" applyBorder="1" applyAlignment="1">
      <alignment wrapText="1"/>
    </xf>
    <xf numFmtId="0" fontId="2" fillId="3" borderId="2" xfId="0" applyFont="1" applyFill="1" applyBorder="1" applyAlignment="1">
      <alignment wrapText="1"/>
    </xf>
    <xf numFmtId="0" fontId="2" fillId="6" borderId="63" xfId="0" applyFont="1" applyFill="1" applyBorder="1" applyAlignment="1">
      <alignment wrapText="1"/>
    </xf>
    <xf numFmtId="0" fontId="2" fillId="6" borderId="1" xfId="0" applyFont="1" applyFill="1" applyBorder="1" applyAlignment="1">
      <alignment wrapText="1"/>
    </xf>
    <xf numFmtId="0" fontId="30" fillId="0" borderId="25" xfId="0" applyFont="1" applyBorder="1" applyAlignment="1">
      <alignment horizontal="center" vertical="center" wrapText="1"/>
    </xf>
    <xf numFmtId="0" fontId="3" fillId="0" borderId="27" xfId="0" applyFont="1" applyBorder="1" applyAlignment="1">
      <alignment wrapText="1"/>
    </xf>
    <xf numFmtId="0" fontId="2" fillId="0" borderId="36" xfId="0" applyFont="1" applyBorder="1" applyAlignment="1">
      <alignment wrapText="1"/>
    </xf>
    <xf numFmtId="9" fontId="23" fillId="13" borderId="22" xfId="0" applyNumberFormat="1" applyFont="1" applyFill="1" applyBorder="1" applyAlignment="1">
      <alignment horizontal="center" vertical="center" wrapText="1"/>
    </xf>
    <xf numFmtId="9" fontId="23" fillId="13" borderId="1" xfId="0" applyNumberFormat="1" applyFont="1" applyFill="1" applyBorder="1" applyAlignment="1">
      <alignment horizontal="center" vertical="center" wrapText="1"/>
    </xf>
    <xf numFmtId="0" fontId="23" fillId="0" borderId="37" xfId="0" applyFont="1" applyBorder="1" applyAlignment="1">
      <alignment horizontal="center" vertical="center" wrapText="1"/>
    </xf>
    <xf numFmtId="0" fontId="23" fillId="0" borderId="48" xfId="0" applyFont="1" applyBorder="1" applyAlignment="1">
      <alignment horizontal="center" vertical="center" wrapText="1"/>
    </xf>
    <xf numFmtId="0" fontId="2" fillId="4" borderId="0" xfId="0" applyFont="1" applyFill="1" applyAlignment="1">
      <alignment wrapText="1"/>
    </xf>
    <xf numFmtId="0" fontId="3" fillId="0" borderId="24" xfId="0" applyFont="1" applyBorder="1" applyAlignment="1">
      <alignment horizontal="left" wrapText="1"/>
    </xf>
    <xf numFmtId="0" fontId="3" fillId="6" borderId="9" xfId="0" applyFont="1" applyFill="1" applyBorder="1" applyAlignment="1">
      <alignment horizontal="center" wrapText="1"/>
    </xf>
    <xf numFmtId="0" fontId="3" fillId="6" borderId="10" xfId="0" applyFont="1" applyFill="1" applyBorder="1" applyAlignment="1">
      <alignment horizontal="center" wrapText="1"/>
    </xf>
    <xf numFmtId="0" fontId="3" fillId="6" borderId="31" xfId="0" applyFont="1" applyFill="1" applyBorder="1" applyAlignment="1">
      <alignment horizontal="center" wrapText="1"/>
    </xf>
    <xf numFmtId="0" fontId="3" fillId="6" borderId="62" xfId="0" applyFont="1" applyFill="1" applyBorder="1" applyAlignment="1">
      <alignment horizontal="center" wrapText="1"/>
    </xf>
    <xf numFmtId="0" fontId="3" fillId="6" borderId="0" xfId="0" applyFont="1" applyFill="1" applyAlignment="1">
      <alignment horizontal="center" wrapText="1"/>
    </xf>
    <xf numFmtId="0" fontId="3" fillId="6" borderId="8" xfId="0" applyFont="1" applyFill="1" applyBorder="1" applyAlignment="1">
      <alignment horizontal="center" wrapText="1"/>
    </xf>
    <xf numFmtId="0" fontId="3" fillId="6" borderId="35" xfId="0" applyFont="1" applyFill="1" applyBorder="1" applyAlignment="1">
      <alignment horizontal="center" wrapText="1"/>
    </xf>
    <xf numFmtId="0" fontId="3" fillId="6" borderId="7" xfId="0" applyFont="1" applyFill="1" applyBorder="1" applyAlignment="1">
      <alignment horizontal="center" wrapText="1"/>
    </xf>
    <xf numFmtId="0" fontId="3" fillId="6" borderId="3" xfId="0" applyFont="1" applyFill="1" applyBorder="1" applyAlignment="1">
      <alignment horizontal="center" wrapText="1"/>
    </xf>
    <xf numFmtId="0" fontId="23" fillId="0" borderId="8"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18" xfId="0" applyFont="1" applyBorder="1" applyAlignment="1">
      <alignment horizontal="center" vertical="center" wrapText="1"/>
    </xf>
    <xf numFmtId="0" fontId="3" fillId="6" borderId="30" xfId="0" applyFont="1" applyFill="1" applyBorder="1" applyAlignment="1">
      <alignment horizontal="center" wrapText="1"/>
    </xf>
    <xf numFmtId="0" fontId="3" fillId="6" borderId="25" xfId="0" applyFont="1" applyFill="1" applyBorder="1" applyAlignment="1">
      <alignment horizontal="center" wrapText="1"/>
    </xf>
    <xf numFmtId="0" fontId="3" fillId="6" borderId="39" xfId="0" applyFont="1" applyFill="1" applyBorder="1" applyAlignment="1">
      <alignment horizontal="center" wrapText="1"/>
    </xf>
    <xf numFmtId="0" fontId="3" fillId="6" borderId="16" xfId="0" applyFont="1" applyFill="1" applyBorder="1" applyAlignment="1">
      <alignment horizontal="center" wrapText="1"/>
    </xf>
    <xf numFmtId="0" fontId="3" fillId="6" borderId="17" xfId="0" applyFont="1" applyFill="1" applyBorder="1" applyAlignment="1">
      <alignment horizontal="center" wrapText="1"/>
    </xf>
    <xf numFmtId="0" fontId="2" fillId="4" borderId="40" xfId="0" applyFont="1" applyFill="1" applyBorder="1" applyAlignment="1">
      <alignment wrapText="1"/>
    </xf>
    <xf numFmtId="0" fontId="2" fillId="4" borderId="43" xfId="0" applyFont="1" applyFill="1" applyBorder="1" applyAlignment="1">
      <alignment wrapText="1"/>
    </xf>
    <xf numFmtId="0" fontId="2" fillId="4" borderId="44" xfId="0" applyFont="1" applyFill="1" applyBorder="1" applyAlignment="1">
      <alignment wrapText="1"/>
    </xf>
    <xf numFmtId="0" fontId="3" fillId="14" borderId="27" xfId="0" applyFont="1" applyFill="1" applyBorder="1" applyAlignment="1">
      <alignment wrapText="1"/>
    </xf>
    <xf numFmtId="0" fontId="3" fillId="14" borderId="28" xfId="0" applyFont="1" applyFill="1" applyBorder="1" applyAlignment="1">
      <alignment wrapText="1"/>
    </xf>
    <xf numFmtId="0" fontId="3" fillId="14" borderId="29" xfId="0" applyFont="1" applyFill="1" applyBorder="1" applyAlignment="1">
      <alignment wrapText="1"/>
    </xf>
    <xf numFmtId="0" fontId="2" fillId="5" borderId="41" xfId="0" applyFont="1" applyFill="1" applyBorder="1" applyAlignment="1">
      <alignment wrapText="1"/>
    </xf>
    <xf numFmtId="0" fontId="2" fillId="5" borderId="24" xfId="0" applyFont="1" applyFill="1" applyBorder="1" applyAlignment="1">
      <alignment wrapText="1"/>
    </xf>
    <xf numFmtId="0" fontId="2" fillId="5" borderId="39" xfId="0" applyFont="1" applyFill="1" applyBorder="1" applyAlignment="1">
      <alignment wrapText="1"/>
    </xf>
    <xf numFmtId="0" fontId="22" fillId="0" borderId="3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3" fillId="0" borderId="29" xfId="0" applyFont="1" applyBorder="1" applyAlignment="1">
      <alignment horizontal="left" wrapText="1"/>
    </xf>
    <xf numFmtId="0" fontId="2" fillId="4" borderId="58" xfId="0" applyFont="1" applyFill="1" applyBorder="1" applyAlignment="1">
      <alignment wrapText="1"/>
    </xf>
    <xf numFmtId="0" fontId="2" fillId="4" borderId="34" xfId="0" applyFont="1" applyFill="1" applyBorder="1" applyAlignment="1">
      <alignment wrapText="1"/>
    </xf>
    <xf numFmtId="0" fontId="2" fillId="4" borderId="32" xfId="0" applyFont="1" applyFill="1" applyBorder="1" applyAlignment="1">
      <alignment wrapText="1"/>
    </xf>
    <xf numFmtId="0" fontId="3" fillId="0" borderId="49" xfId="0" applyFont="1" applyBorder="1" applyAlignment="1">
      <alignment wrapText="1"/>
    </xf>
    <xf numFmtId="0" fontId="3" fillId="0" borderId="57" xfId="0" applyFont="1" applyBorder="1" applyAlignment="1">
      <alignment wrapText="1"/>
    </xf>
    <xf numFmtId="0" fontId="3" fillId="0" borderId="54" xfId="0" applyFont="1" applyBorder="1" applyAlignment="1">
      <alignment wrapText="1"/>
    </xf>
    <xf numFmtId="9" fontId="7" fillId="13" borderId="51" xfId="0" applyNumberFormat="1" applyFont="1" applyFill="1" applyBorder="1" applyAlignment="1">
      <alignment horizontal="center" vertical="center" wrapText="1"/>
    </xf>
    <xf numFmtId="9" fontId="7" fillId="13" borderId="56" xfId="0" applyNumberFormat="1" applyFont="1" applyFill="1" applyBorder="1" applyAlignment="1">
      <alignment horizontal="center" vertical="center" wrapText="1"/>
    </xf>
    <xf numFmtId="0" fontId="11" fillId="2" borderId="40" xfId="0" applyFont="1" applyFill="1" applyBorder="1" applyAlignment="1">
      <alignment horizontal="left" wrapText="1"/>
    </xf>
    <xf numFmtId="0" fontId="11" fillId="2" borderId="55" xfId="0" applyFont="1" applyFill="1" applyBorder="1" applyAlignment="1">
      <alignment horizontal="left" wrapText="1"/>
    </xf>
    <xf numFmtId="0" fontId="11" fillId="2" borderId="51" xfId="0" applyFont="1" applyFill="1" applyBorder="1" applyAlignment="1">
      <alignment horizontal="left" wrapText="1"/>
    </xf>
    <xf numFmtId="0" fontId="23" fillId="14" borderId="24" xfId="0" applyFont="1" applyFill="1" applyBorder="1" applyAlignment="1">
      <alignment horizontal="center" vertical="center" wrapText="1"/>
    </xf>
    <xf numFmtId="0" fontId="23" fillId="14" borderId="41" xfId="0" applyFont="1" applyFill="1" applyBorder="1" applyAlignment="1">
      <alignment horizontal="center" vertical="center" wrapText="1"/>
    </xf>
    <xf numFmtId="0" fontId="2" fillId="4" borderId="26" xfId="0" applyFont="1" applyFill="1" applyBorder="1" applyAlignment="1">
      <alignment wrapText="1"/>
    </xf>
    <xf numFmtId="0" fontId="3" fillId="0" borderId="17" xfId="0" applyFont="1" applyBorder="1" applyAlignment="1">
      <alignment horizontal="left" wrapText="1"/>
    </xf>
    <xf numFmtId="0" fontId="22" fillId="0" borderId="10" xfId="0" applyFont="1" applyBorder="1" applyAlignment="1">
      <alignment horizontal="center" vertical="center" wrapText="1"/>
    </xf>
    <xf numFmtId="0" fontId="22" fillId="0" borderId="0" xfId="0" applyFont="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3" fillId="0" borderId="0" xfId="0" applyFont="1" applyAlignment="1">
      <alignment horizontal="center" vertical="center" wrapText="1"/>
    </xf>
    <xf numFmtId="0" fontId="2" fillId="4" borderId="38" xfId="0" applyFont="1" applyFill="1" applyBorder="1" applyAlignment="1">
      <alignment horizontal="left" wrapText="1"/>
    </xf>
    <xf numFmtId="0" fontId="2" fillId="4" borderId="27" xfId="0" applyFont="1" applyFill="1" applyBorder="1" applyAlignment="1">
      <alignment horizontal="left" wrapText="1"/>
    </xf>
    <xf numFmtId="0" fontId="3" fillId="0" borderId="26" xfId="0" applyFont="1" applyBorder="1" applyAlignment="1">
      <alignment wrapText="1"/>
    </xf>
    <xf numFmtId="0" fontId="23" fillId="14" borderId="27" xfId="0" applyFont="1" applyFill="1" applyBorder="1" applyAlignment="1">
      <alignment horizontal="center" vertical="center" wrapText="1"/>
    </xf>
    <xf numFmtId="0" fontId="23" fillId="14" borderId="28" xfId="0" applyFont="1" applyFill="1" applyBorder="1" applyAlignment="1">
      <alignment horizontal="center" vertical="center" wrapText="1"/>
    </xf>
    <xf numFmtId="0" fontId="23" fillId="14" borderId="30" xfId="0" applyFont="1" applyFill="1" applyBorder="1" applyAlignment="1">
      <alignment horizontal="center" vertical="center" wrapText="1"/>
    </xf>
    <xf numFmtId="0" fontId="23" fillId="14" borderId="39" xfId="0" applyFont="1" applyFill="1" applyBorder="1" applyAlignment="1">
      <alignment horizontal="center" vertical="center" wrapText="1"/>
    </xf>
    <xf numFmtId="0" fontId="28" fillId="0" borderId="28" xfId="0" applyFont="1" applyBorder="1" applyAlignment="1">
      <alignment horizontal="left" wrapText="1"/>
    </xf>
    <xf numFmtId="0" fontId="28" fillId="0" borderId="25" xfId="0" applyFont="1" applyBorder="1" applyAlignment="1">
      <alignment horizontal="left" wrapText="1"/>
    </xf>
    <xf numFmtId="0" fontId="2" fillId="4" borderId="26" xfId="0" applyFont="1" applyFill="1" applyBorder="1" applyAlignment="1">
      <alignment horizontal="left" wrapText="1"/>
    </xf>
    <xf numFmtId="0" fontId="3" fillId="0" borderId="40" xfId="0" applyFont="1" applyBorder="1" applyAlignment="1">
      <alignment horizontal="center" wrapText="1"/>
    </xf>
    <xf numFmtId="0" fontId="3" fillId="0" borderId="43" xfId="0" applyFont="1" applyBorder="1" applyAlignment="1">
      <alignment horizontal="center" wrapText="1"/>
    </xf>
    <xf numFmtId="0" fontId="3" fillId="0" borderId="24" xfId="0" applyFont="1" applyBorder="1" applyAlignment="1">
      <alignment horizontal="center" wrapText="1"/>
    </xf>
    <xf numFmtId="0" fontId="28" fillId="0" borderId="27" xfId="0" applyFont="1" applyBorder="1" applyAlignment="1">
      <alignment vertical="top" wrapText="1"/>
    </xf>
    <xf numFmtId="0" fontId="28" fillId="0" borderId="37" xfId="0" applyFont="1" applyBorder="1" applyAlignment="1">
      <alignment vertical="top" wrapText="1"/>
    </xf>
    <xf numFmtId="0" fontId="28" fillId="0" borderId="14" xfId="0" applyFont="1" applyBorder="1" applyAlignment="1">
      <alignment vertical="top" wrapText="1"/>
    </xf>
    <xf numFmtId="0" fontId="28" fillId="0" borderId="54" xfId="0" applyFont="1" applyBorder="1" applyAlignment="1">
      <alignment vertical="top" wrapText="1"/>
    </xf>
    <xf numFmtId="0" fontId="2" fillId="6" borderId="26" xfId="0" applyFont="1" applyFill="1" applyBorder="1" applyAlignment="1">
      <alignment horizontal="left" wrapText="1"/>
    </xf>
    <xf numFmtId="0" fontId="28" fillId="0" borderId="27" xfId="0" applyFont="1" applyBorder="1" applyAlignment="1">
      <alignment horizontal="left" wrapText="1"/>
    </xf>
    <xf numFmtId="0" fontId="28" fillId="0" borderId="29" xfId="0" applyFont="1" applyBorder="1" applyAlignment="1">
      <alignment horizontal="left" wrapText="1"/>
    </xf>
    <xf numFmtId="0" fontId="3" fillId="0" borderId="25" xfId="0" applyFont="1" applyBorder="1" applyAlignment="1">
      <alignment horizontal="left" wrapText="1"/>
    </xf>
    <xf numFmtId="0" fontId="28" fillId="14" borderId="28" xfId="0" applyFont="1" applyFill="1" applyBorder="1" applyAlignment="1">
      <alignment horizontal="left" vertical="top" wrapText="1"/>
    </xf>
    <xf numFmtId="0" fontId="28" fillId="14" borderId="25" xfId="0" applyFont="1" applyFill="1" applyBorder="1" applyAlignment="1">
      <alignment horizontal="left" vertical="top" wrapText="1"/>
    </xf>
    <xf numFmtId="0" fontId="23" fillId="0" borderId="24"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4" xfId="0" applyFont="1" applyBorder="1" applyAlignment="1">
      <alignment horizontal="center" vertical="center" wrapText="1"/>
    </xf>
    <xf numFmtId="0" fontId="3" fillId="0" borderId="39" xfId="0" applyFont="1" applyBorder="1" applyAlignment="1">
      <alignment wrapText="1"/>
    </xf>
    <xf numFmtId="0" fontId="3" fillId="0" borderId="15" xfId="0" applyFont="1" applyBorder="1" applyAlignment="1">
      <alignment wrapText="1"/>
    </xf>
    <xf numFmtId="0" fontId="3" fillId="0" borderId="56" xfId="0" applyFont="1" applyBorder="1" applyAlignment="1">
      <alignment wrapText="1"/>
    </xf>
    <xf numFmtId="0" fontId="23" fillId="14" borderId="0" xfId="0" applyFont="1" applyFill="1" applyAlignment="1">
      <alignment horizontal="center" vertical="center" wrapText="1"/>
    </xf>
    <xf numFmtId="0" fontId="3" fillId="0" borderId="29" xfId="0" applyFont="1" applyBorder="1" applyAlignment="1">
      <alignment wrapText="1"/>
    </xf>
    <xf numFmtId="0" fontId="3" fillId="0" borderId="39" xfId="0" applyFont="1" applyBorder="1" applyAlignment="1">
      <alignment horizontal="center" wrapText="1"/>
    </xf>
    <xf numFmtId="0" fontId="3" fillId="0" borderId="17" xfId="0" applyFont="1" applyBorder="1" applyAlignment="1">
      <alignment horizontal="center" wrapText="1"/>
    </xf>
    <xf numFmtId="0" fontId="50" fillId="19" borderId="27" xfId="4" applyFont="1" applyFill="1" applyBorder="1" applyAlignment="1">
      <alignment vertical="center" wrapText="1"/>
    </xf>
    <xf numFmtId="0" fontId="50" fillId="19" borderId="29" xfId="4" applyFont="1" applyFill="1" applyBorder="1" applyAlignment="1">
      <alignment vertical="center" wrapText="1"/>
    </xf>
    <xf numFmtId="0" fontId="37" fillId="19" borderId="27" xfId="4" applyFont="1" applyFill="1" applyBorder="1" applyAlignment="1">
      <alignment vertical="center" wrapText="1"/>
    </xf>
    <xf numFmtId="0" fontId="37" fillId="19" borderId="29" xfId="4" applyFont="1" applyFill="1" applyBorder="1" applyAlignment="1">
      <alignment vertical="center" wrapText="1"/>
    </xf>
    <xf numFmtId="0" fontId="37" fillId="20" borderId="38" xfId="4" applyFont="1" applyFill="1" applyBorder="1" applyAlignment="1">
      <alignment vertical="center" wrapText="1"/>
    </xf>
    <xf numFmtId="0" fontId="37" fillId="20" borderId="41" xfId="4" applyFont="1" applyFill="1" applyBorder="1" applyAlignment="1">
      <alignment vertical="center" wrapText="1"/>
    </xf>
    <xf numFmtId="0" fontId="37" fillId="20" borderId="24" xfId="4" applyFont="1" applyFill="1" applyBorder="1" applyAlignment="1">
      <alignment vertical="center" wrapText="1"/>
    </xf>
    <xf numFmtId="0" fontId="37" fillId="20" borderId="30" xfId="4" applyFont="1" applyFill="1" applyBorder="1" applyAlignment="1">
      <alignment vertical="center" wrapText="1"/>
    </xf>
    <xf numFmtId="0" fontId="37" fillId="20" borderId="0" xfId="4" applyFont="1" applyFill="1" applyAlignment="1">
      <alignment vertical="center" wrapText="1"/>
    </xf>
    <xf numFmtId="0" fontId="37" fillId="20" borderId="25" xfId="4" applyFont="1" applyFill="1" applyBorder="1" applyAlignment="1">
      <alignment vertical="center" wrapText="1"/>
    </xf>
    <xf numFmtId="0" fontId="37" fillId="20" borderId="39" xfId="4" applyFont="1" applyFill="1" applyBorder="1" applyAlignment="1">
      <alignment vertical="center" wrapText="1"/>
    </xf>
    <xf numFmtId="0" fontId="37" fillId="20" borderId="16" xfId="4" applyFont="1" applyFill="1" applyBorder="1" applyAlignment="1">
      <alignment vertical="center" wrapText="1"/>
    </xf>
    <xf numFmtId="0" fontId="37" fillId="20" borderId="17" xfId="4" applyFont="1" applyFill="1" applyBorder="1" applyAlignment="1">
      <alignment vertical="center" wrapText="1"/>
    </xf>
    <xf numFmtId="0" fontId="50" fillId="19" borderId="38" xfId="4" applyFont="1" applyFill="1" applyBorder="1" applyAlignment="1">
      <alignment vertical="center" wrapText="1"/>
    </xf>
    <xf numFmtId="0" fontId="50" fillId="19" borderId="24" xfId="4" applyFont="1" applyFill="1" applyBorder="1" applyAlignment="1">
      <alignment vertical="center" wrapText="1"/>
    </xf>
    <xf numFmtId="0" fontId="50" fillId="19" borderId="39" xfId="4" applyFont="1" applyFill="1" applyBorder="1" applyAlignment="1">
      <alignment vertical="center" wrapText="1"/>
    </xf>
    <xf numFmtId="0" fontId="50" fillId="19" borderId="17" xfId="4" applyFont="1" applyFill="1" applyBorder="1" applyAlignment="1">
      <alignment vertical="center" wrapText="1"/>
    </xf>
    <xf numFmtId="0" fontId="37" fillId="0" borderId="40" xfId="4" applyFont="1" applyBorder="1" applyAlignment="1">
      <alignment vertical="center" wrapText="1"/>
    </xf>
    <xf numFmtId="0" fontId="37" fillId="0" borderId="44" xfId="4" applyFont="1" applyBorder="1" applyAlignment="1">
      <alignment vertical="center" wrapText="1"/>
    </xf>
    <xf numFmtId="0" fontId="35" fillId="0" borderId="27" xfId="4" applyFont="1" applyBorder="1" applyAlignment="1">
      <alignment vertical="center" wrapText="1"/>
    </xf>
    <xf numFmtId="0" fontId="35" fillId="0" borderId="28" xfId="4" applyFont="1" applyBorder="1" applyAlignment="1">
      <alignment vertical="center" wrapText="1"/>
    </xf>
    <xf numFmtId="0" fontId="35" fillId="0" borderId="29" xfId="4" applyFont="1" applyBorder="1" applyAlignment="1">
      <alignment vertical="center" wrapText="1"/>
    </xf>
    <xf numFmtId="0" fontId="41" fillId="0" borderId="27" xfId="4" applyFont="1" applyBorder="1" applyAlignment="1">
      <alignment vertical="center" wrapText="1"/>
    </xf>
    <xf numFmtId="0" fontId="41" fillId="0" borderId="28" xfId="4" applyFont="1" applyBorder="1" applyAlignment="1">
      <alignment vertical="center" wrapText="1"/>
    </xf>
    <xf numFmtId="0" fontId="41" fillId="0" borderId="29" xfId="4" applyFont="1" applyBorder="1" applyAlignment="1">
      <alignment vertical="center" wrapText="1"/>
    </xf>
    <xf numFmtId="0" fontId="42" fillId="0" borderId="27" xfId="4" applyFont="1" applyBorder="1" applyAlignment="1">
      <alignment vertical="center" wrapText="1"/>
    </xf>
    <xf numFmtId="0" fontId="42" fillId="0" borderId="28" xfId="4" applyFont="1" applyBorder="1" applyAlignment="1">
      <alignment vertical="center" wrapText="1"/>
    </xf>
    <xf numFmtId="0" fontId="42" fillId="0" borderId="29" xfId="4" applyFont="1" applyBorder="1" applyAlignment="1">
      <alignment vertical="center" wrapText="1"/>
    </xf>
    <xf numFmtId="0" fontId="37" fillId="0" borderId="27" xfId="4" applyFont="1" applyBorder="1" applyAlignment="1">
      <alignment vertical="center" wrapText="1"/>
    </xf>
    <xf numFmtId="0" fontId="37" fillId="0" borderId="28" xfId="4" applyFont="1" applyBorder="1" applyAlignment="1">
      <alignment vertical="center" wrapText="1"/>
    </xf>
    <xf numFmtId="0" fontId="37" fillId="0" borderId="29" xfId="4" applyFont="1" applyBorder="1" applyAlignment="1">
      <alignment vertical="center" wrapText="1"/>
    </xf>
    <xf numFmtId="0" fontId="40" fillId="17" borderId="40" xfId="4" applyFont="1" applyFill="1" applyBorder="1" applyAlignment="1">
      <alignment vertical="center" wrapText="1"/>
    </xf>
    <xf numFmtId="0" fontId="40" fillId="17" borderId="43" xfId="4" applyFont="1" applyFill="1" applyBorder="1" applyAlignment="1">
      <alignment vertical="center" wrapText="1"/>
    </xf>
    <xf numFmtId="0" fontId="40" fillId="17" borderId="44" xfId="4" applyFont="1" applyFill="1" applyBorder="1" applyAlignment="1">
      <alignment vertical="center" wrapText="1"/>
    </xf>
    <xf numFmtId="0" fontId="37" fillId="0" borderId="43" xfId="4" applyFont="1" applyBorder="1" applyAlignment="1">
      <alignment vertical="center" wrapText="1"/>
    </xf>
    <xf numFmtId="14" fontId="35" fillId="0" borderId="27" xfId="4" applyNumberFormat="1" applyFont="1" applyBorder="1" applyAlignment="1">
      <alignment vertical="center" wrapText="1"/>
    </xf>
    <xf numFmtId="14" fontId="35" fillId="0" borderId="28" xfId="4" applyNumberFormat="1" applyFont="1" applyBorder="1" applyAlignment="1">
      <alignment vertical="center" wrapText="1"/>
    </xf>
    <xf numFmtId="14" fontId="35" fillId="0" borderId="29" xfId="4" applyNumberFormat="1" applyFont="1" applyBorder="1" applyAlignment="1">
      <alignment vertical="center" wrapText="1"/>
    </xf>
    <xf numFmtId="0" fontId="40" fillId="16" borderId="27" xfId="4" applyFont="1" applyFill="1" applyBorder="1" applyAlignment="1">
      <alignment vertical="center" wrapText="1"/>
    </xf>
    <xf numFmtId="0" fontId="40" fillId="16" borderId="29" xfId="4" applyFont="1" applyFill="1" applyBorder="1" applyAlignment="1">
      <alignment vertical="center" wrapText="1"/>
    </xf>
    <xf numFmtId="0" fontId="49" fillId="15" borderId="27" xfId="4" applyFont="1" applyFill="1" applyBorder="1" applyAlignment="1">
      <alignment vertical="center" wrapText="1"/>
    </xf>
    <xf numFmtId="0" fontId="49" fillId="15" borderId="29" xfId="4" applyFont="1" applyFill="1" applyBorder="1" applyAlignment="1">
      <alignment vertical="center" wrapText="1"/>
    </xf>
    <xf numFmtId="0" fontId="37" fillId="15" borderId="27" xfId="4" applyFont="1" applyFill="1" applyBorder="1" applyAlignment="1">
      <alignment vertical="center" wrapText="1"/>
    </xf>
    <xf numFmtId="0" fontId="37" fillId="15" borderId="29" xfId="4" applyFont="1" applyFill="1" applyBorder="1" applyAlignment="1">
      <alignment vertical="center" wrapText="1"/>
    </xf>
    <xf numFmtId="0" fontId="49" fillId="17" borderId="27" xfId="4" applyFont="1" applyFill="1" applyBorder="1" applyAlignment="1">
      <alignment vertical="center" wrapText="1"/>
    </xf>
    <xf numFmtId="0" fontId="49" fillId="17" borderId="29" xfId="4" applyFont="1" applyFill="1" applyBorder="1" applyAlignment="1">
      <alignment vertical="center" wrapText="1"/>
    </xf>
    <xf numFmtId="0" fontId="49" fillId="17" borderId="27" xfId="4" applyFont="1" applyFill="1" applyBorder="1" applyAlignment="1">
      <alignment horizontal="center" vertical="center" wrapText="1"/>
    </xf>
    <xf numFmtId="0" fontId="49" fillId="17" borderId="29" xfId="4" applyFont="1" applyFill="1" applyBorder="1" applyAlignment="1">
      <alignment horizontal="center" vertical="center" wrapText="1"/>
    </xf>
    <xf numFmtId="0" fontId="40" fillId="19" borderId="40" xfId="4" applyFont="1" applyFill="1" applyBorder="1" applyAlignment="1">
      <alignment vertical="center" wrapText="1"/>
    </xf>
    <xf numFmtId="0" fontId="40" fillId="19" borderId="44" xfId="4" applyFont="1" applyFill="1" applyBorder="1" applyAlignment="1">
      <alignment vertical="center" wrapText="1"/>
    </xf>
    <xf numFmtId="9" fontId="35" fillId="0" borderId="27" xfId="4" applyNumberFormat="1" applyFont="1" applyBorder="1" applyAlignment="1">
      <alignment vertical="center" wrapText="1"/>
    </xf>
    <xf numFmtId="9" fontId="35" fillId="0" borderId="28" xfId="4" applyNumberFormat="1" applyFont="1" applyBorder="1" applyAlignment="1">
      <alignment vertical="center" wrapText="1"/>
    </xf>
    <xf numFmtId="9" fontId="35" fillId="0" borderId="29" xfId="4" applyNumberFormat="1" applyFont="1" applyBorder="1" applyAlignment="1">
      <alignment vertical="center" wrapText="1"/>
    </xf>
    <xf numFmtId="3" fontId="35" fillId="0" borderId="27" xfId="4" applyNumberFormat="1" applyFont="1" applyBorder="1" applyAlignment="1">
      <alignment vertical="center" wrapText="1"/>
    </xf>
    <xf numFmtId="3" fontId="35" fillId="0" borderId="28" xfId="4" applyNumberFormat="1" applyFont="1" applyBorder="1" applyAlignment="1">
      <alignment vertical="center" wrapText="1"/>
    </xf>
    <xf numFmtId="3" fontId="35" fillId="0" borderId="29" xfId="4" applyNumberFormat="1" applyFont="1" applyBorder="1" applyAlignment="1">
      <alignment vertical="center" wrapText="1"/>
    </xf>
    <xf numFmtId="3" fontId="35" fillId="0" borderId="27" xfId="4" applyNumberFormat="1" applyFont="1" applyBorder="1" applyAlignment="1">
      <alignment horizontal="left" vertical="center" wrapText="1" indent="4"/>
    </xf>
    <xf numFmtId="3" fontId="35" fillId="0" borderId="28" xfId="4" applyNumberFormat="1" applyFont="1" applyBorder="1" applyAlignment="1">
      <alignment horizontal="left" vertical="center" wrapText="1" indent="4"/>
    </xf>
    <xf numFmtId="3" fontId="35" fillId="0" borderId="29" xfId="4" applyNumberFormat="1" applyFont="1" applyBorder="1" applyAlignment="1">
      <alignment horizontal="left" vertical="center" wrapText="1" indent="4"/>
    </xf>
    <xf numFmtId="3" fontId="35" fillId="0" borderId="27" xfId="4" applyNumberFormat="1" applyFont="1" applyBorder="1" applyAlignment="1">
      <alignment horizontal="left" vertical="center" wrapText="1" indent="3"/>
    </xf>
    <xf numFmtId="3" fontId="35" fillId="0" borderId="28" xfId="4" applyNumberFormat="1" applyFont="1" applyBorder="1" applyAlignment="1">
      <alignment horizontal="left" vertical="center" wrapText="1" indent="3"/>
    </xf>
    <xf numFmtId="3" fontId="35" fillId="0" borderId="29" xfId="4" applyNumberFormat="1" applyFont="1" applyBorder="1" applyAlignment="1">
      <alignment horizontal="left" vertical="center" wrapText="1" indent="3"/>
    </xf>
    <xf numFmtId="0" fontId="35" fillId="0" borderId="27" xfId="4" applyFont="1" applyBorder="1" applyAlignment="1">
      <alignment horizontal="justify" vertical="center" wrapText="1"/>
    </xf>
    <xf numFmtId="0" fontId="35" fillId="0" borderId="28" xfId="4" applyFont="1" applyBorder="1" applyAlignment="1">
      <alignment horizontal="justify" vertical="center" wrapText="1"/>
    </xf>
    <xf numFmtId="0" fontId="35" fillId="0" borderId="29" xfId="4" applyFont="1" applyBorder="1" applyAlignment="1">
      <alignment horizontal="justify" vertical="center" wrapText="1"/>
    </xf>
    <xf numFmtId="3" fontId="35" fillId="0" borderId="27" xfId="4" applyNumberFormat="1" applyFont="1" applyBorder="1" applyAlignment="1">
      <alignment horizontal="left" vertical="center" wrapText="1" indent="2"/>
    </xf>
    <xf numFmtId="3" fontId="35" fillId="0" borderId="28" xfId="4" applyNumberFormat="1" applyFont="1" applyBorder="1" applyAlignment="1">
      <alignment horizontal="left" vertical="center" wrapText="1" indent="2"/>
    </xf>
    <xf numFmtId="3" fontId="35" fillId="0" borderId="29" xfId="4" applyNumberFormat="1" applyFont="1" applyBorder="1" applyAlignment="1">
      <alignment horizontal="left" vertical="center" wrapText="1" indent="2"/>
    </xf>
    <xf numFmtId="3" fontId="35" fillId="0" borderId="27" xfId="4" applyNumberFormat="1" applyFont="1" applyBorder="1" applyAlignment="1">
      <alignment horizontal="left" vertical="center" wrapText="1" indent="1"/>
    </xf>
    <xf numFmtId="3" fontId="35" fillId="0" borderId="28" xfId="4" applyNumberFormat="1" applyFont="1" applyBorder="1" applyAlignment="1">
      <alignment horizontal="left" vertical="center" wrapText="1" indent="1"/>
    </xf>
    <xf numFmtId="3" fontId="35" fillId="0" borderId="29" xfId="4" applyNumberFormat="1" applyFont="1" applyBorder="1" applyAlignment="1">
      <alignment horizontal="left" vertical="center" wrapText="1" indent="1"/>
    </xf>
    <xf numFmtId="0" fontId="35" fillId="17" borderId="30" xfId="4" applyFont="1" applyFill="1" applyBorder="1" applyAlignment="1">
      <alignment vertical="center" wrapText="1"/>
    </xf>
    <xf numFmtId="0" fontId="35" fillId="17" borderId="0" xfId="4" applyFont="1" applyFill="1" applyAlignment="1">
      <alignment vertical="center" wrapText="1"/>
    </xf>
    <xf numFmtId="0" fontId="35" fillId="17" borderId="25" xfId="4" applyFont="1" applyFill="1" applyBorder="1" applyAlignment="1">
      <alignment vertical="center" wrapText="1"/>
    </xf>
    <xf numFmtId="0" fontId="40" fillId="17" borderId="39" xfId="4" applyFont="1" applyFill="1" applyBorder="1" applyAlignment="1">
      <alignment vertical="center" wrapText="1"/>
    </xf>
    <xf numFmtId="0" fontId="40" fillId="17" borderId="16" xfId="4" applyFont="1" applyFill="1" applyBorder="1" applyAlignment="1">
      <alignment vertical="center" wrapText="1"/>
    </xf>
    <xf numFmtId="0" fontId="40" fillId="17" borderId="17" xfId="4" applyFont="1" applyFill="1" applyBorder="1" applyAlignment="1">
      <alignment vertical="center" wrapText="1"/>
    </xf>
    <xf numFmtId="0" fontId="35" fillId="17" borderId="38" xfId="4" applyFont="1" applyFill="1" applyBorder="1" applyAlignment="1">
      <alignment vertical="center" wrapText="1"/>
    </xf>
    <xf numFmtId="0" fontId="35" fillId="17" borderId="41" xfId="4" applyFont="1" applyFill="1" applyBorder="1" applyAlignment="1">
      <alignment vertical="center" wrapText="1"/>
    </xf>
    <xf numFmtId="0" fontId="35" fillId="17" borderId="24" xfId="4" applyFont="1" applyFill="1" applyBorder="1" applyAlignment="1">
      <alignment vertical="center" wrapText="1"/>
    </xf>
    <xf numFmtId="0" fontId="39" fillId="15" borderId="40" xfId="4" applyFont="1" applyFill="1" applyBorder="1" applyAlignment="1">
      <alignment vertical="center" wrapText="1"/>
    </xf>
    <xf numFmtId="0" fontId="39" fillId="15" borderId="43" xfId="4" applyFont="1" applyFill="1" applyBorder="1" applyAlignment="1">
      <alignment vertical="center" wrapText="1"/>
    </xf>
    <xf numFmtId="0" fontId="39" fillId="15" borderId="44" xfId="4" applyFont="1" applyFill="1" applyBorder="1" applyAlignment="1">
      <alignment vertical="center" wrapText="1"/>
    </xf>
    <xf numFmtId="0" fontId="57" fillId="0" borderId="22" xfId="0" applyFont="1" applyBorder="1" applyAlignment="1">
      <alignment vertical="center" wrapText="1"/>
    </xf>
    <xf numFmtId="0" fontId="57" fillId="0" borderId="4" xfId="0" applyFont="1" applyBorder="1" applyAlignment="1">
      <alignment vertical="center" wrapText="1"/>
    </xf>
    <xf numFmtId="0" fontId="57" fillId="0" borderId="2" xfId="0" applyFont="1" applyBorder="1" applyAlignment="1">
      <alignment vertical="center" wrapText="1"/>
    </xf>
    <xf numFmtId="0" fontId="57" fillId="0" borderId="22" xfId="0" applyFont="1" applyBorder="1" applyAlignment="1">
      <alignment horizontal="justify" vertical="center" wrapText="1"/>
    </xf>
    <xf numFmtId="0" fontId="57" fillId="0" borderId="4" xfId="0" applyFont="1" applyBorder="1" applyAlignment="1">
      <alignment horizontal="justify" vertical="center" wrapText="1"/>
    </xf>
    <xf numFmtId="0" fontId="57" fillId="0" borderId="2" xfId="0" applyFont="1" applyBorder="1" applyAlignment="1">
      <alignment horizontal="justify" vertical="center" wrapText="1"/>
    </xf>
    <xf numFmtId="0" fontId="56" fillId="0" borderId="5" xfId="0" applyFont="1" applyBorder="1" applyAlignment="1">
      <alignment horizontal="center" vertical="center" wrapText="1"/>
    </xf>
    <xf numFmtId="0" fontId="56" fillId="0" borderId="11" xfId="0" applyFont="1" applyBorder="1" applyAlignment="1">
      <alignment horizontal="center" vertical="center" wrapText="1"/>
    </xf>
    <xf numFmtId="0" fontId="56" fillId="0" borderId="6"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6"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6" xfId="0" applyFont="1" applyBorder="1" applyAlignment="1">
      <alignment horizontal="center" vertical="center" wrapText="1"/>
    </xf>
    <xf numFmtId="0" fontId="6" fillId="0" borderId="0" xfId="0" applyFont="1" applyAlignment="1">
      <alignment wrapText="1"/>
    </xf>
    <xf numFmtId="0" fontId="5" fillId="9" borderId="0" xfId="0" applyFont="1" applyFill="1" applyAlignment="1">
      <alignment wrapText="1"/>
    </xf>
    <xf numFmtId="0" fontId="6" fillId="9" borderId="0" xfId="0" applyFont="1" applyFill="1" applyAlignment="1">
      <alignment wrapText="1"/>
    </xf>
    <xf numFmtId="0" fontId="16" fillId="9" borderId="0" xfId="0" applyFont="1" applyFill="1" applyAlignment="1">
      <alignment wrapText="1"/>
    </xf>
    <xf numFmtId="0" fontId="4" fillId="10" borderId="0" xfId="0" applyFont="1" applyFill="1" applyAlignment="1">
      <alignment wrapText="1"/>
    </xf>
    <xf numFmtId="0" fontId="11" fillId="9" borderId="0" xfId="0" applyFont="1" applyFill="1" applyAlignment="1">
      <alignment wrapText="1"/>
    </xf>
    <xf numFmtId="0" fontId="16" fillId="9" borderId="12" xfId="0" applyFont="1" applyFill="1" applyBorder="1" applyAlignment="1">
      <alignment wrapText="1"/>
    </xf>
    <xf numFmtId="0" fontId="8" fillId="9" borderId="0" xfId="1" applyFill="1" applyBorder="1" applyAlignment="1">
      <alignment wrapText="1"/>
    </xf>
  </cellXfs>
  <cellStyles count="5">
    <cellStyle name="Comma" xfId="3" builtinId="3"/>
    <cellStyle name="Hyperlink" xfId="1" builtinId="8"/>
    <cellStyle name="Normal" xfId="0" builtinId="0"/>
    <cellStyle name="Normal 2" xfId="2" xr:uid="{00000000-0005-0000-0000-000002000000}"/>
    <cellStyle name="Normal 3" xfId="4" xr:uid="{0F0BD919-6257-4617-A201-563D8A154A38}"/>
  </cellStyles>
  <dxfs count="1">
    <dxf>
      <font>
        <color rgb="FF9C5700"/>
      </font>
      <fill>
        <patternFill>
          <bgColor rgb="FFFFEB9C"/>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7373614" y="-3371559"/>
          <a:ext cx="626681" cy="7369800"/>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4002055" y="30592"/>
        <a:ext cx="7339208" cy="565497"/>
      </dsp:txXfrm>
    </dsp:sp>
    <dsp:sp modelId="{D9358AAB-2C9F-4E49-A488-52DE7BF636A0}">
      <dsp:nvSpPr>
        <dsp:cNvPr id="0" name=""/>
        <dsp:cNvSpPr/>
      </dsp:nvSpPr>
      <dsp:spPr>
        <a:xfrm>
          <a:off x="40615" y="22516"/>
          <a:ext cx="4117825" cy="661976"/>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72930" y="54831"/>
        <a:ext cx="4053195" cy="597346"/>
      </dsp:txXfrm>
    </dsp:sp>
    <dsp:sp modelId="{FFAFAE02-AC8A-4F02-B13E-E94DA9661EC7}">
      <dsp:nvSpPr>
        <dsp:cNvPr id="0" name=""/>
        <dsp:cNvSpPr/>
      </dsp:nvSpPr>
      <dsp:spPr>
        <a:xfrm rot="5400000">
          <a:off x="7149199" y="-2089370"/>
          <a:ext cx="1391162" cy="7284005"/>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4202778" y="924962"/>
        <a:ext cx="7216094" cy="1255340"/>
      </dsp:txXfrm>
    </dsp:sp>
    <dsp:sp modelId="{62DFBC7E-F30C-4C73-8E7F-9CE9940D62C0}">
      <dsp:nvSpPr>
        <dsp:cNvPr id="0" name=""/>
        <dsp:cNvSpPr/>
      </dsp:nvSpPr>
      <dsp:spPr>
        <a:xfrm>
          <a:off x="0" y="765103"/>
          <a:ext cx="4202757" cy="1575056"/>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6888" y="841991"/>
        <a:ext cx="4048981" cy="1421280"/>
      </dsp:txXfrm>
    </dsp:sp>
    <dsp:sp modelId="{B4EC6253-D93E-4DF2-82AC-8AAC9DDF4AD0}">
      <dsp:nvSpPr>
        <dsp:cNvPr id="0" name=""/>
        <dsp:cNvSpPr/>
      </dsp:nvSpPr>
      <dsp:spPr>
        <a:xfrm rot="5400000">
          <a:off x="7099200" y="-314400"/>
          <a:ext cx="1633855" cy="7154703"/>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4338776" y="2525782"/>
        <a:ext cx="7074945" cy="1474339"/>
      </dsp:txXfrm>
    </dsp:sp>
    <dsp:sp modelId="{39A80AFA-BF50-4A5D-BCCD-9387E4DEA36A}">
      <dsp:nvSpPr>
        <dsp:cNvPr id="0" name=""/>
        <dsp:cNvSpPr/>
      </dsp:nvSpPr>
      <dsp:spPr>
        <a:xfrm>
          <a:off x="20" y="2442276"/>
          <a:ext cx="4338755" cy="1641350"/>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0144" y="2522400"/>
        <a:ext cx="4178507" cy="1481102"/>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13</xdr:col>
      <xdr:colOff>12700</xdr:colOff>
      <xdr:row>2</xdr:row>
      <xdr:rowOff>146050</xdr:rowOff>
    </xdr:from>
    <xdr:to>
      <xdr:col>17</xdr:col>
      <xdr:colOff>133350</xdr:colOff>
      <xdr:row>3</xdr:row>
      <xdr:rowOff>120650</xdr:rowOff>
    </xdr:to>
    <xdr:grpSp>
      <xdr:nvGrpSpPr>
        <xdr:cNvPr id="2" name="Group 1">
          <a:extLst>
            <a:ext uri="{FF2B5EF4-FFF2-40B4-BE49-F238E27FC236}">
              <a16:creationId xmlns:a16="http://schemas.microsoft.com/office/drawing/2014/main" id="{65BBEF1A-B484-439D-A2B3-4B618DBFFD9E}"/>
            </a:ext>
          </a:extLst>
        </xdr:cNvPr>
        <xdr:cNvGrpSpPr>
          <a:grpSpLocks/>
        </xdr:cNvGrpSpPr>
      </xdr:nvGrpSpPr>
      <xdr:grpSpPr bwMode="auto">
        <a:xfrm>
          <a:off x="7566025" y="508000"/>
          <a:ext cx="2444750" cy="155575"/>
          <a:chOff x="13464" y="-60"/>
          <a:chExt cx="4030" cy="247"/>
        </a:xfrm>
      </xdr:grpSpPr>
      <xdr:grpSp>
        <xdr:nvGrpSpPr>
          <xdr:cNvPr id="3" name="Group 8">
            <a:extLst>
              <a:ext uri="{FF2B5EF4-FFF2-40B4-BE49-F238E27FC236}">
                <a16:creationId xmlns:a16="http://schemas.microsoft.com/office/drawing/2014/main" id="{B791D77B-C80F-5560-52B6-85E464C23BCA}"/>
              </a:ext>
            </a:extLst>
          </xdr:cNvPr>
          <xdr:cNvGrpSpPr>
            <a:grpSpLocks/>
          </xdr:cNvGrpSpPr>
        </xdr:nvGrpSpPr>
        <xdr:grpSpPr bwMode="auto">
          <a:xfrm>
            <a:off x="13472" y="-52"/>
            <a:ext cx="2" cy="231"/>
            <a:chOff x="13472" y="-52"/>
            <a:chExt cx="2" cy="231"/>
          </a:xfrm>
        </xdr:grpSpPr>
        <xdr:sp macro="" textlink="">
          <xdr:nvSpPr>
            <xdr:cNvPr id="10" name="Freeform 9">
              <a:extLst>
                <a:ext uri="{FF2B5EF4-FFF2-40B4-BE49-F238E27FC236}">
                  <a16:creationId xmlns:a16="http://schemas.microsoft.com/office/drawing/2014/main" id="{C29DDDC6-A9BD-C506-6ED2-020FCB8FD4A5}"/>
                </a:ext>
              </a:extLst>
            </xdr:cNvPr>
            <xdr:cNvSpPr>
              <a:spLocks/>
            </xdr:cNvSpPr>
          </xdr:nvSpPr>
          <xdr:spPr bwMode="auto">
            <a:xfrm>
              <a:off x="13472" y="-52"/>
              <a:ext cx="2" cy="231"/>
            </a:xfrm>
            <a:custGeom>
              <a:avLst/>
              <a:gdLst>
                <a:gd name="T0" fmla="+- 0 -52 -52"/>
                <a:gd name="T1" fmla="*/ -52 h 231"/>
                <a:gd name="T2" fmla="+- 0 179 -52"/>
                <a:gd name="T3" fmla="*/ 179 h 231"/>
              </a:gdLst>
              <a:ahLst/>
              <a:cxnLst>
                <a:cxn ang="0">
                  <a:pos x="0" y="T1"/>
                </a:cxn>
                <a:cxn ang="0">
                  <a:pos x="0" y="T3"/>
                </a:cxn>
              </a:cxnLst>
              <a:rect l="0" t="0" r="r" b="b"/>
              <a:pathLst>
                <a:path h="231">
                  <a:moveTo>
                    <a:pt x="0" y="0"/>
                  </a:moveTo>
                  <a:lnTo>
                    <a:pt x="0" y="231"/>
                  </a:lnTo>
                </a:path>
              </a:pathLst>
            </a:custGeom>
            <a:noFill/>
            <a:ln w="10021">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4" name="Group 6">
            <a:extLst>
              <a:ext uri="{FF2B5EF4-FFF2-40B4-BE49-F238E27FC236}">
                <a16:creationId xmlns:a16="http://schemas.microsoft.com/office/drawing/2014/main" id="{DD872790-7478-065B-6000-EB6F28177403}"/>
              </a:ext>
            </a:extLst>
          </xdr:cNvPr>
          <xdr:cNvGrpSpPr>
            <a:grpSpLocks/>
          </xdr:cNvGrpSpPr>
        </xdr:nvGrpSpPr>
        <xdr:grpSpPr bwMode="auto">
          <a:xfrm>
            <a:off x="17479" y="-38"/>
            <a:ext cx="2" cy="218"/>
            <a:chOff x="17479" y="-38"/>
            <a:chExt cx="2" cy="218"/>
          </a:xfrm>
        </xdr:grpSpPr>
        <xdr:sp macro="" textlink="">
          <xdr:nvSpPr>
            <xdr:cNvPr id="9" name="Freeform 7">
              <a:extLst>
                <a:ext uri="{FF2B5EF4-FFF2-40B4-BE49-F238E27FC236}">
                  <a16:creationId xmlns:a16="http://schemas.microsoft.com/office/drawing/2014/main" id="{6F90912C-EE9C-B663-F1A9-0597DCF861F9}"/>
                </a:ext>
              </a:extLst>
            </xdr:cNvPr>
            <xdr:cNvSpPr>
              <a:spLocks/>
            </xdr:cNvSpPr>
          </xdr:nvSpPr>
          <xdr:spPr bwMode="auto">
            <a:xfrm>
              <a:off x="17479" y="-38"/>
              <a:ext cx="2" cy="218"/>
            </a:xfrm>
            <a:custGeom>
              <a:avLst/>
              <a:gdLst>
                <a:gd name="T0" fmla="+- 0 -38 -38"/>
                <a:gd name="T1" fmla="*/ -38 h 218"/>
                <a:gd name="T2" fmla="+- 0 179 -38"/>
                <a:gd name="T3" fmla="*/ 179 h 218"/>
              </a:gdLst>
              <a:ahLst/>
              <a:cxnLst>
                <a:cxn ang="0">
                  <a:pos x="0" y="T1"/>
                </a:cxn>
                <a:cxn ang="0">
                  <a:pos x="0" y="T3"/>
                </a:cxn>
              </a:cxnLst>
              <a:rect l="0" t="0" r="r" b="b"/>
              <a:pathLst>
                <a:path h="218">
                  <a:moveTo>
                    <a:pt x="0" y="0"/>
                  </a:moveTo>
                  <a:lnTo>
                    <a:pt x="0" y="217"/>
                  </a:lnTo>
                </a:path>
              </a:pathLst>
            </a:custGeom>
            <a:noFill/>
            <a:ln w="10021">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 name="Group 4">
            <a:extLst>
              <a:ext uri="{FF2B5EF4-FFF2-40B4-BE49-F238E27FC236}">
                <a16:creationId xmlns:a16="http://schemas.microsoft.com/office/drawing/2014/main" id="{96F8273C-60AE-589E-27E2-E4CA4F78FBD0}"/>
              </a:ext>
            </a:extLst>
          </xdr:cNvPr>
          <xdr:cNvGrpSpPr>
            <a:grpSpLocks/>
          </xdr:cNvGrpSpPr>
        </xdr:nvGrpSpPr>
        <xdr:grpSpPr bwMode="auto">
          <a:xfrm>
            <a:off x="13479" y="-45"/>
            <a:ext cx="4007" cy="2"/>
            <a:chOff x="13479" y="-45"/>
            <a:chExt cx="4007" cy="2"/>
          </a:xfrm>
        </xdr:grpSpPr>
        <xdr:sp macro="" textlink="">
          <xdr:nvSpPr>
            <xdr:cNvPr id="8" name="Freeform 5">
              <a:extLst>
                <a:ext uri="{FF2B5EF4-FFF2-40B4-BE49-F238E27FC236}">
                  <a16:creationId xmlns:a16="http://schemas.microsoft.com/office/drawing/2014/main" id="{A16E245F-3511-401B-D6D7-22959061B897}"/>
                </a:ext>
              </a:extLst>
            </xdr:cNvPr>
            <xdr:cNvSpPr>
              <a:spLocks/>
            </xdr:cNvSpPr>
          </xdr:nvSpPr>
          <xdr:spPr bwMode="auto">
            <a:xfrm>
              <a:off x="13479" y="-45"/>
              <a:ext cx="4007" cy="2"/>
            </a:xfrm>
            <a:custGeom>
              <a:avLst/>
              <a:gdLst>
                <a:gd name="T0" fmla="+- 0 13479 13479"/>
                <a:gd name="T1" fmla="*/ T0 w 4007"/>
                <a:gd name="T2" fmla="+- 0 17486 13479"/>
                <a:gd name="T3" fmla="*/ T2 w 4007"/>
              </a:gdLst>
              <a:ahLst/>
              <a:cxnLst>
                <a:cxn ang="0">
                  <a:pos x="T1" y="0"/>
                </a:cxn>
                <a:cxn ang="0">
                  <a:pos x="T3" y="0"/>
                </a:cxn>
              </a:cxnLst>
              <a:rect l="0" t="0" r="r" b="b"/>
              <a:pathLst>
                <a:path w="4007">
                  <a:moveTo>
                    <a:pt x="0" y="0"/>
                  </a:moveTo>
                  <a:lnTo>
                    <a:pt x="4007" y="0"/>
                  </a:lnTo>
                </a:path>
              </a:pathLst>
            </a:custGeom>
            <a:noFill/>
            <a:ln w="1002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 name="Group 2">
            <a:extLst>
              <a:ext uri="{FF2B5EF4-FFF2-40B4-BE49-F238E27FC236}">
                <a16:creationId xmlns:a16="http://schemas.microsoft.com/office/drawing/2014/main" id="{D9CE54E7-9385-4F79-89CB-57F832BDD552}"/>
              </a:ext>
            </a:extLst>
          </xdr:cNvPr>
          <xdr:cNvGrpSpPr>
            <a:grpSpLocks/>
          </xdr:cNvGrpSpPr>
        </xdr:nvGrpSpPr>
        <xdr:grpSpPr bwMode="auto">
          <a:xfrm>
            <a:off x="13479" y="172"/>
            <a:ext cx="4007" cy="2"/>
            <a:chOff x="13479" y="172"/>
            <a:chExt cx="4007" cy="2"/>
          </a:xfrm>
        </xdr:grpSpPr>
        <xdr:sp macro="" textlink="">
          <xdr:nvSpPr>
            <xdr:cNvPr id="7" name="Freeform 3">
              <a:extLst>
                <a:ext uri="{FF2B5EF4-FFF2-40B4-BE49-F238E27FC236}">
                  <a16:creationId xmlns:a16="http://schemas.microsoft.com/office/drawing/2014/main" id="{D8E1D7D1-E7ED-3C84-3DB4-AA459969B5A7}"/>
                </a:ext>
              </a:extLst>
            </xdr:cNvPr>
            <xdr:cNvSpPr>
              <a:spLocks/>
            </xdr:cNvSpPr>
          </xdr:nvSpPr>
          <xdr:spPr bwMode="auto">
            <a:xfrm>
              <a:off x="13479" y="172"/>
              <a:ext cx="4007" cy="2"/>
            </a:xfrm>
            <a:custGeom>
              <a:avLst/>
              <a:gdLst>
                <a:gd name="T0" fmla="+- 0 13479 13479"/>
                <a:gd name="T1" fmla="*/ T0 w 4007"/>
                <a:gd name="T2" fmla="+- 0 17486 13479"/>
                <a:gd name="T3" fmla="*/ T2 w 4007"/>
              </a:gdLst>
              <a:ahLst/>
              <a:cxnLst>
                <a:cxn ang="0">
                  <a:pos x="T1" y="0"/>
                </a:cxn>
                <a:cxn ang="0">
                  <a:pos x="T3" y="0"/>
                </a:cxn>
              </a:cxnLst>
              <a:rect l="0" t="0" r="r" b="b"/>
              <a:pathLst>
                <a:path w="4007">
                  <a:moveTo>
                    <a:pt x="0" y="0"/>
                  </a:moveTo>
                  <a:lnTo>
                    <a:pt x="4007" y="0"/>
                  </a:lnTo>
                </a:path>
              </a:pathLst>
            </a:custGeom>
            <a:noFill/>
            <a:ln w="1002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w:/r/teams/prof/_layouts/15/Doc.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file:///C:/:w:/r/teams/prof/_layouts/15/Doc.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86426-D77A-409A-9C99-9D5B0C3539AF}">
  <dimension ref="A1:M138"/>
  <sheetViews>
    <sheetView tabSelected="1" zoomScale="60" zoomScaleNormal="60" workbookViewId="0">
      <selection activeCell="K1" sqref="K1"/>
    </sheetView>
  </sheetViews>
  <sheetFormatPr defaultColWidth="24" defaultRowHeight="12.6"/>
  <cols>
    <col min="1" max="1" width="29.5703125" customWidth="1"/>
    <col min="2" max="2" width="29.140625" customWidth="1"/>
    <col min="10" max="10" width="32.42578125" customWidth="1"/>
    <col min="11" max="11" width="69.42578125" customWidth="1"/>
    <col min="13" max="13" width="35.42578125" customWidth="1"/>
    <col min="14" max="14" width="43.5703125" customWidth="1"/>
  </cols>
  <sheetData>
    <row r="1" spans="1:13" ht="14.1">
      <c r="A1" s="4" t="s">
        <v>0</v>
      </c>
      <c r="B1" s="43"/>
      <c r="C1" s="5"/>
      <c r="D1" s="5"/>
      <c r="E1" s="5"/>
      <c r="F1" s="5"/>
      <c r="G1" s="5"/>
      <c r="H1" s="5"/>
      <c r="I1" s="5"/>
      <c r="J1" s="5"/>
      <c r="K1" s="5"/>
    </row>
    <row r="2" spans="1:13" ht="14.1">
      <c r="A2" s="4" t="s">
        <v>1</v>
      </c>
      <c r="B2" s="43"/>
      <c r="C2" s="5"/>
      <c r="D2" s="5"/>
      <c r="E2" s="5"/>
      <c r="F2" s="5"/>
      <c r="G2" s="5"/>
      <c r="H2" s="5"/>
      <c r="I2" s="5"/>
      <c r="J2" s="5"/>
      <c r="K2" s="5"/>
    </row>
    <row r="4" spans="1:13" ht="27.95" customHeight="1" thickBot="1">
      <c r="A4" s="340" t="s">
        <v>2</v>
      </c>
      <c r="B4" s="341"/>
      <c r="C4" s="341"/>
      <c r="D4" s="341"/>
      <c r="E4" s="341"/>
      <c r="F4" s="341"/>
      <c r="G4" s="341"/>
      <c r="H4" s="341"/>
      <c r="I4" s="341"/>
      <c r="J4" s="341"/>
      <c r="K4" s="341"/>
      <c r="L4" s="341"/>
      <c r="M4" s="342"/>
    </row>
    <row r="5" spans="1:13" ht="26.1" customHeight="1" thickBot="1">
      <c r="A5" s="101" t="s">
        <v>3</v>
      </c>
      <c r="B5" s="50" t="s">
        <v>4</v>
      </c>
      <c r="C5" s="92" t="s">
        <v>5</v>
      </c>
      <c r="D5" s="51" t="s">
        <v>6</v>
      </c>
      <c r="E5" s="8" t="s">
        <v>7</v>
      </c>
      <c r="F5" s="8" t="s">
        <v>8</v>
      </c>
      <c r="G5" s="8" t="s">
        <v>9</v>
      </c>
      <c r="H5" s="8" t="s">
        <v>10</v>
      </c>
      <c r="I5" s="8" t="s">
        <v>11</v>
      </c>
      <c r="J5" s="8" t="s">
        <v>12</v>
      </c>
      <c r="K5" s="8" t="s">
        <v>13</v>
      </c>
      <c r="L5" s="112" t="s">
        <v>14</v>
      </c>
      <c r="M5" s="122" t="s">
        <v>15</v>
      </c>
    </row>
    <row r="6" spans="1:13" ht="126.75" customHeight="1" thickBot="1">
      <c r="A6" s="329" t="s">
        <v>16</v>
      </c>
      <c r="B6" s="351" t="s">
        <v>17</v>
      </c>
      <c r="C6" s="80" t="s">
        <v>18</v>
      </c>
      <c r="D6" s="96" t="s">
        <v>19</v>
      </c>
      <c r="E6" s="10" t="s">
        <v>5</v>
      </c>
      <c r="F6" s="10">
        <v>0</v>
      </c>
      <c r="G6" s="77">
        <f>G23*8</f>
        <v>213.33333333333334</v>
      </c>
      <c r="H6" s="77">
        <f>H23*8</f>
        <v>266.66666666666669</v>
      </c>
      <c r="I6" s="77">
        <f t="shared" ref="I6" si="0">I23*8</f>
        <v>320</v>
      </c>
      <c r="J6" s="77">
        <f>SUM(F6:I6)</f>
        <v>800</v>
      </c>
      <c r="K6" s="117" t="s">
        <v>20</v>
      </c>
      <c r="L6" s="13" t="s">
        <v>21</v>
      </c>
      <c r="M6" s="370" t="s">
        <v>22</v>
      </c>
    </row>
    <row r="7" spans="1:13" ht="12.75" customHeight="1" thickBot="1">
      <c r="A7" s="349"/>
      <c r="B7" s="351"/>
      <c r="C7" s="93" t="s">
        <v>23</v>
      </c>
      <c r="D7" s="19" t="s">
        <v>5</v>
      </c>
      <c r="E7" s="90" t="s">
        <v>5</v>
      </c>
      <c r="F7" s="20" t="s">
        <v>5</v>
      </c>
      <c r="G7" s="20" t="s">
        <v>5</v>
      </c>
      <c r="H7" s="20" t="s">
        <v>5</v>
      </c>
      <c r="I7" s="20" t="s">
        <v>5</v>
      </c>
      <c r="J7" s="20" t="s">
        <v>5</v>
      </c>
      <c r="K7" s="123"/>
      <c r="L7" s="12" t="s">
        <v>5</v>
      </c>
      <c r="M7" s="359"/>
    </row>
    <row r="8" spans="1:13" ht="12.75" customHeight="1" thickBot="1">
      <c r="A8" s="349"/>
      <c r="B8" s="351"/>
      <c r="C8" s="255" t="s">
        <v>24</v>
      </c>
      <c r="D8" s="255"/>
      <c r="E8" s="255"/>
      <c r="F8" s="255"/>
      <c r="G8" s="255"/>
      <c r="H8" s="255"/>
      <c r="I8" s="255"/>
      <c r="J8" s="255"/>
      <c r="K8" s="255"/>
      <c r="L8" s="361"/>
      <c r="M8" s="359"/>
    </row>
    <row r="9" spans="1:13" ht="12.75" customHeight="1" thickBot="1">
      <c r="A9" s="349"/>
      <c r="B9" s="351"/>
      <c r="C9" s="82" t="s">
        <v>5</v>
      </c>
      <c r="D9" s="13" t="s">
        <v>5</v>
      </c>
      <c r="E9" s="378" t="s">
        <v>5</v>
      </c>
      <c r="F9" s="379"/>
      <c r="G9" s="379"/>
      <c r="H9" s="379"/>
      <c r="I9" s="379"/>
      <c r="J9" s="379"/>
      <c r="K9" s="379"/>
      <c r="L9" s="380"/>
      <c r="M9" s="371"/>
    </row>
    <row r="10" spans="1:13" ht="27" customHeight="1" thickBot="1">
      <c r="A10" s="349"/>
      <c r="B10" s="16" t="s">
        <v>25</v>
      </c>
      <c r="C10" s="7" t="s">
        <v>5</v>
      </c>
      <c r="D10" s="8" t="s">
        <v>6</v>
      </c>
      <c r="E10" s="8" t="s">
        <v>7</v>
      </c>
      <c r="F10" s="8" t="s">
        <v>8</v>
      </c>
      <c r="G10" s="8" t="s">
        <v>9</v>
      </c>
      <c r="H10" s="8" t="s">
        <v>10</v>
      </c>
      <c r="I10" s="8" t="s">
        <v>11</v>
      </c>
      <c r="J10" s="8" t="s">
        <v>12</v>
      </c>
      <c r="K10" s="8" t="s">
        <v>13</v>
      </c>
      <c r="L10" s="112" t="s">
        <v>14</v>
      </c>
      <c r="M10" s="121" t="s">
        <v>15</v>
      </c>
    </row>
    <row r="11" spans="1:13" ht="123" customHeight="1">
      <c r="A11" s="349"/>
      <c r="B11" s="381" t="s">
        <v>26</v>
      </c>
      <c r="C11" s="81" t="s">
        <v>18</v>
      </c>
      <c r="D11" s="96" t="s">
        <v>27</v>
      </c>
      <c r="E11" s="10" t="s">
        <v>5</v>
      </c>
      <c r="F11" s="10">
        <v>0</v>
      </c>
      <c r="G11" s="143">
        <f>SUM(G28,G49)</f>
        <v>6000000</v>
      </c>
      <c r="H11" s="143">
        <f>SUM(H28,H49)</f>
        <v>10000000</v>
      </c>
      <c r="I11" s="143">
        <f>SUM(I28,I49)</f>
        <v>18000000</v>
      </c>
      <c r="J11" s="143">
        <f>SUM(G11:I11)</f>
        <v>34000000</v>
      </c>
      <c r="K11" s="132" t="s">
        <v>28</v>
      </c>
      <c r="L11" s="13" t="s">
        <v>21</v>
      </c>
      <c r="M11" s="370" t="s">
        <v>29</v>
      </c>
    </row>
    <row r="12" spans="1:13" ht="21" customHeight="1" thickBot="1">
      <c r="A12" s="349"/>
      <c r="B12" s="381"/>
      <c r="C12" s="93" t="s">
        <v>23</v>
      </c>
      <c r="D12" s="19" t="s">
        <v>5</v>
      </c>
      <c r="E12" s="90" t="s">
        <v>5</v>
      </c>
      <c r="F12" s="20" t="s">
        <v>5</v>
      </c>
      <c r="G12" s="77"/>
      <c r="H12" s="77"/>
      <c r="I12" s="77"/>
      <c r="J12" s="77"/>
      <c r="K12" s="116"/>
      <c r="L12" s="12" t="s">
        <v>5</v>
      </c>
      <c r="M12" s="359"/>
    </row>
    <row r="13" spans="1:13" ht="12.75" customHeight="1" thickBot="1">
      <c r="A13" s="349"/>
      <c r="B13" s="381"/>
      <c r="C13" s="255" t="s">
        <v>24</v>
      </c>
      <c r="D13" s="255"/>
      <c r="E13" s="255"/>
      <c r="F13" s="255"/>
      <c r="G13" s="255"/>
      <c r="H13" s="255"/>
      <c r="I13" s="255"/>
      <c r="J13" s="255"/>
      <c r="K13" s="255"/>
      <c r="L13" s="361"/>
      <c r="M13" s="359"/>
    </row>
    <row r="14" spans="1:13" ht="12.75" customHeight="1" thickBot="1">
      <c r="A14" s="349"/>
      <c r="B14" s="381"/>
      <c r="C14" s="82" t="s">
        <v>5</v>
      </c>
      <c r="D14" s="13" t="s">
        <v>5</v>
      </c>
      <c r="E14" s="378" t="s">
        <v>5</v>
      </c>
      <c r="F14" s="378"/>
      <c r="G14" s="378"/>
      <c r="H14" s="378"/>
      <c r="I14" s="378"/>
      <c r="J14" s="378"/>
      <c r="K14" s="378"/>
      <c r="L14" s="382"/>
      <c r="M14" s="371"/>
    </row>
    <row r="15" spans="1:13" ht="24" customHeight="1" thickBot="1">
      <c r="A15" s="349"/>
      <c r="B15" s="47" t="s">
        <v>30</v>
      </c>
      <c r="C15" s="7" t="s">
        <v>5</v>
      </c>
      <c r="D15" s="8" t="s">
        <v>6</v>
      </c>
      <c r="E15" s="8" t="s">
        <v>7</v>
      </c>
      <c r="F15" s="8" t="s">
        <v>8</v>
      </c>
      <c r="G15" s="8" t="s">
        <v>9</v>
      </c>
      <c r="H15" s="8" t="s">
        <v>10</v>
      </c>
      <c r="I15" s="8" t="s">
        <v>11</v>
      </c>
      <c r="J15" s="8" t="s">
        <v>12</v>
      </c>
      <c r="K15" s="8" t="s">
        <v>13</v>
      </c>
      <c r="L15" s="112" t="s">
        <v>14</v>
      </c>
      <c r="M15" s="122" t="s">
        <v>15</v>
      </c>
    </row>
    <row r="16" spans="1:13" ht="87.75" customHeight="1" thickBot="1">
      <c r="A16" s="349"/>
      <c r="B16" s="375" t="s">
        <v>31</v>
      </c>
      <c r="C16" s="9" t="s">
        <v>18</v>
      </c>
      <c r="D16" s="96" t="s">
        <v>32</v>
      </c>
      <c r="E16" s="10" t="s">
        <v>5</v>
      </c>
      <c r="F16" s="76">
        <v>0</v>
      </c>
      <c r="G16" s="76">
        <f>G23*1500</f>
        <v>40000</v>
      </c>
      <c r="H16" s="76">
        <f t="shared" ref="H16:I16" si="1">H23*1500</f>
        <v>50000</v>
      </c>
      <c r="I16" s="76">
        <f t="shared" si="1"/>
        <v>60000</v>
      </c>
      <c r="J16" s="76">
        <f>SUM(F16:I16)</f>
        <v>150000</v>
      </c>
      <c r="K16" s="117" t="s">
        <v>33</v>
      </c>
      <c r="L16" s="13" t="s">
        <v>21</v>
      </c>
      <c r="M16" s="283" t="s">
        <v>34</v>
      </c>
    </row>
    <row r="17" spans="1:13" ht="12.75" customHeight="1" thickBot="1">
      <c r="A17" s="349"/>
      <c r="B17" s="375"/>
      <c r="C17" s="19" t="s">
        <v>23</v>
      </c>
      <c r="D17" s="19" t="s">
        <v>5</v>
      </c>
      <c r="E17" s="90" t="s">
        <v>5</v>
      </c>
      <c r="F17" s="20" t="s">
        <v>5</v>
      </c>
      <c r="G17" s="20" t="s">
        <v>5</v>
      </c>
      <c r="H17" s="20" t="s">
        <v>5</v>
      </c>
      <c r="I17" s="20" t="s">
        <v>5</v>
      </c>
      <c r="J17" s="20" t="s">
        <v>5</v>
      </c>
      <c r="K17" s="20"/>
      <c r="L17" s="12" t="s">
        <v>5</v>
      </c>
      <c r="M17" s="284"/>
    </row>
    <row r="18" spans="1:13" ht="12.75" customHeight="1" thickBot="1">
      <c r="A18" s="349"/>
      <c r="B18" s="376"/>
      <c r="C18" s="255" t="s">
        <v>24</v>
      </c>
      <c r="D18" s="255"/>
      <c r="E18" s="352"/>
      <c r="F18" s="352"/>
      <c r="G18" s="352"/>
      <c r="H18" s="352"/>
      <c r="I18" s="352"/>
      <c r="J18" s="352"/>
      <c r="K18" s="352"/>
      <c r="L18" s="353"/>
      <c r="M18" s="372"/>
    </row>
    <row r="19" spans="1:13" ht="12.75" customHeight="1" thickBot="1">
      <c r="A19" s="350"/>
      <c r="B19" s="377"/>
      <c r="C19" s="83" t="s">
        <v>5</v>
      </c>
      <c r="D19" s="83" t="s">
        <v>5</v>
      </c>
      <c r="E19" s="262" t="s">
        <v>5</v>
      </c>
      <c r="F19" s="262"/>
      <c r="G19" s="262"/>
      <c r="H19" s="262"/>
      <c r="I19" s="262"/>
      <c r="J19" s="262"/>
      <c r="K19" s="262"/>
      <c r="L19" s="354"/>
      <c r="M19" s="346"/>
    </row>
    <row r="20" spans="1:13" ht="14.1">
      <c r="A20" s="78"/>
      <c r="B20" s="79"/>
      <c r="C20" s="12"/>
      <c r="D20" s="12"/>
      <c r="E20" s="12"/>
      <c r="F20" s="12"/>
      <c r="G20" s="12"/>
      <c r="H20" s="12"/>
      <c r="I20" s="12"/>
      <c r="J20" s="126"/>
      <c r="K20" s="12"/>
      <c r="L20" s="12"/>
      <c r="M20" s="12"/>
    </row>
    <row r="21" spans="1:13" ht="12.95" thickBot="1">
      <c r="A21" s="14"/>
      <c r="B21" s="14"/>
      <c r="C21" s="14"/>
      <c r="D21" s="14"/>
      <c r="E21" s="14"/>
      <c r="F21" s="14"/>
      <c r="G21" s="14"/>
      <c r="H21" s="14"/>
      <c r="I21" s="14"/>
      <c r="J21" s="14"/>
      <c r="K21" s="14"/>
      <c r="L21" s="14"/>
      <c r="M21" s="14"/>
    </row>
    <row r="22" spans="1:13" ht="30" customHeight="1" thickBot="1">
      <c r="A22" s="15" t="s">
        <v>35</v>
      </c>
      <c r="B22" s="47" t="s">
        <v>36</v>
      </c>
      <c r="C22" s="6" t="s">
        <v>5</v>
      </c>
      <c r="D22" s="69" t="s">
        <v>6</v>
      </c>
      <c r="E22" s="44" t="s">
        <v>7</v>
      </c>
      <c r="F22" s="44" t="s">
        <v>8</v>
      </c>
      <c r="G22" s="44" t="s">
        <v>9</v>
      </c>
      <c r="H22" s="44" t="s">
        <v>10</v>
      </c>
      <c r="I22" s="44" t="s">
        <v>11</v>
      </c>
      <c r="J22" s="44" t="s">
        <v>12</v>
      </c>
      <c r="K22" s="44" t="s">
        <v>13</v>
      </c>
      <c r="L22" s="48" t="s">
        <v>14</v>
      </c>
      <c r="M22" s="49" t="s">
        <v>37</v>
      </c>
    </row>
    <row r="23" spans="1:13" ht="124.5" customHeight="1" thickBot="1">
      <c r="A23" s="329" t="s">
        <v>38</v>
      </c>
      <c r="B23" s="343" t="s">
        <v>39</v>
      </c>
      <c r="C23" s="18" t="s">
        <v>18</v>
      </c>
      <c r="D23" s="58" t="s">
        <v>40</v>
      </c>
      <c r="E23" s="10" t="s">
        <v>5</v>
      </c>
      <c r="F23" s="10">
        <v>0</v>
      </c>
      <c r="G23" s="144">
        <f>G28/150000</f>
        <v>26.666666666666668</v>
      </c>
      <c r="H23" s="144">
        <f>H28/150000</f>
        <v>33.333333333333336</v>
      </c>
      <c r="I23" s="144">
        <v>40</v>
      </c>
      <c r="J23" s="144">
        <f>SUM(F23:I23)</f>
        <v>100</v>
      </c>
      <c r="K23" s="117" t="s">
        <v>41</v>
      </c>
      <c r="L23" s="13" t="s">
        <v>21</v>
      </c>
      <c r="M23" s="365" t="s">
        <v>42</v>
      </c>
    </row>
    <row r="24" spans="1:13" ht="29.45" customHeight="1" thickBot="1">
      <c r="A24" s="329"/>
      <c r="B24" s="343"/>
      <c r="C24" s="14" t="s">
        <v>23</v>
      </c>
      <c r="D24" s="94" t="s">
        <v>5</v>
      </c>
      <c r="E24" s="90" t="s">
        <v>5</v>
      </c>
      <c r="F24" s="20" t="s">
        <v>5</v>
      </c>
      <c r="G24" s="130"/>
      <c r="H24" s="130"/>
      <c r="I24" s="130"/>
      <c r="J24" s="131"/>
      <c r="K24" s="98"/>
      <c r="L24" s="12" t="s">
        <v>5</v>
      </c>
      <c r="M24" s="366"/>
    </row>
    <row r="25" spans="1:13" ht="12.75" customHeight="1" thickBot="1">
      <c r="A25" s="329"/>
      <c r="B25" s="344"/>
      <c r="C25" s="255" t="s">
        <v>43</v>
      </c>
      <c r="D25" s="255"/>
      <c r="E25" s="255"/>
      <c r="F25" s="255"/>
      <c r="G25" s="255"/>
      <c r="H25" s="255"/>
      <c r="I25" s="255"/>
      <c r="J25" s="255"/>
      <c r="K25" s="255"/>
      <c r="L25" s="361"/>
      <c r="M25" s="367"/>
    </row>
    <row r="26" spans="1:13" ht="26.1" customHeight="1" thickBot="1">
      <c r="A26" s="329"/>
      <c r="B26" s="344"/>
      <c r="C26" s="383" t="s">
        <v>5</v>
      </c>
      <c r="D26" s="256"/>
      <c r="E26" s="256"/>
      <c r="F26" s="256"/>
      <c r="G26" s="256"/>
      <c r="H26" s="256"/>
      <c r="I26" s="256"/>
      <c r="J26" s="256"/>
      <c r="K26" s="256"/>
      <c r="L26" s="384"/>
      <c r="M26" s="368"/>
    </row>
    <row r="27" spans="1:13" ht="33" customHeight="1" thickBot="1">
      <c r="A27" s="329"/>
      <c r="B27" s="86" t="s">
        <v>44</v>
      </c>
      <c r="C27" s="113" t="s">
        <v>5</v>
      </c>
      <c r="D27" s="8" t="s">
        <v>6</v>
      </c>
      <c r="E27" s="8" t="s">
        <v>7</v>
      </c>
      <c r="F27" s="8" t="s">
        <v>8</v>
      </c>
      <c r="G27" s="8" t="s">
        <v>9</v>
      </c>
      <c r="H27" s="8" t="s">
        <v>10</v>
      </c>
      <c r="I27" s="8" t="s">
        <v>11</v>
      </c>
      <c r="J27" s="8" t="s">
        <v>12</v>
      </c>
      <c r="K27" s="8" t="s">
        <v>13</v>
      </c>
      <c r="L27" s="112" t="s">
        <v>14</v>
      </c>
      <c r="M27" s="115" t="s">
        <v>37</v>
      </c>
    </row>
    <row r="28" spans="1:13" ht="131.1" customHeight="1" thickBot="1">
      <c r="A28" s="329"/>
      <c r="B28" s="355" t="s">
        <v>45</v>
      </c>
      <c r="C28" s="14" t="s">
        <v>18</v>
      </c>
      <c r="D28" s="59" t="s">
        <v>46</v>
      </c>
      <c r="E28" s="10" t="s">
        <v>5</v>
      </c>
      <c r="F28" s="10">
        <v>0</v>
      </c>
      <c r="G28" s="145">
        <f>2000000+1700000+300000</f>
        <v>4000000</v>
      </c>
      <c r="H28" s="145">
        <f>2500000+2500000</f>
        <v>5000000</v>
      </c>
      <c r="I28" s="145">
        <f>832663+5167337</f>
        <v>6000000</v>
      </c>
      <c r="J28" s="145">
        <f>SUM(G28:I28)</f>
        <v>15000000</v>
      </c>
      <c r="K28" s="226" t="s">
        <v>47</v>
      </c>
      <c r="L28" s="13" t="s">
        <v>21</v>
      </c>
      <c r="M28" s="359" t="s">
        <v>48</v>
      </c>
    </row>
    <row r="29" spans="1:13" ht="27.6" customHeight="1" thickBot="1">
      <c r="A29" s="329"/>
      <c r="B29" s="356"/>
      <c r="C29" s="111" t="s">
        <v>23</v>
      </c>
      <c r="D29" s="57" t="s">
        <v>5</v>
      </c>
      <c r="E29" s="11" t="s">
        <v>5</v>
      </c>
      <c r="F29" s="10" t="s">
        <v>5</v>
      </c>
      <c r="G29" s="140"/>
      <c r="H29" s="140"/>
      <c r="I29" s="140"/>
      <c r="J29" s="129"/>
      <c r="K29" s="118"/>
      <c r="L29" s="13" t="s">
        <v>5</v>
      </c>
      <c r="M29" s="359"/>
    </row>
    <row r="30" spans="1:13" ht="12.75" customHeight="1" thickBot="1">
      <c r="A30" s="329"/>
      <c r="B30" s="356"/>
      <c r="C30" s="255" t="s">
        <v>43</v>
      </c>
      <c r="D30" s="255"/>
      <c r="E30" s="255"/>
      <c r="F30" s="255"/>
      <c r="G30" s="255"/>
      <c r="H30" s="255"/>
      <c r="I30" s="255"/>
      <c r="J30" s="255"/>
      <c r="K30" s="255"/>
      <c r="L30" s="361"/>
      <c r="M30" s="359"/>
    </row>
    <row r="31" spans="1:13" ht="24" customHeight="1" thickBot="1">
      <c r="A31" s="329"/>
      <c r="B31" s="357"/>
      <c r="C31" s="362"/>
      <c r="D31" s="363"/>
      <c r="E31" s="363"/>
      <c r="F31" s="363"/>
      <c r="G31" s="363"/>
      <c r="H31" s="363"/>
      <c r="I31" s="363"/>
      <c r="J31" s="363"/>
      <c r="K31" s="363"/>
      <c r="L31" s="364"/>
      <c r="M31" s="360"/>
    </row>
    <row r="32" spans="1:13" ht="33" customHeight="1" thickBot="1">
      <c r="A32" s="329"/>
      <c r="B32" s="87" t="s">
        <v>49</v>
      </c>
      <c r="C32" s="119" t="s">
        <v>5</v>
      </c>
      <c r="D32" s="8" t="s">
        <v>6</v>
      </c>
      <c r="E32" s="8" t="s">
        <v>7</v>
      </c>
      <c r="F32" s="8" t="s">
        <v>8</v>
      </c>
      <c r="G32" s="8" t="s">
        <v>9</v>
      </c>
      <c r="H32" s="8" t="s">
        <v>10</v>
      </c>
      <c r="I32" s="8" t="s">
        <v>11</v>
      </c>
      <c r="J32" s="8" t="s">
        <v>12</v>
      </c>
      <c r="K32" s="112" t="s">
        <v>13</v>
      </c>
      <c r="L32" s="88" t="s">
        <v>14</v>
      </c>
      <c r="M32" s="124" t="s">
        <v>37</v>
      </c>
    </row>
    <row r="33" spans="1:13" ht="59.1" customHeight="1" thickBot="1">
      <c r="A33" s="329"/>
      <c r="B33" s="355" t="s">
        <v>50</v>
      </c>
      <c r="C33" s="14" t="s">
        <v>18</v>
      </c>
      <c r="D33" s="151" t="s">
        <v>51</v>
      </c>
      <c r="E33" s="10" t="s">
        <v>5</v>
      </c>
      <c r="F33" s="10">
        <v>0</v>
      </c>
      <c r="G33" s="145">
        <f>G23*4500</f>
        <v>120000</v>
      </c>
      <c r="H33" s="145">
        <f>H23*6500</f>
        <v>216666.66666666669</v>
      </c>
      <c r="I33" s="145">
        <f>I23*6500</f>
        <v>260000</v>
      </c>
      <c r="J33" s="145">
        <f>SUM(G33:I33)</f>
        <v>596666.66666666674</v>
      </c>
      <c r="K33" s="117" t="s">
        <v>52</v>
      </c>
      <c r="L33" s="13" t="s">
        <v>21</v>
      </c>
      <c r="M33" s="359" t="s">
        <v>48</v>
      </c>
    </row>
    <row r="34" spans="1:13" ht="12.75" customHeight="1" thickBot="1">
      <c r="A34" s="329"/>
      <c r="B34" s="356"/>
      <c r="C34" s="111" t="s">
        <v>23</v>
      </c>
      <c r="D34" s="57" t="s">
        <v>5</v>
      </c>
      <c r="E34" s="11" t="s">
        <v>5</v>
      </c>
      <c r="F34" s="10" t="s">
        <v>5</v>
      </c>
      <c r="G34" s="10" t="s">
        <v>5</v>
      </c>
      <c r="H34" s="13" t="s">
        <v>5</v>
      </c>
      <c r="I34" s="13" t="s">
        <v>5</v>
      </c>
      <c r="J34" s="118"/>
      <c r="K34" s="118"/>
      <c r="L34" s="13" t="s">
        <v>5</v>
      </c>
      <c r="M34" s="359"/>
    </row>
    <row r="35" spans="1:13" ht="12.75" customHeight="1" thickBot="1">
      <c r="A35" s="329"/>
      <c r="B35" s="357"/>
      <c r="C35" s="255" t="s">
        <v>53</v>
      </c>
      <c r="D35" s="255"/>
      <c r="E35" s="255"/>
      <c r="F35" s="255"/>
      <c r="G35" s="255"/>
      <c r="H35" s="255"/>
      <c r="I35" s="255"/>
      <c r="J35" s="255"/>
      <c r="K35" s="255"/>
      <c r="L35" s="361"/>
      <c r="M35" s="359"/>
    </row>
    <row r="36" spans="1:13" ht="24" customHeight="1" thickBot="1">
      <c r="A36" s="329"/>
      <c r="B36" s="358"/>
      <c r="C36" s="362"/>
      <c r="D36" s="363"/>
      <c r="E36" s="363"/>
      <c r="F36" s="363"/>
      <c r="G36" s="363"/>
      <c r="H36" s="363"/>
      <c r="I36" s="363"/>
      <c r="J36" s="363"/>
      <c r="K36" s="363"/>
      <c r="L36" s="364"/>
      <c r="M36" s="360"/>
    </row>
    <row r="37" spans="1:13" ht="33" customHeight="1" thickBot="1">
      <c r="A37" s="329"/>
      <c r="B37" s="87" t="s">
        <v>54</v>
      </c>
      <c r="C37" s="119" t="s">
        <v>5</v>
      </c>
      <c r="D37" s="8" t="s">
        <v>6</v>
      </c>
      <c r="E37" s="8" t="s">
        <v>7</v>
      </c>
      <c r="F37" s="8" t="s">
        <v>8</v>
      </c>
      <c r="G37" s="8" t="s">
        <v>9</v>
      </c>
      <c r="H37" s="8" t="s">
        <v>10</v>
      </c>
      <c r="I37" s="8" t="s">
        <v>11</v>
      </c>
      <c r="J37" s="8" t="s">
        <v>12</v>
      </c>
      <c r="K37" s="112" t="s">
        <v>13</v>
      </c>
      <c r="L37" s="88" t="s">
        <v>14</v>
      </c>
      <c r="M37" s="124" t="s">
        <v>37</v>
      </c>
    </row>
    <row r="38" spans="1:13" ht="63" customHeight="1" thickBot="1">
      <c r="A38" s="329"/>
      <c r="B38" s="355" t="s">
        <v>55</v>
      </c>
      <c r="C38" s="14" t="s">
        <v>18</v>
      </c>
      <c r="D38" s="59" t="s">
        <v>56</v>
      </c>
      <c r="E38" s="10" t="s">
        <v>5</v>
      </c>
      <c r="F38" s="10">
        <v>0</v>
      </c>
      <c r="G38" s="145">
        <f>J38/3</f>
        <v>2666666.6666666665</v>
      </c>
      <c r="H38" s="145">
        <f>J38/3</f>
        <v>2666666.6666666665</v>
      </c>
      <c r="I38" s="145">
        <f>J38/3</f>
        <v>2666666.6666666665</v>
      </c>
      <c r="J38" s="145">
        <v>8000000</v>
      </c>
      <c r="K38" s="117" t="s">
        <v>57</v>
      </c>
      <c r="L38" s="13" t="s">
        <v>21</v>
      </c>
      <c r="M38" s="373" t="s">
        <v>58</v>
      </c>
    </row>
    <row r="39" spans="1:13" ht="12.75" customHeight="1" thickBot="1">
      <c r="A39" s="329"/>
      <c r="B39" s="356"/>
      <c r="C39" s="111" t="s">
        <v>23</v>
      </c>
      <c r="D39" s="57" t="s">
        <v>5</v>
      </c>
      <c r="E39" s="11" t="s">
        <v>5</v>
      </c>
      <c r="F39" s="10" t="s">
        <v>5</v>
      </c>
      <c r="G39" s="10" t="s">
        <v>5</v>
      </c>
      <c r="H39" s="13" t="s">
        <v>5</v>
      </c>
      <c r="I39" s="13" t="s">
        <v>5</v>
      </c>
      <c r="J39" s="118"/>
      <c r="K39" s="118"/>
      <c r="L39" s="13" t="s">
        <v>5</v>
      </c>
      <c r="M39" s="373"/>
    </row>
    <row r="40" spans="1:13" ht="12.75" customHeight="1" thickBot="1">
      <c r="A40" s="329"/>
      <c r="B40" s="357"/>
      <c r="C40" s="255" t="s">
        <v>43</v>
      </c>
      <c r="D40" s="255"/>
      <c r="E40" s="255"/>
      <c r="F40" s="255"/>
      <c r="G40" s="255"/>
      <c r="H40" s="255"/>
      <c r="I40" s="255"/>
      <c r="J40" s="255"/>
      <c r="K40" s="255"/>
      <c r="L40" s="361"/>
      <c r="M40" s="373"/>
    </row>
    <row r="41" spans="1:13" ht="24" customHeight="1" thickBot="1">
      <c r="A41" s="329"/>
      <c r="B41" s="358"/>
      <c r="C41" s="362"/>
      <c r="D41" s="363"/>
      <c r="E41" s="363"/>
      <c r="F41" s="363"/>
      <c r="G41" s="363"/>
      <c r="H41" s="363"/>
      <c r="I41" s="363"/>
      <c r="J41" s="363"/>
      <c r="K41" s="363"/>
      <c r="L41" s="364"/>
      <c r="M41" s="374"/>
    </row>
    <row r="42" spans="1:13" ht="12.75" customHeight="1" thickBot="1">
      <c r="A42" s="245" t="s">
        <v>59</v>
      </c>
      <c r="B42" s="17" t="s">
        <v>60</v>
      </c>
      <c r="C42" s="42" t="s">
        <v>5</v>
      </c>
      <c r="D42" s="114" t="s">
        <v>5</v>
      </c>
      <c r="E42" s="17" t="s">
        <v>61</v>
      </c>
      <c r="F42" s="17" t="s">
        <v>62</v>
      </c>
      <c r="G42" s="17" t="s">
        <v>63</v>
      </c>
      <c r="H42" s="42" t="s">
        <v>5</v>
      </c>
      <c r="I42" s="42" t="s">
        <v>5</v>
      </c>
      <c r="J42" s="42" t="s">
        <v>5</v>
      </c>
      <c r="K42" s="42" t="s">
        <v>5</v>
      </c>
      <c r="L42" s="246" t="s">
        <v>64</v>
      </c>
      <c r="M42" s="369"/>
    </row>
    <row r="43" spans="1:13" ht="12.75" customHeight="1" thickBot="1">
      <c r="A43" s="245"/>
      <c r="B43" s="9" t="s">
        <v>5</v>
      </c>
      <c r="C43" s="9" t="s">
        <v>5</v>
      </c>
      <c r="D43" s="9" t="s">
        <v>5</v>
      </c>
      <c r="E43" s="19" t="s">
        <v>5</v>
      </c>
      <c r="F43" s="19" t="s">
        <v>5</v>
      </c>
      <c r="G43" s="19" t="s">
        <v>5</v>
      </c>
      <c r="H43" s="14" t="s">
        <v>5</v>
      </c>
      <c r="I43" s="14" t="s">
        <v>5</v>
      </c>
      <c r="J43" s="14" t="s">
        <v>5</v>
      </c>
      <c r="K43" s="14" t="s">
        <v>5</v>
      </c>
      <c r="L43" s="248" t="s">
        <v>5</v>
      </c>
      <c r="M43" s="249"/>
    </row>
    <row r="44" spans="1:13" ht="12.75" customHeight="1" thickBot="1">
      <c r="A44" s="236" t="s">
        <v>65</v>
      </c>
      <c r="B44" s="17" t="s">
        <v>66</v>
      </c>
      <c r="C44" s="17" t="s">
        <v>5</v>
      </c>
      <c r="D44" s="52" t="s">
        <v>5</v>
      </c>
      <c r="E44" s="250" t="s">
        <v>5</v>
      </c>
      <c r="F44" s="250"/>
      <c r="G44" s="250"/>
      <c r="H44" s="250"/>
      <c r="I44" s="250"/>
      <c r="J44" s="250"/>
      <c r="K44" s="250"/>
      <c r="L44" s="250"/>
      <c r="M44" s="251"/>
    </row>
    <row r="45" spans="1:13" ht="12.75" customHeight="1" thickBot="1">
      <c r="A45" s="237"/>
      <c r="B45" s="9" t="s">
        <v>5</v>
      </c>
      <c r="C45" s="18" t="s">
        <v>5</v>
      </c>
      <c r="D45" s="71"/>
      <c r="E45" s="252"/>
      <c r="F45" s="252"/>
      <c r="G45" s="252"/>
      <c r="H45" s="252"/>
      <c r="I45" s="252"/>
      <c r="J45" s="252"/>
      <c r="K45" s="252"/>
      <c r="L45" s="252"/>
      <c r="M45" s="253"/>
    </row>
    <row r="46" spans="1:13" ht="14.1" customHeight="1">
      <c r="A46" s="14"/>
      <c r="B46" s="14"/>
      <c r="C46" s="14"/>
      <c r="D46" s="14"/>
      <c r="E46" s="14"/>
      <c r="F46" s="14"/>
      <c r="G46" s="14"/>
      <c r="H46" s="14"/>
      <c r="I46" s="14"/>
      <c r="J46" s="14"/>
      <c r="K46" s="14"/>
      <c r="L46" s="14"/>
      <c r="M46" s="14"/>
    </row>
    <row r="47" spans="1:13" ht="12" customHeight="1" thickBot="1">
      <c r="A47" s="14"/>
      <c r="B47" s="14"/>
      <c r="C47" s="14"/>
      <c r="D47" s="14"/>
      <c r="E47" s="14"/>
      <c r="F47" s="14"/>
      <c r="G47" s="14"/>
      <c r="H47" s="14"/>
      <c r="I47" s="14"/>
      <c r="J47" s="14"/>
      <c r="K47" s="14"/>
      <c r="L47" s="14"/>
      <c r="M47" s="14"/>
    </row>
    <row r="48" spans="1:13" ht="21.95" customHeight="1" thickBot="1">
      <c r="A48" s="46" t="s">
        <v>67</v>
      </c>
      <c r="B48" s="47" t="s">
        <v>68</v>
      </c>
      <c r="C48" s="6" t="s">
        <v>5</v>
      </c>
      <c r="D48" s="69" t="s">
        <v>6</v>
      </c>
      <c r="E48" s="44" t="s">
        <v>7</v>
      </c>
      <c r="F48" s="44" t="s">
        <v>8</v>
      </c>
      <c r="G48" s="44" t="s">
        <v>9</v>
      </c>
      <c r="H48" s="44" t="s">
        <v>10</v>
      </c>
      <c r="I48" s="44" t="s">
        <v>11</v>
      </c>
      <c r="J48" s="44" t="s">
        <v>12</v>
      </c>
      <c r="K48" s="44" t="s">
        <v>13</v>
      </c>
      <c r="L48" s="48" t="s">
        <v>14</v>
      </c>
      <c r="M48" s="49" t="s">
        <v>37</v>
      </c>
    </row>
    <row r="49" spans="1:13" ht="150" customHeight="1" thickBot="1">
      <c r="A49" s="228" t="s">
        <v>69</v>
      </c>
      <c r="B49" s="230" t="s">
        <v>70</v>
      </c>
      <c r="C49" s="18" t="s">
        <v>18</v>
      </c>
      <c r="D49" s="147" t="s">
        <v>71</v>
      </c>
      <c r="E49" s="10"/>
      <c r="F49" s="10">
        <v>0</v>
      </c>
      <c r="G49" s="146">
        <f>G28*0.5</f>
        <v>2000000</v>
      </c>
      <c r="H49" s="146">
        <f>H28*1</f>
        <v>5000000</v>
      </c>
      <c r="I49" s="146">
        <f>I28*2</f>
        <v>12000000</v>
      </c>
      <c r="J49" s="146">
        <f>SUM(G49:I49)</f>
        <v>19000000</v>
      </c>
      <c r="K49" s="117" t="s">
        <v>57</v>
      </c>
      <c r="L49" s="13" t="s">
        <v>21</v>
      </c>
      <c r="M49" s="233" t="s">
        <v>72</v>
      </c>
    </row>
    <row r="50" spans="1:13" ht="12.75" customHeight="1" thickBot="1">
      <c r="A50" s="229"/>
      <c r="B50" s="231"/>
      <c r="C50" s="14" t="s">
        <v>23</v>
      </c>
      <c r="D50" s="141" t="s">
        <v>5</v>
      </c>
      <c r="E50" s="90" t="s">
        <v>5</v>
      </c>
      <c r="F50" s="20" t="s">
        <v>5</v>
      </c>
      <c r="G50" s="130"/>
      <c r="H50" s="130"/>
      <c r="I50" s="130"/>
      <c r="J50" s="131"/>
      <c r="K50" s="98"/>
      <c r="L50" s="12" t="s">
        <v>5</v>
      </c>
      <c r="M50" s="234"/>
    </row>
    <row r="51" spans="1:13" ht="12.75" customHeight="1" thickBot="1">
      <c r="A51" s="229"/>
      <c r="B51" s="231"/>
      <c r="C51" s="254" t="s">
        <v>53</v>
      </c>
      <c r="D51" s="255"/>
      <c r="E51" s="255"/>
      <c r="F51" s="255"/>
      <c r="G51" s="255"/>
      <c r="H51" s="255"/>
      <c r="I51" s="255"/>
      <c r="J51" s="255"/>
      <c r="K51" s="255"/>
      <c r="L51" s="255"/>
      <c r="M51" s="234"/>
    </row>
    <row r="52" spans="1:13" ht="21" customHeight="1" thickBot="1">
      <c r="A52" s="229"/>
      <c r="B52" s="232"/>
      <c r="C52" s="256" t="s">
        <v>5</v>
      </c>
      <c r="D52" s="256"/>
      <c r="E52" s="256"/>
      <c r="F52" s="256"/>
      <c r="G52" s="256"/>
      <c r="H52" s="256"/>
      <c r="I52" s="256"/>
      <c r="J52" s="256"/>
      <c r="K52" s="256"/>
      <c r="L52" s="256"/>
      <c r="M52" s="235"/>
    </row>
    <row r="53" spans="1:13" ht="12.75" customHeight="1" thickBot="1">
      <c r="A53" s="245" t="s">
        <v>59</v>
      </c>
      <c r="B53" s="17" t="s">
        <v>60</v>
      </c>
      <c r="C53" s="42" t="s">
        <v>5</v>
      </c>
      <c r="D53" s="114" t="s">
        <v>5</v>
      </c>
      <c r="E53" s="17" t="s">
        <v>61</v>
      </c>
      <c r="F53" s="17" t="s">
        <v>62</v>
      </c>
      <c r="G53" s="17" t="s">
        <v>63</v>
      </c>
      <c r="H53" s="42" t="s">
        <v>5</v>
      </c>
      <c r="I53" s="42" t="s">
        <v>5</v>
      </c>
      <c r="J53" s="42" t="s">
        <v>5</v>
      </c>
      <c r="K53" s="42" t="s">
        <v>5</v>
      </c>
      <c r="L53" s="246" t="s">
        <v>64</v>
      </c>
      <c r="M53" s="247"/>
    </row>
    <row r="54" spans="1:13" ht="12.75" customHeight="1" thickBot="1">
      <c r="A54" s="245"/>
      <c r="B54" s="9" t="s">
        <v>5</v>
      </c>
      <c r="C54" s="9" t="s">
        <v>5</v>
      </c>
      <c r="D54" s="9" t="s">
        <v>5</v>
      </c>
      <c r="E54" s="19" t="s">
        <v>5</v>
      </c>
      <c r="F54" s="19" t="s">
        <v>5</v>
      </c>
      <c r="G54" s="19" t="s">
        <v>5</v>
      </c>
      <c r="H54" s="14" t="s">
        <v>5</v>
      </c>
      <c r="I54" s="14" t="s">
        <v>5</v>
      </c>
      <c r="J54" s="14" t="s">
        <v>5</v>
      </c>
      <c r="K54" s="14" t="s">
        <v>5</v>
      </c>
      <c r="L54" s="248" t="s">
        <v>5</v>
      </c>
      <c r="M54" s="249"/>
    </row>
    <row r="55" spans="1:13" ht="12.75" customHeight="1" thickBot="1">
      <c r="A55" s="236" t="s">
        <v>65</v>
      </c>
      <c r="B55" s="17" t="s">
        <v>66</v>
      </c>
      <c r="C55" s="17" t="s">
        <v>5</v>
      </c>
      <c r="D55" s="52" t="s">
        <v>5</v>
      </c>
      <c r="E55" s="250" t="s">
        <v>5</v>
      </c>
      <c r="F55" s="250"/>
      <c r="G55" s="250"/>
      <c r="H55" s="250"/>
      <c r="I55" s="250"/>
      <c r="J55" s="250"/>
      <c r="K55" s="250"/>
      <c r="L55" s="250"/>
      <c r="M55" s="251"/>
    </row>
    <row r="56" spans="1:13" ht="12.75" customHeight="1" thickBot="1">
      <c r="A56" s="237"/>
      <c r="B56" s="9" t="s">
        <v>5</v>
      </c>
      <c r="C56" s="18" t="s">
        <v>5</v>
      </c>
      <c r="D56" s="71"/>
      <c r="E56" s="252"/>
      <c r="F56" s="252"/>
      <c r="G56" s="252"/>
      <c r="H56" s="252"/>
      <c r="I56" s="252"/>
      <c r="J56" s="252"/>
      <c r="K56" s="252"/>
      <c r="L56" s="252"/>
      <c r="M56" s="253"/>
    </row>
    <row r="57" spans="1:13" ht="24.95" customHeight="1" thickBot="1">
      <c r="A57" s="14"/>
      <c r="B57" s="14"/>
      <c r="C57" s="14"/>
      <c r="D57" s="14"/>
      <c r="E57" s="14"/>
      <c r="F57" s="14"/>
      <c r="G57" s="14"/>
      <c r="H57" s="14"/>
      <c r="I57" s="14"/>
      <c r="J57" s="14"/>
      <c r="K57" s="14"/>
      <c r="L57" s="14"/>
      <c r="M57" s="14"/>
    </row>
    <row r="58" spans="1:13" ht="27.95" customHeight="1" thickBot="1">
      <c r="A58" s="46" t="s">
        <v>73</v>
      </c>
      <c r="B58" s="47" t="s">
        <v>74</v>
      </c>
      <c r="C58" s="47" t="s">
        <v>5</v>
      </c>
      <c r="D58" s="44" t="s">
        <v>6</v>
      </c>
      <c r="E58" s="53" t="s">
        <v>7</v>
      </c>
      <c r="F58" s="44" t="s">
        <v>8</v>
      </c>
      <c r="G58" s="44" t="s">
        <v>9</v>
      </c>
      <c r="H58" s="44" t="s">
        <v>10</v>
      </c>
      <c r="I58" s="44" t="s">
        <v>11</v>
      </c>
      <c r="J58" s="88" t="s">
        <v>12</v>
      </c>
      <c r="K58" s="54" t="s">
        <v>13</v>
      </c>
      <c r="L58" s="88" t="s">
        <v>75</v>
      </c>
      <c r="M58" s="49" t="s">
        <v>37</v>
      </c>
    </row>
    <row r="59" spans="1:13" ht="105.95" customHeight="1" thickBot="1">
      <c r="A59" s="347" t="s">
        <v>76</v>
      </c>
      <c r="B59" s="265" t="s">
        <v>77</v>
      </c>
      <c r="C59" s="55" t="s">
        <v>18</v>
      </c>
      <c r="D59" s="45" t="s">
        <v>56</v>
      </c>
      <c r="E59" s="56" t="s">
        <v>5</v>
      </c>
      <c r="F59" s="125">
        <v>1</v>
      </c>
      <c r="G59" s="125"/>
      <c r="H59" s="10"/>
      <c r="I59" s="10"/>
      <c r="J59" s="127">
        <v>1</v>
      </c>
      <c r="K59" s="104" t="s">
        <v>57</v>
      </c>
      <c r="L59" s="13" t="s">
        <v>21</v>
      </c>
      <c r="M59" s="283" t="s">
        <v>78</v>
      </c>
    </row>
    <row r="60" spans="1:13" ht="21" customHeight="1" thickBot="1">
      <c r="A60" s="348"/>
      <c r="B60" s="266"/>
      <c r="C60" s="19" t="s">
        <v>23</v>
      </c>
      <c r="D60" s="19" t="s">
        <v>5</v>
      </c>
      <c r="E60" s="90" t="s">
        <v>5</v>
      </c>
      <c r="F60" s="20"/>
      <c r="G60" s="20" t="s">
        <v>5</v>
      </c>
      <c r="H60" s="20" t="s">
        <v>5</v>
      </c>
      <c r="I60" s="20" t="s">
        <v>5</v>
      </c>
      <c r="J60" s="20" t="s">
        <v>5</v>
      </c>
      <c r="K60" s="20" t="s">
        <v>5</v>
      </c>
      <c r="L60" s="12" t="s">
        <v>5</v>
      </c>
      <c r="M60" s="284"/>
    </row>
    <row r="61" spans="1:13" ht="12.75" customHeight="1" thickBot="1">
      <c r="A61" s="348"/>
      <c r="B61" s="267"/>
      <c r="C61" s="320" t="s">
        <v>79</v>
      </c>
      <c r="D61" s="319"/>
      <c r="E61" s="319"/>
      <c r="F61" s="319"/>
      <c r="G61" s="319"/>
      <c r="H61" s="319"/>
      <c r="I61" s="319"/>
      <c r="J61" s="319"/>
      <c r="K61" s="319"/>
      <c r="L61" s="345"/>
      <c r="M61" s="346"/>
    </row>
    <row r="62" spans="1:13" ht="12.95" thickBot="1">
      <c r="A62" s="97" t="s">
        <v>80</v>
      </c>
      <c r="B62" s="314" t="s">
        <v>5</v>
      </c>
      <c r="C62" s="303"/>
      <c r="D62" s="303"/>
      <c r="E62" s="303"/>
      <c r="F62" s="303"/>
      <c r="G62" s="303"/>
      <c r="H62" s="303"/>
      <c r="I62" s="303"/>
      <c r="J62" s="303"/>
      <c r="K62" s="303"/>
      <c r="L62" s="303"/>
      <c r="M62" s="315"/>
    </row>
    <row r="63" spans="1:13" ht="36.950000000000003" customHeight="1" thickBot="1">
      <c r="A63" s="128">
        <v>0.2</v>
      </c>
      <c r="B63" s="316"/>
      <c r="C63" s="317"/>
      <c r="D63" s="317"/>
      <c r="E63" s="317"/>
      <c r="F63" s="317"/>
      <c r="G63" s="317"/>
      <c r="H63" s="317"/>
      <c r="I63" s="317"/>
      <c r="J63" s="317"/>
      <c r="K63" s="317"/>
      <c r="L63" s="317"/>
      <c r="M63" s="318"/>
    </row>
    <row r="64" spans="1:13" ht="12" customHeight="1" thickBot="1">
      <c r="A64" s="236" t="s">
        <v>59</v>
      </c>
      <c r="B64" s="17" t="s">
        <v>60</v>
      </c>
      <c r="C64" s="17" t="s">
        <v>5</v>
      </c>
      <c r="D64" s="17" t="s">
        <v>5</v>
      </c>
      <c r="E64" s="17" t="s">
        <v>61</v>
      </c>
      <c r="F64" s="17" t="s">
        <v>62</v>
      </c>
      <c r="G64" s="17" t="s">
        <v>63</v>
      </c>
      <c r="H64" s="42" t="s">
        <v>5</v>
      </c>
      <c r="I64" s="42" t="s">
        <v>5</v>
      </c>
      <c r="J64" s="42" t="s">
        <v>5</v>
      </c>
      <c r="K64" s="42" t="s">
        <v>5</v>
      </c>
      <c r="L64" s="271" t="s">
        <v>64</v>
      </c>
      <c r="M64" s="272"/>
    </row>
    <row r="65" spans="1:13" ht="27.75" customHeight="1" thickBot="1">
      <c r="A65" s="237"/>
      <c r="B65" s="135" t="s">
        <v>81</v>
      </c>
      <c r="C65" s="9"/>
      <c r="D65" s="9"/>
      <c r="E65" s="9"/>
      <c r="F65" s="9" t="s">
        <v>81</v>
      </c>
      <c r="G65" s="135" t="s">
        <v>81</v>
      </c>
      <c r="H65" s="18" t="s">
        <v>5</v>
      </c>
      <c r="I65" s="18" t="s">
        <v>5</v>
      </c>
      <c r="J65" s="18" t="s">
        <v>5</v>
      </c>
      <c r="K65" s="18" t="s">
        <v>5</v>
      </c>
      <c r="L65" s="273" t="s">
        <v>5</v>
      </c>
      <c r="M65" s="274"/>
    </row>
    <row r="66" spans="1:13" ht="12.75" customHeight="1" thickBot="1">
      <c r="A66" s="245" t="s">
        <v>65</v>
      </c>
      <c r="B66" s="17" t="s">
        <v>66</v>
      </c>
      <c r="C66" s="17" t="s">
        <v>5</v>
      </c>
      <c r="D66" s="52" t="s">
        <v>5</v>
      </c>
      <c r="E66" s="275" t="s">
        <v>5</v>
      </c>
      <c r="F66" s="276"/>
      <c r="G66" s="276"/>
      <c r="H66" s="276"/>
      <c r="I66" s="276"/>
      <c r="J66" s="276"/>
      <c r="K66" s="276"/>
      <c r="L66" s="276"/>
      <c r="M66" s="277"/>
    </row>
    <row r="67" spans="1:13" ht="12.75" customHeight="1" thickBot="1">
      <c r="A67" s="237"/>
      <c r="B67" s="9">
        <v>7</v>
      </c>
      <c r="C67" s="18" t="s">
        <v>5</v>
      </c>
      <c r="D67" s="57"/>
      <c r="E67" s="278"/>
      <c r="F67" s="278"/>
      <c r="G67" s="278"/>
      <c r="H67" s="278"/>
      <c r="I67" s="278"/>
      <c r="J67" s="278"/>
      <c r="K67" s="278"/>
      <c r="L67" s="278"/>
      <c r="M67" s="279"/>
    </row>
    <row r="68" spans="1:13">
      <c r="A68" s="14"/>
      <c r="B68" s="14"/>
      <c r="C68" s="14"/>
      <c r="D68" s="14"/>
      <c r="E68" s="14"/>
      <c r="F68" s="14"/>
      <c r="G68" s="14"/>
      <c r="H68" s="14"/>
      <c r="I68" s="14"/>
      <c r="J68" s="14"/>
      <c r="K68" s="14"/>
      <c r="L68" s="14"/>
      <c r="M68" s="14"/>
    </row>
    <row r="69" spans="1:13" ht="12.75" customHeight="1" thickBot="1">
      <c r="A69" s="14"/>
      <c r="B69" s="14"/>
      <c r="C69" s="14"/>
      <c r="D69" s="14"/>
      <c r="E69" s="14"/>
      <c r="F69" s="14"/>
      <c r="G69" s="14"/>
      <c r="H69" s="14"/>
      <c r="I69" s="14"/>
      <c r="J69" s="14"/>
      <c r="K69" s="14"/>
      <c r="L69" s="14"/>
      <c r="M69" s="14"/>
    </row>
    <row r="70" spans="1:13" ht="30.95" customHeight="1" thickBot="1">
      <c r="A70" s="15" t="s">
        <v>82</v>
      </c>
      <c r="B70" s="86" t="s">
        <v>83</v>
      </c>
      <c r="C70" s="102" t="s">
        <v>5</v>
      </c>
      <c r="D70" s="105" t="s">
        <v>6</v>
      </c>
      <c r="E70" s="44" t="s">
        <v>7</v>
      </c>
      <c r="F70" s="44" t="s">
        <v>8</v>
      </c>
      <c r="G70" s="44" t="s">
        <v>9</v>
      </c>
      <c r="H70" s="44" t="s">
        <v>10</v>
      </c>
      <c r="I70" s="44" t="s">
        <v>11</v>
      </c>
      <c r="J70" s="44" t="s">
        <v>12</v>
      </c>
      <c r="K70" s="44" t="s">
        <v>13</v>
      </c>
      <c r="L70" s="48" t="s">
        <v>14</v>
      </c>
      <c r="M70" s="49" t="s">
        <v>37</v>
      </c>
    </row>
    <row r="71" spans="1:13" ht="125.25" customHeight="1" thickBot="1">
      <c r="A71" s="290" t="s">
        <v>84</v>
      </c>
      <c r="B71" s="280" t="s">
        <v>85</v>
      </c>
      <c r="C71" s="14" t="s">
        <v>18</v>
      </c>
      <c r="D71" s="70" t="s">
        <v>40</v>
      </c>
      <c r="E71" s="20" t="s">
        <v>5</v>
      </c>
      <c r="F71" s="10">
        <f>2*F23</f>
        <v>0</v>
      </c>
      <c r="G71" s="108">
        <f t="shared" ref="G71:I71" si="2">2*G23</f>
        <v>53.333333333333336</v>
      </c>
      <c r="H71" s="108">
        <f t="shared" si="2"/>
        <v>66.666666666666671</v>
      </c>
      <c r="I71" s="108">
        <f t="shared" si="2"/>
        <v>80</v>
      </c>
      <c r="J71" s="108">
        <f>SUM(F71:I71)</f>
        <v>200</v>
      </c>
      <c r="K71" s="117" t="s">
        <v>86</v>
      </c>
      <c r="L71" s="13" t="s">
        <v>21</v>
      </c>
      <c r="M71" s="291" t="s">
        <v>87</v>
      </c>
    </row>
    <row r="72" spans="1:13" ht="12.75" customHeight="1" thickBot="1">
      <c r="A72" s="290"/>
      <c r="B72" s="295"/>
      <c r="C72" s="95" t="s">
        <v>23</v>
      </c>
      <c r="D72" s="14" t="s">
        <v>5</v>
      </c>
      <c r="E72" s="110" t="s">
        <v>5</v>
      </c>
      <c r="F72" s="20" t="s">
        <v>5</v>
      </c>
      <c r="G72" s="20" t="s">
        <v>5</v>
      </c>
      <c r="H72" s="20" t="s">
        <v>5</v>
      </c>
      <c r="I72" s="20" t="s">
        <v>5</v>
      </c>
      <c r="J72" s="20" t="s">
        <v>5</v>
      </c>
      <c r="K72" s="99"/>
      <c r="L72" s="12"/>
      <c r="M72" s="291"/>
    </row>
    <row r="73" spans="1:13" ht="12.75" customHeight="1" thickBot="1">
      <c r="A73" s="290"/>
      <c r="B73" s="296"/>
      <c r="C73" s="242" t="s">
        <v>88</v>
      </c>
      <c r="D73" s="243"/>
      <c r="E73" s="243"/>
      <c r="F73" s="243"/>
      <c r="G73" s="243"/>
      <c r="H73" s="243"/>
      <c r="I73" s="243"/>
      <c r="J73" s="243"/>
      <c r="K73" s="243"/>
      <c r="L73" s="244"/>
      <c r="M73" s="270"/>
    </row>
    <row r="74" spans="1:13" ht="12.75" customHeight="1" thickBot="1">
      <c r="A74" s="290"/>
      <c r="B74" s="296"/>
      <c r="C74" s="262" t="s">
        <v>5</v>
      </c>
      <c r="D74" s="263"/>
      <c r="E74" s="263"/>
      <c r="F74" s="263"/>
      <c r="G74" s="263"/>
      <c r="H74" s="263"/>
      <c r="I74" s="263"/>
      <c r="J74" s="263"/>
      <c r="K74" s="263"/>
      <c r="L74" s="264"/>
      <c r="M74" s="264"/>
    </row>
    <row r="75" spans="1:13" ht="25.5" customHeight="1" thickBot="1">
      <c r="A75" s="290"/>
      <c r="B75" s="87" t="s">
        <v>89</v>
      </c>
      <c r="C75" s="7" t="s">
        <v>5</v>
      </c>
      <c r="D75" s="51" t="s">
        <v>6</v>
      </c>
      <c r="E75" s="8" t="s">
        <v>7</v>
      </c>
      <c r="F75" s="8" t="s">
        <v>8</v>
      </c>
      <c r="G75" s="8" t="s">
        <v>9</v>
      </c>
      <c r="H75" s="8" t="s">
        <v>10</v>
      </c>
      <c r="I75" s="8" t="s">
        <v>11</v>
      </c>
      <c r="J75" s="8" t="s">
        <v>12</v>
      </c>
      <c r="K75" s="8" t="s">
        <v>13</v>
      </c>
      <c r="L75" s="8" t="s">
        <v>14</v>
      </c>
      <c r="M75" s="91" t="s">
        <v>37</v>
      </c>
    </row>
    <row r="76" spans="1:13" ht="154.5" customHeight="1">
      <c r="A76" s="290"/>
      <c r="B76" s="308" t="s">
        <v>90</v>
      </c>
      <c r="C76" s="14" t="s">
        <v>18</v>
      </c>
      <c r="D76" s="70" t="s">
        <v>40</v>
      </c>
      <c r="E76" s="20" t="s">
        <v>5</v>
      </c>
      <c r="F76" s="10">
        <f>1.2*F23</f>
        <v>0</v>
      </c>
      <c r="G76" s="108">
        <f>1.2*G23</f>
        <v>32</v>
      </c>
      <c r="H76" s="108">
        <f t="shared" ref="H76" si="3">1.2*H23</f>
        <v>40</v>
      </c>
      <c r="I76" s="108">
        <f>1.2*I23</f>
        <v>48</v>
      </c>
      <c r="J76" s="108">
        <f>SUM(F76:I76)</f>
        <v>120</v>
      </c>
      <c r="K76" s="117" t="s">
        <v>91</v>
      </c>
      <c r="L76" s="13" t="s">
        <v>21</v>
      </c>
      <c r="M76" s="291" t="s">
        <v>92</v>
      </c>
    </row>
    <row r="77" spans="1:13" ht="12.75" customHeight="1" thickBot="1">
      <c r="A77" s="290"/>
      <c r="B77" s="309"/>
      <c r="C77" s="95" t="s">
        <v>23</v>
      </c>
      <c r="D77" s="14" t="s">
        <v>5</v>
      </c>
      <c r="E77" s="107" t="s">
        <v>5</v>
      </c>
      <c r="F77" s="20" t="s">
        <v>5</v>
      </c>
      <c r="G77" s="20" t="s">
        <v>5</v>
      </c>
      <c r="H77" s="20" t="s">
        <v>5</v>
      </c>
      <c r="I77" s="20" t="s">
        <v>5</v>
      </c>
      <c r="J77" s="20" t="s">
        <v>5</v>
      </c>
      <c r="K77" s="20"/>
      <c r="L77" s="12" t="s">
        <v>5</v>
      </c>
      <c r="M77" s="291"/>
    </row>
    <row r="78" spans="1:13" ht="12.75" customHeight="1" thickBot="1">
      <c r="A78" s="290"/>
      <c r="B78" s="310"/>
      <c r="C78" s="242" t="s">
        <v>88</v>
      </c>
      <c r="D78" s="243"/>
      <c r="E78" s="297"/>
      <c r="F78" s="243"/>
      <c r="G78" s="243"/>
      <c r="H78" s="243"/>
      <c r="I78" s="243"/>
      <c r="J78" s="243"/>
      <c r="K78" s="243"/>
      <c r="L78" s="244"/>
      <c r="M78" s="270"/>
    </row>
    <row r="79" spans="1:13" ht="12.75" customHeight="1" thickBot="1">
      <c r="A79" s="290"/>
      <c r="B79" s="310"/>
      <c r="C79" s="262" t="s">
        <v>5</v>
      </c>
      <c r="D79" s="263"/>
      <c r="E79" s="263"/>
      <c r="F79" s="263"/>
      <c r="G79" s="263"/>
      <c r="H79" s="263"/>
      <c r="I79" s="263"/>
      <c r="J79" s="263"/>
      <c r="K79" s="263"/>
      <c r="L79" s="264"/>
      <c r="M79" s="264"/>
    </row>
    <row r="80" spans="1:13" ht="25.5" customHeight="1" thickBot="1">
      <c r="A80" s="290"/>
      <c r="B80" s="47" t="s">
        <v>93</v>
      </c>
      <c r="C80" s="7" t="s">
        <v>5</v>
      </c>
      <c r="D80" s="51" t="s">
        <v>6</v>
      </c>
      <c r="E80" s="8" t="s">
        <v>7</v>
      </c>
      <c r="F80" s="8" t="s">
        <v>8</v>
      </c>
      <c r="G80" s="8" t="s">
        <v>9</v>
      </c>
      <c r="H80" s="8" t="s">
        <v>10</v>
      </c>
      <c r="I80" s="8" t="s">
        <v>11</v>
      </c>
      <c r="J80" s="8" t="s">
        <v>12</v>
      </c>
      <c r="K80" s="8" t="s">
        <v>13</v>
      </c>
      <c r="L80" s="8" t="s">
        <v>14</v>
      </c>
      <c r="M80" s="91" t="s">
        <v>37</v>
      </c>
    </row>
    <row r="81" spans="1:13" ht="125.25" customHeight="1" thickBot="1">
      <c r="A81" s="290"/>
      <c r="B81" s="280" t="s">
        <v>94</v>
      </c>
      <c r="C81" s="14" t="s">
        <v>18</v>
      </c>
      <c r="D81" s="70" t="s">
        <v>40</v>
      </c>
      <c r="E81" s="20" t="s">
        <v>5</v>
      </c>
      <c r="F81" s="10">
        <f>1.067*F23</f>
        <v>0</v>
      </c>
      <c r="G81" s="108">
        <f t="shared" ref="G81:I81" si="4">1.067*G23</f>
        <v>28.453333333333333</v>
      </c>
      <c r="H81" s="108">
        <f t="shared" si="4"/>
        <v>35.56666666666667</v>
      </c>
      <c r="I81" s="108">
        <f t="shared" si="4"/>
        <v>42.68</v>
      </c>
      <c r="J81" s="108">
        <f>SUM(F81:I81)</f>
        <v>106.70000000000002</v>
      </c>
      <c r="K81" s="117" t="s">
        <v>95</v>
      </c>
      <c r="L81" s="13" t="s">
        <v>21</v>
      </c>
      <c r="M81" s="283" t="s">
        <v>96</v>
      </c>
    </row>
    <row r="82" spans="1:13" ht="12.75" customHeight="1" thickBot="1">
      <c r="A82" s="290"/>
      <c r="B82" s="295"/>
      <c r="C82" s="95" t="s">
        <v>23</v>
      </c>
      <c r="D82" s="14" t="s">
        <v>5</v>
      </c>
      <c r="E82" s="110" t="s">
        <v>5</v>
      </c>
      <c r="F82" s="20" t="s">
        <v>5</v>
      </c>
      <c r="G82" s="20" t="s">
        <v>5</v>
      </c>
      <c r="H82" s="20" t="s">
        <v>5</v>
      </c>
      <c r="I82" s="20" t="s">
        <v>5</v>
      </c>
      <c r="J82" s="20" t="s">
        <v>5</v>
      </c>
      <c r="K82" s="99"/>
      <c r="L82" s="12"/>
      <c r="M82" s="283"/>
    </row>
    <row r="83" spans="1:13" ht="12.75" customHeight="1" thickBot="1">
      <c r="A83" s="290"/>
      <c r="B83" s="296"/>
      <c r="C83" s="242" t="s">
        <v>88</v>
      </c>
      <c r="D83" s="243"/>
      <c r="E83" s="243"/>
      <c r="F83" s="243"/>
      <c r="G83" s="243"/>
      <c r="H83" s="243"/>
      <c r="I83" s="243"/>
      <c r="J83" s="243"/>
      <c r="K83" s="243"/>
      <c r="L83" s="244"/>
      <c r="M83" s="298"/>
    </row>
    <row r="84" spans="1:13" ht="12.75" customHeight="1" thickBot="1">
      <c r="A84" s="290"/>
      <c r="B84" s="296"/>
      <c r="C84" s="268" t="s">
        <v>5</v>
      </c>
      <c r="D84" s="269"/>
      <c r="E84" s="269"/>
      <c r="F84" s="269"/>
      <c r="G84" s="269"/>
      <c r="H84" s="269"/>
      <c r="I84" s="269"/>
      <c r="J84" s="269"/>
      <c r="K84" s="269"/>
      <c r="L84" s="270"/>
      <c r="M84" s="298"/>
    </row>
    <row r="85" spans="1:13" ht="21" customHeight="1" thickBot="1">
      <c r="A85" s="15" t="s">
        <v>80</v>
      </c>
      <c r="B85" s="299"/>
      <c r="C85" s="300"/>
      <c r="D85" s="300"/>
      <c r="E85" s="300"/>
      <c r="F85" s="300"/>
      <c r="G85" s="300"/>
      <c r="H85" s="300"/>
      <c r="I85" s="300"/>
      <c r="J85" s="300"/>
      <c r="K85" s="300"/>
      <c r="L85" s="300"/>
      <c r="M85" s="301"/>
    </row>
    <row r="86" spans="1:13" ht="12.95" thickBot="1">
      <c r="A86" s="293">
        <v>0.6</v>
      </c>
      <c r="B86" s="302"/>
      <c r="C86" s="303"/>
      <c r="D86" s="303"/>
      <c r="E86" s="303"/>
      <c r="F86" s="303"/>
      <c r="G86" s="303"/>
      <c r="H86" s="303"/>
      <c r="I86" s="303"/>
      <c r="J86" s="303"/>
      <c r="K86" s="303"/>
      <c r="L86" s="303"/>
      <c r="M86" s="304"/>
    </row>
    <row r="87" spans="1:13" ht="18" customHeight="1" thickBot="1">
      <c r="A87" s="293"/>
      <c r="B87" s="302"/>
      <c r="C87" s="303"/>
      <c r="D87" s="303"/>
      <c r="E87" s="303"/>
      <c r="F87" s="303"/>
      <c r="G87" s="303"/>
      <c r="H87" s="303"/>
      <c r="I87" s="303"/>
      <c r="J87" s="303"/>
      <c r="K87" s="303"/>
      <c r="L87" s="303"/>
      <c r="M87" s="304"/>
    </row>
    <row r="88" spans="1:13" ht="6" hidden="1" customHeight="1">
      <c r="A88" s="293"/>
      <c r="B88" s="302"/>
      <c r="C88" s="303"/>
      <c r="D88" s="303"/>
      <c r="E88" s="303"/>
      <c r="F88" s="303"/>
      <c r="G88" s="303"/>
      <c r="H88" s="303"/>
      <c r="I88" s="303"/>
      <c r="J88" s="303"/>
      <c r="K88" s="303"/>
      <c r="L88" s="303"/>
      <c r="M88" s="304"/>
    </row>
    <row r="89" spans="1:13" ht="12" hidden="1" customHeight="1" thickBot="1">
      <c r="A89" s="294"/>
      <c r="B89" s="305"/>
      <c r="C89" s="306"/>
      <c r="D89" s="306"/>
      <c r="E89" s="306"/>
      <c r="F89" s="306"/>
      <c r="G89" s="306"/>
      <c r="H89" s="306"/>
      <c r="I89" s="306"/>
      <c r="J89" s="306"/>
      <c r="K89" s="306"/>
      <c r="L89" s="306"/>
      <c r="M89" s="307"/>
    </row>
    <row r="90" spans="1:13" ht="15.95" customHeight="1" thickBot="1">
      <c r="A90" s="286" t="s">
        <v>59</v>
      </c>
      <c r="B90" s="152" t="s">
        <v>60</v>
      </c>
      <c r="C90" s="153" t="s">
        <v>5</v>
      </c>
      <c r="D90" s="153" t="s">
        <v>5</v>
      </c>
      <c r="E90" s="153" t="s">
        <v>61</v>
      </c>
      <c r="F90" s="153" t="s">
        <v>62</v>
      </c>
      <c r="G90" s="153" t="s">
        <v>63</v>
      </c>
      <c r="H90" s="142" t="s">
        <v>5</v>
      </c>
      <c r="I90" s="142" t="s">
        <v>5</v>
      </c>
      <c r="J90" s="142" t="s">
        <v>5</v>
      </c>
      <c r="K90" s="142" t="s">
        <v>5</v>
      </c>
      <c r="L90" s="288" t="s">
        <v>64</v>
      </c>
      <c r="M90" s="289"/>
    </row>
    <row r="91" spans="1:13" ht="27" customHeight="1" thickBot="1">
      <c r="A91" s="287"/>
      <c r="B91" s="135" t="s">
        <v>81</v>
      </c>
      <c r="C91" s="9" t="s">
        <v>5</v>
      </c>
      <c r="D91" s="9" t="s">
        <v>5</v>
      </c>
      <c r="E91" s="19" t="s">
        <v>5</v>
      </c>
      <c r="F91" s="135" t="s">
        <v>81</v>
      </c>
      <c r="G91" s="135" t="s">
        <v>81</v>
      </c>
      <c r="H91" s="14" t="s">
        <v>5</v>
      </c>
      <c r="I91" s="14" t="s">
        <v>5</v>
      </c>
      <c r="J91" s="14" t="s">
        <v>5</v>
      </c>
      <c r="K91" s="14" t="s">
        <v>5</v>
      </c>
      <c r="L91" s="248" t="s">
        <v>5</v>
      </c>
      <c r="M91" s="292"/>
    </row>
    <row r="92" spans="1:13" ht="12.75" customHeight="1" thickBot="1">
      <c r="A92" s="245" t="s">
        <v>65</v>
      </c>
      <c r="B92" s="17" t="s">
        <v>66</v>
      </c>
      <c r="C92" s="17" t="s">
        <v>5</v>
      </c>
      <c r="D92" s="52" t="s">
        <v>5</v>
      </c>
      <c r="E92" s="250" t="s">
        <v>5</v>
      </c>
      <c r="F92" s="257"/>
      <c r="G92" s="257"/>
      <c r="H92" s="257"/>
      <c r="I92" s="257"/>
      <c r="J92" s="257"/>
      <c r="K92" s="257"/>
      <c r="L92" s="257"/>
      <c r="M92" s="258"/>
    </row>
    <row r="93" spans="1:13" ht="12.75" customHeight="1" thickBot="1">
      <c r="A93" s="237"/>
      <c r="B93" s="9">
        <v>7</v>
      </c>
      <c r="C93" s="18" t="s">
        <v>5</v>
      </c>
      <c r="D93" s="71"/>
      <c r="E93" s="259"/>
      <c r="F93" s="260"/>
      <c r="G93" s="260"/>
      <c r="H93" s="260"/>
      <c r="I93" s="260"/>
      <c r="J93" s="260"/>
      <c r="K93" s="260"/>
      <c r="L93" s="260"/>
      <c r="M93" s="261"/>
    </row>
    <row r="94" spans="1:13" ht="12.75" customHeight="1">
      <c r="A94" s="14"/>
      <c r="B94" s="14"/>
      <c r="C94" s="14"/>
      <c r="D94" s="14"/>
      <c r="E94" s="14"/>
      <c r="F94" s="14"/>
      <c r="G94" s="14"/>
      <c r="H94" s="14"/>
      <c r="I94" s="14"/>
      <c r="J94" s="14"/>
      <c r="K94" s="14"/>
      <c r="L94" s="14"/>
      <c r="M94" s="14"/>
    </row>
    <row r="95" spans="1:13" ht="12.75" customHeight="1" thickBot="1">
      <c r="A95" s="14"/>
      <c r="B95" s="14"/>
      <c r="C95" s="14"/>
      <c r="D95" s="14"/>
      <c r="E95" s="14"/>
      <c r="F95" s="14"/>
      <c r="G95" s="14"/>
      <c r="H95" s="14"/>
      <c r="I95" s="14"/>
      <c r="J95" s="14"/>
      <c r="K95" s="14"/>
      <c r="L95" s="14"/>
      <c r="M95" s="14"/>
    </row>
    <row r="96" spans="1:13" ht="33" customHeight="1" thickBot="1">
      <c r="A96" s="15" t="s">
        <v>97</v>
      </c>
      <c r="B96" s="47" t="s">
        <v>98</v>
      </c>
      <c r="C96" s="47" t="s">
        <v>5</v>
      </c>
      <c r="D96" s="69" t="s">
        <v>6</v>
      </c>
      <c r="E96" s="53" t="s">
        <v>7</v>
      </c>
      <c r="F96" s="69" t="s">
        <v>8</v>
      </c>
      <c r="G96" s="69" t="s">
        <v>9</v>
      </c>
      <c r="H96" s="69" t="s">
        <v>10</v>
      </c>
      <c r="I96" s="44" t="s">
        <v>11</v>
      </c>
      <c r="J96" s="88" t="s">
        <v>12</v>
      </c>
      <c r="K96" s="54" t="s">
        <v>13</v>
      </c>
      <c r="L96" s="105" t="s">
        <v>75</v>
      </c>
      <c r="M96" s="49" t="s">
        <v>37</v>
      </c>
    </row>
    <row r="97" spans="1:13" ht="54.95" customHeight="1" thickBot="1">
      <c r="A97" s="328" t="s">
        <v>99</v>
      </c>
      <c r="B97" s="280" t="s">
        <v>100</v>
      </c>
      <c r="C97" s="57" t="s">
        <v>18</v>
      </c>
      <c r="D97" s="56" t="s">
        <v>101</v>
      </c>
      <c r="E97" s="68"/>
      <c r="F97" s="73">
        <v>0</v>
      </c>
      <c r="G97" s="72">
        <v>1</v>
      </c>
      <c r="H97" s="58">
        <v>1</v>
      </c>
      <c r="I97" s="12">
        <v>2</v>
      </c>
      <c r="J97" s="59">
        <f>SUM(F97:I97)</f>
        <v>4</v>
      </c>
      <c r="K97" s="120" t="s">
        <v>57</v>
      </c>
      <c r="L97" s="70" t="s">
        <v>21</v>
      </c>
      <c r="M97" s="283" t="s">
        <v>102</v>
      </c>
    </row>
    <row r="98" spans="1:13" ht="12.75" customHeight="1" thickBot="1">
      <c r="A98" s="329"/>
      <c r="B98" s="281"/>
      <c r="C98" s="75" t="s">
        <v>23</v>
      </c>
      <c r="D98" s="57"/>
      <c r="E98" s="65"/>
      <c r="F98" s="72"/>
      <c r="G98" s="74"/>
      <c r="H98" s="72"/>
      <c r="I98" s="72"/>
      <c r="J98" s="72"/>
      <c r="K98" s="72"/>
      <c r="L98" s="103"/>
      <c r="M98" s="284"/>
    </row>
    <row r="99" spans="1:13" ht="12.75" customHeight="1" thickBot="1">
      <c r="A99" s="329"/>
      <c r="B99" s="281"/>
      <c r="C99" s="332" t="s">
        <v>103</v>
      </c>
      <c r="D99" s="333"/>
      <c r="E99" s="333"/>
      <c r="F99" s="333"/>
      <c r="G99" s="333"/>
      <c r="H99" s="333"/>
      <c r="I99" s="333"/>
      <c r="J99" s="333"/>
      <c r="K99" s="333"/>
      <c r="L99" s="334"/>
      <c r="M99" s="284"/>
    </row>
    <row r="100" spans="1:13" ht="12.75" customHeight="1" thickBot="1">
      <c r="A100" s="330"/>
      <c r="B100" s="282"/>
      <c r="C100" s="335" t="s">
        <v>5</v>
      </c>
      <c r="D100" s="336"/>
      <c r="E100" s="336"/>
      <c r="F100" s="336"/>
      <c r="G100" s="336"/>
      <c r="H100" s="336"/>
      <c r="I100" s="336"/>
      <c r="J100" s="336"/>
      <c r="K100" s="336"/>
      <c r="L100" s="337"/>
      <c r="M100" s="331"/>
    </row>
    <row r="101" spans="1:13" ht="26.1" customHeight="1" thickBot="1">
      <c r="A101" s="60" t="s">
        <v>80</v>
      </c>
      <c r="B101" s="63"/>
      <c r="C101" s="61"/>
      <c r="D101" s="61"/>
      <c r="E101" s="61"/>
      <c r="F101" s="61"/>
      <c r="G101" s="61"/>
      <c r="H101" s="61"/>
      <c r="I101" s="61"/>
      <c r="J101" s="61"/>
      <c r="K101" s="61"/>
      <c r="L101" s="61"/>
      <c r="M101" s="62"/>
    </row>
    <row r="102" spans="1:13" ht="12.75" customHeight="1">
      <c r="A102" s="338">
        <v>0.05</v>
      </c>
      <c r="B102" s="63"/>
      <c r="C102" s="61"/>
      <c r="D102" s="61"/>
      <c r="E102" s="61"/>
      <c r="F102" s="61"/>
      <c r="G102" s="61"/>
      <c r="H102" s="61"/>
      <c r="I102" s="61"/>
      <c r="J102" s="61"/>
      <c r="K102" s="61"/>
      <c r="L102" s="61"/>
      <c r="M102" s="64"/>
    </row>
    <row r="103" spans="1:13" ht="18.95" customHeight="1" thickBot="1">
      <c r="A103" s="339"/>
      <c r="B103" s="63"/>
      <c r="C103" s="61"/>
      <c r="D103" s="61"/>
      <c r="E103" s="61"/>
      <c r="F103" s="61"/>
      <c r="G103" s="61"/>
      <c r="H103" s="61"/>
      <c r="I103" s="61"/>
      <c r="J103" s="61"/>
      <c r="K103" s="61"/>
      <c r="L103" s="61"/>
      <c r="M103" s="64"/>
    </row>
    <row r="104" spans="1:13" ht="12.75" customHeight="1" thickBot="1">
      <c r="A104" s="236" t="s">
        <v>59</v>
      </c>
      <c r="B104" s="66" t="s">
        <v>60</v>
      </c>
      <c r="C104" s="66" t="s">
        <v>5</v>
      </c>
      <c r="D104" s="66" t="s">
        <v>5</v>
      </c>
      <c r="E104" s="66" t="s">
        <v>61</v>
      </c>
      <c r="F104" s="66" t="s">
        <v>62</v>
      </c>
      <c r="G104" s="66" t="s">
        <v>63</v>
      </c>
      <c r="H104" s="67" t="s">
        <v>5</v>
      </c>
      <c r="I104" s="67" t="s">
        <v>5</v>
      </c>
      <c r="J104" s="67" t="s">
        <v>5</v>
      </c>
      <c r="K104" s="67" t="s">
        <v>5</v>
      </c>
      <c r="L104" s="238" t="s">
        <v>64</v>
      </c>
      <c r="M104" s="239"/>
    </row>
    <row r="105" spans="1:13" ht="21" customHeight="1" thickBot="1">
      <c r="A105" s="237"/>
      <c r="B105" s="135" t="s">
        <v>81</v>
      </c>
      <c r="C105" s="136"/>
      <c r="D105" s="137" t="s">
        <v>5</v>
      </c>
      <c r="E105" s="137" t="s">
        <v>5</v>
      </c>
      <c r="F105" s="137" t="s">
        <v>81</v>
      </c>
      <c r="G105" s="135" t="s">
        <v>81</v>
      </c>
      <c r="H105" s="14" t="s">
        <v>5</v>
      </c>
      <c r="I105" s="14" t="s">
        <v>5</v>
      </c>
      <c r="J105" s="14" t="s">
        <v>5</v>
      </c>
      <c r="K105" s="14" t="s">
        <v>5</v>
      </c>
      <c r="L105" s="240" t="s">
        <v>5</v>
      </c>
      <c r="M105" s="241"/>
    </row>
    <row r="106" spans="1:13" ht="12.75" customHeight="1" thickBot="1">
      <c r="A106" s="236" t="s">
        <v>65</v>
      </c>
      <c r="B106" s="17" t="s">
        <v>66</v>
      </c>
      <c r="C106" s="42" t="s">
        <v>5</v>
      </c>
      <c r="D106" s="100" t="s">
        <v>5</v>
      </c>
      <c r="E106" s="250" t="s">
        <v>5</v>
      </c>
      <c r="F106" s="325"/>
      <c r="G106" s="325"/>
      <c r="H106" s="325"/>
      <c r="I106" s="325"/>
      <c r="J106" s="325"/>
      <c r="K106" s="325"/>
      <c r="L106" s="325"/>
      <c r="M106" s="326"/>
    </row>
    <row r="107" spans="1:13" ht="12.75" customHeight="1" thickBot="1">
      <c r="A107" s="237"/>
      <c r="B107" s="9">
        <v>7</v>
      </c>
      <c r="C107" s="18" t="s">
        <v>5</v>
      </c>
      <c r="D107" s="71"/>
      <c r="E107" s="327"/>
      <c r="F107" s="278"/>
      <c r="G107" s="278"/>
      <c r="H107" s="278"/>
      <c r="I107" s="278"/>
      <c r="J107" s="278"/>
      <c r="K107" s="278"/>
      <c r="L107" s="278"/>
      <c r="M107" s="279"/>
    </row>
    <row r="108" spans="1:13" ht="12.75" customHeight="1">
      <c r="A108" s="14"/>
      <c r="B108" s="14"/>
      <c r="C108" s="14"/>
      <c r="D108" s="14"/>
      <c r="E108" s="14"/>
      <c r="F108" s="14"/>
      <c r="G108" s="14"/>
      <c r="H108" s="14"/>
      <c r="I108" s="14"/>
      <c r="J108" s="14"/>
      <c r="K108" s="14"/>
      <c r="L108" s="14"/>
      <c r="M108" s="14"/>
    </row>
    <row r="109" spans="1:13" ht="12.75" customHeight="1" thickBot="1">
      <c r="A109" s="14"/>
      <c r="B109" s="14"/>
      <c r="C109" s="14"/>
      <c r="D109" s="14"/>
      <c r="E109" s="14"/>
      <c r="F109" s="14"/>
      <c r="G109" s="14"/>
      <c r="H109" s="14"/>
      <c r="I109" s="14"/>
      <c r="J109" s="14"/>
      <c r="K109" s="14"/>
      <c r="L109" s="14"/>
      <c r="M109" s="14"/>
    </row>
    <row r="110" spans="1:13" ht="27.95" customHeight="1" thickBot="1">
      <c r="A110" s="46" t="s">
        <v>104</v>
      </c>
      <c r="B110" s="47" t="s">
        <v>105</v>
      </c>
      <c r="C110" s="47" t="s">
        <v>5</v>
      </c>
      <c r="D110" s="44" t="s">
        <v>6</v>
      </c>
      <c r="E110" s="53" t="s">
        <v>7</v>
      </c>
      <c r="F110" s="44" t="s">
        <v>8</v>
      </c>
      <c r="G110" s="44" t="s">
        <v>9</v>
      </c>
      <c r="H110" s="44" t="s">
        <v>10</v>
      </c>
      <c r="I110" s="44" t="s">
        <v>11</v>
      </c>
      <c r="J110" s="88" t="s">
        <v>12</v>
      </c>
      <c r="K110" s="54" t="s">
        <v>13</v>
      </c>
      <c r="L110" s="88" t="s">
        <v>75</v>
      </c>
      <c r="M110" s="49" t="s">
        <v>37</v>
      </c>
    </row>
    <row r="111" spans="1:13" ht="60.75" customHeight="1" thickBot="1">
      <c r="A111" s="311" t="s">
        <v>106</v>
      </c>
      <c r="B111" s="280" t="s">
        <v>107</v>
      </c>
      <c r="C111" s="55" t="s">
        <v>18</v>
      </c>
      <c r="D111" s="70" t="s">
        <v>108</v>
      </c>
      <c r="E111" s="56" t="s">
        <v>5</v>
      </c>
      <c r="F111" s="125">
        <v>0</v>
      </c>
      <c r="G111" s="125">
        <v>2</v>
      </c>
      <c r="H111" s="10">
        <v>4</v>
      </c>
      <c r="I111" s="10">
        <v>4</v>
      </c>
      <c r="J111" s="127">
        <f>SUM(F111:I111)</f>
        <v>10</v>
      </c>
      <c r="K111" s="104"/>
      <c r="L111" s="13" t="s">
        <v>21</v>
      </c>
      <c r="M111" s="283" t="s">
        <v>109</v>
      </c>
    </row>
    <row r="112" spans="1:13" ht="33" customHeight="1" thickBot="1">
      <c r="A112" s="312"/>
      <c r="B112" s="281"/>
      <c r="C112" s="19" t="s">
        <v>23</v>
      </c>
      <c r="D112" s="19" t="s">
        <v>5</v>
      </c>
      <c r="E112" s="90" t="s">
        <v>5</v>
      </c>
      <c r="F112" s="20"/>
      <c r="G112" s="20" t="s">
        <v>5</v>
      </c>
      <c r="H112" s="20" t="s">
        <v>5</v>
      </c>
      <c r="I112" s="20" t="s">
        <v>5</v>
      </c>
      <c r="J112" s="20" t="s">
        <v>5</v>
      </c>
      <c r="K112" s="20" t="s">
        <v>5</v>
      </c>
      <c r="L112" s="12" t="s">
        <v>5</v>
      </c>
      <c r="M112" s="284"/>
    </row>
    <row r="113" spans="1:13" ht="12.75" customHeight="1" thickBot="1">
      <c r="A113" s="312"/>
      <c r="B113" s="282"/>
      <c r="C113" s="319" t="s">
        <v>88</v>
      </c>
      <c r="D113" s="320"/>
      <c r="E113" s="320"/>
      <c r="F113" s="320"/>
      <c r="G113" s="320"/>
      <c r="H113" s="320"/>
      <c r="I113" s="320"/>
      <c r="J113" s="320"/>
      <c r="K113" s="320"/>
      <c r="L113" s="321"/>
      <c r="M113" s="285"/>
    </row>
    <row r="114" spans="1:13" ht="24.75" customHeight="1" thickBot="1">
      <c r="A114" s="312"/>
      <c r="B114" s="109" t="s">
        <v>110</v>
      </c>
      <c r="C114" s="7" t="s">
        <v>5</v>
      </c>
      <c r="D114" s="8" t="s">
        <v>6</v>
      </c>
      <c r="E114" s="8" t="s">
        <v>7</v>
      </c>
      <c r="F114" s="8" t="s">
        <v>8</v>
      </c>
      <c r="G114" s="8" t="s">
        <v>9</v>
      </c>
      <c r="H114" s="8" t="s">
        <v>10</v>
      </c>
      <c r="I114" s="8" t="s">
        <v>11</v>
      </c>
      <c r="J114" s="8" t="s">
        <v>12</v>
      </c>
      <c r="K114" s="8" t="s">
        <v>13</v>
      </c>
      <c r="L114" s="8" t="s">
        <v>14</v>
      </c>
      <c r="M114" s="49" t="s">
        <v>37</v>
      </c>
    </row>
    <row r="115" spans="1:13" ht="79.349999999999994" customHeight="1" thickBot="1">
      <c r="A115" s="312"/>
      <c r="B115" s="280" t="s">
        <v>111</v>
      </c>
      <c r="C115" s="19" t="s">
        <v>18</v>
      </c>
      <c r="D115" s="70" t="s">
        <v>112</v>
      </c>
      <c r="E115" s="20"/>
      <c r="F115" s="10">
        <v>0</v>
      </c>
      <c r="G115" s="108">
        <f>G23*30%</f>
        <v>8</v>
      </c>
      <c r="H115" s="108">
        <f>H23*30%</f>
        <v>10</v>
      </c>
      <c r="I115" s="108">
        <f>I23*30%</f>
        <v>12</v>
      </c>
      <c r="J115" s="108">
        <f>SUM(F115:I115)</f>
        <v>30</v>
      </c>
      <c r="K115" s="117" t="s">
        <v>113</v>
      </c>
      <c r="L115" s="13" t="s">
        <v>21</v>
      </c>
      <c r="M115" s="322" t="s">
        <v>114</v>
      </c>
    </row>
    <row r="116" spans="1:13" ht="12.75" customHeight="1" thickBot="1">
      <c r="A116" s="312"/>
      <c r="B116" s="281"/>
      <c r="C116" s="95" t="s">
        <v>23</v>
      </c>
      <c r="D116" s="14" t="s">
        <v>5</v>
      </c>
      <c r="E116" s="110" t="s">
        <v>5</v>
      </c>
      <c r="F116" s="20" t="s">
        <v>5</v>
      </c>
      <c r="G116" s="20" t="s">
        <v>5</v>
      </c>
      <c r="H116" s="20" t="s">
        <v>5</v>
      </c>
      <c r="I116" s="20" t="s">
        <v>5</v>
      </c>
      <c r="J116" s="20" t="s">
        <v>5</v>
      </c>
      <c r="K116" s="20" t="s">
        <v>5</v>
      </c>
      <c r="L116" s="12" t="s">
        <v>5</v>
      </c>
      <c r="M116" s="323"/>
    </row>
    <row r="117" spans="1:13" ht="12.75" customHeight="1" thickBot="1">
      <c r="A117" s="312"/>
      <c r="B117" s="281"/>
      <c r="C117" s="319" t="s">
        <v>43</v>
      </c>
      <c r="D117" s="320"/>
      <c r="E117" s="320"/>
      <c r="F117" s="320"/>
      <c r="G117" s="320"/>
      <c r="H117" s="320"/>
      <c r="I117" s="320"/>
      <c r="J117" s="320"/>
      <c r="K117" s="320"/>
      <c r="L117" s="321"/>
      <c r="M117" s="323"/>
    </row>
    <row r="118" spans="1:13" ht="23.45" customHeight="1" thickBot="1">
      <c r="A118" s="313"/>
      <c r="B118" s="282"/>
      <c r="C118" s="262" t="s">
        <v>5</v>
      </c>
      <c r="D118" s="263"/>
      <c r="E118" s="263"/>
      <c r="F118" s="263"/>
      <c r="G118" s="263"/>
      <c r="H118" s="263"/>
      <c r="I118" s="263"/>
      <c r="J118" s="263"/>
      <c r="K118" s="263"/>
      <c r="L118" s="264"/>
      <c r="M118" s="324"/>
    </row>
    <row r="119" spans="1:13" ht="12.95" thickBot="1">
      <c r="A119" s="106" t="s">
        <v>80</v>
      </c>
      <c r="B119" s="314" t="s">
        <v>5</v>
      </c>
      <c r="C119" s="303"/>
      <c r="D119" s="303"/>
      <c r="E119" s="303"/>
      <c r="F119" s="303"/>
      <c r="G119" s="303"/>
      <c r="H119" s="303"/>
      <c r="I119" s="303"/>
      <c r="J119" s="303"/>
      <c r="K119" s="303"/>
      <c r="L119" s="303"/>
      <c r="M119" s="315"/>
    </row>
    <row r="120" spans="1:13" ht="30.75" customHeight="1" thickBot="1">
      <c r="A120" s="128">
        <v>0.15</v>
      </c>
      <c r="B120" s="316"/>
      <c r="C120" s="317"/>
      <c r="D120" s="317"/>
      <c r="E120" s="317"/>
      <c r="F120" s="317"/>
      <c r="G120" s="317"/>
      <c r="H120" s="317"/>
      <c r="I120" s="317"/>
      <c r="J120" s="317"/>
      <c r="K120" s="317"/>
      <c r="L120" s="317"/>
      <c r="M120" s="318"/>
    </row>
    <row r="121" spans="1:13" ht="12.75" customHeight="1" thickBot="1">
      <c r="A121" s="236" t="s">
        <v>59</v>
      </c>
      <c r="B121" s="17" t="s">
        <v>60</v>
      </c>
      <c r="C121" s="17" t="s">
        <v>5</v>
      </c>
      <c r="D121" s="17" t="s">
        <v>5</v>
      </c>
      <c r="E121" s="17" t="s">
        <v>61</v>
      </c>
      <c r="F121" s="17" t="s">
        <v>62</v>
      </c>
      <c r="G121" s="17" t="s">
        <v>63</v>
      </c>
      <c r="H121" s="42" t="s">
        <v>5</v>
      </c>
      <c r="I121" s="42" t="s">
        <v>5</v>
      </c>
      <c r="J121" s="42" t="s">
        <v>5</v>
      </c>
      <c r="K121" s="42" t="s">
        <v>5</v>
      </c>
      <c r="L121" s="271" t="s">
        <v>64</v>
      </c>
      <c r="M121" s="272"/>
    </row>
    <row r="122" spans="1:13" ht="27.75" customHeight="1" thickBot="1">
      <c r="A122" s="237"/>
      <c r="B122" s="135" t="s">
        <v>81</v>
      </c>
      <c r="C122" s="9" t="s">
        <v>5</v>
      </c>
      <c r="D122" s="9" t="s">
        <v>5</v>
      </c>
      <c r="E122" s="9" t="s">
        <v>5</v>
      </c>
      <c r="F122" s="139" t="s">
        <v>81</v>
      </c>
      <c r="G122" s="135" t="s">
        <v>81</v>
      </c>
      <c r="H122" s="18" t="s">
        <v>5</v>
      </c>
      <c r="I122" s="18" t="s">
        <v>5</v>
      </c>
      <c r="J122" s="18" t="s">
        <v>5</v>
      </c>
      <c r="K122" s="18" t="s">
        <v>5</v>
      </c>
      <c r="L122" s="273" t="s">
        <v>5</v>
      </c>
      <c r="M122" s="274"/>
    </row>
    <row r="123" spans="1:13" ht="12.75" customHeight="1" thickBot="1">
      <c r="A123" s="245" t="s">
        <v>65</v>
      </c>
      <c r="B123" s="17" t="s">
        <v>66</v>
      </c>
      <c r="C123" s="17" t="s">
        <v>5</v>
      </c>
      <c r="D123" s="52" t="s">
        <v>5</v>
      </c>
      <c r="E123" s="275" t="s">
        <v>5</v>
      </c>
      <c r="F123" s="276"/>
      <c r="G123" s="276"/>
      <c r="H123" s="276"/>
      <c r="I123" s="276"/>
      <c r="J123" s="276"/>
      <c r="K123" s="276"/>
      <c r="L123" s="276"/>
      <c r="M123" s="277"/>
    </row>
    <row r="124" spans="1:13" ht="12.75" customHeight="1">
      <c r="A124" s="237"/>
      <c r="B124" s="9">
        <v>7</v>
      </c>
      <c r="C124" s="18" t="s">
        <v>5</v>
      </c>
      <c r="D124" s="57"/>
      <c r="E124" s="278"/>
      <c r="F124" s="278"/>
      <c r="G124" s="278"/>
      <c r="H124" s="278"/>
      <c r="I124" s="278"/>
      <c r="J124" s="278"/>
      <c r="K124" s="278"/>
      <c r="L124" s="278"/>
      <c r="M124" s="279"/>
    </row>
    <row r="125" spans="1:13" ht="12.75" customHeight="1">
      <c r="A125" s="14"/>
      <c r="B125" s="14"/>
      <c r="C125" s="14"/>
      <c r="D125" s="14"/>
      <c r="E125" s="14"/>
      <c r="F125" s="14"/>
      <c r="G125" s="14"/>
      <c r="H125" s="14"/>
      <c r="I125" s="14"/>
      <c r="J125" s="14"/>
      <c r="K125" s="14"/>
      <c r="L125" s="14"/>
      <c r="M125" s="14"/>
    </row>
    <row r="127" spans="1:13" ht="14.1">
      <c r="A127" s="150" t="s">
        <v>115</v>
      </c>
      <c r="G127" s="227"/>
    </row>
    <row r="128" spans="1:13" ht="12.95">
      <c r="A128" s="84" t="s">
        <v>116</v>
      </c>
    </row>
    <row r="129" spans="1:11" ht="12.95">
      <c r="A129" s="85" t="s">
        <v>117</v>
      </c>
      <c r="G129" s="138"/>
    </row>
    <row r="130" spans="1:11" ht="12.95">
      <c r="A130" s="148" t="s">
        <v>118</v>
      </c>
      <c r="G130" s="138"/>
    </row>
    <row r="131" spans="1:11" ht="12.95">
      <c r="A131" s="148" t="s">
        <v>119</v>
      </c>
      <c r="G131" s="138"/>
    </row>
    <row r="132" spans="1:11" ht="12.95">
      <c r="A132" s="149" t="s">
        <v>120</v>
      </c>
    </row>
    <row r="136" spans="1:11" ht="14.45">
      <c r="J136" s="133"/>
      <c r="K136" s="134"/>
    </row>
    <row r="138" spans="1:11" ht="14.45">
      <c r="A138" s="89"/>
    </row>
  </sheetData>
  <mergeCells count="101">
    <mergeCell ref="C8:L8"/>
    <mergeCell ref="C13:L13"/>
    <mergeCell ref="B28:B31"/>
    <mergeCell ref="C26:L26"/>
    <mergeCell ref="C25:L25"/>
    <mergeCell ref="B38:B41"/>
    <mergeCell ref="C40:L40"/>
    <mergeCell ref="C41:L41"/>
    <mergeCell ref="M16:M19"/>
    <mergeCell ref="M28:M31"/>
    <mergeCell ref="C31:L31"/>
    <mergeCell ref="C30:L30"/>
    <mergeCell ref="M38:M41"/>
    <mergeCell ref="A23:A41"/>
    <mergeCell ref="B16:B19"/>
    <mergeCell ref="E9:L9"/>
    <mergeCell ref="B11:B14"/>
    <mergeCell ref="E14:L14"/>
    <mergeCell ref="A102:A103"/>
    <mergeCell ref="A4:M4"/>
    <mergeCell ref="A64:A65"/>
    <mergeCell ref="B23:B26"/>
    <mergeCell ref="C61:L61"/>
    <mergeCell ref="M59:M61"/>
    <mergeCell ref="B62:M63"/>
    <mergeCell ref="A59:A61"/>
    <mergeCell ref="A6:A19"/>
    <mergeCell ref="A42:A43"/>
    <mergeCell ref="A44:A45"/>
    <mergeCell ref="E44:M45"/>
    <mergeCell ref="B6:B9"/>
    <mergeCell ref="L43:M43"/>
    <mergeCell ref="C18:L18"/>
    <mergeCell ref="E19:L19"/>
    <mergeCell ref="B33:B36"/>
    <mergeCell ref="M33:M36"/>
    <mergeCell ref="C35:L35"/>
    <mergeCell ref="C36:L36"/>
    <mergeCell ref="M23:M26"/>
    <mergeCell ref="L42:M42"/>
    <mergeCell ref="M6:M9"/>
    <mergeCell ref="M11:M14"/>
    <mergeCell ref="B119:M120"/>
    <mergeCell ref="L121:M121"/>
    <mergeCell ref="L122:M122"/>
    <mergeCell ref="A123:A124"/>
    <mergeCell ref="E123:M124"/>
    <mergeCell ref="A121:A122"/>
    <mergeCell ref="C113:L113"/>
    <mergeCell ref="B115:B118"/>
    <mergeCell ref="M115:M118"/>
    <mergeCell ref="C117:L117"/>
    <mergeCell ref="C118:L118"/>
    <mergeCell ref="B111:B113"/>
    <mergeCell ref="M111:M113"/>
    <mergeCell ref="A90:A91"/>
    <mergeCell ref="L90:M90"/>
    <mergeCell ref="A71:A84"/>
    <mergeCell ref="M76:M79"/>
    <mergeCell ref="L91:M91"/>
    <mergeCell ref="A86:A89"/>
    <mergeCell ref="B81:B84"/>
    <mergeCell ref="C78:L78"/>
    <mergeCell ref="M81:M84"/>
    <mergeCell ref="B85:M89"/>
    <mergeCell ref="C79:L79"/>
    <mergeCell ref="B76:B79"/>
    <mergeCell ref="B71:B74"/>
    <mergeCell ref="M71:M74"/>
    <mergeCell ref="A111:A118"/>
    <mergeCell ref="A106:A107"/>
    <mergeCell ref="E106:M107"/>
    <mergeCell ref="A97:A100"/>
    <mergeCell ref="B97:B100"/>
    <mergeCell ref="M97:M100"/>
    <mergeCell ref="C99:L99"/>
    <mergeCell ref="C100:L100"/>
    <mergeCell ref="A49:A52"/>
    <mergeCell ref="B49:B52"/>
    <mergeCell ref="M49:M52"/>
    <mergeCell ref="A104:A105"/>
    <mergeCell ref="L104:M104"/>
    <mergeCell ref="L105:M105"/>
    <mergeCell ref="C73:L73"/>
    <mergeCell ref="A53:A54"/>
    <mergeCell ref="L53:M53"/>
    <mergeCell ref="L54:M54"/>
    <mergeCell ref="A55:A56"/>
    <mergeCell ref="E55:M56"/>
    <mergeCell ref="C51:L51"/>
    <mergeCell ref="C52:L52"/>
    <mergeCell ref="A92:A93"/>
    <mergeCell ref="E92:M93"/>
    <mergeCell ref="C74:L74"/>
    <mergeCell ref="B59:B61"/>
    <mergeCell ref="C83:L83"/>
    <mergeCell ref="C84:L84"/>
    <mergeCell ref="A66:A67"/>
    <mergeCell ref="L64:M64"/>
    <mergeCell ref="L65:M65"/>
    <mergeCell ref="E66:M67"/>
  </mergeCells>
  <conditionalFormatting sqref="M23">
    <cfRule type="containsBlanks" dxfId="0" priority="2">
      <formula>LEN(TRIM(M23))=0</formula>
    </cfRule>
  </conditionalFormatting>
  <hyperlinks>
    <hyperlink ref="A1" location="RANGE!A1" display="Please refer to the Guidance Notes tab for advice on completing the various fields in the logframe." xr:uid="{ACBEA005-4EF1-48F9-A17E-9CC499D3FBC1}"/>
    <hyperlink ref="A2" r:id="rId1" xr:uid="{EB01290F-5DD2-4D11-983B-E9DE660D2D89}"/>
  </hyperlinks>
  <pageMargins left="0.7" right="0.7" top="0.75" bottom="0.75" header="0.3" footer="0.3"/>
  <pageSetup paperSize="9" scale="35" fitToWidth="0" fitToHeight="0" orientation="landscape"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6529-AC74-4AF7-A9D6-4CCC32A34CF1}">
  <dimension ref="A1:N181"/>
  <sheetViews>
    <sheetView zoomScale="160" zoomScaleNormal="160" workbookViewId="0">
      <selection activeCell="H6" sqref="H6"/>
    </sheetView>
  </sheetViews>
  <sheetFormatPr defaultColWidth="8.7109375" defaultRowHeight="14.45"/>
  <cols>
    <col min="1" max="16384" width="8.7109375" style="155"/>
  </cols>
  <sheetData>
    <row r="1" spans="1:14">
      <c r="A1" s="154"/>
    </row>
    <row r="2" spans="1:14">
      <c r="A2" s="156" t="s">
        <v>0</v>
      </c>
    </row>
    <row r="3" spans="1:14">
      <c r="A3" s="157"/>
    </row>
    <row r="4" spans="1:14">
      <c r="A4" s="158" t="s">
        <v>121</v>
      </c>
    </row>
    <row r="5" spans="1:14">
      <c r="A5" s="156" t="s">
        <v>1</v>
      </c>
    </row>
    <row r="6" spans="1:14" ht="15" thickBot="1">
      <c r="A6" s="154"/>
    </row>
    <row r="7" spans="1:14" ht="15" thickBot="1">
      <c r="A7" s="465" t="s">
        <v>122</v>
      </c>
      <c r="B7" s="466"/>
      <c r="C7" s="466"/>
      <c r="D7" s="466"/>
      <c r="E7" s="466"/>
      <c r="F7" s="466"/>
      <c r="G7" s="466"/>
      <c r="H7" s="466"/>
      <c r="I7" s="466"/>
      <c r="J7" s="466"/>
      <c r="K7" s="466"/>
      <c r="L7" s="466"/>
      <c r="M7" s="466"/>
      <c r="N7" s="467"/>
    </row>
    <row r="8" spans="1:14" ht="15" thickBot="1">
      <c r="A8" s="159" t="s">
        <v>3</v>
      </c>
      <c r="B8" s="160" t="s">
        <v>4</v>
      </c>
      <c r="C8" s="161"/>
      <c r="D8" s="162" t="s">
        <v>123</v>
      </c>
      <c r="E8" s="162" t="s">
        <v>7</v>
      </c>
      <c r="F8" s="162" t="s">
        <v>124</v>
      </c>
      <c r="G8" s="162" t="s">
        <v>9</v>
      </c>
      <c r="H8" s="162" t="s">
        <v>10</v>
      </c>
      <c r="I8" s="162" t="s">
        <v>11</v>
      </c>
      <c r="J8" s="162" t="s">
        <v>125</v>
      </c>
      <c r="K8" s="162" t="s">
        <v>12</v>
      </c>
      <c r="L8" s="163" t="s">
        <v>13</v>
      </c>
      <c r="M8" s="162" t="s">
        <v>14</v>
      </c>
      <c r="N8" s="404" t="s">
        <v>126</v>
      </c>
    </row>
    <row r="9" spans="1:14">
      <c r="A9" s="407" t="s">
        <v>127</v>
      </c>
      <c r="B9" s="404" t="s">
        <v>128</v>
      </c>
      <c r="C9" s="410" t="s">
        <v>18</v>
      </c>
      <c r="D9" s="404" t="s">
        <v>129</v>
      </c>
      <c r="E9" s="413"/>
      <c r="F9" s="404">
        <v>0</v>
      </c>
      <c r="G9" s="404">
        <v>867</v>
      </c>
      <c r="H9" s="404">
        <v>999</v>
      </c>
      <c r="I9" s="404">
        <v>767</v>
      </c>
      <c r="J9" s="404">
        <v>767</v>
      </c>
      <c r="K9" s="438">
        <v>3400</v>
      </c>
      <c r="L9" s="164" t="s">
        <v>130</v>
      </c>
      <c r="M9" s="420">
        <v>47208</v>
      </c>
      <c r="N9" s="405"/>
    </row>
    <row r="10" spans="1:14">
      <c r="A10" s="408"/>
      <c r="B10" s="405"/>
      <c r="C10" s="411"/>
      <c r="D10" s="405"/>
      <c r="E10" s="414"/>
      <c r="F10" s="405"/>
      <c r="G10" s="405"/>
      <c r="H10" s="405"/>
      <c r="I10" s="405"/>
      <c r="J10" s="405"/>
      <c r="K10" s="439"/>
      <c r="L10" s="164" t="s">
        <v>131</v>
      </c>
      <c r="M10" s="421"/>
      <c r="N10" s="405"/>
    </row>
    <row r="11" spans="1:14">
      <c r="A11" s="408"/>
      <c r="B11" s="405"/>
      <c r="C11" s="411"/>
      <c r="D11" s="405"/>
      <c r="E11" s="414"/>
      <c r="F11" s="405"/>
      <c r="G11" s="405"/>
      <c r="H11" s="405"/>
      <c r="I11" s="405"/>
      <c r="J11" s="405"/>
      <c r="K11" s="439"/>
      <c r="L11" s="165" t="s">
        <v>132</v>
      </c>
      <c r="M11" s="421"/>
      <c r="N11" s="405"/>
    </row>
    <row r="12" spans="1:14">
      <c r="A12" s="408"/>
      <c r="B12" s="405"/>
      <c r="C12" s="411"/>
      <c r="D12" s="405"/>
      <c r="E12" s="414"/>
      <c r="F12" s="405"/>
      <c r="G12" s="405"/>
      <c r="H12" s="405"/>
      <c r="I12" s="405"/>
      <c r="J12" s="405"/>
      <c r="K12" s="439"/>
      <c r="L12" s="165" t="s">
        <v>133</v>
      </c>
      <c r="M12" s="421"/>
      <c r="N12" s="405"/>
    </row>
    <row r="13" spans="1:14">
      <c r="A13" s="408"/>
      <c r="B13" s="405"/>
      <c r="C13" s="411"/>
      <c r="D13" s="405"/>
      <c r="E13" s="414"/>
      <c r="F13" s="405"/>
      <c r="G13" s="405"/>
      <c r="H13" s="405"/>
      <c r="I13" s="405"/>
      <c r="J13" s="405"/>
      <c r="K13" s="439"/>
      <c r="L13" s="165" t="s">
        <v>134</v>
      </c>
      <c r="M13" s="421"/>
      <c r="N13" s="405"/>
    </row>
    <row r="14" spans="1:14" ht="27.6">
      <c r="A14" s="408"/>
      <c r="B14" s="405"/>
      <c r="C14" s="411"/>
      <c r="D14" s="405"/>
      <c r="E14" s="414"/>
      <c r="F14" s="405"/>
      <c r="G14" s="405"/>
      <c r="H14" s="405"/>
      <c r="I14" s="405"/>
      <c r="J14" s="405"/>
      <c r="K14" s="439"/>
      <c r="L14" s="165" t="s">
        <v>135</v>
      </c>
      <c r="M14" s="421"/>
      <c r="N14" s="405"/>
    </row>
    <row r="15" spans="1:14" ht="15" thickBot="1">
      <c r="A15" s="408"/>
      <c r="B15" s="405"/>
      <c r="C15" s="412"/>
      <c r="D15" s="406"/>
      <c r="E15" s="415"/>
      <c r="F15" s="406"/>
      <c r="G15" s="406"/>
      <c r="H15" s="406"/>
      <c r="I15" s="406"/>
      <c r="J15" s="406"/>
      <c r="K15" s="440"/>
      <c r="L15" s="167" t="s">
        <v>136</v>
      </c>
      <c r="M15" s="422"/>
      <c r="N15" s="405"/>
    </row>
    <row r="16" spans="1:14" ht="15" thickBot="1">
      <c r="A16" s="408"/>
      <c r="B16" s="405"/>
      <c r="C16" s="410" t="s">
        <v>137</v>
      </c>
      <c r="D16" s="168" t="s">
        <v>138</v>
      </c>
      <c r="E16" s="169"/>
      <c r="F16" s="168">
        <v>0</v>
      </c>
      <c r="G16" s="168">
        <v>347</v>
      </c>
      <c r="H16" s="168">
        <v>400</v>
      </c>
      <c r="I16" s="168">
        <v>307</v>
      </c>
      <c r="J16" s="168">
        <v>307</v>
      </c>
      <c r="K16" s="170">
        <v>1360</v>
      </c>
      <c r="L16" s="169"/>
      <c r="M16" s="169"/>
      <c r="N16" s="405"/>
    </row>
    <row r="17" spans="1:14" ht="15" thickBot="1">
      <c r="A17" s="408"/>
      <c r="B17" s="405"/>
      <c r="C17" s="412"/>
      <c r="D17" s="168" t="s">
        <v>139</v>
      </c>
      <c r="E17" s="169"/>
      <c r="F17" s="168">
        <v>0</v>
      </c>
      <c r="G17" s="168">
        <v>607</v>
      </c>
      <c r="H17" s="168">
        <v>699</v>
      </c>
      <c r="I17" s="168">
        <v>536</v>
      </c>
      <c r="J17" s="168">
        <v>537</v>
      </c>
      <c r="K17" s="170">
        <v>2380</v>
      </c>
      <c r="L17" s="169"/>
      <c r="M17" s="169"/>
      <c r="N17" s="405"/>
    </row>
    <row r="18" spans="1:14">
      <c r="A18" s="408"/>
      <c r="B18" s="405"/>
      <c r="C18" s="462"/>
      <c r="D18" s="463"/>
      <c r="E18" s="463"/>
      <c r="F18" s="463"/>
      <c r="G18" s="463"/>
      <c r="H18" s="463"/>
      <c r="I18" s="463"/>
      <c r="J18" s="463"/>
      <c r="K18" s="463"/>
      <c r="L18" s="463"/>
      <c r="M18" s="464"/>
      <c r="N18" s="405"/>
    </row>
    <row r="19" spans="1:14">
      <c r="A19" s="408"/>
      <c r="B19" s="405"/>
      <c r="C19" s="456"/>
      <c r="D19" s="457"/>
      <c r="E19" s="457"/>
      <c r="F19" s="457"/>
      <c r="G19" s="457"/>
      <c r="H19" s="457"/>
      <c r="I19" s="457"/>
      <c r="J19" s="457"/>
      <c r="K19" s="457"/>
      <c r="L19" s="457"/>
      <c r="M19" s="458"/>
      <c r="N19" s="405"/>
    </row>
    <row r="20" spans="1:14" ht="15" thickBot="1">
      <c r="A20" s="409"/>
      <c r="B20" s="406"/>
      <c r="C20" s="459" t="s">
        <v>140</v>
      </c>
      <c r="D20" s="460"/>
      <c r="E20" s="460"/>
      <c r="F20" s="460"/>
      <c r="G20" s="460"/>
      <c r="H20" s="460"/>
      <c r="I20" s="460"/>
      <c r="J20" s="460"/>
      <c r="K20" s="460"/>
      <c r="L20" s="460"/>
      <c r="M20" s="461"/>
      <c r="N20" s="406"/>
    </row>
    <row r="21" spans="1:14" ht="15" thickBot="1">
      <c r="A21" s="171"/>
    </row>
    <row r="22" spans="1:14" ht="15" thickBot="1">
      <c r="A22" s="172" t="s">
        <v>141</v>
      </c>
      <c r="B22" s="173" t="s">
        <v>142</v>
      </c>
      <c r="C22" s="174"/>
      <c r="D22" s="175" t="s">
        <v>123</v>
      </c>
      <c r="E22" s="175" t="s">
        <v>7</v>
      </c>
      <c r="F22" s="175" t="s">
        <v>124</v>
      </c>
      <c r="G22" s="175" t="s">
        <v>9</v>
      </c>
      <c r="H22" s="175" t="s">
        <v>10</v>
      </c>
      <c r="I22" s="175" t="s">
        <v>11</v>
      </c>
      <c r="J22" s="175" t="s">
        <v>125</v>
      </c>
      <c r="K22" s="175" t="s">
        <v>12</v>
      </c>
      <c r="L22" s="176" t="s">
        <v>13</v>
      </c>
      <c r="M22" s="175" t="s">
        <v>14</v>
      </c>
      <c r="N22" s="177" t="s">
        <v>37</v>
      </c>
    </row>
    <row r="23" spans="1:14">
      <c r="A23" s="407" t="s">
        <v>143</v>
      </c>
      <c r="B23" s="404" t="s">
        <v>144</v>
      </c>
      <c r="C23" s="410" t="s">
        <v>18</v>
      </c>
      <c r="D23" s="404" t="s">
        <v>145</v>
      </c>
      <c r="E23" s="413"/>
      <c r="F23" s="404">
        <v>0</v>
      </c>
      <c r="G23" s="444">
        <v>1941866</v>
      </c>
      <c r="H23" s="441">
        <v>2126190</v>
      </c>
      <c r="I23" s="444">
        <v>1909722</v>
      </c>
      <c r="J23" s="450">
        <v>1922222</v>
      </c>
      <c r="K23" s="453">
        <v>7900000</v>
      </c>
      <c r="L23" s="165" t="s">
        <v>146</v>
      </c>
      <c r="M23" s="413"/>
      <c r="N23" s="413"/>
    </row>
    <row r="24" spans="1:14">
      <c r="A24" s="408"/>
      <c r="B24" s="405"/>
      <c r="C24" s="411"/>
      <c r="D24" s="405"/>
      <c r="E24" s="414"/>
      <c r="F24" s="405"/>
      <c r="G24" s="445"/>
      <c r="H24" s="442"/>
      <c r="I24" s="445"/>
      <c r="J24" s="451"/>
      <c r="K24" s="454"/>
      <c r="L24" s="165" t="s">
        <v>147</v>
      </c>
      <c r="M24" s="414"/>
      <c r="N24" s="414"/>
    </row>
    <row r="25" spans="1:14">
      <c r="A25" s="408"/>
      <c r="B25" s="405"/>
      <c r="C25" s="411"/>
      <c r="D25" s="405"/>
      <c r="E25" s="414"/>
      <c r="F25" s="405"/>
      <c r="G25" s="445"/>
      <c r="H25" s="442"/>
      <c r="I25" s="445"/>
      <c r="J25" s="451"/>
      <c r="K25" s="454"/>
      <c r="L25" s="165" t="s">
        <v>148</v>
      </c>
      <c r="M25" s="414"/>
      <c r="N25" s="414"/>
    </row>
    <row r="26" spans="1:14">
      <c r="A26" s="408"/>
      <c r="B26" s="405"/>
      <c r="C26" s="411"/>
      <c r="D26" s="405"/>
      <c r="E26" s="414"/>
      <c r="F26" s="405"/>
      <c r="G26" s="445"/>
      <c r="H26" s="442"/>
      <c r="I26" s="445"/>
      <c r="J26" s="451"/>
      <c r="K26" s="454"/>
      <c r="L26" s="165" t="s">
        <v>149</v>
      </c>
      <c r="M26" s="414"/>
      <c r="N26" s="414"/>
    </row>
    <row r="27" spans="1:14">
      <c r="A27" s="408"/>
      <c r="B27" s="405"/>
      <c r="C27" s="411"/>
      <c r="D27" s="405"/>
      <c r="E27" s="414"/>
      <c r="F27" s="405"/>
      <c r="G27" s="445"/>
      <c r="H27" s="442"/>
      <c r="I27" s="445"/>
      <c r="J27" s="451"/>
      <c r="K27" s="454"/>
      <c r="L27" s="165" t="s">
        <v>150</v>
      </c>
      <c r="M27" s="414"/>
      <c r="N27" s="414"/>
    </row>
    <row r="28" spans="1:14">
      <c r="A28" s="408"/>
      <c r="B28" s="405"/>
      <c r="C28" s="411"/>
      <c r="D28" s="405"/>
      <c r="E28" s="414"/>
      <c r="F28" s="405"/>
      <c r="G28" s="445"/>
      <c r="H28" s="442"/>
      <c r="I28" s="445"/>
      <c r="J28" s="451"/>
      <c r="K28" s="454"/>
      <c r="L28" s="165" t="s">
        <v>151</v>
      </c>
      <c r="M28" s="414"/>
      <c r="N28" s="414"/>
    </row>
    <row r="29" spans="1:14" ht="33">
      <c r="A29" s="408"/>
      <c r="B29" s="405"/>
      <c r="C29" s="411"/>
      <c r="D29" s="405"/>
      <c r="E29" s="414"/>
      <c r="F29" s="405"/>
      <c r="G29" s="445"/>
      <c r="H29" s="442"/>
      <c r="I29" s="445"/>
      <c r="J29" s="451"/>
      <c r="K29" s="454"/>
      <c r="L29" s="165" t="s">
        <v>152</v>
      </c>
      <c r="M29" s="414"/>
      <c r="N29" s="414"/>
    </row>
    <row r="30" spans="1:14" ht="27.95" thickBot="1">
      <c r="A30" s="408"/>
      <c r="B30" s="405"/>
      <c r="C30" s="412"/>
      <c r="D30" s="406"/>
      <c r="E30" s="415"/>
      <c r="F30" s="406"/>
      <c r="G30" s="446"/>
      <c r="H30" s="443"/>
      <c r="I30" s="446"/>
      <c r="J30" s="452"/>
      <c r="K30" s="455"/>
      <c r="L30" s="167" t="s">
        <v>153</v>
      </c>
      <c r="M30" s="415"/>
      <c r="N30" s="414"/>
    </row>
    <row r="31" spans="1:14" ht="15" thickBot="1">
      <c r="A31" s="408"/>
      <c r="B31" s="405"/>
      <c r="C31" s="416" t="s">
        <v>154</v>
      </c>
      <c r="D31" s="417"/>
      <c r="E31" s="417"/>
      <c r="F31" s="417"/>
      <c r="G31" s="417"/>
      <c r="H31" s="417"/>
      <c r="I31" s="417"/>
      <c r="J31" s="417"/>
      <c r="K31" s="417"/>
      <c r="L31" s="417"/>
      <c r="M31" s="418"/>
      <c r="N31" s="414"/>
    </row>
    <row r="32" spans="1:14" ht="15" thickBot="1">
      <c r="A32" s="408"/>
      <c r="B32" s="406"/>
      <c r="C32" s="169"/>
      <c r="D32" s="178"/>
      <c r="E32" s="402"/>
      <c r="F32" s="403"/>
      <c r="G32" s="402"/>
      <c r="H32" s="419"/>
      <c r="I32" s="419"/>
      <c r="J32" s="419"/>
      <c r="K32" s="419"/>
      <c r="L32" s="419"/>
      <c r="M32" s="403"/>
      <c r="N32" s="415"/>
    </row>
    <row r="33" spans="1:14" ht="15" thickBot="1">
      <c r="A33" s="408"/>
      <c r="B33" s="160" t="s">
        <v>155</v>
      </c>
      <c r="C33" s="161"/>
      <c r="D33" s="162" t="s">
        <v>123</v>
      </c>
      <c r="E33" s="162" t="s">
        <v>7</v>
      </c>
      <c r="F33" s="162" t="s">
        <v>124</v>
      </c>
      <c r="G33" s="162" t="s">
        <v>9</v>
      </c>
      <c r="H33" s="162" t="s">
        <v>10</v>
      </c>
      <c r="I33" s="162" t="s">
        <v>11</v>
      </c>
      <c r="J33" s="162" t="s">
        <v>125</v>
      </c>
      <c r="K33" s="162" t="s">
        <v>12</v>
      </c>
      <c r="L33" s="163" t="s">
        <v>13</v>
      </c>
      <c r="M33" s="162" t="s">
        <v>14</v>
      </c>
      <c r="N33" s="179" t="s">
        <v>37</v>
      </c>
    </row>
    <row r="34" spans="1:14" ht="60.95" thickBot="1">
      <c r="A34" s="408"/>
      <c r="B34" s="404" t="s">
        <v>156</v>
      </c>
      <c r="C34" s="180" t="s">
        <v>18</v>
      </c>
      <c r="D34" s="169"/>
      <c r="E34" s="169"/>
      <c r="F34" s="168">
        <v>0</v>
      </c>
      <c r="G34" s="168">
        <v>312</v>
      </c>
      <c r="H34" s="168">
        <v>253</v>
      </c>
      <c r="I34" s="168">
        <v>280</v>
      </c>
      <c r="J34" s="168">
        <v>191</v>
      </c>
      <c r="K34" s="168">
        <v>1036</v>
      </c>
      <c r="L34" s="169"/>
      <c r="M34" s="181">
        <v>47208</v>
      </c>
      <c r="N34" s="182" t="s">
        <v>157</v>
      </c>
    </row>
    <row r="35" spans="1:14" ht="15" thickBot="1">
      <c r="A35" s="408"/>
      <c r="B35" s="405"/>
      <c r="C35" s="416" t="s">
        <v>140</v>
      </c>
      <c r="D35" s="417"/>
      <c r="E35" s="417"/>
      <c r="F35" s="417"/>
      <c r="G35" s="417"/>
      <c r="H35" s="417"/>
      <c r="I35" s="417"/>
      <c r="J35" s="417"/>
      <c r="K35" s="417"/>
      <c r="L35" s="417"/>
      <c r="M35" s="418"/>
      <c r="N35" s="183"/>
    </row>
    <row r="36" spans="1:14" ht="39" thickBot="1">
      <c r="A36" s="408"/>
      <c r="B36" s="406"/>
      <c r="C36" s="402"/>
      <c r="D36" s="419"/>
      <c r="E36" s="419"/>
      <c r="F36" s="419"/>
      <c r="G36" s="419"/>
      <c r="H36" s="419"/>
      <c r="I36" s="419"/>
      <c r="J36" s="419"/>
      <c r="K36" s="419"/>
      <c r="L36" s="419"/>
      <c r="M36" s="403"/>
      <c r="N36" s="168" t="s">
        <v>158</v>
      </c>
    </row>
    <row r="37" spans="1:14" ht="15" thickBot="1">
      <c r="A37" s="408"/>
      <c r="B37" s="160" t="s">
        <v>159</v>
      </c>
      <c r="C37" s="161"/>
      <c r="D37" s="162" t="s">
        <v>123</v>
      </c>
      <c r="E37" s="162" t="s">
        <v>7</v>
      </c>
      <c r="F37" s="162" t="s">
        <v>124</v>
      </c>
      <c r="G37" s="162" t="s">
        <v>9</v>
      </c>
      <c r="H37" s="162" t="s">
        <v>10</v>
      </c>
      <c r="I37" s="162" t="s">
        <v>11</v>
      </c>
      <c r="J37" s="162" t="s">
        <v>125</v>
      </c>
      <c r="K37" s="162" t="s">
        <v>12</v>
      </c>
      <c r="L37" s="163" t="s">
        <v>13</v>
      </c>
      <c r="M37" s="162" t="s">
        <v>14</v>
      </c>
      <c r="N37" s="179" t="s">
        <v>37</v>
      </c>
    </row>
    <row r="38" spans="1:14">
      <c r="A38" s="408"/>
      <c r="B38" s="447" t="s">
        <v>160</v>
      </c>
      <c r="C38" s="410" t="s">
        <v>18</v>
      </c>
      <c r="D38" s="404" t="s">
        <v>161</v>
      </c>
      <c r="E38" s="413"/>
      <c r="F38" s="404">
        <v>0</v>
      </c>
      <c r="G38" s="435">
        <v>0.7</v>
      </c>
      <c r="H38" s="435">
        <v>0.7</v>
      </c>
      <c r="I38" s="435">
        <v>0.7</v>
      </c>
      <c r="J38" s="435">
        <v>0.7</v>
      </c>
      <c r="K38" s="435">
        <v>0.7</v>
      </c>
      <c r="L38" s="165" t="s">
        <v>162</v>
      </c>
      <c r="M38" s="420">
        <v>47208</v>
      </c>
      <c r="N38" s="404" t="s">
        <v>163</v>
      </c>
    </row>
    <row r="39" spans="1:14">
      <c r="A39" s="408"/>
      <c r="B39" s="448"/>
      <c r="C39" s="411"/>
      <c r="D39" s="405"/>
      <c r="E39" s="414"/>
      <c r="F39" s="405"/>
      <c r="G39" s="436"/>
      <c r="H39" s="436"/>
      <c r="I39" s="436"/>
      <c r="J39" s="436"/>
      <c r="K39" s="436"/>
      <c r="L39" s="165" t="s">
        <v>164</v>
      </c>
      <c r="M39" s="421"/>
      <c r="N39" s="405"/>
    </row>
    <row r="40" spans="1:14">
      <c r="A40" s="408"/>
      <c r="B40" s="448"/>
      <c r="C40" s="411"/>
      <c r="D40" s="405"/>
      <c r="E40" s="414"/>
      <c r="F40" s="405"/>
      <c r="G40" s="436"/>
      <c r="H40" s="436"/>
      <c r="I40" s="436"/>
      <c r="J40" s="436"/>
      <c r="K40" s="436"/>
      <c r="L40" s="165" t="s">
        <v>165</v>
      </c>
      <c r="M40" s="421"/>
      <c r="N40" s="405"/>
    </row>
    <row r="41" spans="1:14" ht="22.5" thickBot="1">
      <c r="A41" s="408"/>
      <c r="B41" s="448"/>
      <c r="C41" s="412"/>
      <c r="D41" s="406"/>
      <c r="E41" s="415"/>
      <c r="F41" s="406"/>
      <c r="G41" s="437"/>
      <c r="H41" s="437"/>
      <c r="I41" s="437"/>
      <c r="J41" s="437"/>
      <c r="K41" s="437"/>
      <c r="L41" s="167" t="s">
        <v>166</v>
      </c>
      <c r="M41" s="422"/>
      <c r="N41" s="405"/>
    </row>
    <row r="42" spans="1:14" ht="15" thickBot="1">
      <c r="A42" s="408"/>
      <c r="B42" s="448"/>
      <c r="C42" s="416" t="s">
        <v>167</v>
      </c>
      <c r="D42" s="417"/>
      <c r="E42" s="417"/>
      <c r="F42" s="417"/>
      <c r="G42" s="417"/>
      <c r="H42" s="417"/>
      <c r="I42" s="417"/>
      <c r="J42" s="417"/>
      <c r="K42" s="417"/>
      <c r="L42" s="417"/>
      <c r="M42" s="418"/>
      <c r="N42" s="405"/>
    </row>
    <row r="43" spans="1:14" ht="15" thickBot="1">
      <c r="A43" s="408"/>
      <c r="B43" s="449"/>
      <c r="C43" s="169"/>
      <c r="D43" s="178"/>
      <c r="E43" s="402"/>
      <c r="F43" s="403"/>
      <c r="G43" s="402"/>
      <c r="H43" s="419"/>
      <c r="I43" s="419"/>
      <c r="J43" s="419"/>
      <c r="K43" s="419"/>
      <c r="L43" s="419"/>
      <c r="M43" s="403"/>
      <c r="N43" s="405"/>
    </row>
    <row r="44" spans="1:14" ht="15" thickBot="1">
      <c r="A44" s="408"/>
      <c r="B44" s="160" t="s">
        <v>168</v>
      </c>
      <c r="C44" s="161"/>
      <c r="D44" s="162" t="s">
        <v>123</v>
      </c>
      <c r="E44" s="162" t="s">
        <v>7</v>
      </c>
      <c r="F44" s="162" t="s">
        <v>124</v>
      </c>
      <c r="G44" s="162" t="s">
        <v>9</v>
      </c>
      <c r="H44" s="162" t="s">
        <v>10</v>
      </c>
      <c r="I44" s="162" t="s">
        <v>11</v>
      </c>
      <c r="J44" s="162" t="s">
        <v>125</v>
      </c>
      <c r="K44" s="162" t="s">
        <v>12</v>
      </c>
      <c r="L44" s="163" t="s">
        <v>13</v>
      </c>
      <c r="M44" s="162" t="s">
        <v>14</v>
      </c>
      <c r="N44" s="405"/>
    </row>
    <row r="45" spans="1:14">
      <c r="A45" s="408"/>
      <c r="B45" s="404" t="s">
        <v>169</v>
      </c>
      <c r="C45" s="410" t="s">
        <v>18</v>
      </c>
      <c r="D45" s="404" t="s">
        <v>51</v>
      </c>
      <c r="E45" s="413"/>
      <c r="F45" s="404">
        <v>0</v>
      </c>
      <c r="G45" s="441">
        <v>742500</v>
      </c>
      <c r="H45" s="441">
        <v>720000</v>
      </c>
      <c r="I45" s="441">
        <v>742500</v>
      </c>
      <c r="J45" s="444">
        <v>525000</v>
      </c>
      <c r="K45" s="438">
        <v>2730000</v>
      </c>
      <c r="L45" s="164" t="s">
        <v>170</v>
      </c>
      <c r="M45" s="420">
        <v>47208</v>
      </c>
      <c r="N45" s="405"/>
    </row>
    <row r="46" spans="1:14">
      <c r="A46" s="408"/>
      <c r="B46" s="405"/>
      <c r="C46" s="411"/>
      <c r="D46" s="405"/>
      <c r="E46" s="414"/>
      <c r="F46" s="405"/>
      <c r="G46" s="442"/>
      <c r="H46" s="442"/>
      <c r="I46" s="442"/>
      <c r="J46" s="445"/>
      <c r="K46" s="439"/>
      <c r="L46" s="164" t="s">
        <v>171</v>
      </c>
      <c r="M46" s="421"/>
      <c r="N46" s="405"/>
    </row>
    <row r="47" spans="1:14">
      <c r="A47" s="408"/>
      <c r="B47" s="405"/>
      <c r="C47" s="411"/>
      <c r="D47" s="405"/>
      <c r="E47" s="414"/>
      <c r="F47" s="405"/>
      <c r="G47" s="442"/>
      <c r="H47" s="442"/>
      <c r="I47" s="442"/>
      <c r="J47" s="445"/>
      <c r="K47" s="439"/>
      <c r="L47" s="164" t="s">
        <v>172</v>
      </c>
      <c r="M47" s="421"/>
      <c r="N47" s="405"/>
    </row>
    <row r="48" spans="1:14">
      <c r="A48" s="408"/>
      <c r="B48" s="405"/>
      <c r="C48" s="411"/>
      <c r="D48" s="405"/>
      <c r="E48" s="414"/>
      <c r="F48" s="405"/>
      <c r="G48" s="442"/>
      <c r="H48" s="442"/>
      <c r="I48" s="442"/>
      <c r="J48" s="445"/>
      <c r="K48" s="439"/>
      <c r="L48" s="165" t="s">
        <v>173</v>
      </c>
      <c r="M48" s="421"/>
      <c r="N48" s="405"/>
    </row>
    <row r="49" spans="1:14">
      <c r="A49" s="408"/>
      <c r="B49" s="405"/>
      <c r="C49" s="411"/>
      <c r="D49" s="405"/>
      <c r="E49" s="414"/>
      <c r="F49" s="405"/>
      <c r="G49" s="442"/>
      <c r="H49" s="442"/>
      <c r="I49" s="442"/>
      <c r="J49" s="445"/>
      <c r="K49" s="439"/>
      <c r="L49" s="165" t="s">
        <v>174</v>
      </c>
      <c r="M49" s="421"/>
      <c r="N49" s="405"/>
    </row>
    <row r="50" spans="1:14">
      <c r="A50" s="408"/>
      <c r="B50" s="405"/>
      <c r="C50" s="411"/>
      <c r="D50" s="405"/>
      <c r="E50" s="414"/>
      <c r="F50" s="405"/>
      <c r="G50" s="442"/>
      <c r="H50" s="442"/>
      <c r="I50" s="442"/>
      <c r="J50" s="445"/>
      <c r="K50" s="439"/>
      <c r="L50" s="165" t="s">
        <v>175</v>
      </c>
      <c r="M50" s="421"/>
      <c r="N50" s="405"/>
    </row>
    <row r="51" spans="1:14" ht="33.6" thickBot="1">
      <c r="A51" s="408"/>
      <c r="B51" s="405"/>
      <c r="C51" s="412"/>
      <c r="D51" s="406"/>
      <c r="E51" s="415"/>
      <c r="F51" s="406"/>
      <c r="G51" s="443"/>
      <c r="H51" s="443"/>
      <c r="I51" s="443"/>
      <c r="J51" s="446"/>
      <c r="K51" s="440"/>
      <c r="L51" s="167" t="s">
        <v>176</v>
      </c>
      <c r="M51" s="422"/>
      <c r="N51" s="405"/>
    </row>
    <row r="52" spans="1:14" ht="15" thickBot="1">
      <c r="A52" s="408"/>
      <c r="B52" s="405"/>
      <c r="C52" s="416" t="s">
        <v>140</v>
      </c>
      <c r="D52" s="417"/>
      <c r="E52" s="417"/>
      <c r="F52" s="417"/>
      <c r="G52" s="417"/>
      <c r="H52" s="417"/>
      <c r="I52" s="417"/>
      <c r="J52" s="417"/>
      <c r="K52" s="417"/>
      <c r="L52" s="417"/>
      <c r="M52" s="418"/>
      <c r="N52" s="405"/>
    </row>
    <row r="53" spans="1:14" ht="15" thickBot="1">
      <c r="A53" s="409"/>
      <c r="B53" s="406"/>
      <c r="C53" s="169"/>
      <c r="D53" s="178"/>
      <c r="E53" s="402"/>
      <c r="F53" s="419"/>
      <c r="G53" s="419"/>
      <c r="H53" s="419"/>
      <c r="I53" s="419"/>
      <c r="J53" s="419"/>
      <c r="K53" s="419"/>
      <c r="L53" s="419"/>
      <c r="M53" s="403"/>
      <c r="N53" s="406"/>
    </row>
    <row r="54" spans="1:14" ht="15" thickBot="1">
      <c r="A54" s="423" t="s">
        <v>59</v>
      </c>
      <c r="B54" s="185" t="s">
        <v>60</v>
      </c>
      <c r="C54" s="186"/>
      <c r="D54" s="186"/>
      <c r="E54" s="185" t="s">
        <v>61</v>
      </c>
      <c r="F54" s="185" t="s">
        <v>62</v>
      </c>
      <c r="G54" s="185" t="s">
        <v>63</v>
      </c>
      <c r="H54" s="186"/>
      <c r="I54" s="186"/>
      <c r="J54" s="186"/>
      <c r="K54" s="186"/>
      <c r="L54" s="186"/>
      <c r="M54" s="433" t="s">
        <v>64</v>
      </c>
      <c r="N54" s="434"/>
    </row>
    <row r="55" spans="1:14" ht="15" thickBot="1">
      <c r="A55" s="424"/>
      <c r="B55" s="188">
        <v>7000000</v>
      </c>
      <c r="C55" s="169"/>
      <c r="D55" s="169"/>
      <c r="E55" s="169"/>
      <c r="F55" s="189">
        <v>1000000</v>
      </c>
      <c r="G55" s="190">
        <v>8000000</v>
      </c>
      <c r="H55" s="169"/>
      <c r="I55" s="169"/>
      <c r="J55" s="169"/>
      <c r="K55" s="169"/>
      <c r="L55" s="169"/>
      <c r="M55" s="402"/>
      <c r="N55" s="403"/>
    </row>
    <row r="56" spans="1:14" ht="15" thickBot="1">
      <c r="A56" s="423" t="s">
        <v>65</v>
      </c>
      <c r="B56" s="185" t="s">
        <v>66</v>
      </c>
      <c r="C56" s="186"/>
      <c r="D56" s="186"/>
      <c r="E56" s="389"/>
      <c r="F56" s="390"/>
      <c r="G56" s="390"/>
      <c r="H56" s="390"/>
      <c r="I56" s="390"/>
      <c r="J56" s="390"/>
      <c r="K56" s="390"/>
      <c r="L56" s="390"/>
      <c r="M56" s="390"/>
      <c r="N56" s="391"/>
    </row>
    <row r="57" spans="1:14" ht="15" thickBot="1">
      <c r="A57" s="424"/>
      <c r="B57" s="180">
        <v>33</v>
      </c>
      <c r="C57" s="169"/>
      <c r="D57" s="169"/>
      <c r="E57" s="395"/>
      <c r="F57" s="396"/>
      <c r="G57" s="396"/>
      <c r="H57" s="396"/>
      <c r="I57" s="396"/>
      <c r="J57" s="396"/>
      <c r="K57" s="396"/>
      <c r="L57" s="396"/>
      <c r="M57" s="396"/>
      <c r="N57" s="397"/>
    </row>
    <row r="58" spans="1:14" ht="15" thickBot="1">
      <c r="A58" s="192"/>
    </row>
    <row r="59" spans="1:14" ht="15" thickBot="1">
      <c r="A59" s="172" t="s">
        <v>73</v>
      </c>
      <c r="B59" s="173" t="s">
        <v>74</v>
      </c>
      <c r="C59" s="174"/>
      <c r="D59" s="175" t="s">
        <v>123</v>
      </c>
      <c r="E59" s="175" t="s">
        <v>7</v>
      </c>
      <c r="F59" s="175" t="s">
        <v>124</v>
      </c>
      <c r="G59" s="175" t="s">
        <v>9</v>
      </c>
      <c r="H59" s="175" t="s">
        <v>10</v>
      </c>
      <c r="I59" s="175" t="s">
        <v>11</v>
      </c>
      <c r="J59" s="175" t="s">
        <v>125</v>
      </c>
      <c r="K59" s="175" t="s">
        <v>12</v>
      </c>
      <c r="L59" s="176" t="s">
        <v>13</v>
      </c>
      <c r="M59" s="175" t="s">
        <v>14</v>
      </c>
      <c r="N59" s="177" t="s">
        <v>37</v>
      </c>
    </row>
    <row r="60" spans="1:14">
      <c r="A60" s="407" t="s">
        <v>177</v>
      </c>
      <c r="B60" s="404" t="s">
        <v>178</v>
      </c>
      <c r="C60" s="410" t="s">
        <v>18</v>
      </c>
      <c r="D60" s="404" t="s">
        <v>179</v>
      </c>
      <c r="E60" s="413"/>
      <c r="F60" s="404">
        <v>72</v>
      </c>
      <c r="G60" s="404">
        <v>805</v>
      </c>
      <c r="H60" s="404">
        <v>799</v>
      </c>
      <c r="I60" s="404">
        <v>703</v>
      </c>
      <c r="J60" s="404">
        <v>700</v>
      </c>
      <c r="K60" s="438">
        <v>3080</v>
      </c>
      <c r="L60" s="164" t="s">
        <v>180</v>
      </c>
      <c r="M60" s="420">
        <v>47208</v>
      </c>
      <c r="N60" s="413"/>
    </row>
    <row r="61" spans="1:14">
      <c r="A61" s="408"/>
      <c r="B61" s="405"/>
      <c r="C61" s="411"/>
      <c r="D61" s="405"/>
      <c r="E61" s="414"/>
      <c r="F61" s="405"/>
      <c r="G61" s="405"/>
      <c r="H61" s="405"/>
      <c r="I61" s="405"/>
      <c r="J61" s="405"/>
      <c r="K61" s="439"/>
      <c r="L61" s="164" t="s">
        <v>181</v>
      </c>
      <c r="M61" s="421"/>
      <c r="N61" s="414"/>
    </row>
    <row r="62" spans="1:14">
      <c r="A62" s="408"/>
      <c r="B62" s="405"/>
      <c r="C62" s="411"/>
      <c r="D62" s="405"/>
      <c r="E62" s="414"/>
      <c r="F62" s="405"/>
      <c r="G62" s="405"/>
      <c r="H62" s="405"/>
      <c r="I62" s="405"/>
      <c r="J62" s="405"/>
      <c r="K62" s="439"/>
      <c r="L62" s="164" t="s">
        <v>182</v>
      </c>
      <c r="M62" s="421"/>
      <c r="N62" s="414"/>
    </row>
    <row r="63" spans="1:14" ht="15" thickBot="1">
      <c r="A63" s="408"/>
      <c r="B63" s="405"/>
      <c r="C63" s="412"/>
      <c r="D63" s="406"/>
      <c r="E63" s="415"/>
      <c r="F63" s="406"/>
      <c r="G63" s="406"/>
      <c r="H63" s="406"/>
      <c r="I63" s="406"/>
      <c r="J63" s="406"/>
      <c r="K63" s="440"/>
      <c r="L63" s="167" t="s">
        <v>183</v>
      </c>
      <c r="M63" s="422"/>
      <c r="N63" s="414"/>
    </row>
    <row r="64" spans="1:14" ht="15" thickBot="1">
      <c r="A64" s="408"/>
      <c r="B64" s="405"/>
      <c r="C64" s="416" t="s">
        <v>167</v>
      </c>
      <c r="D64" s="417"/>
      <c r="E64" s="417"/>
      <c r="F64" s="417"/>
      <c r="G64" s="417"/>
      <c r="H64" s="417"/>
      <c r="I64" s="417"/>
      <c r="J64" s="417"/>
      <c r="K64" s="417"/>
      <c r="L64" s="417"/>
      <c r="M64" s="418"/>
      <c r="N64" s="414"/>
    </row>
    <row r="65" spans="1:14" ht="15" thickBot="1">
      <c r="A65" s="408"/>
      <c r="B65" s="406"/>
      <c r="C65" s="402"/>
      <c r="D65" s="419"/>
      <c r="E65" s="419"/>
      <c r="F65" s="419"/>
      <c r="G65" s="419"/>
      <c r="H65" s="419"/>
      <c r="I65" s="419"/>
      <c r="J65" s="419"/>
      <c r="K65" s="419"/>
      <c r="L65" s="419"/>
      <c r="M65" s="403"/>
      <c r="N65" s="415"/>
    </row>
    <row r="66" spans="1:14" ht="15" thickBot="1">
      <c r="A66" s="408"/>
      <c r="B66" s="160" t="s">
        <v>184</v>
      </c>
      <c r="C66" s="161"/>
      <c r="D66" s="162" t="s">
        <v>123</v>
      </c>
      <c r="E66" s="162" t="s">
        <v>7</v>
      </c>
      <c r="F66" s="162" t="s">
        <v>124</v>
      </c>
      <c r="G66" s="162" t="s">
        <v>9</v>
      </c>
      <c r="H66" s="162" t="s">
        <v>10</v>
      </c>
      <c r="I66" s="162" t="s">
        <v>11</v>
      </c>
      <c r="J66" s="162" t="s">
        <v>125</v>
      </c>
      <c r="K66" s="162" t="s">
        <v>12</v>
      </c>
      <c r="L66" s="163" t="s">
        <v>13</v>
      </c>
      <c r="M66" s="162" t="s">
        <v>14</v>
      </c>
      <c r="N66" s="179" t="s">
        <v>37</v>
      </c>
    </row>
    <row r="67" spans="1:14">
      <c r="A67" s="408"/>
      <c r="B67" s="404" t="s">
        <v>185</v>
      </c>
      <c r="C67" s="410" t="s">
        <v>18</v>
      </c>
      <c r="D67" s="404" t="s">
        <v>186</v>
      </c>
      <c r="E67" s="413"/>
      <c r="F67" s="404">
        <v>0</v>
      </c>
      <c r="G67" s="404">
        <v>445</v>
      </c>
      <c r="H67" s="404">
        <v>362</v>
      </c>
      <c r="I67" s="404">
        <v>400</v>
      </c>
      <c r="J67" s="404">
        <v>273</v>
      </c>
      <c r="K67" s="438">
        <v>1480</v>
      </c>
      <c r="L67" s="164" t="s">
        <v>187</v>
      </c>
      <c r="M67" s="420">
        <v>47208</v>
      </c>
      <c r="N67" s="404" t="s">
        <v>188</v>
      </c>
    </row>
    <row r="68" spans="1:14">
      <c r="A68" s="408"/>
      <c r="B68" s="405"/>
      <c r="C68" s="411"/>
      <c r="D68" s="405"/>
      <c r="E68" s="414"/>
      <c r="F68" s="405"/>
      <c r="G68" s="405"/>
      <c r="H68" s="405"/>
      <c r="I68" s="405"/>
      <c r="J68" s="405"/>
      <c r="K68" s="439"/>
      <c r="L68" s="164" t="s">
        <v>189</v>
      </c>
      <c r="M68" s="421"/>
      <c r="N68" s="405"/>
    </row>
    <row r="69" spans="1:14">
      <c r="A69" s="408"/>
      <c r="B69" s="405"/>
      <c r="C69" s="411"/>
      <c r="D69" s="405"/>
      <c r="E69" s="414"/>
      <c r="F69" s="405"/>
      <c r="G69" s="405"/>
      <c r="H69" s="405"/>
      <c r="I69" s="405"/>
      <c r="J69" s="405"/>
      <c r="K69" s="439"/>
      <c r="L69" s="164" t="s">
        <v>190</v>
      </c>
      <c r="M69" s="421"/>
      <c r="N69" s="405"/>
    </row>
    <row r="70" spans="1:14">
      <c r="A70" s="408"/>
      <c r="B70" s="405"/>
      <c r="C70" s="411"/>
      <c r="D70" s="405"/>
      <c r="E70" s="414"/>
      <c r="F70" s="405"/>
      <c r="G70" s="405"/>
      <c r="H70" s="405"/>
      <c r="I70" s="405"/>
      <c r="J70" s="405"/>
      <c r="K70" s="439"/>
      <c r="L70" s="165" t="s">
        <v>191</v>
      </c>
      <c r="M70" s="421"/>
      <c r="N70" s="405"/>
    </row>
    <row r="71" spans="1:14">
      <c r="A71" s="408"/>
      <c r="B71" s="405"/>
      <c r="C71" s="411"/>
      <c r="D71" s="405"/>
      <c r="E71" s="414"/>
      <c r="F71" s="405"/>
      <c r="G71" s="405"/>
      <c r="H71" s="405"/>
      <c r="I71" s="405"/>
      <c r="J71" s="405"/>
      <c r="K71" s="439"/>
      <c r="L71" s="165" t="s">
        <v>192</v>
      </c>
      <c r="M71" s="421"/>
      <c r="N71" s="405"/>
    </row>
    <row r="72" spans="1:14">
      <c r="A72" s="408"/>
      <c r="B72" s="405"/>
      <c r="C72" s="411"/>
      <c r="D72" s="405"/>
      <c r="E72" s="414"/>
      <c r="F72" s="405"/>
      <c r="G72" s="405"/>
      <c r="H72" s="405"/>
      <c r="I72" s="405"/>
      <c r="J72" s="405"/>
      <c r="K72" s="439"/>
      <c r="L72" s="165" t="s">
        <v>193</v>
      </c>
      <c r="M72" s="421"/>
      <c r="N72" s="405"/>
    </row>
    <row r="73" spans="1:14" ht="27.6">
      <c r="A73" s="408"/>
      <c r="B73" s="405"/>
      <c r="C73" s="411"/>
      <c r="D73" s="405"/>
      <c r="E73" s="414"/>
      <c r="F73" s="405"/>
      <c r="G73" s="405"/>
      <c r="H73" s="405"/>
      <c r="I73" s="405"/>
      <c r="J73" s="405"/>
      <c r="K73" s="439"/>
      <c r="L73" s="165" t="s">
        <v>194</v>
      </c>
      <c r="M73" s="421"/>
      <c r="N73" s="405"/>
    </row>
    <row r="74" spans="1:14">
      <c r="A74" s="408"/>
      <c r="B74" s="405"/>
      <c r="C74" s="411"/>
      <c r="D74" s="405"/>
      <c r="E74" s="414"/>
      <c r="F74" s="405"/>
      <c r="G74" s="405"/>
      <c r="H74" s="405"/>
      <c r="I74" s="405"/>
      <c r="J74" s="405"/>
      <c r="K74" s="439"/>
      <c r="L74" s="165" t="s">
        <v>195</v>
      </c>
      <c r="M74" s="421"/>
      <c r="N74" s="405"/>
    </row>
    <row r="75" spans="1:14" ht="15" thickBot="1">
      <c r="A75" s="408"/>
      <c r="B75" s="405"/>
      <c r="C75" s="412"/>
      <c r="D75" s="406"/>
      <c r="E75" s="415"/>
      <c r="F75" s="406"/>
      <c r="G75" s="406"/>
      <c r="H75" s="406"/>
      <c r="I75" s="406"/>
      <c r="J75" s="406"/>
      <c r="K75" s="440"/>
      <c r="L75" s="167" t="s">
        <v>196</v>
      </c>
      <c r="M75" s="422"/>
      <c r="N75" s="405"/>
    </row>
    <row r="76" spans="1:14" ht="15" thickBot="1">
      <c r="A76" s="408"/>
      <c r="B76" s="405"/>
      <c r="C76" s="416" t="s">
        <v>167</v>
      </c>
      <c r="D76" s="417"/>
      <c r="E76" s="417"/>
      <c r="F76" s="417"/>
      <c r="G76" s="417"/>
      <c r="H76" s="417"/>
      <c r="I76" s="417"/>
      <c r="J76" s="417"/>
      <c r="K76" s="417"/>
      <c r="L76" s="417"/>
      <c r="M76" s="418"/>
      <c r="N76" s="405"/>
    </row>
    <row r="77" spans="1:14" ht="15" thickBot="1">
      <c r="A77" s="408"/>
      <c r="B77" s="406"/>
      <c r="C77" s="402"/>
      <c r="D77" s="419"/>
      <c r="E77" s="419"/>
      <c r="F77" s="419"/>
      <c r="G77" s="419"/>
      <c r="H77" s="419"/>
      <c r="I77" s="419"/>
      <c r="J77" s="419"/>
      <c r="K77" s="419"/>
      <c r="L77" s="419"/>
      <c r="M77" s="403"/>
      <c r="N77" s="406"/>
    </row>
    <row r="78" spans="1:14" ht="15" thickBot="1">
      <c r="A78" s="408"/>
      <c r="B78" s="160" t="s">
        <v>197</v>
      </c>
      <c r="C78" s="161"/>
      <c r="D78" s="162" t="s">
        <v>123</v>
      </c>
      <c r="E78" s="162" t="s">
        <v>7</v>
      </c>
      <c r="F78" s="162" t="s">
        <v>124</v>
      </c>
      <c r="G78" s="162" t="s">
        <v>9</v>
      </c>
      <c r="H78" s="162" t="s">
        <v>10</v>
      </c>
      <c r="I78" s="162" t="s">
        <v>11</v>
      </c>
      <c r="J78" s="162" t="s">
        <v>125</v>
      </c>
      <c r="K78" s="162" t="s">
        <v>12</v>
      </c>
      <c r="L78" s="163" t="s">
        <v>13</v>
      </c>
      <c r="M78" s="162" t="s">
        <v>14</v>
      </c>
      <c r="N78" s="179" t="s">
        <v>37</v>
      </c>
    </row>
    <row r="79" spans="1:14">
      <c r="A79" s="408"/>
      <c r="B79" s="404" t="s">
        <v>198</v>
      </c>
      <c r="C79" s="410" t="s">
        <v>18</v>
      </c>
      <c r="D79" s="404" t="s">
        <v>199</v>
      </c>
      <c r="E79" s="413"/>
      <c r="F79" s="404">
        <v>0</v>
      </c>
      <c r="G79" s="404">
        <v>165</v>
      </c>
      <c r="H79" s="404">
        <v>160</v>
      </c>
      <c r="I79" s="404">
        <v>165</v>
      </c>
      <c r="J79" s="404">
        <v>105</v>
      </c>
      <c r="K79" s="404">
        <v>595</v>
      </c>
      <c r="L79" s="164" t="s">
        <v>200</v>
      </c>
      <c r="M79" s="420">
        <v>47208</v>
      </c>
      <c r="N79" s="404" t="s">
        <v>188</v>
      </c>
    </row>
    <row r="80" spans="1:14">
      <c r="A80" s="408"/>
      <c r="B80" s="405"/>
      <c r="C80" s="411"/>
      <c r="D80" s="405"/>
      <c r="E80" s="414"/>
      <c r="F80" s="405"/>
      <c r="G80" s="405"/>
      <c r="H80" s="405"/>
      <c r="I80" s="405"/>
      <c r="J80" s="405"/>
      <c r="K80" s="405"/>
      <c r="L80" s="164" t="s">
        <v>201</v>
      </c>
      <c r="M80" s="421"/>
      <c r="N80" s="405"/>
    </row>
    <row r="81" spans="1:14">
      <c r="A81" s="408"/>
      <c r="B81" s="405"/>
      <c r="C81" s="411"/>
      <c r="D81" s="405"/>
      <c r="E81" s="414"/>
      <c r="F81" s="405"/>
      <c r="G81" s="405"/>
      <c r="H81" s="405"/>
      <c r="I81" s="405"/>
      <c r="J81" s="405"/>
      <c r="K81" s="405"/>
      <c r="L81" s="164" t="s">
        <v>202</v>
      </c>
      <c r="M81" s="421"/>
      <c r="N81" s="405"/>
    </row>
    <row r="82" spans="1:14">
      <c r="A82" s="408"/>
      <c r="B82" s="405"/>
      <c r="C82" s="411"/>
      <c r="D82" s="405"/>
      <c r="E82" s="414"/>
      <c r="F82" s="405"/>
      <c r="G82" s="405"/>
      <c r="H82" s="405"/>
      <c r="I82" s="405"/>
      <c r="J82" s="405"/>
      <c r="K82" s="405"/>
      <c r="L82" s="165" t="s">
        <v>203</v>
      </c>
      <c r="M82" s="421"/>
      <c r="N82" s="405"/>
    </row>
    <row r="83" spans="1:14">
      <c r="A83" s="408"/>
      <c r="B83" s="405"/>
      <c r="C83" s="411"/>
      <c r="D83" s="405"/>
      <c r="E83" s="414"/>
      <c r="F83" s="405"/>
      <c r="G83" s="405"/>
      <c r="H83" s="405"/>
      <c r="I83" s="405"/>
      <c r="J83" s="405"/>
      <c r="K83" s="405"/>
      <c r="L83" s="165" t="s">
        <v>204</v>
      </c>
      <c r="M83" s="421"/>
      <c r="N83" s="405"/>
    </row>
    <row r="84" spans="1:14">
      <c r="A84" s="408"/>
      <c r="B84" s="405"/>
      <c r="C84" s="411"/>
      <c r="D84" s="405"/>
      <c r="E84" s="414"/>
      <c r="F84" s="405"/>
      <c r="G84" s="405"/>
      <c r="H84" s="405"/>
      <c r="I84" s="405"/>
      <c r="J84" s="405"/>
      <c r="K84" s="405"/>
      <c r="L84" s="165" t="s">
        <v>205</v>
      </c>
      <c r="M84" s="421"/>
      <c r="N84" s="405"/>
    </row>
    <row r="85" spans="1:14" ht="27.95" thickBot="1">
      <c r="A85" s="408"/>
      <c r="B85" s="405"/>
      <c r="C85" s="412"/>
      <c r="D85" s="406"/>
      <c r="E85" s="415"/>
      <c r="F85" s="406"/>
      <c r="G85" s="406"/>
      <c r="H85" s="406"/>
      <c r="I85" s="406"/>
      <c r="J85" s="406"/>
      <c r="K85" s="406"/>
      <c r="L85" s="167" t="s">
        <v>206</v>
      </c>
      <c r="M85" s="422"/>
      <c r="N85" s="405"/>
    </row>
    <row r="86" spans="1:14" ht="15" thickBot="1">
      <c r="A86" s="408"/>
      <c r="B86" s="405"/>
      <c r="C86" s="416" t="s">
        <v>167</v>
      </c>
      <c r="D86" s="417"/>
      <c r="E86" s="417"/>
      <c r="F86" s="417"/>
      <c r="G86" s="417"/>
      <c r="H86" s="417"/>
      <c r="I86" s="417"/>
      <c r="J86" s="417"/>
      <c r="K86" s="417"/>
      <c r="L86" s="417"/>
      <c r="M86" s="418"/>
      <c r="N86" s="405"/>
    </row>
    <row r="87" spans="1:14" ht="15" thickBot="1">
      <c r="A87" s="409"/>
      <c r="B87" s="406"/>
      <c r="C87" s="169"/>
      <c r="D87" s="178"/>
      <c r="E87" s="402"/>
      <c r="F87" s="419"/>
      <c r="G87" s="419"/>
      <c r="H87" s="419"/>
      <c r="I87" s="419"/>
      <c r="J87" s="419"/>
      <c r="K87" s="419"/>
      <c r="L87" s="419"/>
      <c r="M87" s="403"/>
      <c r="N87" s="406"/>
    </row>
    <row r="88" spans="1:14" ht="15" thickBot="1">
      <c r="A88" s="423" t="s">
        <v>59</v>
      </c>
      <c r="B88" s="185" t="s">
        <v>60</v>
      </c>
      <c r="C88" s="186"/>
      <c r="D88" s="186"/>
      <c r="E88" s="185" t="s">
        <v>61</v>
      </c>
      <c r="F88" s="185" t="s">
        <v>62</v>
      </c>
      <c r="G88" s="185" t="s">
        <v>63</v>
      </c>
      <c r="H88" s="186"/>
      <c r="I88" s="186"/>
      <c r="J88" s="186"/>
      <c r="K88" s="186"/>
      <c r="L88" s="186"/>
      <c r="M88" s="433" t="s">
        <v>64</v>
      </c>
      <c r="N88" s="434"/>
    </row>
    <row r="89" spans="1:14" ht="15" thickBot="1">
      <c r="A89" s="424"/>
      <c r="B89" s="193">
        <v>2839822</v>
      </c>
      <c r="C89" s="169"/>
      <c r="D89" s="169"/>
      <c r="E89" s="169"/>
      <c r="F89" s="169"/>
      <c r="G89" s="194">
        <v>2839822</v>
      </c>
      <c r="H89" s="169"/>
      <c r="I89" s="169"/>
      <c r="J89" s="169"/>
      <c r="K89" s="169"/>
      <c r="L89" s="169"/>
      <c r="M89" s="402"/>
      <c r="N89" s="403"/>
    </row>
    <row r="90" spans="1:14" ht="15" thickBot="1">
      <c r="A90" s="154"/>
    </row>
    <row r="91" spans="1:14" ht="15" thickBot="1">
      <c r="A91" s="172" t="s">
        <v>65</v>
      </c>
      <c r="B91" s="187" t="s">
        <v>66</v>
      </c>
      <c r="C91" s="195"/>
      <c r="D91" s="195"/>
      <c r="E91" s="196"/>
      <c r="F91" s="196"/>
      <c r="G91" s="196"/>
      <c r="H91" s="196"/>
      <c r="I91" s="196"/>
      <c r="J91" s="196"/>
      <c r="K91" s="196"/>
      <c r="L91" s="196"/>
      <c r="M91" s="196"/>
      <c r="N91" s="196"/>
    </row>
    <row r="92" spans="1:14" ht="15" thickBot="1">
      <c r="A92" s="197"/>
      <c r="B92" s="180">
        <v>33</v>
      </c>
      <c r="C92" s="169"/>
      <c r="D92" s="169"/>
      <c r="E92" s="191"/>
      <c r="F92" s="191"/>
      <c r="G92" s="191"/>
      <c r="H92" s="191"/>
      <c r="I92" s="191"/>
      <c r="J92" s="191"/>
      <c r="K92" s="191"/>
      <c r="L92" s="191"/>
      <c r="M92" s="191"/>
      <c r="N92" s="191"/>
    </row>
    <row r="94" spans="1:14">
      <c r="A94" s="198"/>
    </row>
    <row r="95" spans="1:14">
      <c r="A95" s="198"/>
    </row>
    <row r="96" spans="1:14" ht="18.95" thickBot="1">
      <c r="A96" s="199"/>
    </row>
    <row r="97" spans="1:14" ht="15" thickBot="1">
      <c r="A97" s="172" t="s">
        <v>82</v>
      </c>
      <c r="B97" s="173" t="s">
        <v>83</v>
      </c>
      <c r="C97" s="174"/>
      <c r="D97" s="175" t="s">
        <v>123</v>
      </c>
      <c r="E97" s="175" t="s">
        <v>7</v>
      </c>
      <c r="F97" s="175" t="s">
        <v>124</v>
      </c>
      <c r="G97" s="175" t="s">
        <v>9</v>
      </c>
      <c r="H97" s="175" t="s">
        <v>10</v>
      </c>
      <c r="I97" s="175" t="s">
        <v>11</v>
      </c>
      <c r="J97" s="175" t="s">
        <v>125</v>
      </c>
      <c r="K97" s="175" t="s">
        <v>12</v>
      </c>
      <c r="L97" s="176" t="s">
        <v>13</v>
      </c>
      <c r="M97" s="175" t="s">
        <v>14</v>
      </c>
      <c r="N97" s="177" t="s">
        <v>37</v>
      </c>
    </row>
    <row r="98" spans="1:14" ht="110.1">
      <c r="A98" s="407" t="s">
        <v>207</v>
      </c>
      <c r="B98" s="404" t="s">
        <v>208</v>
      </c>
      <c r="C98" s="410" t="s">
        <v>18</v>
      </c>
      <c r="D98" s="404" t="s">
        <v>209</v>
      </c>
      <c r="E98" s="413"/>
      <c r="F98" s="404">
        <v>0</v>
      </c>
      <c r="G98" s="404">
        <v>1</v>
      </c>
      <c r="H98" s="404">
        <v>1</v>
      </c>
      <c r="I98" s="404">
        <v>2</v>
      </c>
      <c r="J98" s="404">
        <v>1</v>
      </c>
      <c r="K98" s="404">
        <v>5</v>
      </c>
      <c r="L98" s="200" t="s">
        <v>210</v>
      </c>
      <c r="M98" s="420">
        <v>47208</v>
      </c>
      <c r="N98" s="413"/>
    </row>
    <row r="99" spans="1:14" ht="21.95">
      <c r="A99" s="408"/>
      <c r="B99" s="405"/>
      <c r="C99" s="411"/>
      <c r="D99" s="405"/>
      <c r="E99" s="414"/>
      <c r="F99" s="405"/>
      <c r="G99" s="405"/>
      <c r="H99" s="405"/>
      <c r="I99" s="405"/>
      <c r="J99" s="405"/>
      <c r="K99" s="405"/>
      <c r="L99" s="165" t="s">
        <v>211</v>
      </c>
      <c r="M99" s="421"/>
      <c r="N99" s="414"/>
    </row>
    <row r="100" spans="1:14" ht="17.100000000000001" thickBot="1">
      <c r="A100" s="408"/>
      <c r="B100" s="405"/>
      <c r="C100" s="412"/>
      <c r="D100" s="406"/>
      <c r="E100" s="415"/>
      <c r="F100" s="406"/>
      <c r="G100" s="406"/>
      <c r="H100" s="406"/>
      <c r="I100" s="406"/>
      <c r="J100" s="406"/>
      <c r="K100" s="406"/>
      <c r="L100" s="167" t="s">
        <v>212</v>
      </c>
      <c r="M100" s="422"/>
      <c r="N100" s="414"/>
    </row>
    <row r="101" spans="1:14" ht="15" thickBot="1">
      <c r="A101" s="408"/>
      <c r="B101" s="405"/>
      <c r="C101" s="416" t="s">
        <v>213</v>
      </c>
      <c r="D101" s="417"/>
      <c r="E101" s="417"/>
      <c r="F101" s="417"/>
      <c r="G101" s="417"/>
      <c r="H101" s="417"/>
      <c r="I101" s="417"/>
      <c r="J101" s="417"/>
      <c r="K101" s="417"/>
      <c r="L101" s="417"/>
      <c r="M101" s="418"/>
      <c r="N101" s="414"/>
    </row>
    <row r="102" spans="1:14" ht="15" thickBot="1">
      <c r="A102" s="408"/>
      <c r="B102" s="406"/>
      <c r="C102" s="402"/>
      <c r="D102" s="419"/>
      <c r="E102" s="419"/>
      <c r="F102" s="419"/>
      <c r="G102" s="419"/>
      <c r="H102" s="419"/>
      <c r="I102" s="419"/>
      <c r="J102" s="419"/>
      <c r="K102" s="419"/>
      <c r="L102" s="419"/>
      <c r="M102" s="403"/>
      <c r="N102" s="415"/>
    </row>
    <row r="103" spans="1:14" ht="15" thickBot="1">
      <c r="A103" s="408"/>
      <c r="B103" s="160" t="s">
        <v>89</v>
      </c>
      <c r="C103" s="161"/>
      <c r="D103" s="162" t="s">
        <v>123</v>
      </c>
      <c r="E103" s="162" t="s">
        <v>7</v>
      </c>
      <c r="F103" s="162" t="s">
        <v>124</v>
      </c>
      <c r="G103" s="162" t="s">
        <v>9</v>
      </c>
      <c r="H103" s="162" t="s">
        <v>10</v>
      </c>
      <c r="I103" s="162" t="s">
        <v>11</v>
      </c>
      <c r="J103" s="162" t="s">
        <v>125</v>
      </c>
      <c r="K103" s="162" t="s">
        <v>12</v>
      </c>
      <c r="L103" s="163" t="s">
        <v>13</v>
      </c>
      <c r="M103" s="162" t="s">
        <v>14</v>
      </c>
      <c r="N103" s="179" t="s">
        <v>37</v>
      </c>
    </row>
    <row r="104" spans="1:14" ht="21.95">
      <c r="A104" s="408"/>
      <c r="B104" s="404" t="s">
        <v>214</v>
      </c>
      <c r="C104" s="410" t="s">
        <v>18</v>
      </c>
      <c r="D104" s="404" t="s">
        <v>215</v>
      </c>
      <c r="E104" s="413"/>
      <c r="F104" s="404">
        <v>0</v>
      </c>
      <c r="G104" s="404">
        <v>1</v>
      </c>
      <c r="H104" s="404">
        <v>1</v>
      </c>
      <c r="I104" s="404">
        <v>1</v>
      </c>
      <c r="J104" s="404">
        <v>0</v>
      </c>
      <c r="K104" s="404">
        <v>3</v>
      </c>
      <c r="L104" s="165" t="s">
        <v>216</v>
      </c>
      <c r="M104" s="420">
        <v>47208</v>
      </c>
      <c r="N104" s="413"/>
    </row>
    <row r="105" spans="1:14" ht="17.100000000000001" thickBot="1">
      <c r="A105" s="408"/>
      <c r="B105" s="405"/>
      <c r="C105" s="412"/>
      <c r="D105" s="406"/>
      <c r="E105" s="415"/>
      <c r="F105" s="406"/>
      <c r="G105" s="406"/>
      <c r="H105" s="406"/>
      <c r="I105" s="406"/>
      <c r="J105" s="406"/>
      <c r="K105" s="406"/>
      <c r="L105" s="167" t="s">
        <v>217</v>
      </c>
      <c r="M105" s="422"/>
      <c r="N105" s="414"/>
    </row>
    <row r="106" spans="1:14" ht="15" thickBot="1">
      <c r="A106" s="408"/>
      <c r="B106" s="405"/>
      <c r="C106" s="416" t="s">
        <v>213</v>
      </c>
      <c r="D106" s="417"/>
      <c r="E106" s="417"/>
      <c r="F106" s="417"/>
      <c r="G106" s="417"/>
      <c r="H106" s="417"/>
      <c r="I106" s="417"/>
      <c r="J106" s="417"/>
      <c r="K106" s="417"/>
      <c r="L106" s="417"/>
      <c r="M106" s="418"/>
      <c r="N106" s="414"/>
    </row>
    <row r="107" spans="1:14" ht="15" thickBot="1">
      <c r="A107" s="408"/>
      <c r="B107" s="406"/>
      <c r="C107" s="402"/>
      <c r="D107" s="419"/>
      <c r="E107" s="419"/>
      <c r="F107" s="419"/>
      <c r="G107" s="419"/>
      <c r="H107" s="419"/>
      <c r="I107" s="419"/>
      <c r="J107" s="419"/>
      <c r="K107" s="419"/>
      <c r="L107" s="419"/>
      <c r="M107" s="403"/>
      <c r="N107" s="415"/>
    </row>
    <row r="108" spans="1:14" ht="15" thickBot="1">
      <c r="A108" s="408"/>
      <c r="B108" s="160" t="s">
        <v>93</v>
      </c>
      <c r="C108" s="161"/>
      <c r="D108" s="162" t="s">
        <v>123</v>
      </c>
      <c r="E108" s="162" t="s">
        <v>7</v>
      </c>
      <c r="F108" s="162" t="s">
        <v>124</v>
      </c>
      <c r="G108" s="162" t="s">
        <v>9</v>
      </c>
      <c r="H108" s="162" t="s">
        <v>10</v>
      </c>
      <c r="I108" s="162" t="s">
        <v>11</v>
      </c>
      <c r="J108" s="162" t="s">
        <v>125</v>
      </c>
      <c r="K108" s="162" t="s">
        <v>12</v>
      </c>
      <c r="L108" s="163" t="s">
        <v>13</v>
      </c>
      <c r="M108" s="162" t="s">
        <v>14</v>
      </c>
      <c r="N108" s="179" t="s">
        <v>37</v>
      </c>
    </row>
    <row r="109" spans="1:14">
      <c r="A109" s="408"/>
      <c r="B109" s="404" t="s">
        <v>218</v>
      </c>
      <c r="C109" s="410" t="s">
        <v>18</v>
      </c>
      <c r="D109" s="404" t="s">
        <v>219</v>
      </c>
      <c r="E109" s="413"/>
      <c r="F109" s="404">
        <v>0</v>
      </c>
      <c r="G109" s="404">
        <v>1</v>
      </c>
      <c r="H109" s="404">
        <v>2</v>
      </c>
      <c r="I109" s="404">
        <v>3</v>
      </c>
      <c r="J109" s="404">
        <v>2</v>
      </c>
      <c r="K109" s="404">
        <v>8</v>
      </c>
      <c r="L109" s="165" t="s">
        <v>220</v>
      </c>
      <c r="M109" s="420">
        <v>47208</v>
      </c>
      <c r="N109" s="413"/>
    </row>
    <row r="110" spans="1:14">
      <c r="A110" s="408"/>
      <c r="B110" s="405"/>
      <c r="C110" s="411"/>
      <c r="D110" s="405"/>
      <c r="E110" s="414"/>
      <c r="F110" s="405"/>
      <c r="G110" s="405"/>
      <c r="H110" s="405"/>
      <c r="I110" s="405"/>
      <c r="J110" s="405"/>
      <c r="K110" s="405"/>
      <c r="L110" s="165" t="s">
        <v>221</v>
      </c>
      <c r="M110" s="421"/>
      <c r="N110" s="414"/>
    </row>
    <row r="111" spans="1:14" ht="15" thickBot="1">
      <c r="A111" s="408"/>
      <c r="B111" s="405"/>
      <c r="C111" s="412"/>
      <c r="D111" s="406"/>
      <c r="E111" s="415"/>
      <c r="F111" s="406"/>
      <c r="G111" s="406"/>
      <c r="H111" s="406"/>
      <c r="I111" s="406"/>
      <c r="J111" s="406"/>
      <c r="K111" s="406"/>
      <c r="L111" s="167" t="s">
        <v>222</v>
      </c>
      <c r="M111" s="422"/>
      <c r="N111" s="414"/>
    </row>
    <row r="112" spans="1:14" ht="15" thickBot="1">
      <c r="A112" s="408"/>
      <c r="B112" s="405"/>
      <c r="C112" s="416" t="s">
        <v>213</v>
      </c>
      <c r="D112" s="417"/>
      <c r="E112" s="417"/>
      <c r="F112" s="417"/>
      <c r="G112" s="417"/>
      <c r="H112" s="417"/>
      <c r="I112" s="417"/>
      <c r="J112" s="417"/>
      <c r="K112" s="417"/>
      <c r="L112" s="417"/>
      <c r="M112" s="418"/>
      <c r="N112" s="414"/>
    </row>
    <row r="113" spans="1:14" ht="15" thickBot="1">
      <c r="A113" s="408"/>
      <c r="B113" s="406"/>
      <c r="C113" s="169"/>
      <c r="D113" s="178"/>
      <c r="E113" s="402"/>
      <c r="F113" s="419"/>
      <c r="G113" s="419"/>
      <c r="H113" s="419"/>
      <c r="I113" s="419"/>
      <c r="J113" s="419"/>
      <c r="K113" s="419"/>
      <c r="L113" s="419"/>
      <c r="M113" s="403"/>
      <c r="N113" s="415"/>
    </row>
    <row r="114" spans="1:14" ht="15" thickBot="1">
      <c r="A114" s="408"/>
      <c r="B114" s="160" t="s">
        <v>223</v>
      </c>
      <c r="C114" s="161"/>
      <c r="D114" s="162" t="s">
        <v>123</v>
      </c>
      <c r="E114" s="162" t="s">
        <v>7</v>
      </c>
      <c r="F114" s="162" t="s">
        <v>124</v>
      </c>
      <c r="G114" s="162" t="s">
        <v>9</v>
      </c>
      <c r="H114" s="162" t="s">
        <v>10</v>
      </c>
      <c r="I114" s="162" t="s">
        <v>11</v>
      </c>
      <c r="J114" s="162" t="s">
        <v>125</v>
      </c>
      <c r="K114" s="162" t="s">
        <v>12</v>
      </c>
      <c r="L114" s="163" t="s">
        <v>13</v>
      </c>
      <c r="M114" s="162" t="s">
        <v>14</v>
      </c>
      <c r="N114" s="179" t="s">
        <v>37</v>
      </c>
    </row>
    <row r="115" spans="1:14" ht="19.5" customHeight="1" thickBot="1">
      <c r="A115" s="408"/>
      <c r="B115" s="404" t="s">
        <v>224</v>
      </c>
      <c r="C115" s="180" t="s">
        <v>18</v>
      </c>
      <c r="D115" s="169"/>
      <c r="E115" s="169"/>
      <c r="F115" s="201">
        <v>30000</v>
      </c>
      <c r="G115" s="202">
        <v>100000</v>
      </c>
      <c r="H115" s="202">
        <v>120000</v>
      </c>
      <c r="I115" s="202">
        <v>125000</v>
      </c>
      <c r="J115" s="201">
        <v>125000</v>
      </c>
      <c r="K115" s="170">
        <v>500000</v>
      </c>
      <c r="L115" s="169"/>
      <c r="M115" s="181">
        <v>47208</v>
      </c>
      <c r="N115" s="413"/>
    </row>
    <row r="116" spans="1:14" ht="15" thickBot="1">
      <c r="A116" s="408"/>
      <c r="B116" s="405"/>
      <c r="C116" s="416" t="s">
        <v>213</v>
      </c>
      <c r="D116" s="417"/>
      <c r="E116" s="417"/>
      <c r="F116" s="417"/>
      <c r="G116" s="417"/>
      <c r="H116" s="417"/>
      <c r="I116" s="417"/>
      <c r="J116" s="417"/>
      <c r="K116" s="417"/>
      <c r="L116" s="417"/>
      <c r="M116" s="418"/>
      <c r="N116" s="414"/>
    </row>
    <row r="117" spans="1:14" ht="15" thickBot="1">
      <c r="A117" s="409"/>
      <c r="B117" s="406"/>
      <c r="C117" s="402"/>
      <c r="D117" s="419"/>
      <c r="E117" s="419"/>
      <c r="F117" s="419"/>
      <c r="G117" s="419"/>
      <c r="H117" s="419"/>
      <c r="I117" s="419"/>
      <c r="J117" s="419"/>
      <c r="K117" s="419"/>
      <c r="L117" s="419"/>
      <c r="M117" s="403"/>
      <c r="N117" s="415"/>
    </row>
    <row r="118" spans="1:14" ht="15" thickBot="1">
      <c r="A118" s="159" t="s">
        <v>80</v>
      </c>
      <c r="B118" s="160" t="s">
        <v>225</v>
      </c>
      <c r="C118" s="161"/>
      <c r="D118" s="162" t="s">
        <v>123</v>
      </c>
      <c r="E118" s="162" t="s">
        <v>7</v>
      </c>
      <c r="F118" s="162" t="s">
        <v>124</v>
      </c>
      <c r="G118" s="162" t="s">
        <v>9</v>
      </c>
      <c r="H118" s="162" t="s">
        <v>10</v>
      </c>
      <c r="I118" s="162" t="s">
        <v>11</v>
      </c>
      <c r="J118" s="162" t="s">
        <v>125</v>
      </c>
      <c r="K118" s="162" t="s">
        <v>12</v>
      </c>
      <c r="L118" s="163" t="s">
        <v>13</v>
      </c>
      <c r="M118" s="162" t="s">
        <v>14</v>
      </c>
      <c r="N118" s="179" t="s">
        <v>37</v>
      </c>
    </row>
    <row r="119" spans="1:14" ht="15" thickBot="1">
      <c r="A119" s="435">
        <v>0.2</v>
      </c>
      <c r="B119" s="404" t="s">
        <v>226</v>
      </c>
      <c r="C119" s="180" t="s">
        <v>18</v>
      </c>
      <c r="D119" s="169"/>
      <c r="E119" s="169"/>
      <c r="F119" s="168">
        <v>0</v>
      </c>
      <c r="G119" s="168">
        <v>1</v>
      </c>
      <c r="H119" s="168">
        <v>1</v>
      </c>
      <c r="I119" s="168">
        <v>0</v>
      </c>
      <c r="J119" s="168">
        <v>0</v>
      </c>
      <c r="K119" s="168">
        <v>2</v>
      </c>
      <c r="L119" s="169"/>
      <c r="M119" s="181">
        <v>47208</v>
      </c>
      <c r="N119" s="413"/>
    </row>
    <row r="120" spans="1:14" ht="15" thickBot="1">
      <c r="A120" s="436"/>
      <c r="B120" s="405"/>
      <c r="C120" s="416" t="s">
        <v>213</v>
      </c>
      <c r="D120" s="417"/>
      <c r="E120" s="417"/>
      <c r="F120" s="417"/>
      <c r="G120" s="417"/>
      <c r="H120" s="417"/>
      <c r="I120" s="417"/>
      <c r="J120" s="417"/>
      <c r="K120" s="417"/>
      <c r="L120" s="417"/>
      <c r="M120" s="418"/>
      <c r="N120" s="414"/>
    </row>
    <row r="121" spans="1:14" ht="15" thickBot="1">
      <c r="A121" s="437"/>
      <c r="B121" s="406"/>
      <c r="C121" s="402"/>
      <c r="D121" s="419"/>
      <c r="E121" s="419"/>
      <c r="F121" s="419"/>
      <c r="G121" s="419"/>
      <c r="H121" s="419"/>
      <c r="I121" s="419"/>
      <c r="J121" s="419"/>
      <c r="K121" s="419"/>
      <c r="L121" s="419"/>
      <c r="M121" s="403"/>
      <c r="N121" s="415"/>
    </row>
    <row r="122" spans="1:14" ht="15" thickBot="1">
      <c r="A122" s="423" t="s">
        <v>59</v>
      </c>
      <c r="B122" s="185" t="s">
        <v>60</v>
      </c>
      <c r="C122" s="186"/>
      <c r="D122" s="186"/>
      <c r="E122" s="185" t="s">
        <v>61</v>
      </c>
      <c r="F122" s="185" t="s">
        <v>62</v>
      </c>
      <c r="G122" s="185" t="s">
        <v>63</v>
      </c>
      <c r="H122" s="186"/>
      <c r="I122" s="186"/>
      <c r="J122" s="186"/>
      <c r="K122" s="186"/>
      <c r="L122" s="186"/>
      <c r="M122" s="433" t="s">
        <v>64</v>
      </c>
      <c r="N122" s="434"/>
    </row>
    <row r="123" spans="1:14" ht="15" thickBot="1">
      <c r="A123" s="424"/>
      <c r="B123" s="193">
        <v>2719767</v>
      </c>
      <c r="C123" s="169"/>
      <c r="D123" s="169"/>
      <c r="E123" s="169"/>
      <c r="F123" s="169"/>
      <c r="G123" s="194">
        <v>2719767</v>
      </c>
      <c r="H123" s="169"/>
      <c r="I123" s="169"/>
      <c r="J123" s="169"/>
      <c r="K123" s="169"/>
      <c r="L123" s="169"/>
      <c r="M123" s="402"/>
      <c r="N123" s="403"/>
    </row>
    <row r="124" spans="1:14" ht="15" thickBot="1">
      <c r="A124" s="423" t="s">
        <v>65</v>
      </c>
      <c r="B124" s="185" t="s">
        <v>66</v>
      </c>
      <c r="C124" s="186"/>
      <c r="D124" s="186"/>
      <c r="E124" s="389"/>
      <c r="F124" s="390"/>
      <c r="G124" s="390"/>
      <c r="H124" s="390"/>
      <c r="I124" s="390"/>
      <c r="J124" s="390"/>
      <c r="K124" s="390"/>
      <c r="L124" s="390"/>
      <c r="M124" s="390"/>
      <c r="N124" s="391"/>
    </row>
    <row r="125" spans="1:14" ht="15" thickBot="1">
      <c r="A125" s="424"/>
      <c r="B125" s="180">
        <v>33</v>
      </c>
      <c r="C125" s="169"/>
      <c r="D125" s="169"/>
      <c r="E125" s="395"/>
      <c r="F125" s="396"/>
      <c r="G125" s="396"/>
      <c r="H125" s="396"/>
      <c r="I125" s="396"/>
      <c r="J125" s="396"/>
      <c r="K125" s="396"/>
      <c r="L125" s="396"/>
      <c r="M125" s="396"/>
      <c r="N125" s="397"/>
    </row>
    <row r="126" spans="1:14" ht="15" thickBot="1">
      <c r="A126" s="192"/>
    </row>
    <row r="127" spans="1:14" ht="15" thickBot="1">
      <c r="A127" s="172" t="s">
        <v>97</v>
      </c>
      <c r="B127" s="173" t="s">
        <v>98</v>
      </c>
      <c r="C127" s="174"/>
      <c r="D127" s="175" t="s">
        <v>123</v>
      </c>
      <c r="E127" s="175" t="s">
        <v>7</v>
      </c>
      <c r="F127" s="175" t="s">
        <v>124</v>
      </c>
      <c r="G127" s="175" t="s">
        <v>9</v>
      </c>
      <c r="H127" s="175" t="s">
        <v>10</v>
      </c>
      <c r="I127" s="175" t="s">
        <v>11</v>
      </c>
      <c r="J127" s="175" t="s">
        <v>125</v>
      </c>
      <c r="K127" s="175" t="s">
        <v>12</v>
      </c>
      <c r="L127" s="176" t="s">
        <v>13</v>
      </c>
      <c r="M127" s="175" t="s">
        <v>14</v>
      </c>
      <c r="N127" s="177" t="s">
        <v>37</v>
      </c>
    </row>
    <row r="128" spans="1:14">
      <c r="A128" s="407" t="s">
        <v>227</v>
      </c>
      <c r="B128" s="404" t="s">
        <v>228</v>
      </c>
      <c r="C128" s="410" t="s">
        <v>18</v>
      </c>
      <c r="D128" s="404" t="s">
        <v>229</v>
      </c>
      <c r="E128" s="413"/>
      <c r="F128" s="404">
        <v>0</v>
      </c>
      <c r="G128" s="404">
        <v>37</v>
      </c>
      <c r="H128" s="404">
        <v>31</v>
      </c>
      <c r="I128" s="404">
        <v>42</v>
      </c>
      <c r="J128" s="404">
        <v>40</v>
      </c>
      <c r="K128" s="404">
        <v>150</v>
      </c>
      <c r="L128" s="164" t="s">
        <v>146</v>
      </c>
      <c r="M128" s="420">
        <v>47208</v>
      </c>
      <c r="N128" s="413"/>
    </row>
    <row r="129" spans="1:14">
      <c r="A129" s="408"/>
      <c r="B129" s="405"/>
      <c r="C129" s="411"/>
      <c r="D129" s="405"/>
      <c r="E129" s="414"/>
      <c r="F129" s="405"/>
      <c r="G129" s="405"/>
      <c r="H129" s="405"/>
      <c r="I129" s="405"/>
      <c r="J129" s="405"/>
      <c r="K129" s="405"/>
      <c r="L129" s="164" t="s">
        <v>147</v>
      </c>
      <c r="M129" s="421"/>
      <c r="N129" s="414"/>
    </row>
    <row r="130" spans="1:14">
      <c r="A130" s="408"/>
      <c r="B130" s="405"/>
      <c r="C130" s="411"/>
      <c r="D130" s="405"/>
      <c r="E130" s="414"/>
      <c r="F130" s="405"/>
      <c r="G130" s="405"/>
      <c r="H130" s="405"/>
      <c r="I130" s="405"/>
      <c r="J130" s="405"/>
      <c r="K130" s="405"/>
      <c r="L130" s="164" t="s">
        <v>148</v>
      </c>
      <c r="M130" s="421"/>
      <c r="N130" s="414"/>
    </row>
    <row r="131" spans="1:14">
      <c r="A131" s="408"/>
      <c r="B131" s="405"/>
      <c r="C131" s="411"/>
      <c r="D131" s="405"/>
      <c r="E131" s="414"/>
      <c r="F131" s="405"/>
      <c r="G131" s="405"/>
      <c r="H131" s="405"/>
      <c r="I131" s="405"/>
      <c r="J131" s="405"/>
      <c r="K131" s="405"/>
      <c r="L131" s="165" t="s">
        <v>230</v>
      </c>
      <c r="M131" s="421"/>
      <c r="N131" s="414"/>
    </row>
    <row r="132" spans="1:14">
      <c r="A132" s="408"/>
      <c r="B132" s="405"/>
      <c r="C132" s="411"/>
      <c r="D132" s="405"/>
      <c r="E132" s="414"/>
      <c r="F132" s="405"/>
      <c r="G132" s="405"/>
      <c r="H132" s="405"/>
      <c r="I132" s="405"/>
      <c r="J132" s="405"/>
      <c r="K132" s="405"/>
      <c r="L132" s="165" t="s">
        <v>231</v>
      </c>
      <c r="M132" s="421"/>
      <c r="N132" s="414"/>
    </row>
    <row r="133" spans="1:14">
      <c r="A133" s="408"/>
      <c r="B133" s="405"/>
      <c r="C133" s="411"/>
      <c r="D133" s="405"/>
      <c r="E133" s="414"/>
      <c r="F133" s="405"/>
      <c r="G133" s="405"/>
      <c r="H133" s="405"/>
      <c r="I133" s="405"/>
      <c r="J133" s="405"/>
      <c r="K133" s="405"/>
      <c r="L133" s="165" t="s">
        <v>232</v>
      </c>
      <c r="M133" s="421"/>
      <c r="N133" s="414"/>
    </row>
    <row r="134" spans="1:14" ht="27.6">
      <c r="A134" s="408"/>
      <c r="B134" s="405"/>
      <c r="C134" s="411"/>
      <c r="D134" s="405"/>
      <c r="E134" s="414"/>
      <c r="F134" s="405"/>
      <c r="G134" s="405"/>
      <c r="H134" s="405"/>
      <c r="I134" s="405"/>
      <c r="J134" s="405"/>
      <c r="K134" s="405"/>
      <c r="L134" s="165" t="s">
        <v>233</v>
      </c>
      <c r="M134" s="421"/>
      <c r="N134" s="414"/>
    </row>
    <row r="135" spans="1:14" ht="33.6" thickBot="1">
      <c r="A135" s="408"/>
      <c r="B135" s="405"/>
      <c r="C135" s="412"/>
      <c r="D135" s="406"/>
      <c r="E135" s="415"/>
      <c r="F135" s="406"/>
      <c r="G135" s="406"/>
      <c r="H135" s="406"/>
      <c r="I135" s="406"/>
      <c r="J135" s="406"/>
      <c r="K135" s="406"/>
      <c r="L135" s="203" t="s">
        <v>234</v>
      </c>
      <c r="M135" s="422"/>
      <c r="N135" s="415"/>
    </row>
    <row r="136" spans="1:14" ht="15" thickBot="1">
      <c r="A136" s="408"/>
      <c r="B136" s="405"/>
      <c r="C136" s="416" t="s">
        <v>167</v>
      </c>
      <c r="D136" s="417"/>
      <c r="E136" s="417"/>
      <c r="F136" s="417"/>
      <c r="G136" s="417"/>
      <c r="H136" s="417"/>
      <c r="I136" s="417"/>
      <c r="J136" s="417"/>
      <c r="K136" s="417"/>
      <c r="L136" s="417"/>
      <c r="M136" s="418"/>
      <c r="N136" s="169"/>
    </row>
    <row r="137" spans="1:14" ht="15" thickBot="1">
      <c r="A137" s="408"/>
      <c r="B137" s="406"/>
      <c r="C137" s="169"/>
      <c r="D137" s="178"/>
      <c r="E137" s="178"/>
      <c r="F137" s="178"/>
      <c r="G137" s="178"/>
      <c r="H137" s="178"/>
      <c r="I137" s="178"/>
      <c r="J137" s="178"/>
      <c r="K137" s="178"/>
      <c r="L137" s="178"/>
      <c r="M137" s="178"/>
      <c r="N137" s="169"/>
    </row>
    <row r="138" spans="1:14" ht="15" thickBot="1">
      <c r="A138" s="408"/>
      <c r="B138" s="160" t="s">
        <v>235</v>
      </c>
      <c r="C138" s="161"/>
      <c r="D138" s="162" t="s">
        <v>123</v>
      </c>
      <c r="E138" s="162" t="s">
        <v>7</v>
      </c>
      <c r="F138" s="162" t="s">
        <v>124</v>
      </c>
      <c r="G138" s="162" t="s">
        <v>9</v>
      </c>
      <c r="H138" s="162" t="s">
        <v>10</v>
      </c>
      <c r="I138" s="162" t="s">
        <v>11</v>
      </c>
      <c r="J138" s="162" t="s">
        <v>125</v>
      </c>
      <c r="K138" s="162" t="s">
        <v>12</v>
      </c>
      <c r="L138" s="163" t="s">
        <v>13</v>
      </c>
      <c r="M138" s="162" t="s">
        <v>14</v>
      </c>
      <c r="N138" s="179" t="s">
        <v>37</v>
      </c>
    </row>
    <row r="139" spans="1:14" ht="149.1" thickBot="1">
      <c r="A139" s="408"/>
      <c r="B139" s="404" t="s">
        <v>236</v>
      </c>
      <c r="C139" s="180" t="s">
        <v>18</v>
      </c>
      <c r="D139" s="168" t="s">
        <v>237</v>
      </c>
      <c r="E139" s="169"/>
      <c r="F139" s="168">
        <v>0</v>
      </c>
      <c r="G139" s="168">
        <v>1</v>
      </c>
      <c r="H139" s="168">
        <v>1</v>
      </c>
      <c r="I139" s="168">
        <v>1</v>
      </c>
      <c r="J139" s="168">
        <v>1</v>
      </c>
      <c r="K139" s="168">
        <v>4</v>
      </c>
      <c r="L139" s="204" t="s">
        <v>238</v>
      </c>
      <c r="M139" s="181">
        <v>47208</v>
      </c>
      <c r="N139" s="168" t="s">
        <v>239</v>
      </c>
    </row>
    <row r="140" spans="1:14" ht="15" thickBot="1">
      <c r="A140" s="408"/>
      <c r="B140" s="405"/>
      <c r="C140" s="416" t="s">
        <v>240</v>
      </c>
      <c r="D140" s="417"/>
      <c r="E140" s="417"/>
      <c r="F140" s="417"/>
      <c r="G140" s="417"/>
      <c r="H140" s="417"/>
      <c r="I140" s="417"/>
      <c r="J140" s="417"/>
      <c r="K140" s="417"/>
      <c r="L140" s="417"/>
      <c r="M140" s="418"/>
      <c r="N140" s="169"/>
    </row>
    <row r="141" spans="1:14" ht="15" thickBot="1">
      <c r="A141" s="409"/>
      <c r="B141" s="406"/>
      <c r="C141" s="169"/>
      <c r="D141" s="178"/>
      <c r="E141" s="178"/>
      <c r="F141" s="178"/>
      <c r="G141" s="178"/>
      <c r="H141" s="178"/>
      <c r="I141" s="178"/>
      <c r="J141" s="178"/>
      <c r="K141" s="178"/>
      <c r="L141" s="178"/>
      <c r="M141" s="178"/>
      <c r="N141" s="169"/>
    </row>
    <row r="142" spans="1:14" ht="15" thickBot="1">
      <c r="A142" s="159" t="s">
        <v>80</v>
      </c>
      <c r="B142" s="160" t="s">
        <v>241</v>
      </c>
      <c r="C142" s="161"/>
      <c r="D142" s="162" t="s">
        <v>123</v>
      </c>
      <c r="E142" s="162" t="s">
        <v>7</v>
      </c>
      <c r="F142" s="162" t="s">
        <v>124</v>
      </c>
      <c r="G142" s="162" t="s">
        <v>9</v>
      </c>
      <c r="H142" s="162" t="s">
        <v>10</v>
      </c>
      <c r="I142" s="162" t="s">
        <v>11</v>
      </c>
      <c r="J142" s="162" t="s">
        <v>125</v>
      </c>
      <c r="K142" s="162" t="s">
        <v>12</v>
      </c>
      <c r="L142" s="163" t="s">
        <v>13</v>
      </c>
      <c r="M142" s="162" t="s">
        <v>14</v>
      </c>
      <c r="N142" s="179" t="s">
        <v>37</v>
      </c>
    </row>
    <row r="143" spans="1:14">
      <c r="A143" s="435">
        <v>0.2</v>
      </c>
      <c r="B143" s="404" t="s">
        <v>242</v>
      </c>
      <c r="C143" s="410" t="s">
        <v>18</v>
      </c>
      <c r="D143" s="404" t="s">
        <v>243</v>
      </c>
      <c r="E143" s="413"/>
      <c r="F143" s="404">
        <v>0</v>
      </c>
      <c r="G143" s="404">
        <v>69</v>
      </c>
      <c r="H143" s="404">
        <v>97</v>
      </c>
      <c r="I143" s="404">
        <v>70</v>
      </c>
      <c r="J143" s="404">
        <v>70</v>
      </c>
      <c r="K143" s="404">
        <v>305</v>
      </c>
      <c r="L143" s="164" t="s">
        <v>244</v>
      </c>
      <c r="M143" s="420">
        <v>47208</v>
      </c>
      <c r="N143" s="413"/>
    </row>
    <row r="144" spans="1:14">
      <c r="A144" s="436"/>
      <c r="B144" s="405"/>
      <c r="C144" s="411"/>
      <c r="D144" s="405"/>
      <c r="E144" s="414"/>
      <c r="F144" s="405"/>
      <c r="G144" s="405"/>
      <c r="H144" s="405"/>
      <c r="I144" s="405"/>
      <c r="J144" s="405"/>
      <c r="K144" s="405"/>
      <c r="L144" s="164" t="s">
        <v>245</v>
      </c>
      <c r="M144" s="421"/>
      <c r="N144" s="414"/>
    </row>
    <row r="145" spans="1:14">
      <c r="A145" s="436"/>
      <c r="B145" s="405"/>
      <c r="C145" s="411"/>
      <c r="D145" s="405"/>
      <c r="E145" s="414"/>
      <c r="F145" s="405"/>
      <c r="G145" s="405"/>
      <c r="H145" s="405"/>
      <c r="I145" s="405"/>
      <c r="J145" s="405"/>
      <c r="K145" s="405"/>
      <c r="L145" s="164" t="s">
        <v>246</v>
      </c>
      <c r="M145" s="421"/>
      <c r="N145" s="414"/>
    </row>
    <row r="146" spans="1:14">
      <c r="A146" s="436"/>
      <c r="B146" s="405"/>
      <c r="C146" s="411"/>
      <c r="D146" s="405"/>
      <c r="E146" s="414"/>
      <c r="F146" s="405"/>
      <c r="G146" s="405"/>
      <c r="H146" s="405"/>
      <c r="I146" s="405"/>
      <c r="J146" s="405"/>
      <c r="K146" s="405"/>
      <c r="L146" s="165" t="s">
        <v>247</v>
      </c>
      <c r="M146" s="421"/>
      <c r="N146" s="414"/>
    </row>
    <row r="147" spans="1:14">
      <c r="A147" s="436"/>
      <c r="B147" s="405"/>
      <c r="C147" s="411"/>
      <c r="D147" s="405"/>
      <c r="E147" s="414"/>
      <c r="F147" s="405"/>
      <c r="G147" s="405"/>
      <c r="H147" s="405"/>
      <c r="I147" s="405"/>
      <c r="J147" s="405"/>
      <c r="K147" s="405"/>
      <c r="L147" s="165" t="s">
        <v>248</v>
      </c>
      <c r="M147" s="421"/>
      <c r="N147" s="414"/>
    </row>
    <row r="148" spans="1:14">
      <c r="A148" s="436"/>
      <c r="B148" s="405"/>
      <c r="C148" s="411"/>
      <c r="D148" s="405"/>
      <c r="E148" s="414"/>
      <c r="F148" s="405"/>
      <c r="G148" s="405"/>
      <c r="H148" s="405"/>
      <c r="I148" s="405"/>
      <c r="J148" s="405"/>
      <c r="K148" s="405"/>
      <c r="L148" s="165" t="s">
        <v>249</v>
      </c>
      <c r="M148" s="421"/>
      <c r="N148" s="414"/>
    </row>
    <row r="149" spans="1:14" ht="27.95" thickBot="1">
      <c r="A149" s="436"/>
      <c r="B149" s="405"/>
      <c r="C149" s="412"/>
      <c r="D149" s="406"/>
      <c r="E149" s="415"/>
      <c r="F149" s="406"/>
      <c r="G149" s="406"/>
      <c r="H149" s="406"/>
      <c r="I149" s="406"/>
      <c r="J149" s="406"/>
      <c r="K149" s="406"/>
      <c r="L149" s="167" t="s">
        <v>250</v>
      </c>
      <c r="M149" s="422"/>
      <c r="N149" s="414"/>
    </row>
    <row r="150" spans="1:14" ht="15" thickBot="1">
      <c r="A150" s="436"/>
      <c r="B150" s="405"/>
      <c r="C150" s="416" t="s">
        <v>167</v>
      </c>
      <c r="D150" s="417"/>
      <c r="E150" s="417"/>
      <c r="F150" s="417"/>
      <c r="G150" s="417"/>
      <c r="H150" s="417"/>
      <c r="I150" s="417"/>
      <c r="J150" s="417"/>
      <c r="K150" s="417"/>
      <c r="L150" s="417"/>
      <c r="M150" s="418"/>
      <c r="N150" s="414"/>
    </row>
    <row r="151" spans="1:14" ht="15" thickBot="1">
      <c r="A151" s="437"/>
      <c r="B151" s="406"/>
      <c r="C151" s="169"/>
      <c r="D151" s="178"/>
      <c r="E151" s="402"/>
      <c r="F151" s="419"/>
      <c r="G151" s="419"/>
      <c r="H151" s="419"/>
      <c r="I151" s="419"/>
      <c r="J151" s="419"/>
      <c r="K151" s="419"/>
      <c r="L151" s="419"/>
      <c r="M151" s="403"/>
      <c r="N151" s="415"/>
    </row>
    <row r="152" spans="1:14" ht="15" thickBot="1">
      <c r="A152" s="423" t="s">
        <v>59</v>
      </c>
      <c r="B152" s="185" t="s">
        <v>60</v>
      </c>
      <c r="C152" s="186"/>
      <c r="D152" s="186"/>
      <c r="E152" s="185" t="s">
        <v>61</v>
      </c>
      <c r="F152" s="185" t="s">
        <v>62</v>
      </c>
      <c r="G152" s="185" t="s">
        <v>63</v>
      </c>
      <c r="H152" s="186"/>
      <c r="I152" s="186"/>
      <c r="J152" s="186"/>
      <c r="K152" s="186"/>
      <c r="L152" s="186"/>
      <c r="M152" s="433" t="s">
        <v>64</v>
      </c>
      <c r="N152" s="434"/>
    </row>
    <row r="153" spans="1:14" ht="15" thickBot="1">
      <c r="A153" s="424"/>
      <c r="B153" s="193">
        <v>1138611</v>
      </c>
      <c r="C153" s="169"/>
      <c r="D153" s="169"/>
      <c r="E153" s="169"/>
      <c r="F153" s="189">
        <v>1000000</v>
      </c>
      <c r="G153" s="190">
        <v>2138611</v>
      </c>
      <c r="H153" s="169"/>
      <c r="I153" s="169"/>
      <c r="J153" s="169"/>
      <c r="K153" s="169"/>
      <c r="L153" s="169"/>
      <c r="M153" s="402"/>
      <c r="N153" s="403"/>
    </row>
    <row r="154" spans="1:14" ht="15" thickBot="1">
      <c r="A154" s="423" t="s">
        <v>65</v>
      </c>
      <c r="B154" s="185" t="s">
        <v>66</v>
      </c>
      <c r="C154" s="186"/>
      <c r="D154" s="186"/>
      <c r="E154" s="389"/>
      <c r="F154" s="390"/>
      <c r="G154" s="390"/>
      <c r="H154" s="390"/>
      <c r="I154" s="390"/>
      <c r="J154" s="390"/>
      <c r="K154" s="390"/>
      <c r="L154" s="390"/>
      <c r="M154" s="390"/>
      <c r="N154" s="391"/>
    </row>
    <row r="155" spans="1:14" ht="15" thickBot="1">
      <c r="A155" s="424"/>
      <c r="B155" s="180">
        <v>33</v>
      </c>
      <c r="C155" s="169"/>
      <c r="D155" s="169"/>
      <c r="E155" s="395"/>
      <c r="F155" s="396"/>
      <c r="G155" s="396"/>
      <c r="H155" s="396"/>
      <c r="I155" s="396"/>
      <c r="J155" s="396"/>
      <c r="K155" s="396"/>
      <c r="L155" s="396"/>
      <c r="M155" s="396"/>
      <c r="N155" s="397"/>
    </row>
    <row r="156" spans="1:14" ht="15" thickBot="1">
      <c r="A156" s="166"/>
      <c r="B156" s="169"/>
      <c r="C156" s="169"/>
      <c r="D156" s="169"/>
      <c r="E156" s="169"/>
      <c r="F156" s="169"/>
      <c r="G156" s="169"/>
      <c r="H156" s="169"/>
      <c r="I156" s="169"/>
      <c r="J156" s="169"/>
      <c r="K156" s="169"/>
      <c r="L156" s="169"/>
      <c r="M156" s="169"/>
      <c r="N156" s="169"/>
    </row>
    <row r="157" spans="1:14" ht="15" thickBot="1">
      <c r="A157" s="166"/>
      <c r="B157" s="169"/>
      <c r="C157" s="169"/>
      <c r="D157" s="169"/>
      <c r="E157" s="169"/>
      <c r="F157" s="169"/>
      <c r="G157" s="169"/>
      <c r="H157" s="169"/>
      <c r="I157" s="169"/>
      <c r="J157" s="169"/>
      <c r="K157" s="169"/>
      <c r="L157" s="169"/>
      <c r="M157" s="169"/>
      <c r="N157" s="169"/>
    </row>
    <row r="158" spans="1:14">
      <c r="A158" s="205"/>
      <c r="B158" s="425" t="s">
        <v>251</v>
      </c>
      <c r="C158" s="427"/>
      <c r="D158" s="429" t="s">
        <v>123</v>
      </c>
      <c r="E158" s="429" t="s">
        <v>7</v>
      </c>
      <c r="F158" s="429" t="s">
        <v>124</v>
      </c>
      <c r="G158" s="429" t="s">
        <v>9</v>
      </c>
      <c r="H158" s="429" t="s">
        <v>10</v>
      </c>
      <c r="I158" s="429" t="s">
        <v>11</v>
      </c>
      <c r="J158" s="429" t="s">
        <v>125</v>
      </c>
      <c r="K158" s="429" t="s">
        <v>12</v>
      </c>
      <c r="L158" s="431" t="s">
        <v>13</v>
      </c>
      <c r="M158" s="429" t="s">
        <v>14</v>
      </c>
      <c r="N158" s="206"/>
    </row>
    <row r="159" spans="1:14" ht="15" thickBot="1">
      <c r="A159" s="207" t="s">
        <v>252</v>
      </c>
      <c r="B159" s="426"/>
      <c r="C159" s="428"/>
      <c r="D159" s="430"/>
      <c r="E159" s="430"/>
      <c r="F159" s="430"/>
      <c r="G159" s="430"/>
      <c r="H159" s="430"/>
      <c r="I159" s="430"/>
      <c r="J159" s="430"/>
      <c r="K159" s="430"/>
      <c r="L159" s="432"/>
      <c r="M159" s="430"/>
      <c r="N159" s="208" t="s">
        <v>37</v>
      </c>
    </row>
    <row r="160" spans="1:14" ht="18.600000000000001" customHeight="1">
      <c r="A160" s="407" t="s">
        <v>253</v>
      </c>
      <c r="B160" s="404" t="s">
        <v>254</v>
      </c>
      <c r="C160" s="410" t="s">
        <v>18</v>
      </c>
      <c r="D160" s="404" t="s">
        <v>101</v>
      </c>
      <c r="E160" s="413"/>
      <c r="F160" s="404">
        <v>0</v>
      </c>
      <c r="G160" s="404">
        <v>3</v>
      </c>
      <c r="H160" s="404">
        <v>6</v>
      </c>
      <c r="I160" s="404">
        <v>6</v>
      </c>
      <c r="J160" s="404">
        <v>7</v>
      </c>
      <c r="K160" s="404">
        <v>22</v>
      </c>
      <c r="L160" s="164" t="s">
        <v>255</v>
      </c>
      <c r="M160" s="420">
        <v>47208</v>
      </c>
      <c r="N160" s="413"/>
    </row>
    <row r="161" spans="1:14">
      <c r="A161" s="408"/>
      <c r="B161" s="405"/>
      <c r="C161" s="411"/>
      <c r="D161" s="405"/>
      <c r="E161" s="414"/>
      <c r="F161" s="405"/>
      <c r="G161" s="405"/>
      <c r="H161" s="405"/>
      <c r="I161" s="405"/>
      <c r="J161" s="405"/>
      <c r="K161" s="405"/>
      <c r="L161" s="164" t="s">
        <v>256</v>
      </c>
      <c r="M161" s="421"/>
      <c r="N161" s="414"/>
    </row>
    <row r="162" spans="1:14" ht="15" thickBot="1">
      <c r="A162" s="408"/>
      <c r="B162" s="405"/>
      <c r="C162" s="412"/>
      <c r="D162" s="406"/>
      <c r="E162" s="415"/>
      <c r="F162" s="406"/>
      <c r="G162" s="406"/>
      <c r="H162" s="406"/>
      <c r="I162" s="406"/>
      <c r="J162" s="406"/>
      <c r="K162" s="406"/>
      <c r="L162" s="203" t="s">
        <v>257</v>
      </c>
      <c r="M162" s="422"/>
      <c r="N162" s="414"/>
    </row>
    <row r="163" spans="1:14" ht="15" thickBot="1">
      <c r="A163" s="408"/>
      <c r="B163" s="405"/>
      <c r="C163" s="416" t="s">
        <v>213</v>
      </c>
      <c r="D163" s="417"/>
      <c r="E163" s="417"/>
      <c r="F163" s="417"/>
      <c r="G163" s="417"/>
      <c r="H163" s="417"/>
      <c r="I163" s="417"/>
      <c r="J163" s="417"/>
      <c r="K163" s="417"/>
      <c r="L163" s="417"/>
      <c r="M163" s="418"/>
      <c r="N163" s="414"/>
    </row>
    <row r="164" spans="1:14" ht="15" thickBot="1">
      <c r="A164" s="409"/>
      <c r="B164" s="406"/>
      <c r="C164" s="402"/>
      <c r="D164" s="419"/>
      <c r="E164" s="419"/>
      <c r="F164" s="419"/>
      <c r="G164" s="419"/>
      <c r="H164" s="419"/>
      <c r="I164" s="419"/>
      <c r="J164" s="419"/>
      <c r="K164" s="419"/>
      <c r="L164" s="419"/>
      <c r="M164" s="403"/>
      <c r="N164" s="414"/>
    </row>
    <row r="165" spans="1:14" ht="15" thickBot="1">
      <c r="A165" s="159" t="s">
        <v>80</v>
      </c>
      <c r="B165" s="169"/>
      <c r="C165" s="169"/>
      <c r="D165" s="169"/>
      <c r="E165" s="169"/>
      <c r="F165" s="169"/>
      <c r="G165" s="169"/>
      <c r="H165" s="169"/>
      <c r="I165" s="169"/>
      <c r="J165" s="169"/>
      <c r="K165" s="169"/>
      <c r="L165" s="169"/>
      <c r="M165" s="169"/>
      <c r="N165" s="414"/>
    </row>
    <row r="166" spans="1:14" ht="15" thickBot="1">
      <c r="A166" s="184">
        <v>0.1</v>
      </c>
      <c r="B166" s="169"/>
      <c r="C166" s="169"/>
      <c r="D166" s="169"/>
      <c r="E166" s="169"/>
      <c r="F166" s="169"/>
      <c r="G166" s="169"/>
      <c r="H166" s="169"/>
      <c r="I166" s="169"/>
      <c r="J166" s="169"/>
      <c r="K166" s="169"/>
      <c r="L166" s="169"/>
      <c r="M166" s="169"/>
      <c r="N166" s="415"/>
    </row>
    <row r="167" spans="1:14">
      <c r="A167" s="209"/>
      <c r="B167" s="385" t="s">
        <v>60</v>
      </c>
      <c r="C167" s="387"/>
      <c r="D167" s="387"/>
      <c r="E167" s="385" t="s">
        <v>61</v>
      </c>
      <c r="F167" s="385" t="s">
        <v>62</v>
      </c>
      <c r="G167" s="385" t="s">
        <v>63</v>
      </c>
      <c r="H167" s="387"/>
      <c r="I167" s="387"/>
      <c r="J167" s="387"/>
      <c r="K167" s="387"/>
      <c r="L167" s="387"/>
      <c r="M167" s="398" t="s">
        <v>64</v>
      </c>
      <c r="N167" s="399"/>
    </row>
    <row r="168" spans="1:14" ht="15" thickBot="1">
      <c r="A168" s="205"/>
      <c r="B168" s="386"/>
      <c r="C168" s="388"/>
      <c r="D168" s="388"/>
      <c r="E168" s="386"/>
      <c r="F168" s="386"/>
      <c r="G168" s="386"/>
      <c r="H168" s="388"/>
      <c r="I168" s="388"/>
      <c r="J168" s="388"/>
      <c r="K168" s="388"/>
      <c r="L168" s="388"/>
      <c r="M168" s="400"/>
      <c r="N168" s="401"/>
    </row>
    <row r="169" spans="1:14" ht="15" thickBot="1">
      <c r="A169" s="207" t="s">
        <v>59</v>
      </c>
      <c r="B169" s="210">
        <v>301800</v>
      </c>
      <c r="C169" s="169"/>
      <c r="D169" s="169"/>
      <c r="E169" s="169"/>
      <c r="F169" s="169"/>
      <c r="G169" s="211">
        <v>301800</v>
      </c>
      <c r="H169" s="169"/>
      <c r="I169" s="169"/>
      <c r="J169" s="169"/>
      <c r="K169" s="169"/>
      <c r="L169" s="169"/>
      <c r="M169" s="402"/>
      <c r="N169" s="403"/>
    </row>
    <row r="170" spans="1:14">
      <c r="A170" s="209"/>
      <c r="B170" s="385" t="s">
        <v>66</v>
      </c>
      <c r="C170" s="387"/>
      <c r="D170" s="387"/>
      <c r="E170" s="389"/>
      <c r="F170" s="390"/>
      <c r="G170" s="390"/>
      <c r="H170" s="390"/>
      <c r="I170" s="390"/>
      <c r="J170" s="390"/>
      <c r="K170" s="390"/>
      <c r="L170" s="390"/>
      <c r="M170" s="390"/>
      <c r="N170" s="391"/>
    </row>
    <row r="171" spans="1:14" ht="15" thickBot="1">
      <c r="A171" s="205"/>
      <c r="B171" s="386"/>
      <c r="C171" s="388"/>
      <c r="D171" s="388"/>
      <c r="E171" s="392"/>
      <c r="F171" s="393"/>
      <c r="G171" s="393"/>
      <c r="H171" s="393"/>
      <c r="I171" s="393"/>
      <c r="J171" s="393"/>
      <c r="K171" s="393"/>
      <c r="L171" s="393"/>
      <c r="M171" s="393"/>
      <c r="N171" s="394"/>
    </row>
    <row r="172" spans="1:14" ht="15" thickBot="1">
      <c r="A172" s="207" t="s">
        <v>65</v>
      </c>
      <c r="B172" s="212">
        <v>33</v>
      </c>
      <c r="C172" s="169"/>
      <c r="D172" s="169"/>
      <c r="E172" s="395"/>
      <c r="F172" s="396"/>
      <c r="G172" s="396"/>
      <c r="H172" s="396"/>
      <c r="I172" s="396"/>
      <c r="J172" s="396"/>
      <c r="K172" s="396"/>
      <c r="L172" s="396"/>
      <c r="M172" s="396"/>
      <c r="N172" s="397"/>
    </row>
    <row r="174" spans="1:14">
      <c r="A174" s="213"/>
    </row>
    <row r="175" spans="1:14">
      <c r="A175" s="198"/>
    </row>
    <row r="176" spans="1:14">
      <c r="A176" s="198"/>
    </row>
    <row r="177" spans="1:1">
      <c r="A177" s="154"/>
    </row>
    <row r="178" spans="1:1">
      <c r="A178" s="214" t="s">
        <v>258</v>
      </c>
    </row>
    <row r="179" spans="1:1">
      <c r="A179" s="214" t="s">
        <v>259</v>
      </c>
    </row>
    <row r="180" spans="1:1">
      <c r="A180" s="214" t="s">
        <v>260</v>
      </c>
    </row>
    <row r="181" spans="1:1">
      <c r="A181" s="214" t="s">
        <v>261</v>
      </c>
    </row>
  </sheetData>
  <mergeCells count="253">
    <mergeCell ref="I9:I15"/>
    <mergeCell ref="J9:J15"/>
    <mergeCell ref="K9:K15"/>
    <mergeCell ref="M9:M15"/>
    <mergeCell ref="C16:C17"/>
    <mergeCell ref="C18:M18"/>
    <mergeCell ref="A7:N7"/>
    <mergeCell ref="N8:N20"/>
    <mergeCell ref="A9:A20"/>
    <mergeCell ref="B9:B20"/>
    <mergeCell ref="C9:C15"/>
    <mergeCell ref="D9:D15"/>
    <mergeCell ref="E9:E15"/>
    <mergeCell ref="F9:F15"/>
    <mergeCell ref="G9:G15"/>
    <mergeCell ref="H9:H15"/>
    <mergeCell ref="I23:I30"/>
    <mergeCell ref="J23:J30"/>
    <mergeCell ref="K23:K30"/>
    <mergeCell ref="M23:M30"/>
    <mergeCell ref="N23:N32"/>
    <mergeCell ref="C31:M31"/>
    <mergeCell ref="E32:F32"/>
    <mergeCell ref="G32:M32"/>
    <mergeCell ref="C19:M19"/>
    <mergeCell ref="C20:M20"/>
    <mergeCell ref="C23:C30"/>
    <mergeCell ref="D23:D30"/>
    <mergeCell ref="E23:E30"/>
    <mergeCell ref="F23:F30"/>
    <mergeCell ref="G23:G30"/>
    <mergeCell ref="H23:H30"/>
    <mergeCell ref="C36:M36"/>
    <mergeCell ref="B38:B43"/>
    <mergeCell ref="C38:C41"/>
    <mergeCell ref="D38:D41"/>
    <mergeCell ref="E38:E41"/>
    <mergeCell ref="F38:F41"/>
    <mergeCell ref="G38:G41"/>
    <mergeCell ref="H38:H41"/>
    <mergeCell ref="I38:I41"/>
    <mergeCell ref="J38:J41"/>
    <mergeCell ref="K38:K41"/>
    <mergeCell ref="M38:M41"/>
    <mergeCell ref="A54:A55"/>
    <mergeCell ref="M54:N54"/>
    <mergeCell ref="M55:N55"/>
    <mergeCell ref="B45:B53"/>
    <mergeCell ref="C45:C51"/>
    <mergeCell ref="D45:D51"/>
    <mergeCell ref="E45:E51"/>
    <mergeCell ref="F45:F51"/>
    <mergeCell ref="G45:G51"/>
    <mergeCell ref="A23:A53"/>
    <mergeCell ref="B23:B32"/>
    <mergeCell ref="N38:N53"/>
    <mergeCell ref="C42:M42"/>
    <mergeCell ref="E43:F43"/>
    <mergeCell ref="G43:M43"/>
    <mergeCell ref="H45:H51"/>
    <mergeCell ref="I45:I51"/>
    <mergeCell ref="J45:J51"/>
    <mergeCell ref="K45:K51"/>
    <mergeCell ref="M45:M51"/>
    <mergeCell ref="C52:M52"/>
    <mergeCell ref="E53:M53"/>
    <mergeCell ref="B34:B36"/>
    <mergeCell ref="C35:M35"/>
    <mergeCell ref="I60:I63"/>
    <mergeCell ref="J60:J63"/>
    <mergeCell ref="K60:K63"/>
    <mergeCell ref="M60:M63"/>
    <mergeCell ref="N60:N65"/>
    <mergeCell ref="C64:M64"/>
    <mergeCell ref="C65:M65"/>
    <mergeCell ref="A56:A57"/>
    <mergeCell ref="E56:N57"/>
    <mergeCell ref="A60:A87"/>
    <mergeCell ref="B60:B65"/>
    <mergeCell ref="C60:C63"/>
    <mergeCell ref="D60:D63"/>
    <mergeCell ref="E60:E63"/>
    <mergeCell ref="F60:F63"/>
    <mergeCell ref="G60:G63"/>
    <mergeCell ref="H60:H63"/>
    <mergeCell ref="H67:H75"/>
    <mergeCell ref="I67:I75"/>
    <mergeCell ref="J67:J75"/>
    <mergeCell ref="K67:K75"/>
    <mergeCell ref="M67:M75"/>
    <mergeCell ref="N67:N77"/>
    <mergeCell ref="C76:M76"/>
    <mergeCell ref="C77:M77"/>
    <mergeCell ref="B67:B77"/>
    <mergeCell ref="C67:C75"/>
    <mergeCell ref="D67:D75"/>
    <mergeCell ref="E67:E75"/>
    <mergeCell ref="F67:F75"/>
    <mergeCell ref="G67:G75"/>
    <mergeCell ref="H79:H85"/>
    <mergeCell ref="I79:I85"/>
    <mergeCell ref="J79:J85"/>
    <mergeCell ref="K79:K85"/>
    <mergeCell ref="M79:M85"/>
    <mergeCell ref="N79:N87"/>
    <mergeCell ref="C86:M86"/>
    <mergeCell ref="E87:M87"/>
    <mergeCell ref="B79:B87"/>
    <mergeCell ref="C79:C85"/>
    <mergeCell ref="D79:D85"/>
    <mergeCell ref="E79:E85"/>
    <mergeCell ref="F79:F85"/>
    <mergeCell ref="G79:G85"/>
    <mergeCell ref="H98:H100"/>
    <mergeCell ref="I98:I100"/>
    <mergeCell ref="J98:J100"/>
    <mergeCell ref="K98:K100"/>
    <mergeCell ref="M98:M100"/>
    <mergeCell ref="N98:N102"/>
    <mergeCell ref="C101:M101"/>
    <mergeCell ref="C102:M102"/>
    <mergeCell ref="A88:A89"/>
    <mergeCell ref="M88:N88"/>
    <mergeCell ref="M89:N89"/>
    <mergeCell ref="A98:A117"/>
    <mergeCell ref="B98:B102"/>
    <mergeCell ref="C98:C100"/>
    <mergeCell ref="D98:D100"/>
    <mergeCell ref="E98:E100"/>
    <mergeCell ref="F98:F100"/>
    <mergeCell ref="G98:G100"/>
    <mergeCell ref="H104:H105"/>
    <mergeCell ref="I104:I105"/>
    <mergeCell ref="J104:J105"/>
    <mergeCell ref="K104:K105"/>
    <mergeCell ref="M104:M105"/>
    <mergeCell ref="N104:N107"/>
    <mergeCell ref="C106:M106"/>
    <mergeCell ref="C107:M107"/>
    <mergeCell ref="B104:B107"/>
    <mergeCell ref="C104:C105"/>
    <mergeCell ref="D104:D105"/>
    <mergeCell ref="E104:E105"/>
    <mergeCell ref="F104:F105"/>
    <mergeCell ref="G104:G105"/>
    <mergeCell ref="H109:H111"/>
    <mergeCell ref="I109:I111"/>
    <mergeCell ref="J109:J111"/>
    <mergeCell ref="K109:K111"/>
    <mergeCell ref="M109:M111"/>
    <mergeCell ref="N109:N113"/>
    <mergeCell ref="C112:M112"/>
    <mergeCell ref="E113:M113"/>
    <mergeCell ref="B109:B113"/>
    <mergeCell ref="C109:C111"/>
    <mergeCell ref="D109:D111"/>
    <mergeCell ref="E109:E111"/>
    <mergeCell ref="F109:F111"/>
    <mergeCell ref="G109:G111"/>
    <mergeCell ref="B115:B117"/>
    <mergeCell ref="N115:N117"/>
    <mergeCell ref="C116:M116"/>
    <mergeCell ref="C117:M117"/>
    <mergeCell ref="A119:A121"/>
    <mergeCell ref="B119:B121"/>
    <mergeCell ref="N119:N121"/>
    <mergeCell ref="C120:M120"/>
    <mergeCell ref="C121:M121"/>
    <mergeCell ref="F128:F135"/>
    <mergeCell ref="G128:G135"/>
    <mergeCell ref="H128:H135"/>
    <mergeCell ref="I128:I135"/>
    <mergeCell ref="A122:A123"/>
    <mergeCell ref="M122:N122"/>
    <mergeCell ref="M123:N123"/>
    <mergeCell ref="A124:A125"/>
    <mergeCell ref="E124:N125"/>
    <mergeCell ref="A128:A141"/>
    <mergeCell ref="B128:B137"/>
    <mergeCell ref="C128:C135"/>
    <mergeCell ref="D128:D135"/>
    <mergeCell ref="E128:E135"/>
    <mergeCell ref="M128:M135"/>
    <mergeCell ref="N128:N135"/>
    <mergeCell ref="C136:M136"/>
    <mergeCell ref="B139:B141"/>
    <mergeCell ref="C140:M140"/>
    <mergeCell ref="J128:J135"/>
    <mergeCell ref="K128:K135"/>
    <mergeCell ref="M143:M149"/>
    <mergeCell ref="N143:N151"/>
    <mergeCell ref="C150:M150"/>
    <mergeCell ref="E151:M151"/>
    <mergeCell ref="A152:A153"/>
    <mergeCell ref="M152:N152"/>
    <mergeCell ref="M153:N153"/>
    <mergeCell ref="F143:F149"/>
    <mergeCell ref="G143:G149"/>
    <mergeCell ref="H143:H149"/>
    <mergeCell ref="I143:I149"/>
    <mergeCell ref="J143:J149"/>
    <mergeCell ref="K143:K149"/>
    <mergeCell ref="A143:A151"/>
    <mergeCell ref="B143:B151"/>
    <mergeCell ref="C143:C149"/>
    <mergeCell ref="D143:D149"/>
    <mergeCell ref="E143:E149"/>
    <mergeCell ref="A154:A155"/>
    <mergeCell ref="E154:N155"/>
    <mergeCell ref="B158:B159"/>
    <mergeCell ref="C158:C159"/>
    <mergeCell ref="D158:D159"/>
    <mergeCell ref="E158:E159"/>
    <mergeCell ref="F158:F159"/>
    <mergeCell ref="G158:G159"/>
    <mergeCell ref="H158:H159"/>
    <mergeCell ref="I158:I159"/>
    <mergeCell ref="J158:J159"/>
    <mergeCell ref="K158:K159"/>
    <mergeCell ref="L158:L159"/>
    <mergeCell ref="M158:M159"/>
    <mergeCell ref="G160:G162"/>
    <mergeCell ref="H160:H162"/>
    <mergeCell ref="A160:A164"/>
    <mergeCell ref="B160:B164"/>
    <mergeCell ref="C160:C162"/>
    <mergeCell ref="D160:D162"/>
    <mergeCell ref="E160:E162"/>
    <mergeCell ref="F160:F162"/>
    <mergeCell ref="N160:N166"/>
    <mergeCell ref="C163:M163"/>
    <mergeCell ref="C164:M164"/>
    <mergeCell ref="I160:I162"/>
    <mergeCell ref="J160:J162"/>
    <mergeCell ref="K160:K162"/>
    <mergeCell ref="M160:M162"/>
    <mergeCell ref="B170:B171"/>
    <mergeCell ref="C170:C171"/>
    <mergeCell ref="D170:D171"/>
    <mergeCell ref="E170:N172"/>
    <mergeCell ref="I167:I168"/>
    <mergeCell ref="J167:J168"/>
    <mergeCell ref="K167:K168"/>
    <mergeCell ref="L167:L168"/>
    <mergeCell ref="M167:N168"/>
    <mergeCell ref="M169:N169"/>
    <mergeCell ref="B167:B168"/>
    <mergeCell ref="C167:C168"/>
    <mergeCell ref="D167:D168"/>
    <mergeCell ref="E167:E168"/>
    <mergeCell ref="F167:F168"/>
    <mergeCell ref="G167:G168"/>
    <mergeCell ref="H167:H168"/>
  </mergeCells>
  <pageMargins left="0.7" right="0.7" top="0.75" bottom="0.75" header="0.3" footer="0.3"/>
  <headerFooter>
    <oddHeader>&amp;C&amp;"Calibri"&amp;10&amp;K000000 OFFICIAL&amp;1#_x000D_</oddHeader>
    <oddFooter>&amp;C_x000D_&amp;1#&amp;"Calibri"&amp;10&amp;K000000 OFFICIAL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9497-ACF8-4F4F-B402-33671E6CE0FB}">
  <dimension ref="A1:C50"/>
  <sheetViews>
    <sheetView workbookViewId="0">
      <selection activeCell="H6" sqref="H6"/>
    </sheetView>
  </sheetViews>
  <sheetFormatPr defaultRowHeight="12.6"/>
  <cols>
    <col min="1" max="1" width="24.7109375" customWidth="1"/>
    <col min="2" max="2" width="48.140625" customWidth="1"/>
    <col min="3" max="3" width="56.7109375" customWidth="1"/>
  </cols>
  <sheetData>
    <row r="1" spans="1:3" ht="14.45" thickBot="1">
      <c r="A1" s="474" t="s">
        <v>262</v>
      </c>
      <c r="B1" s="475"/>
      <c r="C1" s="476"/>
    </row>
    <row r="2" spans="1:3" ht="27.95" customHeight="1" thickBot="1">
      <c r="A2" s="477" t="s">
        <v>263</v>
      </c>
      <c r="B2" s="479" t="s">
        <v>264</v>
      </c>
      <c r="C2" s="480"/>
    </row>
    <row r="3" spans="1:3" ht="14.45" thickBot="1">
      <c r="A3" s="478"/>
      <c r="B3" s="215" t="s">
        <v>265</v>
      </c>
      <c r="C3" s="215" t="s">
        <v>266</v>
      </c>
    </row>
    <row r="4" spans="1:3" ht="111.95">
      <c r="A4" s="468" t="s">
        <v>267</v>
      </c>
      <c r="B4" s="216" t="s">
        <v>268</v>
      </c>
      <c r="C4" s="216" t="s">
        <v>268</v>
      </c>
    </row>
    <row r="5" spans="1:3" ht="14.1">
      <c r="A5" s="469"/>
      <c r="B5" s="217"/>
      <c r="C5" s="219"/>
    </row>
    <row r="6" spans="1:3" ht="139.5" customHeight="1">
      <c r="A6" s="469"/>
      <c r="B6" s="217" t="s">
        <v>269</v>
      </c>
      <c r="C6" s="217" t="s">
        <v>270</v>
      </c>
    </row>
    <row r="7" spans="1:3" ht="21.75" customHeight="1" thickBot="1">
      <c r="A7" s="470"/>
      <c r="B7" s="218"/>
      <c r="C7" s="220"/>
    </row>
    <row r="8" spans="1:3" ht="69.95">
      <c r="A8" s="471" t="s">
        <v>271</v>
      </c>
      <c r="B8" s="216" t="s">
        <v>272</v>
      </c>
      <c r="C8" s="216" t="s">
        <v>273</v>
      </c>
    </row>
    <row r="9" spans="1:3" ht="14.1">
      <c r="A9" s="472"/>
      <c r="B9" s="217"/>
      <c r="C9" s="217"/>
    </row>
    <row r="10" spans="1:3" ht="56.45" customHeight="1">
      <c r="A10" s="472"/>
      <c r="B10" s="217" t="s">
        <v>274</v>
      </c>
      <c r="C10" s="217" t="s">
        <v>275</v>
      </c>
    </row>
    <row r="11" spans="1:3" ht="75" customHeight="1">
      <c r="A11" s="472"/>
      <c r="B11" s="217" t="s">
        <v>276</v>
      </c>
      <c r="C11" s="217"/>
    </row>
    <row r="12" spans="1:3" ht="60.6" customHeight="1">
      <c r="A12" s="472"/>
      <c r="B12" s="219"/>
      <c r="C12" s="217" t="s">
        <v>277</v>
      </c>
    </row>
    <row r="13" spans="1:3" ht="117" customHeight="1">
      <c r="A13" s="472"/>
      <c r="B13" s="217" t="s">
        <v>278</v>
      </c>
      <c r="C13" s="217"/>
    </row>
    <row r="14" spans="1:3" ht="80.45" customHeight="1">
      <c r="A14" s="472"/>
      <c r="B14" s="217"/>
      <c r="C14" s="217" t="s">
        <v>279</v>
      </c>
    </row>
    <row r="15" spans="1:3" ht="14.1">
      <c r="A15" s="472"/>
      <c r="B15" s="217" t="s">
        <v>280</v>
      </c>
      <c r="C15" s="217"/>
    </row>
    <row r="16" spans="1:3" ht="79.5" customHeight="1">
      <c r="A16" s="472"/>
      <c r="B16" s="217"/>
      <c r="C16" s="217" t="s">
        <v>281</v>
      </c>
    </row>
    <row r="17" spans="1:3" ht="54.95" customHeight="1" thickBot="1">
      <c r="A17" s="473"/>
      <c r="B17" s="221" t="s">
        <v>282</v>
      </c>
      <c r="C17" s="220"/>
    </row>
    <row r="18" spans="1:3" ht="14.45" thickBot="1">
      <c r="A18" s="474" t="s">
        <v>283</v>
      </c>
      <c r="B18" s="475"/>
      <c r="C18" s="476"/>
    </row>
    <row r="19" spans="1:3" ht="62.45" customHeight="1" thickBot="1">
      <c r="A19" s="222" t="s">
        <v>263</v>
      </c>
      <c r="B19" s="215" t="s">
        <v>265</v>
      </c>
      <c r="C19" s="215" t="s">
        <v>266</v>
      </c>
    </row>
    <row r="20" spans="1:3" ht="95.1" customHeight="1">
      <c r="A20" s="468" t="s">
        <v>284</v>
      </c>
      <c r="B20" s="216" t="s">
        <v>272</v>
      </c>
      <c r="C20" s="217"/>
    </row>
    <row r="21" spans="1:3" ht="14.1">
      <c r="A21" s="469"/>
      <c r="B21" s="217"/>
      <c r="C21" s="217"/>
    </row>
    <row r="22" spans="1:3" ht="41.45" customHeight="1">
      <c r="A22" s="469"/>
      <c r="B22" s="217" t="s">
        <v>285</v>
      </c>
      <c r="C22" s="217"/>
    </row>
    <row r="23" spans="1:3" ht="14.1">
      <c r="A23" s="469"/>
      <c r="B23" s="223"/>
      <c r="C23" s="217"/>
    </row>
    <row r="24" spans="1:3" ht="14.1">
      <c r="A24" s="469"/>
      <c r="B24" s="224"/>
      <c r="C24" s="217"/>
    </row>
    <row r="25" spans="1:3" ht="76.5" customHeight="1">
      <c r="A25" s="469"/>
      <c r="B25" s="224"/>
      <c r="C25" s="217" t="s">
        <v>286</v>
      </c>
    </row>
    <row r="26" spans="1:3" ht="14.45" thickBot="1">
      <c r="A26" s="470"/>
      <c r="B26" s="218"/>
      <c r="C26" s="220"/>
    </row>
    <row r="27" spans="1:3" ht="50.45" customHeight="1">
      <c r="A27" s="468" t="s">
        <v>287</v>
      </c>
      <c r="B27" s="216" t="s">
        <v>288</v>
      </c>
      <c r="C27" s="471" t="s">
        <v>289</v>
      </c>
    </row>
    <row r="28" spans="1:3" ht="14.1">
      <c r="A28" s="469"/>
      <c r="B28" s="219"/>
      <c r="C28" s="472"/>
    </row>
    <row r="29" spans="1:3" ht="67.5" customHeight="1">
      <c r="A29" s="469"/>
      <c r="B29" s="217" t="s">
        <v>290</v>
      </c>
      <c r="C29" s="472"/>
    </row>
    <row r="30" spans="1:3" ht="14.45" thickBot="1">
      <c r="A30" s="470"/>
      <c r="B30" s="221" t="s">
        <v>291</v>
      </c>
      <c r="C30" s="473"/>
    </row>
    <row r="31" spans="1:3" ht="30.6" customHeight="1" thickBot="1">
      <c r="A31" s="481" t="s">
        <v>292</v>
      </c>
      <c r="B31" s="482"/>
      <c r="C31" s="483"/>
    </row>
    <row r="32" spans="1:3" ht="18.95" customHeight="1" thickBot="1">
      <c r="A32" s="474" t="s">
        <v>293</v>
      </c>
      <c r="B32" s="475"/>
      <c r="C32" s="476"/>
    </row>
    <row r="33" spans="1:3" ht="28.5" customHeight="1" thickBot="1">
      <c r="A33" s="222" t="s">
        <v>263</v>
      </c>
      <c r="B33" s="215" t="s">
        <v>265</v>
      </c>
      <c r="C33" s="215" t="s">
        <v>266</v>
      </c>
    </row>
    <row r="34" spans="1:3" ht="50.1" customHeight="1">
      <c r="A34" s="468" t="s">
        <v>294</v>
      </c>
      <c r="B34" s="216" t="s">
        <v>295</v>
      </c>
      <c r="C34" s="471" t="s">
        <v>289</v>
      </c>
    </row>
    <row r="35" spans="1:3" ht="14.1">
      <c r="A35" s="469"/>
      <c r="B35" s="217"/>
      <c r="C35" s="472"/>
    </row>
    <row r="36" spans="1:3" ht="135" customHeight="1">
      <c r="A36" s="469"/>
      <c r="B36" s="217" t="s">
        <v>296</v>
      </c>
      <c r="C36" s="472"/>
    </row>
    <row r="37" spans="1:3" ht="14.45" thickBot="1">
      <c r="A37" s="470"/>
      <c r="B37" s="225"/>
      <c r="C37" s="473"/>
    </row>
    <row r="38" spans="1:3" ht="33" customHeight="1">
      <c r="A38" s="468" t="s">
        <v>297</v>
      </c>
      <c r="B38" s="471"/>
      <c r="C38" s="217" t="s">
        <v>298</v>
      </c>
    </row>
    <row r="39" spans="1:3" ht="14.1">
      <c r="A39" s="469"/>
      <c r="B39" s="472"/>
      <c r="C39" s="217"/>
    </row>
    <row r="40" spans="1:3" ht="97.5" customHeight="1">
      <c r="A40" s="469"/>
      <c r="B40" s="472"/>
      <c r="C40" s="217" t="s">
        <v>299</v>
      </c>
    </row>
    <row r="41" spans="1:3" ht="14.1">
      <c r="A41" s="469"/>
      <c r="B41" s="472"/>
      <c r="C41" s="217"/>
    </row>
    <row r="42" spans="1:3" ht="32.450000000000003" customHeight="1">
      <c r="A42" s="469"/>
      <c r="B42" s="472"/>
      <c r="C42" s="217" t="s">
        <v>300</v>
      </c>
    </row>
    <row r="43" spans="1:3" ht="14.45" thickBot="1">
      <c r="A43" s="470"/>
      <c r="B43" s="473"/>
      <c r="C43" s="221"/>
    </row>
    <row r="44" spans="1:3" ht="29.45" customHeight="1">
      <c r="A44" s="468" t="s">
        <v>301</v>
      </c>
      <c r="B44" s="471"/>
      <c r="C44" s="217" t="s">
        <v>298</v>
      </c>
    </row>
    <row r="45" spans="1:3" ht="14.1">
      <c r="A45" s="469"/>
      <c r="B45" s="472"/>
      <c r="C45" s="217"/>
    </row>
    <row r="46" spans="1:3" ht="36.950000000000003" customHeight="1">
      <c r="A46" s="469"/>
      <c r="B46" s="472"/>
      <c r="C46" s="217" t="s">
        <v>302</v>
      </c>
    </row>
    <row r="47" spans="1:3" ht="14.45" thickBot="1">
      <c r="A47" s="470"/>
      <c r="B47" s="473"/>
      <c r="C47" s="221"/>
    </row>
    <row r="48" spans="1:3" ht="25.5" customHeight="1">
      <c r="A48" s="468" t="s">
        <v>303</v>
      </c>
      <c r="B48" s="471"/>
      <c r="C48" s="217" t="s">
        <v>298</v>
      </c>
    </row>
    <row r="49" spans="1:3" ht="14.1">
      <c r="A49" s="469"/>
      <c r="B49" s="472"/>
      <c r="C49" s="217"/>
    </row>
    <row r="50" spans="1:3" ht="64.5" customHeight="1" thickBot="1">
      <c r="A50" s="470"/>
      <c r="B50" s="473"/>
      <c r="C50" s="221" t="s">
        <v>304</v>
      </c>
    </row>
  </sheetData>
  <mergeCells count="19">
    <mergeCell ref="A34:A37"/>
    <mergeCell ref="C34:C37"/>
    <mergeCell ref="A1:C1"/>
    <mergeCell ref="A2:A3"/>
    <mergeCell ref="B2:C2"/>
    <mergeCell ref="A4:A7"/>
    <mergeCell ref="A8:A17"/>
    <mergeCell ref="A18:C18"/>
    <mergeCell ref="A20:A26"/>
    <mergeCell ref="A27:A30"/>
    <mergeCell ref="C27:C30"/>
    <mergeCell ref="A31:C31"/>
    <mergeCell ref="A32:C32"/>
    <mergeCell ref="A38:A43"/>
    <mergeCell ref="B38:B43"/>
    <mergeCell ref="A44:A47"/>
    <mergeCell ref="B44:B47"/>
    <mergeCell ref="A48:A50"/>
    <mergeCell ref="B48:B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activeCell="D24" sqref="D24"/>
    </sheetView>
  </sheetViews>
  <sheetFormatPr defaultColWidth="8.85546875" defaultRowHeight="12.6"/>
  <cols>
    <col min="1" max="1" width="5.42578125" style="1" customWidth="1"/>
    <col min="2" max="2" width="23.42578125" style="1" customWidth="1"/>
    <col min="3" max="3" width="57.42578125" style="3" customWidth="1"/>
    <col min="4" max="5" width="16.5703125" customWidth="1"/>
  </cols>
  <sheetData>
    <row r="1" spans="1:5" ht="25.5" customHeight="1">
      <c r="A1" s="484" t="s">
        <v>305</v>
      </c>
      <c r="B1" s="484"/>
      <c r="C1" s="484"/>
      <c r="D1" s="484"/>
      <c r="E1" s="484"/>
    </row>
    <row r="2" spans="1:5">
      <c r="A2"/>
      <c r="B2"/>
    </row>
    <row r="3" spans="1:5" ht="12.95">
      <c r="A3" s="21" t="s">
        <v>306</v>
      </c>
      <c r="B3" s="22" t="s">
        <v>307</v>
      </c>
      <c r="C3" s="23" t="s">
        <v>308</v>
      </c>
      <c r="D3" s="22" t="s">
        <v>309</v>
      </c>
      <c r="E3" s="22" t="s">
        <v>310</v>
      </c>
    </row>
    <row r="4" spans="1:5" s="2" customFormat="1" ht="39">
      <c r="A4" s="24" t="s">
        <v>311</v>
      </c>
      <c r="B4" s="25" t="s">
        <v>312</v>
      </c>
      <c r="C4" s="26" t="s">
        <v>313</v>
      </c>
      <c r="D4" s="25" t="s">
        <v>314</v>
      </c>
      <c r="E4" s="27">
        <v>44562</v>
      </c>
    </row>
    <row r="5" spans="1:5">
      <c r="A5" s="28">
        <v>1</v>
      </c>
      <c r="B5" s="29" t="s">
        <v>5</v>
      </c>
      <c r="C5" s="30" t="s">
        <v>5</v>
      </c>
      <c r="D5" s="29" t="s">
        <v>5</v>
      </c>
      <c r="E5" s="29" t="s">
        <v>5</v>
      </c>
    </row>
    <row r="6" spans="1:5">
      <c r="A6" s="28">
        <v>2</v>
      </c>
      <c r="B6" s="29" t="s">
        <v>5</v>
      </c>
      <c r="C6" s="30" t="s">
        <v>5</v>
      </c>
      <c r="D6" s="29" t="s">
        <v>5</v>
      </c>
      <c r="E6" s="29" t="s">
        <v>5</v>
      </c>
    </row>
    <row r="7" spans="1:5">
      <c r="A7" s="28">
        <v>3</v>
      </c>
      <c r="B7" s="29" t="s">
        <v>5</v>
      </c>
      <c r="C7" s="30" t="s">
        <v>5</v>
      </c>
      <c r="D7" s="29" t="s">
        <v>5</v>
      </c>
      <c r="E7" s="29" t="s">
        <v>5</v>
      </c>
    </row>
    <row r="8" spans="1:5">
      <c r="A8" s="28">
        <v>4</v>
      </c>
      <c r="B8" s="29" t="s">
        <v>5</v>
      </c>
      <c r="C8" s="30" t="s">
        <v>5</v>
      </c>
      <c r="D8" s="29" t="s">
        <v>5</v>
      </c>
      <c r="E8" s="29" t="s">
        <v>5</v>
      </c>
    </row>
    <row r="9" spans="1:5">
      <c r="A9" s="28">
        <v>5</v>
      </c>
      <c r="B9" s="29" t="s">
        <v>5</v>
      </c>
      <c r="C9" s="30" t="s">
        <v>5</v>
      </c>
      <c r="D9" s="29" t="s">
        <v>5</v>
      </c>
      <c r="E9" s="29" t="s">
        <v>5</v>
      </c>
    </row>
    <row r="10" spans="1:5">
      <c r="A10" s="28">
        <v>6</v>
      </c>
      <c r="B10" s="29" t="s">
        <v>5</v>
      </c>
      <c r="C10" s="30" t="s">
        <v>5</v>
      </c>
      <c r="D10" s="29" t="s">
        <v>5</v>
      </c>
      <c r="E10" s="29" t="s">
        <v>5</v>
      </c>
    </row>
    <row r="11" spans="1:5">
      <c r="A11" s="28">
        <v>7</v>
      </c>
      <c r="B11" s="29" t="s">
        <v>5</v>
      </c>
      <c r="C11" s="30" t="s">
        <v>5</v>
      </c>
      <c r="D11" s="29" t="s">
        <v>5</v>
      </c>
      <c r="E11" s="29" t="s">
        <v>5</v>
      </c>
    </row>
    <row r="12" spans="1:5">
      <c r="A12" s="28">
        <v>8</v>
      </c>
      <c r="B12" s="29" t="s">
        <v>5</v>
      </c>
      <c r="C12" s="30" t="s">
        <v>5</v>
      </c>
      <c r="D12" s="29" t="s">
        <v>5</v>
      </c>
      <c r="E12" s="29" t="s">
        <v>5</v>
      </c>
    </row>
    <row r="13" spans="1:5">
      <c r="A13" s="28">
        <v>9</v>
      </c>
      <c r="B13" s="29" t="s">
        <v>5</v>
      </c>
      <c r="C13" s="30" t="s">
        <v>5</v>
      </c>
      <c r="D13" s="29" t="s">
        <v>5</v>
      </c>
      <c r="E13" s="29" t="s">
        <v>5</v>
      </c>
    </row>
    <row r="14" spans="1:5">
      <c r="A14" s="28">
        <v>10</v>
      </c>
      <c r="B14" s="29" t="s">
        <v>5</v>
      </c>
      <c r="C14" s="30" t="s">
        <v>5</v>
      </c>
      <c r="D14" s="29" t="s">
        <v>5</v>
      </c>
      <c r="E14" s="29" t="s">
        <v>5</v>
      </c>
    </row>
  </sheetData>
  <mergeCells count="1">
    <mergeCell ref="A1:E1"/>
  </mergeCells>
  <pageMargins left="0.7" right="0.7" top="0.75" bottom="0.75" header="0.3" footer="0.3"/>
  <pageSetup paperSize="9" orientation="portrait" r:id="rId1"/>
  <headerFooter>
    <oddHeader>&amp;L&amp;"Calibri"&amp;10&amp;K000000OFFICIAL&amp;1#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7"/>
  <sheetViews>
    <sheetView topLeftCell="A23" zoomScaleNormal="100" workbookViewId="0">
      <selection activeCell="D17" sqref="D17"/>
    </sheetView>
  </sheetViews>
  <sheetFormatPr defaultColWidth="9.140625" defaultRowHeight="12.6"/>
  <cols>
    <col min="1" max="1" width="67.5703125" style="3" customWidth="1"/>
    <col min="2" max="3" width="48.42578125" style="3" customWidth="1"/>
    <col min="4" max="16384" width="9.140625" style="3"/>
  </cols>
  <sheetData>
    <row r="1" spans="1:3" ht="18">
      <c r="A1" s="31" t="s">
        <v>315</v>
      </c>
      <c r="B1" s="31"/>
      <c r="C1" s="32"/>
    </row>
    <row r="2" spans="1:3">
      <c r="A2" s="32" t="s">
        <v>316</v>
      </c>
      <c r="B2" s="32"/>
      <c r="C2" s="32"/>
    </row>
    <row r="4" spans="1:3" ht="45.75" customHeight="1">
      <c r="A4" s="488" t="s">
        <v>317</v>
      </c>
      <c r="B4" s="488"/>
      <c r="C4" s="488"/>
    </row>
    <row r="5" spans="1:3" ht="42" customHeight="1">
      <c r="A5" s="41" t="s">
        <v>318</v>
      </c>
      <c r="B5" s="33" t="s">
        <v>5</v>
      </c>
      <c r="C5" s="33" t="s">
        <v>5</v>
      </c>
    </row>
    <row r="6" spans="1:3" ht="30.75" customHeight="1">
      <c r="A6" s="488" t="s">
        <v>3</v>
      </c>
      <c r="B6" s="488"/>
      <c r="C6" s="488"/>
    </row>
    <row r="7" spans="1:3" ht="33" customHeight="1">
      <c r="A7" s="485" t="s">
        <v>319</v>
      </c>
      <c r="B7" s="485"/>
      <c r="C7" s="485"/>
    </row>
    <row r="8" spans="1:3" ht="24" customHeight="1">
      <c r="A8" s="485"/>
      <c r="B8" s="485"/>
      <c r="C8" s="485"/>
    </row>
    <row r="9" spans="1:3" ht="15.6">
      <c r="A9" s="488" t="s">
        <v>141</v>
      </c>
      <c r="B9" s="488"/>
      <c r="C9" s="488"/>
    </row>
    <row r="10" spans="1:3" ht="50.45" customHeight="1">
      <c r="A10" s="485" t="s">
        <v>320</v>
      </c>
      <c r="B10" s="485"/>
      <c r="C10" s="485"/>
    </row>
    <row r="11" spans="1:3" ht="51" customHeight="1">
      <c r="A11" s="485" t="s">
        <v>321</v>
      </c>
      <c r="B11" s="485"/>
      <c r="C11" s="485"/>
    </row>
    <row r="12" spans="1:3" ht="17.45">
      <c r="A12" s="34"/>
      <c r="B12" s="33" t="s">
        <v>5</v>
      </c>
      <c r="C12" s="33" t="s">
        <v>5</v>
      </c>
    </row>
    <row r="13" spans="1:3" ht="30.75" customHeight="1">
      <c r="A13" s="488" t="s">
        <v>322</v>
      </c>
      <c r="B13" s="488"/>
      <c r="C13" s="488"/>
    </row>
    <row r="14" spans="1:3" ht="42.95" customHeight="1">
      <c r="A14" s="485" t="s">
        <v>323</v>
      </c>
      <c r="B14" s="485"/>
      <c r="C14" s="485"/>
    </row>
    <row r="15" spans="1:3" ht="25.5" customHeight="1">
      <c r="A15" s="485" t="s">
        <v>324</v>
      </c>
      <c r="B15" s="485"/>
      <c r="C15" s="485"/>
    </row>
    <row r="16" spans="1:3">
      <c r="A16" s="33" t="s">
        <v>5</v>
      </c>
      <c r="B16" s="33" t="s">
        <v>5</v>
      </c>
      <c r="C16" s="33" t="s">
        <v>5</v>
      </c>
    </row>
    <row r="17" spans="1:3" ht="61.5" customHeight="1">
      <c r="A17" s="488" t="s">
        <v>325</v>
      </c>
      <c r="B17" s="488"/>
      <c r="C17" s="488"/>
    </row>
    <row r="18" spans="1:3" ht="25.5" customHeight="1">
      <c r="A18" s="485" t="s">
        <v>326</v>
      </c>
      <c r="B18" s="485"/>
      <c r="C18" s="485"/>
    </row>
    <row r="19" spans="1:3">
      <c r="A19" s="485" t="s">
        <v>327</v>
      </c>
      <c r="B19" s="485"/>
      <c r="C19" s="485"/>
    </row>
    <row r="20" spans="1:3">
      <c r="A20" s="485" t="s">
        <v>328</v>
      </c>
      <c r="B20" s="485"/>
      <c r="C20" s="485"/>
    </row>
    <row r="21" spans="1:3" ht="12.6" customHeight="1">
      <c r="A21" s="33" t="s">
        <v>329</v>
      </c>
      <c r="B21" s="38"/>
      <c r="C21" s="38"/>
    </row>
    <row r="22" spans="1:3" ht="12.6" customHeight="1">
      <c r="A22" s="33" t="s">
        <v>330</v>
      </c>
      <c r="B22" s="38"/>
      <c r="C22" s="38"/>
    </row>
    <row r="23" spans="1:3" ht="17.45">
      <c r="A23" s="34"/>
      <c r="B23" s="34"/>
      <c r="C23" s="34"/>
    </row>
    <row r="24" spans="1:3" ht="30.75" customHeight="1">
      <c r="A24" s="488" t="s">
        <v>331</v>
      </c>
      <c r="B24" s="488"/>
      <c r="C24" s="488"/>
    </row>
    <row r="25" spans="1:3" ht="29.25" customHeight="1">
      <c r="A25" s="485" t="s">
        <v>332</v>
      </c>
      <c r="B25" s="485"/>
      <c r="C25" s="485"/>
    </row>
    <row r="26" spans="1:3" ht="54" customHeight="1">
      <c r="A26" s="485" t="s">
        <v>333</v>
      </c>
      <c r="B26" s="485"/>
      <c r="C26" s="485"/>
    </row>
    <row r="27" spans="1:3" ht="39" customHeight="1">
      <c r="A27" s="485" t="s">
        <v>334</v>
      </c>
      <c r="B27" s="485"/>
      <c r="C27" s="485"/>
    </row>
    <row r="28" spans="1:3">
      <c r="A28" s="485" t="s">
        <v>5</v>
      </c>
      <c r="B28" s="485"/>
      <c r="C28" s="485"/>
    </row>
    <row r="29" spans="1:3" ht="15.6">
      <c r="A29" s="488" t="s">
        <v>335</v>
      </c>
      <c r="B29" s="488"/>
      <c r="C29" s="488"/>
    </row>
    <row r="30" spans="1:3" ht="21" customHeight="1">
      <c r="A30" s="485" t="s">
        <v>336</v>
      </c>
      <c r="B30" s="485"/>
      <c r="C30" s="485"/>
    </row>
    <row r="31" spans="1:3">
      <c r="A31" s="33" t="s">
        <v>5</v>
      </c>
      <c r="B31" s="33" t="s">
        <v>5</v>
      </c>
      <c r="C31" s="33" t="s">
        <v>5</v>
      </c>
    </row>
    <row r="32" spans="1:3" ht="21.6" customHeight="1">
      <c r="A32" s="489" t="s">
        <v>337</v>
      </c>
      <c r="B32" s="489"/>
      <c r="C32" s="489"/>
    </row>
    <row r="33" spans="1:3" ht="12.95">
      <c r="A33" s="39" t="s">
        <v>338</v>
      </c>
      <c r="B33" s="39"/>
      <c r="C33" s="40"/>
    </row>
    <row r="34" spans="1:3" ht="12.95">
      <c r="A34" s="39" t="s">
        <v>339</v>
      </c>
      <c r="B34" s="39"/>
      <c r="C34" s="40"/>
    </row>
    <row r="35" spans="1:3" ht="12.95">
      <c r="A35" s="39" t="s">
        <v>340</v>
      </c>
      <c r="B35" s="39"/>
      <c r="C35" s="40"/>
    </row>
    <row r="36" spans="1:3" ht="12.95">
      <c r="A36" s="39" t="s">
        <v>341</v>
      </c>
      <c r="B36" s="39"/>
      <c r="C36" s="40"/>
    </row>
    <row r="37" spans="1:3">
      <c r="A37" s="33" t="s">
        <v>342</v>
      </c>
      <c r="B37" s="33"/>
      <c r="C37" s="38"/>
    </row>
    <row r="38" spans="1:3" ht="26.45" customHeight="1">
      <c r="A38" s="36" t="s">
        <v>343</v>
      </c>
      <c r="B38" s="36"/>
      <c r="C38" s="37"/>
    </row>
    <row r="39" spans="1:3" ht="12.95">
      <c r="A39" s="36" t="s">
        <v>344</v>
      </c>
      <c r="B39" s="36"/>
      <c r="C39" s="37"/>
    </row>
    <row r="40" spans="1:3" ht="12.95" customHeight="1">
      <c r="A40" s="39" t="s">
        <v>345</v>
      </c>
      <c r="B40" s="39"/>
      <c r="C40" s="40"/>
    </row>
    <row r="41" spans="1:3" ht="12.95" customHeight="1">
      <c r="A41" s="33" t="s">
        <v>346</v>
      </c>
      <c r="B41" s="33"/>
      <c r="C41" s="38"/>
    </row>
    <row r="42" spans="1:3">
      <c r="A42" s="35" t="s">
        <v>5</v>
      </c>
      <c r="B42" s="487" t="s">
        <v>5</v>
      </c>
      <c r="C42" s="490"/>
    </row>
    <row r="43" spans="1:3">
      <c r="A43" s="485" t="s">
        <v>347</v>
      </c>
      <c r="B43" s="485"/>
      <c r="C43" s="485"/>
    </row>
    <row r="44" spans="1:3" ht="12.95">
      <c r="A44" s="486" t="s">
        <v>348</v>
      </c>
      <c r="B44" s="486"/>
      <c r="C44" s="486"/>
    </row>
    <row r="45" spans="1:3">
      <c r="A45" s="485" t="s">
        <v>349</v>
      </c>
      <c r="B45" s="485"/>
      <c r="C45" s="485"/>
    </row>
    <row r="46" spans="1:3">
      <c r="A46" s="33" t="s">
        <v>5</v>
      </c>
      <c r="B46" s="33" t="s">
        <v>5</v>
      </c>
      <c r="C46" s="33" t="s">
        <v>5</v>
      </c>
    </row>
    <row r="47" spans="1:3" ht="20.100000000000001" customHeight="1">
      <c r="A47" s="485" t="s">
        <v>350</v>
      </c>
      <c r="B47" s="485"/>
      <c r="C47" s="485"/>
    </row>
    <row r="48" spans="1:3">
      <c r="A48" s="33" t="s">
        <v>5</v>
      </c>
      <c r="B48" s="33" t="s">
        <v>5</v>
      </c>
      <c r="C48" s="33" t="s">
        <v>5</v>
      </c>
    </row>
    <row r="49" spans="1:3">
      <c r="A49" s="33" t="s">
        <v>5</v>
      </c>
      <c r="B49" s="33" t="s">
        <v>5</v>
      </c>
      <c r="C49" s="33" t="s">
        <v>5</v>
      </c>
    </row>
    <row r="50" spans="1:3">
      <c r="A50" s="33" t="s">
        <v>5</v>
      </c>
      <c r="B50" s="33" t="s">
        <v>5</v>
      </c>
      <c r="C50" s="33" t="s">
        <v>5</v>
      </c>
    </row>
    <row r="51" spans="1:3">
      <c r="A51" s="33" t="s">
        <v>5</v>
      </c>
      <c r="B51" s="33" t="s">
        <v>5</v>
      </c>
      <c r="C51" s="33" t="s">
        <v>5</v>
      </c>
    </row>
    <row r="52" spans="1:3">
      <c r="A52" s="33" t="s">
        <v>5</v>
      </c>
      <c r="B52" s="33" t="s">
        <v>5</v>
      </c>
      <c r="C52" s="33" t="s">
        <v>5</v>
      </c>
    </row>
    <row r="53" spans="1:3">
      <c r="A53" s="33" t="s">
        <v>5</v>
      </c>
      <c r="B53" s="33" t="s">
        <v>5</v>
      </c>
      <c r="C53" s="33" t="s">
        <v>5</v>
      </c>
    </row>
    <row r="54" spans="1:3">
      <c r="A54" s="33" t="s">
        <v>5</v>
      </c>
      <c r="B54" s="33" t="s">
        <v>5</v>
      </c>
      <c r="C54" s="33" t="s">
        <v>5</v>
      </c>
    </row>
    <row r="55" spans="1:3">
      <c r="A55" s="33" t="s">
        <v>5</v>
      </c>
      <c r="B55" s="33" t="s">
        <v>5</v>
      </c>
      <c r="C55" s="33" t="s">
        <v>5</v>
      </c>
    </row>
    <row r="56" spans="1:3">
      <c r="A56" s="33" t="s">
        <v>5</v>
      </c>
      <c r="B56" s="33" t="s">
        <v>5</v>
      </c>
      <c r="C56" s="33" t="s">
        <v>5</v>
      </c>
    </row>
    <row r="57" spans="1:3">
      <c r="A57" s="33" t="s">
        <v>5</v>
      </c>
      <c r="B57" s="33" t="s">
        <v>5</v>
      </c>
      <c r="C57" s="33" t="s">
        <v>5</v>
      </c>
    </row>
    <row r="58" spans="1:3">
      <c r="A58" s="33" t="s">
        <v>5</v>
      </c>
      <c r="B58" s="33" t="s">
        <v>5</v>
      </c>
      <c r="C58" s="33" t="s">
        <v>5</v>
      </c>
    </row>
    <row r="59" spans="1:3">
      <c r="A59" s="33" t="s">
        <v>5</v>
      </c>
      <c r="B59" s="33" t="s">
        <v>5</v>
      </c>
      <c r="C59" s="33" t="s">
        <v>5</v>
      </c>
    </row>
    <row r="60" spans="1:3">
      <c r="A60" s="33" t="s">
        <v>5</v>
      </c>
      <c r="B60" s="33" t="s">
        <v>5</v>
      </c>
      <c r="C60" s="33" t="s">
        <v>5</v>
      </c>
    </row>
    <row r="61" spans="1:3">
      <c r="A61" s="33" t="s">
        <v>5</v>
      </c>
      <c r="B61" s="33" t="s">
        <v>5</v>
      </c>
      <c r="C61" s="33" t="s">
        <v>5</v>
      </c>
    </row>
    <row r="62" spans="1:3">
      <c r="A62" s="33" t="s">
        <v>5</v>
      </c>
      <c r="B62" s="33" t="s">
        <v>5</v>
      </c>
      <c r="C62" s="33" t="s">
        <v>5</v>
      </c>
    </row>
    <row r="63" spans="1:3">
      <c r="A63" s="33" t="s">
        <v>5</v>
      </c>
      <c r="B63" s="33" t="s">
        <v>5</v>
      </c>
      <c r="C63" s="33" t="s">
        <v>5</v>
      </c>
    </row>
    <row r="64" spans="1:3">
      <c r="A64" s="33" t="s">
        <v>5</v>
      </c>
      <c r="B64" s="33" t="s">
        <v>5</v>
      </c>
      <c r="C64" s="33" t="s">
        <v>5</v>
      </c>
    </row>
    <row r="65" spans="1:3">
      <c r="A65" s="33" t="s">
        <v>5</v>
      </c>
      <c r="B65" s="33" t="s">
        <v>5</v>
      </c>
      <c r="C65" s="33" t="s">
        <v>5</v>
      </c>
    </row>
    <row r="66" spans="1:3">
      <c r="A66" s="33" t="s">
        <v>5</v>
      </c>
      <c r="B66" s="33" t="s">
        <v>5</v>
      </c>
      <c r="C66" s="33" t="s">
        <v>5</v>
      </c>
    </row>
    <row r="67" spans="1:3">
      <c r="A67" s="33" t="s">
        <v>5</v>
      </c>
      <c r="B67" s="33" t="s">
        <v>5</v>
      </c>
      <c r="C67" s="33" t="s">
        <v>5</v>
      </c>
    </row>
    <row r="68" spans="1:3">
      <c r="A68" s="33" t="s">
        <v>5</v>
      </c>
      <c r="B68" s="33" t="s">
        <v>5</v>
      </c>
      <c r="C68" s="33" t="s">
        <v>5</v>
      </c>
    </row>
    <row r="69" spans="1:3">
      <c r="A69" s="33" t="s">
        <v>5</v>
      </c>
      <c r="B69" s="33" t="s">
        <v>5</v>
      </c>
      <c r="C69" s="33" t="s">
        <v>5</v>
      </c>
    </row>
    <row r="70" spans="1:3">
      <c r="A70" s="33" t="s">
        <v>5</v>
      </c>
      <c r="B70" s="33" t="s">
        <v>5</v>
      </c>
      <c r="C70" s="33" t="s">
        <v>5</v>
      </c>
    </row>
    <row r="71" spans="1:3">
      <c r="A71" s="33" t="s">
        <v>5</v>
      </c>
      <c r="B71" s="33" t="s">
        <v>5</v>
      </c>
      <c r="C71" s="33" t="s">
        <v>5</v>
      </c>
    </row>
    <row r="72" spans="1:3">
      <c r="A72" s="33" t="s">
        <v>5</v>
      </c>
      <c r="B72" s="33" t="s">
        <v>5</v>
      </c>
      <c r="C72" s="33" t="s">
        <v>5</v>
      </c>
    </row>
    <row r="73" spans="1:3">
      <c r="A73" s="33" t="s">
        <v>5</v>
      </c>
      <c r="B73" s="33" t="s">
        <v>5</v>
      </c>
      <c r="C73" s="33" t="s">
        <v>5</v>
      </c>
    </row>
    <row r="74" spans="1:3">
      <c r="A74" s="33" t="s">
        <v>5</v>
      </c>
      <c r="B74" s="33" t="s">
        <v>5</v>
      </c>
      <c r="C74" s="33" t="s">
        <v>5</v>
      </c>
    </row>
    <row r="75" spans="1:3">
      <c r="A75" s="33" t="s">
        <v>5</v>
      </c>
      <c r="B75" s="33" t="s">
        <v>5</v>
      </c>
      <c r="C75" s="33" t="s">
        <v>5</v>
      </c>
    </row>
    <row r="76" spans="1:3" ht="30.75" customHeight="1">
      <c r="A76" s="488" t="s">
        <v>351</v>
      </c>
      <c r="B76" s="488"/>
      <c r="C76" s="488"/>
    </row>
    <row r="77" spans="1:3" ht="28.5" customHeight="1">
      <c r="A77" s="485" t="s">
        <v>352</v>
      </c>
      <c r="B77" s="485"/>
      <c r="C77" s="485"/>
    </row>
    <row r="78" spans="1:3" ht="17.25" customHeight="1">
      <c r="A78" s="485" t="s">
        <v>353</v>
      </c>
      <c r="B78" s="485"/>
      <c r="C78" s="485"/>
    </row>
    <row r="79" spans="1:3" ht="23.25" customHeight="1">
      <c r="A79" s="485" t="s">
        <v>354</v>
      </c>
      <c r="B79" s="485"/>
      <c r="C79" s="485"/>
    </row>
    <row r="80" spans="1:3" ht="28.5" customHeight="1">
      <c r="A80" s="487" t="s">
        <v>355</v>
      </c>
      <c r="B80" s="487"/>
      <c r="C80" s="487"/>
    </row>
    <row r="81" spans="1:3" ht="25.5" customHeight="1">
      <c r="A81" s="487" t="s">
        <v>356</v>
      </c>
      <c r="B81" s="487"/>
      <c r="C81" s="487"/>
    </row>
    <row r="82" spans="1:3">
      <c r="A82" s="36" t="s">
        <v>5</v>
      </c>
      <c r="B82" s="33" t="s">
        <v>5</v>
      </c>
      <c r="C82" s="33" t="s">
        <v>5</v>
      </c>
    </row>
    <row r="83" spans="1:3" ht="30.75" customHeight="1">
      <c r="A83" s="488" t="s">
        <v>357</v>
      </c>
      <c r="B83" s="488"/>
      <c r="C83" s="488"/>
    </row>
    <row r="84" spans="1:3" ht="27.6" customHeight="1">
      <c r="A84" s="487" t="s">
        <v>358</v>
      </c>
      <c r="B84" s="487"/>
      <c r="C84" s="487"/>
    </row>
    <row r="85" spans="1:3">
      <c r="A85" s="485" t="s">
        <v>359</v>
      </c>
      <c r="B85" s="485"/>
      <c r="C85" s="485"/>
    </row>
    <row r="86" spans="1:3">
      <c r="A86" s="487" t="s">
        <v>360</v>
      </c>
      <c r="B86" s="487"/>
      <c r="C86" s="487"/>
    </row>
    <row r="87" spans="1:3" ht="27.95" customHeight="1">
      <c r="A87" s="487" t="s">
        <v>361</v>
      </c>
      <c r="B87" s="487"/>
      <c r="C87" s="487"/>
    </row>
    <row r="88" spans="1:3">
      <c r="A88" s="33" t="s">
        <v>5</v>
      </c>
      <c r="B88" s="33" t="s">
        <v>5</v>
      </c>
      <c r="C88" s="33" t="s">
        <v>5</v>
      </c>
    </row>
    <row r="89" spans="1:3" ht="45.75" customHeight="1">
      <c r="A89" s="488" t="s">
        <v>362</v>
      </c>
      <c r="B89" s="488"/>
      <c r="C89" s="488"/>
    </row>
    <row r="90" spans="1:3">
      <c r="A90" s="485" t="s">
        <v>363</v>
      </c>
      <c r="B90" s="485"/>
      <c r="C90" s="485"/>
    </row>
    <row r="91" spans="1:3">
      <c r="A91" s="485" t="s">
        <v>364</v>
      </c>
      <c r="B91" s="485"/>
      <c r="C91" s="485"/>
    </row>
    <row r="92" spans="1:3">
      <c r="A92" s="485" t="s">
        <v>365</v>
      </c>
      <c r="B92" s="485"/>
      <c r="C92" s="485"/>
    </row>
    <row r="93" spans="1:3">
      <c r="A93" s="485" t="s">
        <v>366</v>
      </c>
      <c r="B93" s="485"/>
      <c r="C93" s="485"/>
    </row>
    <row r="94" spans="1:3">
      <c r="A94" s="485" t="s">
        <v>367</v>
      </c>
      <c r="B94" s="485"/>
      <c r="C94" s="485"/>
    </row>
    <row r="95" spans="1:3" ht="24.75" customHeight="1">
      <c r="A95" s="486" t="s">
        <v>368</v>
      </c>
      <c r="B95" s="486"/>
      <c r="C95" s="486"/>
    </row>
    <row r="96" spans="1:3">
      <c r="A96" s="485" t="s">
        <v>5</v>
      </c>
      <c r="B96" s="485"/>
      <c r="C96" s="485"/>
    </row>
    <row r="97" spans="1:3" ht="15.6">
      <c r="A97" s="488" t="s">
        <v>369</v>
      </c>
      <c r="B97" s="488"/>
      <c r="C97" s="488"/>
    </row>
    <row r="98" spans="1:3">
      <c r="A98" s="485" t="s">
        <v>370</v>
      </c>
      <c r="B98" s="485"/>
      <c r="C98" s="485"/>
    </row>
    <row r="99" spans="1:3">
      <c r="A99" s="487" t="s">
        <v>371</v>
      </c>
      <c r="B99" s="487"/>
      <c r="C99" s="487"/>
    </row>
    <row r="100" spans="1:3" ht="18" customHeight="1">
      <c r="A100" s="487" t="s">
        <v>372</v>
      </c>
      <c r="B100" s="487"/>
      <c r="C100" s="487"/>
    </row>
    <row r="101" spans="1:3" ht="17.25" customHeight="1">
      <c r="A101" s="485" t="s">
        <v>373</v>
      </c>
      <c r="B101" s="485"/>
      <c r="C101" s="485"/>
    </row>
    <row r="102" spans="1:3" ht="26.25" customHeight="1">
      <c r="A102" s="487" t="s">
        <v>374</v>
      </c>
      <c r="B102" s="487"/>
      <c r="C102" s="487"/>
    </row>
    <row r="103" spans="1:3" ht="24" customHeight="1">
      <c r="A103" s="491" t="s">
        <v>375</v>
      </c>
      <c r="B103" s="491"/>
      <c r="C103" s="491"/>
    </row>
    <row r="104" spans="1:3">
      <c r="A104" s="33" t="s">
        <v>5</v>
      </c>
      <c r="B104" s="33" t="s">
        <v>5</v>
      </c>
      <c r="C104" s="33" t="s">
        <v>5</v>
      </c>
    </row>
    <row r="105" spans="1:3" ht="45.75" customHeight="1">
      <c r="A105" s="488" t="s">
        <v>376</v>
      </c>
      <c r="B105" s="488"/>
      <c r="C105" s="488"/>
    </row>
    <row r="106" spans="1:3" ht="33" customHeight="1">
      <c r="A106" s="485" t="s">
        <v>377</v>
      </c>
      <c r="B106" s="485"/>
      <c r="C106" s="485"/>
    </row>
    <row r="107" spans="1:3">
      <c r="A107" s="485" t="s">
        <v>5</v>
      </c>
      <c r="B107" s="485"/>
      <c r="C107" s="485"/>
    </row>
    <row r="108" spans="1:3" ht="15.6">
      <c r="A108" s="488" t="s">
        <v>378</v>
      </c>
      <c r="B108" s="488"/>
      <c r="C108" s="488"/>
    </row>
    <row r="109" spans="1:3" ht="26.1" customHeight="1">
      <c r="A109" s="485" t="s">
        <v>379</v>
      </c>
      <c r="B109" s="485"/>
      <c r="C109" s="485"/>
    </row>
    <row r="110" spans="1:3" ht="25.5" customHeight="1">
      <c r="A110" s="485" t="s">
        <v>380</v>
      </c>
      <c r="B110" s="485"/>
      <c r="C110" s="485"/>
    </row>
    <row r="111" spans="1:3" ht="25.5" customHeight="1">
      <c r="A111" s="485" t="s">
        <v>381</v>
      </c>
      <c r="B111" s="485"/>
      <c r="C111" s="485"/>
    </row>
    <row r="112" spans="1:3" ht="12.95">
      <c r="A112" s="486" t="s">
        <v>382</v>
      </c>
      <c r="B112" s="486"/>
      <c r="C112" s="486"/>
    </row>
    <row r="113" spans="1:3" ht="12.95">
      <c r="A113" s="486" t="s">
        <v>383</v>
      </c>
      <c r="B113" s="486"/>
      <c r="C113" s="486"/>
    </row>
    <row r="114" spans="1:3" ht="12.95">
      <c r="A114" s="486" t="s">
        <v>384</v>
      </c>
      <c r="B114" s="486"/>
      <c r="C114" s="486"/>
    </row>
    <row r="115" spans="1:3" ht="12.95">
      <c r="A115" s="486" t="s">
        <v>385</v>
      </c>
      <c r="B115" s="486"/>
      <c r="C115" s="486"/>
    </row>
    <row r="116" spans="1:3" ht="10.5" customHeight="1">
      <c r="A116" s="486" t="s">
        <v>386</v>
      </c>
      <c r="B116" s="486"/>
      <c r="C116" s="486"/>
    </row>
    <row r="117" spans="1:3">
      <c r="A117" s="485" t="s">
        <v>387</v>
      </c>
      <c r="B117" s="485"/>
      <c r="C117" s="485"/>
    </row>
  </sheetData>
  <mergeCells count="65">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 ref="A4:C4"/>
    <mergeCell ref="A6:C6"/>
    <mergeCell ref="A9:C9"/>
    <mergeCell ref="A10:C10"/>
    <mergeCell ref="A20:C20"/>
    <mergeCell ref="A19:C19"/>
    <mergeCell ref="A15:C15"/>
    <mergeCell ref="A11:C11"/>
    <mergeCell ref="A13:C13"/>
    <mergeCell ref="A14:C14"/>
    <mergeCell ref="A17:C17"/>
    <mergeCell ref="A79:C79"/>
    <mergeCell ref="A85:C85"/>
    <mergeCell ref="A32:C32"/>
    <mergeCell ref="A24:C24"/>
    <mergeCell ref="A25:C25"/>
    <mergeCell ref="A83:C83"/>
    <mergeCell ref="A44:C44"/>
    <mergeCell ref="A84:C84"/>
    <mergeCell ref="B42:C42"/>
    <mergeCell ref="A26:C26"/>
    <mergeCell ref="A27:C27"/>
    <mergeCell ref="A28:C28"/>
    <mergeCell ref="A29:C29"/>
    <mergeCell ref="A30:C30"/>
    <mergeCell ref="A47:C47"/>
    <mergeCell ref="A117:C117"/>
    <mergeCell ref="A108:C108"/>
    <mergeCell ref="A109:C109"/>
    <mergeCell ref="A114:C114"/>
    <mergeCell ref="A112:C112"/>
    <mergeCell ref="A113:C113"/>
    <mergeCell ref="A110:C110"/>
    <mergeCell ref="A111:C111"/>
    <mergeCell ref="A115:C115"/>
    <mergeCell ref="A116:C116"/>
    <mergeCell ref="A106:C106"/>
    <mergeCell ref="A107:C107"/>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s>
  <hyperlinks>
    <hyperlink ref="A103" r:id="rId1" xr:uid="{22369710-E7CD-4215-905C-C85FE090D6DA}"/>
  </hyperlinks>
  <pageMargins left="0.7" right="0.7" top="0.75" bottom="0.75" header="0.3" footer="0.3"/>
  <pageSetup paperSize="9" orientation="portrait" r:id="rId2"/>
  <headerFooter>
    <oddHeader>&amp;L&amp;"Calibri"&amp;10&amp;K000000OFFICIAL&amp;1#</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4CBEEDDFCB1BDF4981827A3BB19020D1" ma:contentTypeVersion="5" ma:contentTypeDescription="Logical framework (Logframe) Content Type for Transparency" ma:contentTypeScope="" ma:versionID="1006ceccd72e057bc333d68c7dc92b5c">
  <xsd:schema xmlns:xsd="http://www.w3.org/2001/XMLSchema" xmlns:xs="http://www.w3.org/2001/XMLSchema" xmlns:p="http://schemas.microsoft.com/office/2006/metadata/properties" xmlns:ns2="1dfeaaf3-78af-4f3c-9a64-5b70949f85ef" targetNamespace="http://schemas.microsoft.com/office/2006/metadata/properties" ma:root="true" ma:fieldsID="5cdbb1cb1d006f92e9da5d235c874623"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400053</AmpProgrammeId>
    <ContentDescription xmlns="1dfeaaf3-78af-4f3c-9a64-5b70949f85ef" xsi:nil="true"/>
    <DocumentIdentifier xmlns="1dfeaaf3-78af-4f3c-9a64-5b70949f85ef">S40005317</DocumentIdentifier>
    <Exclusion_x0020_Applied xmlns="1dfeaaf3-78af-4f3c-9a64-5b70949f85ef">false</Exclusion_x0020_Applied>
    <PublishingState xmlns="1dfeaaf3-78af-4f3c-9a64-5b70949f85ef">Not Published</PublishingState>
    <ProjectLanguage xmlns="1dfeaaf3-78af-4f3c-9a64-5b70949f85ef">English</ProjectLanguage>
  </documentManagement>
</p:properties>
</file>

<file path=customXml/itemProps1.xml><?xml version="1.0" encoding="utf-8"?>
<ds:datastoreItem xmlns:ds="http://schemas.openxmlformats.org/officeDocument/2006/customXml" ds:itemID="{FEBD57A0-F59C-4AAD-8B60-CB53905C70A0}"/>
</file>

<file path=customXml/itemProps2.xml><?xml version="1.0" encoding="utf-8"?>
<ds:datastoreItem xmlns:ds="http://schemas.openxmlformats.org/officeDocument/2006/customXml" ds:itemID="{D48E88D9-85FC-42F1-9F07-D4ED0652F55E}"/>
</file>

<file path=customXml/itemProps3.xml><?xml version="1.0" encoding="utf-8"?>
<ds:datastoreItem xmlns:ds="http://schemas.openxmlformats.org/officeDocument/2006/customXml" ds:itemID="{4785A5C0-4DA5-4788-A2E4-422E55E5875A}"/>
</file>

<file path=docMetadata/LabelInfo.xml><?xml version="1.0" encoding="utf-8"?>
<clbl:labelList xmlns:clbl="http://schemas.microsoft.com/office/2020/mipLabelMetadata">
  <clbl:label id="{9e9cc48d-6fba-4c12-9882-137473def580}" enabled="1" method="Privileged" siteId="{d3a2d0d3-7cc8-4f52-bbf9-85bd43d94279}"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Logical Framework</dc:title>
  <dc:subject/>
  <dc:creator>Claire Fitzroy</dc:creator>
  <cp:keywords/>
  <dc:description/>
  <cp:lastModifiedBy/>
  <cp:revision/>
  <dcterms:created xsi:type="dcterms:W3CDTF">2010-10-26T15:58:14Z</dcterms:created>
  <dcterms:modified xsi:type="dcterms:W3CDTF">2026-03-24T08:08:52Z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0x010100A9E804AD2130B047BEB1B1355903FA5903004CBEEDDFCB1BDF4981827A3BB19020D1</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2021-02-26T10:27:41Z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f2ae131e-5fee-4609-8120-085842413b99</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2022-06-19T02:11:00Z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dea7df76-048d-4e71-a6ef-62d16bbe7c13</vt:lpwstr>
  </property>
  <property fmtid="{D5CDD505-2E9C-101B-9397-08002B2CF9AE}" pid="21" name="MSIP_Label_9e9cc48d-6fba-4c12-9882-137473def580_ContentBits">
    <vt:lpwstr>0</vt:lpwstr>
  </property>
  <property fmtid="{D5CDD505-2E9C-101B-9397-08002B2CF9AE}" pid="22" name="MediaServiceImageTags">
    <vt:lpwstr/>
  </property>
</Properties>
</file>