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3"/>
  <workbookPr codeName="ThisWorkbook" defaultThemeVersion="124226"/>
  <mc:AlternateContent xmlns:mc="http://schemas.openxmlformats.org/markup-compatibility/2006">
    <mc:Choice Requires="x15">
      <x15ac:absPath xmlns:x15ac="http://schemas.microsoft.com/office/spreadsheetml/2010/11/ac" url="https://fcogovuk.sharepoint.com/teams/AfricaHumanitarianBusinessCase/Shared Documents/General/AHRF II Logframe and VFM/"/>
    </mc:Choice>
  </mc:AlternateContent>
  <xr:revisionPtr revIDLastSave="0" documentId="8_{96D56943-6D2A-4C1C-ADBA-241FD21B984D}" xr6:coauthVersionLast="47" xr6:coauthVersionMax="47" xr10:uidLastSave="{00000000-0000-0000-0000-000000000000}"/>
  <bookViews>
    <workbookView xWindow="-110" yWindow="-110" windowWidth="19420" windowHeight="10300" tabRatio="675" firstSheet="1" activeTab="1" xr2:uid="{00000000-000D-0000-FFFF-FFFF00000000}"/>
  </bookViews>
  <sheets>
    <sheet name="Mobilisation Logframe" sheetId="6" r:id="rId1"/>
    <sheet name="Implementation Logframe" sheetId="1" r:id="rId2"/>
    <sheet name="List of Indicators" sheetId="5" r:id="rId3"/>
    <sheet name="Change frame" sheetId="3" r:id="rId4"/>
    <sheet name="Guidance Notes"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I16" i="1"/>
  <c r="H16" i="1"/>
  <c r="I15" i="1"/>
  <c r="J194" i="1"/>
  <c r="J193" i="1"/>
  <c r="J192" i="1"/>
  <c r="J191" i="1"/>
  <c r="J190" i="1"/>
  <c r="J214" i="1"/>
  <c r="J213" i="1"/>
  <c r="J212" i="1"/>
  <c r="J211" i="1"/>
  <c r="J210" i="1"/>
  <c r="G210" i="1"/>
  <c r="H39" i="1"/>
  <c r="F74" i="1"/>
  <c r="F73" i="1"/>
  <c r="F129" i="1"/>
  <c r="F89" i="1"/>
  <c r="F43" i="1"/>
  <c r="F42" i="1"/>
  <c r="F41" i="1"/>
  <c r="F61" i="1"/>
  <c r="F53" i="1"/>
  <c r="F49" i="1"/>
  <c r="F72" i="1" l="1"/>
  <c r="F40" i="1"/>
  <c r="J231" i="1"/>
  <c r="J232" i="1"/>
  <c r="J233" i="1"/>
  <c r="J234" i="1"/>
  <c r="J230" i="1"/>
  <c r="F16" i="1" l="1"/>
  <c r="G39" i="1"/>
  <c r="G163" i="1" l="1"/>
  <c r="J163" i="1" s="1"/>
  <c r="J168" i="1"/>
  <c r="J178" i="1"/>
  <c r="J183" i="1"/>
  <c r="J173" i="1"/>
  <c r="J122" i="1" l="1"/>
  <c r="J117" i="1"/>
  <c r="G121" i="1"/>
  <c r="F121" i="1"/>
  <c r="J116" i="1"/>
  <c r="F108" i="1"/>
  <c r="G108" i="1"/>
  <c r="J108" i="1" s="1"/>
  <c r="J112" i="1"/>
  <c r="J111" i="1"/>
  <c r="J110" i="1"/>
  <c r="J109" i="1"/>
  <c r="J107" i="1"/>
  <c r="J106" i="1"/>
  <c r="J105" i="1"/>
  <c r="J104" i="1"/>
  <c r="G103" i="1"/>
  <c r="F103" i="1"/>
  <c r="F71" i="1" s="1"/>
  <c r="J64" i="1"/>
  <c r="J63" i="1"/>
  <c r="J62" i="1"/>
  <c r="J43" i="1"/>
  <c r="J42" i="1"/>
  <c r="J41" i="1"/>
  <c r="J56" i="1"/>
  <c r="J55" i="1"/>
  <c r="J54" i="1"/>
  <c r="J53" i="1"/>
  <c r="J52" i="1"/>
  <c r="J51" i="1"/>
  <c r="J50" i="1"/>
  <c r="F78" i="1"/>
  <c r="F39" i="1"/>
  <c r="J103" i="1" l="1"/>
  <c r="G71" i="1"/>
  <c r="J121" i="1"/>
  <c r="J48" i="1"/>
  <c r="J61" i="1"/>
  <c r="J60" i="1"/>
  <c r="J49" i="1"/>
  <c r="J47" i="1"/>
  <c r="J40" i="1"/>
  <c r="J16" i="1" s="1"/>
  <c r="J39" i="1"/>
  <c r="J71" i="1" l="1"/>
  <c r="J15" i="1" s="1"/>
  <c r="J99" i="1"/>
  <c r="J98" i="1"/>
  <c r="J97" i="1"/>
  <c r="J96" i="1"/>
  <c r="J95" i="1"/>
  <c r="J94" i="1"/>
  <c r="J93" i="1"/>
  <c r="J92" i="1"/>
  <c r="J91" i="1"/>
  <c r="J90" i="1"/>
  <c r="J89" i="1"/>
  <c r="J88" i="1"/>
  <c r="J87" i="1"/>
  <c r="J86" i="1"/>
  <c r="J85" i="1"/>
  <c r="J84" i="1"/>
  <c r="J83" i="1"/>
  <c r="J82" i="1"/>
  <c r="J81" i="1"/>
  <c r="J80" i="1"/>
  <c r="J79" i="1"/>
  <c r="J78" i="1"/>
  <c r="H128" i="1"/>
  <c r="H15" i="1" s="1"/>
  <c r="G128" i="1"/>
  <c r="G15" i="1" s="1"/>
  <c r="F128" i="1"/>
  <c r="F15" i="1" s="1"/>
</calcChain>
</file>

<file path=xl/sharedStrings.xml><?xml version="1.0" encoding="utf-8"?>
<sst xmlns="http://schemas.openxmlformats.org/spreadsheetml/2006/main" count="1087" uniqueCount="454">
  <si>
    <t>OUTPUT 1</t>
  </si>
  <si>
    <t>Output Indicator 1.1</t>
  </si>
  <si>
    <t> </t>
  </si>
  <si>
    <t>Baseline</t>
  </si>
  <si>
    <t>Milestone 1 (10 August 2023-30 November 2023)</t>
  </si>
  <si>
    <t>Assumptions</t>
  </si>
  <si>
    <t>Mobilisation of support to enabling actions and system reform to improve humanitarian responses.</t>
  </si>
  <si>
    <t xml:space="preserve">Mobilisation of technical assistance </t>
  </si>
  <si>
    <t>Planned</t>
  </si>
  <si>
    <t>- Stand By Partnership requests responded to within 3 working days
- engagement with Posts to identify any gaps the programme could support
- TORs for West Africa and Southern Africa consultants completed by 20 October 2023
- Candidates identified and offered by 30 November 2023</t>
  </si>
  <si>
    <t>-Suitable candidates on Palladium roster. 
-Partners engage in a timely manner sharing documentation and reviewing draft DDAs and agreements. 
-Due dilligence assessment recommend proceeding with agreements
-Sufficient staff capacity to manage ongoing engagement and not surged to other FCDO priorities</t>
  </si>
  <si>
    <t>Achieved</t>
  </si>
  <si>
    <t>- 7/7 requests received in this period were responded to within three working days (4 within 1 day, 2 within 2 days and 1 within 3 days). 
- Africa Directorate Development Advisers/Desk Officers briefed on AHRF II capabilities (briefing series completed 4 October 2023) and meetings with Post taking place as needs emerge. 
- Formal consultation on Southern Africa Consultant commenced 19 October 2023. TOR finalised and recruitment launched 21 December 2023. Formal consultation on West Africa TOR launched 7 December; decision to pause recruitment until next financial year taken 22 November 2023.
- Southern Africa candidate identified/ offered 5 January 2024</t>
  </si>
  <si>
    <t>Source</t>
  </si>
  <si>
    <t>IMPACT WEIGHTING (%)</t>
  </si>
  <si>
    <t>Output Indicator 1.2</t>
  </si>
  <si>
    <t>Milestone 1</t>
  </si>
  <si>
    <t>Mobilisation of Accountability to Affected Populations Project in the Central African Republic.</t>
  </si>
  <si>
    <t> - Due Diligence Assessment completed and agreement signed by 30 November 2023</t>
  </si>
  <si>
    <t xml:space="preserve">-  Due Diligence Assessment finalised 17 January 2024, agreement signed 22 January 2024. </t>
  </si>
  <si>
    <t xml:space="preserve">OUTPUT 2 </t>
  </si>
  <si>
    <t>Output Indicator 2.1</t>
  </si>
  <si>
    <t>Milestone 1 (10 August 2023 - 30 November 2023)</t>
  </si>
  <si>
    <t xml:space="preserve">Humanitarian support to protracted crises in CAR, Cameroon and Eritrea mobilised. </t>
  </si>
  <si>
    <t>Mobilisation of humanitarian response in the Central African Republic through three partners.</t>
  </si>
  <si>
    <t>-Health consortium proposal received, due diligence completed and agreement signed by 1 November 2023.
-CAR Humanitarian Fund due diligence completed and agreement signed by 30 November 2023 
-WFP due diligence completed and agreement signed by 30 November 2023</t>
  </si>
  <si>
    <t> -Partners engage in a timely manner sharing documentation and reviewing draft DDAs and agreements. 
-Due dilligence assessments recommend proceeding with agreements
-Sufficient staff capacity to manage multiple mobilisations in a short space of time and not surged to other FCDO priorities</t>
  </si>
  <si>
    <t>- Health Consortium: the proposal was received on 3 October 2023; the due diligence was completed on 24 October 2023; and the agreement was countersigned on 31 October 2023.
- CHF: the due diligence was completed on 9 November 2023 and the agreement was countersigned on 10 November 2023.
- WFP: the due diligence was completed on 2 November 2023 and the agreement was countersigned on 7 November 2023.</t>
  </si>
  <si>
    <t>Output Indicator 2.2</t>
  </si>
  <si>
    <t>Mobilisation of humanitarian response in Cameroon through one partner.</t>
  </si>
  <si>
    <t>-ICRC due diligence completed and agreement signed by 15 November 2023.</t>
  </si>
  <si>
    <t>- The due diligence was completed on 7 November 2023 and the agreement was countersigned on 10 November 2023.</t>
  </si>
  <si>
    <t>Output Indicator 2.3</t>
  </si>
  <si>
    <t>Mobilisation of humanitarian response in Eritrea through one partner.</t>
  </si>
  <si>
    <t>-UNICEF proposal received, due diligence completed and agreement signed by 31 October 2023</t>
  </si>
  <si>
    <t>- The final UNICEF proposal was received on 7 September 2023; the due diligence was completed on 3 October 2023; and the agreement was countersigned on 11 October 2023.</t>
  </si>
  <si>
    <t>Africa Humanitarian Response Fund II</t>
  </si>
  <si>
    <t>AFRICA HUMANITARIAN RESPONSE FUND II</t>
  </si>
  <si>
    <t>IMPACT</t>
  </si>
  <si>
    <t>Impact Indicator 1</t>
  </si>
  <si>
    <t>Milestone 1 - Mobilisation (Aug-Nov 2023)</t>
  </si>
  <si>
    <t>Milestone 2 ( August-December 2023)              
2024 AR</t>
  </si>
  <si>
    <t>Milestone 3 (1 Jan-31 Dec 2024)                         
2025 AR</t>
  </si>
  <si>
    <t>Milestone 4 (1 Jan-31 Dec 2025)
2026 AR</t>
  </si>
  <si>
    <t xml:space="preserve">Milestone 5 (1 Jan-31 Dec 2026)
PCR 2027                         </t>
  </si>
  <si>
    <t>Final Target
PCR 2027</t>
  </si>
  <si>
    <t>Reduced suffering of vulnerable and crisis-affected populations across Sub-Saharan Africa, Egypt and Libya.</t>
  </si>
  <si>
    <t>% of people in need and % of people targeted in SSA, Egypt and Libya reached by humanitarian assistance (not FCDO attributable)</t>
  </si>
  <si>
    <t>Planned % of people in need reached</t>
  </si>
  <si>
    <t xml:space="preserve"> 1. People in need estimates are sufficiently accurate, and people reached received timely and appropriate assistance. </t>
  </si>
  <si>
    <t>Planned % of people targeted reached</t>
  </si>
  <si>
    <t>Achieved % of people in need reached</t>
  </si>
  <si>
    <t>Achieved % of people targeted reached</t>
  </si>
  <si>
    <t> FTS/GHO</t>
  </si>
  <si>
    <t>OUTCOME 1</t>
  </si>
  <si>
    <t>Outcome Indicator 1.1</t>
  </si>
  <si>
    <t>Milestone 2 ( August-December 2023/March 2024)                 
2024 AR</t>
  </si>
  <si>
    <t>Milestone 3 (1 Jan-31 Dec 2024)/(1 Apr--31 March 2025)                          
2025 AR</t>
  </si>
  <si>
    <t>Milestone 4 (1 Jan-31 Dec 2025)/(1 Apr--31 March 2026)                          
2026 AR</t>
  </si>
  <si>
    <t xml:space="preserve">Milestone 5 (1 Jan-31 Dec 2026)/(1 Apr--31 March 2027)                          </t>
  </si>
  <si>
    <t>Timely, proportional, and accountable response to affected populations. (this outcome relates to direct delivery attributable to the FCDO)</t>
  </si>
  <si>
    <t>Number of people targeted by humanitarian emergency appeals reached by the programme</t>
  </si>
  <si>
    <t>1. The IRF will increase AD’s capacity to quickly respond to new crises across the region through reducing the need to develop a new business case for each humanitarian intervention.
2. Sufficient funding and human resources are available for the IRF (e.g. via CCR, underspends in Africa) to respond to prioritised sudden onset disasters or spikes in humanitarian need.
3. Where anticipatory action or early intervention is prioritised, this may save lives and will represent good VFM compared to a later response. Having the IRF facility in place will enable early interventions, meeting VFM criteria for the programme.
4. Multi-year funding reduces transaction costs, process and hence increases efficiency.
5. Multi-year funding mechanisms strengthen the humanitarian systems in-country by providing predictable financing and a greater focus on delivery.
6. Assistance provided is timely and appropriate (monitoring is in place to check that).</t>
  </si>
  <si>
    <t>Partner reports</t>
  </si>
  <si>
    <t>OUTCOME 2</t>
  </si>
  <si>
    <t>Outcome Indicator 2.1</t>
  </si>
  <si>
    <t>Milestone 2 ( August-March 2024)                 
2024 AR</t>
  </si>
  <si>
    <t>Milestone 3 (1 Apr 2024-31 March 2025)                          
2025 AR</t>
  </si>
  <si>
    <t>Milestone 4 (1 Apr 2025-31 March 2026)                          
2026 AR</t>
  </si>
  <si>
    <t>Milestone 5 (1 Apr 2026-31 March 2027)                          
PCR</t>
  </si>
  <si>
    <t>Humanitarian actors deliver a more effective, principled, and inclusive humanitarian response. (this outcome relates to the wider humanitarian system e.g. AAP)</t>
  </si>
  <si>
    <t>Evidence of FCDO funded TA support leading to improvements in humanitarian response</t>
  </si>
  <si>
    <t>Contribution of FCDO funded TA leads to improvements in response.
Assessed through consideration of timeliness, relevance and effectiveness.</t>
  </si>
  <si>
    <t>1. FCDO can contribute to more efficient and effective humanitarian system response through support to technical assistance, operational support and preparedness.
2. Technical assistance improved a more effective, principled, and inclusive humanitarian response. 
3. Technical Assistance to be understood very widely, from SBP support to more comprehensive packages. 
4. Sufficient advisory and programme management resources to respond to TA needs and strategically engage with posts and partners.</t>
  </si>
  <si>
    <t>Two deployments completed during this period:
1.Met expectations in all areas
2.Met expectations for relevance but, moderately not met for timeliness and effectiveness</t>
  </si>
  <si>
    <t xml:space="preserve">SBP tracking sheet which reviews reports from FCDO deployed experts and/or reports from partners </t>
  </si>
  <si>
    <t>OUTPUT 1 - Technical Assistance</t>
  </si>
  <si>
    <t>Milestone 1 -  Mobilisation (Aug-Nov 2023)</t>
  </si>
  <si>
    <t>Milestone 2 ( 1 December-March 2024)                 
2024 AR</t>
  </si>
  <si>
    <t>Responses improved by support to enabling actions and system reform</t>
  </si>
  <si>
    <t xml:space="preserve">FCDO funded TA support provided in a timely and responsive way. </t>
  </si>
  <si>
    <t>- Stand By Partnership requests responded to within 5 working days
- Engagement with Posts to identify any gaps the programme could support maintained</t>
  </si>
  <si>
    <t>1. Investment in technical assistance via consultants or standby personnel arrangements supporting implementing partners will result in better quality monitoring data (results, contextual or risk monitoring) and will lead to improved programming and improved quality of humanitarian response.
2. FCDO programme management capacity is sufficient to support enabling actions.
3. Partner organisations submit timely requests for capacity.
4. Suitable candidates on Palladium and SBP rosters.
5. Response plans sufficiently address and support principles from UK humanitarian reform policy and Grand Bargain principles. Including maximising inter-agency coordination and accountability to affected populations.
6. Humanitarian actors continue to engage with AAP system in CAR.
7. Humanitarian Coordinator continues to prioritise AAP as part of the HRP in CAR.</t>
  </si>
  <si>
    <t xml:space="preserve"> -11/12 Stand By Partnership requests responded to within 5 working days, 8 within one day, 2 within two days, 1 in four days and 1 took 13 days due to break in the line of communication (request not shared with the full team). 
-Engagement with post limited due to capacity constraints (vacant humanitarian adviser positions) however this scaled up following recruitment of Southern Africa Humanitarian Adviser, including a visit to Madagascar. For responses to epidemics, appropriate referrals made for post to dedicated health teams for support. </t>
  </si>
  <si>
    <t xml:space="preserve">SBP tracking sheet and AHRF II Programme Meetings </t>
  </si>
  <si>
    <t>Milestone 1 -  Mobilisation (August-November 2023)</t>
  </si>
  <si>
    <t>Milestone 2 (22 Jan 2024- 30 June 2024)                 
2024 AR</t>
  </si>
  <si>
    <t>Milestone 3 (1 July 2024-30 June 2025)                          
2025 AR</t>
  </si>
  <si>
    <t>Milestone 4 (1 July 2025 - 31 March 2026)</t>
  </si>
  <si>
    <t>Milestone 5 (1 April 2026-31 December 2026) PCR</t>
  </si>
  <si>
    <t>Supported response in CAR implements AAP programmes and makes use of feedback to inform planning and implementation</t>
  </si>
  <si>
    <t> Scoring methodology:
1=No AAP system in place
2=AAP system in place but not used to inform planning or implementation
3=AAP system used to inform planning and implementation of response
4= AAP system used to inform planning and implementation of response and AAP system regularly reviewed and updated.
Weighted score across responses receiving AAP.</t>
  </si>
  <si>
    <t xml:space="preserve">4 
</t>
  </si>
  <si>
    <t xml:space="preserve"> 2 – Due to timing of agreement signing with UNICEF and the time needed for finalisation of agreements with local partners, the period under review is the initial six months of 2024.  Supporting UN-wide planning as per the humanitarian programme cycle and HRP will only be evident later in the year and covered through the next AR.  The score of ‘2’ has been applied because only the beginning of informed planning and implementation was  accomplished  albeit satisfactory but with more still to be done.    </t>
  </si>
  <si>
    <t>UNICEF CAR reports and HRP
Scoring methodology:
1=No AAP system in place
2=AAP system in place but not used to inform planning or implementation
3=AAP system used to inform planning and implementation of response
4= AAP system used to inform planning and implementation of response and AAP system regularly reviewed and updated.
Weighted score across responses receiving AAP.</t>
  </si>
  <si>
    <t>OUTPUT 2 - Cameroon</t>
  </si>
  <si>
    <t>Milestone 2 ( November-December 2023)                 
2024 AR</t>
  </si>
  <si>
    <t>Milestone 4 (1 Jan-31 Dec 2025)                    
2026 AR</t>
  </si>
  <si>
    <t>Milestone 5 (1 Jan-31 Dec 2026)                  
PCR</t>
  </si>
  <si>
    <t xml:space="preserve">Multisector humanitarian assistance provided to the populations affected by the conflict in the Cameroon
</t>
  </si>
  <si>
    <t>Number of people receiving humanitarian assistance (all sectors included)</t>
  </si>
  <si>
    <t>1. Humanitarian access is sustained.
2. Security context will allow field monitoring for delivery partner(s) and FCDO programme team.
3. Beneficiary targeting will be strengthened by the appropriate use of available data and needs analysis when designing each deployment, and will align with the wider FCDO Humanitarian Strategic Framework.
4. Response plans sufficiently address and support principles from UK humanitarian reform policy and Grand Bargain principles. Including the use of multi-purpose cash transfers where possible and appropriate.
5. Budgets for next Spending Review period/ outer years allow for planned allocations to be disbursed in full.
6. Responses will be adapted based on learning.</t>
  </si>
  <si>
    <t>Achieved (Total)</t>
  </si>
  <si>
    <t>Achieved (Female)</t>
  </si>
  <si>
    <t>Achieved (Male)</t>
  </si>
  <si>
    <t>Achieved (Children)</t>
  </si>
  <si>
    <t>ICRC Reports</t>
  </si>
  <si>
    <t>Number of people assisted by FCDO through cash, voucher and food</t>
  </si>
  <si>
    <t>Planned (food)</t>
  </si>
  <si>
    <t>Planned (cash for work)</t>
  </si>
  <si>
    <t>Achieved (food Total)</t>
  </si>
  <si>
    <t>Achieved (food female)</t>
  </si>
  <si>
    <t>Achieved (food male)</t>
  </si>
  <si>
    <t>Achieved (food children)</t>
  </si>
  <si>
    <t>Achieved (cash for work total)</t>
  </si>
  <si>
    <t>Achieved (cash for work female)</t>
  </si>
  <si>
    <t>Achieved (cash for work male)</t>
  </si>
  <si>
    <t>Achieved (cash for work children)</t>
  </si>
  <si>
    <t>Milestone 2 ( November - December 2023)                 
2024 AR</t>
  </si>
  <si>
    <t>Number of people receiving food production assistance</t>
  </si>
  <si>
    <t>OUTPUT 3 - Central African Republic</t>
  </si>
  <si>
    <t>Output Indicator 3.1</t>
  </si>
  <si>
    <t>Milestone 2 (November-December 2023)                 
2024 AR</t>
  </si>
  <si>
    <t>Milestone 3 
(1 Jan-31 Dec 2024)                        
2025 AR</t>
  </si>
  <si>
    <t>Milestone 4 
(1 Jan-31 Dec 2025)                       
2026 AR</t>
  </si>
  <si>
    <t>Milestone 5
(1 Jan-31 Dec 2026)                   
PCR</t>
  </si>
  <si>
    <r>
      <t xml:space="preserve">Multisector humanitarian assistance provided to the populations affected by the conflict in the Central African Republic
</t>
    </r>
    <r>
      <rPr>
        <i/>
        <sz val="9"/>
        <color theme="1"/>
        <rFont val="Arial"/>
        <family val="2"/>
      </rPr>
      <t xml:space="preserve">
</t>
    </r>
    <r>
      <rPr>
        <sz val="9"/>
        <color theme="1"/>
        <rFont val="Arial"/>
        <family val="2"/>
      </rPr>
      <t xml:space="preserve">
</t>
    </r>
  </si>
  <si>
    <t xml:space="preserve">1. Humanitarian access is sustained.
2. Security context will allow field monitoring for delivery partner(s) and FCDO programme team.
3. Beneficiary targeting will be strengthened by the appropriate use of available data and needs analysis when designing each deployment, and will align with the wider FCDO Humanitarian Strategic Framework.
4. Response plans sufficiently address and support principles from UK humanitarian reform policy and Grand Bargain principles. Including the use of multi-purpose cash transfers where possible and appropriate.
5. Responses will be adapted based on learning.
6. Collaboration with key government and UN agencies in not reduced.
7. MINUSCA forces are maintained on the field.
8. IDPs and host communities support the projects.
9. Security situation allows for supply lines and staff 
10. License to import pharmaceuticals is maintained for all partners.
11. Transport to carry supplies to the field sites remain available (flights, road) and a sufficient cold chain is available. 
12. Insecurity and/or climatic conditions don't render projects inaccessible for beneficiaries.
13. Cultural barriers don't prevent beneficiaries from seeking access to services (for instance women not willing to be visited by a male health worker)
</t>
  </si>
  <si>
    <t>CHF Reports &amp; MENTOR Consortium Report</t>
  </si>
  <si>
    <t>Output Indicator 3.2</t>
  </si>
  <si>
    <t>Milestone 2 ( November 2023-March 2024)                 
2024 AR</t>
  </si>
  <si>
    <t>Number of people assisted by FCDO through cash, voucher and food</t>
  </si>
  <si>
    <t>Planned (Total)</t>
  </si>
  <si>
    <t>Planned (Cash or Voucher)</t>
  </si>
  <si>
    <t>Planned (Food)</t>
  </si>
  <si>
    <t>Planned (Female)</t>
  </si>
  <si>
    <t>Planned (Male)</t>
  </si>
  <si>
    <t>Planned (0-23 months)</t>
  </si>
  <si>
    <t>Planned (24-59 months)</t>
  </si>
  <si>
    <t>Planned (5-17 years)</t>
  </si>
  <si>
    <t>Planned (18-59 years)</t>
  </si>
  <si>
    <t>Planned (60+ years)</t>
  </si>
  <si>
    <t>Planned (Disabled)</t>
  </si>
  <si>
    <t>Achieved (Cash or voucher)</t>
  </si>
  <si>
    <t>Achieved (Food)</t>
  </si>
  <si>
    <t>Achieved (0-23 months)</t>
  </si>
  <si>
    <t>Achieved (24-59 months)</t>
  </si>
  <si>
    <t>Achieved (5-17 years)</t>
  </si>
  <si>
    <t>Achieved (18-59 years)</t>
  </si>
  <si>
    <t>Achieved (60+ years)</t>
  </si>
  <si>
    <t>Achieved (Disabled)</t>
  </si>
  <si>
    <t>WFP Reports</t>
  </si>
  <si>
    <t>Output Indicator 3.3</t>
  </si>
  <si>
    <t>Milestone 2 (1 November - 31 December 2023)                 
2024 AR</t>
  </si>
  <si>
    <t>Milestone 3 (1 Jan - 31 Dec 2024)                        
2025 AR</t>
  </si>
  <si>
    <t>Milestone 4 (1 Jan -31 Dec 2025)                        
2026 AR</t>
  </si>
  <si>
    <t>Milestone 5 (1 Jan -31 Dec 2026)                      
PCR</t>
  </si>
  <si>
    <t>Number of Healthcare Consultations Provided</t>
  </si>
  <si>
    <t> 167,279</t>
  </si>
  <si>
    <t>Planned Female over 5</t>
  </si>
  <si>
    <t> 42,010</t>
  </si>
  <si>
    <t>Planned Male over 5</t>
  </si>
  <si>
    <t> 26,359</t>
  </si>
  <si>
    <t>Planned Female under 5</t>
  </si>
  <si>
    <t> 48,393</t>
  </si>
  <si>
    <t>Planned Male under 5</t>
  </si>
  <si>
    <t> 50,517</t>
  </si>
  <si>
    <t>Achieved Female over 5</t>
  </si>
  <si>
    <t>Achieved Male over 5</t>
  </si>
  <si>
    <t>Achieved Female under 5</t>
  </si>
  <si>
    <t>Achieved Male under 5</t>
  </si>
  <si>
    <t>MENTOR Consortium Reports</t>
  </si>
  <si>
    <t>Output Indicator 3.4</t>
  </si>
  <si>
    <t>Number of children under five, pregnant and lactating women reached through malnutrition prevention interventions</t>
  </si>
  <si>
    <t>Planned (Female over 5)</t>
  </si>
  <si>
    <t>Achieved (Female over 5)</t>
  </si>
  <si>
    <t>Output Indicator 3.5</t>
  </si>
  <si>
    <t>Number of children under five, pregnant and lactating women reached through malnutrition treatment interventions</t>
  </si>
  <si>
    <t>Planned (Under 5)</t>
  </si>
  <si>
    <t>Achieved (Under 5)</t>
  </si>
  <si>
    <t>OUTPUT 4 - Eritrea</t>
  </si>
  <si>
    <t>Output Indicator 4.1</t>
  </si>
  <si>
    <t>Milestone 1 - Mobilisation (Aug-Oct 2023)</t>
  </si>
  <si>
    <t>Milestone 2 (October 2023 - March 2024)                 
2024 AR</t>
  </si>
  <si>
    <t>Milestone 3 (1 Apr 2024 -31 Mar 2025)                          
2025 AR</t>
  </si>
  <si>
    <t>Milestone 4 (1 Apr 2025 -31 Mar 2026)                          
2026 AR</t>
  </si>
  <si>
    <t xml:space="preserve">Milestone 5 (1 Apr 2026 -31 Mar 2027)                          
</t>
  </si>
  <si>
    <t>PCR 2027</t>
  </si>
  <si>
    <t xml:space="preserve">Improving the delivery of integrated nutrition and sanitation services to children, and women in Eritrea </t>
  </si>
  <si>
    <t>Number of people receiving humanitarian assistance</t>
  </si>
  <si>
    <t>1. Monitoring access possible for delivery partner and FCDO programme team
2. Permission to procure nutrition supplies directly through the UNICEF Procurement platform continues to be granted by Government of the State of Eritrea (GoSE) 
3. Strategic Partnership Cooperation Framework between GoSE and the UN and the associated Annual Workplans are agreed in a timely manner. 
4. Security situation in country remains stable. 
5. Budgets for next Spending Review period/ outer years allow for planned allocations to be disbursed in full.
6. Beneficiary targeting will be strengthened by the appropriate use of available data and needs analysis when designing each deployment, and will align with the wider FCDO Humanitarian Strategic Framework.
7. Responses will be adapted based on learning.</t>
  </si>
  <si>
    <t>Partner reports (UNICEF Eritrea)</t>
  </si>
  <si>
    <t>Output Indicator 4.2</t>
  </si>
  <si>
    <r>
      <rPr>
        <b/>
        <sz val="9"/>
        <color theme="1"/>
        <rFont val="Arial"/>
        <family val="2"/>
      </rPr>
      <t xml:space="preserve">GAM: 7,490
</t>
    </r>
    <r>
      <rPr>
        <sz val="9"/>
        <color theme="1"/>
        <rFont val="Arial"/>
        <family val="2"/>
      </rPr>
      <t xml:space="preserve">
SAM: 3,400
MAM: 4,090</t>
    </r>
  </si>
  <si>
    <r>
      <rPr>
        <b/>
        <sz val="9"/>
        <color theme="1"/>
        <rFont val="Arial"/>
        <family val="2"/>
      </rPr>
      <t>GAM: 9,370</t>
    </r>
    <r>
      <rPr>
        <sz val="9"/>
        <color theme="1"/>
        <rFont val="Arial"/>
        <family val="2"/>
      </rPr>
      <t xml:space="preserve">
SAM: 4,000
MAM: 5,370</t>
    </r>
  </si>
  <si>
    <r>
      <rPr>
        <b/>
        <sz val="9"/>
        <color theme="1"/>
        <rFont val="Arial"/>
        <family val="2"/>
      </rPr>
      <t>GAM: 35,600</t>
    </r>
    <r>
      <rPr>
        <sz val="9"/>
        <color theme="1"/>
        <rFont val="Arial"/>
        <family val="2"/>
      </rPr>
      <t xml:space="preserve">
SAM: 15,400
MAM: 20,200</t>
    </r>
  </si>
  <si>
    <t>GAM -7,690
SAM - 3,500
MAM - 4,190</t>
  </si>
  <si>
    <t>Output Indicator 4.3</t>
  </si>
  <si>
    <t>Number of children under five, pregnant and lactating women reached through malnutrition prevention interventions.</t>
  </si>
  <si>
    <t>Children receiving Vit A: 299,425</t>
  </si>
  <si>
    <t>Pregnant &amp; lactating women receiving iron folic acid supplements: 50,000
Children receiving Vit A: 334,620
Number of primary caregivers counselled for MIYCF: 80,000</t>
  </si>
  <si>
    <t>Pregnant &amp; lactating women receiving iron folic acid supplements: 50,000
Children receiving Vit A: 343,200
Number of primary caregivers counselled for MIYCF: 80,000</t>
  </si>
  <si>
    <t>Pregnant &amp; lactating women receiving iron folic acid supplements: 50,000
Children receiving Vit A: 351,780
Number of primary caregivers counselled for MIYCF: 120,000</t>
  </si>
  <si>
    <t>Pregnant &amp; lactating women receiving iron folic acid supplements: 50,000
Children receiving Vit A: 364,650
Number of primary caregivers counselled for MIYCF: 130,000</t>
  </si>
  <si>
    <t>Pregnant &amp; lactating women receiving iron folic acid supplements: 200,000
Children receiving Vit A: 364,650
Number of primary caregivers counselled for MIYCF: 410,000</t>
  </si>
  <si>
    <t>•	54,819 pregnant &amp; lactating women received iron &amp; folic acid tablets to prevent anaemia &amp; low birth rate. 
•	343,200 children aged 6 to 59 months received vitamin A supplementation. 
•	81,234 primary caregivers &amp; mothers were counselled for maternal infant &amp; young child feeding (MIYCF).</t>
  </si>
  <si>
    <t>Output Indicator 4.4</t>
  </si>
  <si>
    <t>Number of individuals reached with sanitation activities.</t>
  </si>
  <si>
    <t>Output Indicator 4.5</t>
  </si>
  <si>
    <t>Number of healthcare consultations provided</t>
  </si>
  <si>
    <t>43,926
- 22,061 pregnant women skilled birth attendance
- 21,865 newborns reached</t>
  </si>
  <si>
    <t>Output Indicator 4.6</t>
  </si>
  <si>
    <t>Number of health facilities supported - Neonatal Intensive Care Units (NICU) and Emergency Obstetric and Newborn Care (EmONC) centres</t>
  </si>
  <si>
    <t>265 
(12 new /rehabilitated)</t>
  </si>
  <si>
    <t>OUTPUT 5 - Southern Africa Cholera</t>
  </si>
  <si>
    <t>Output Indicator 5.1</t>
  </si>
  <si>
    <t>Milestone 2            
2024 AR</t>
  </si>
  <si>
    <t>Milestone 3 (23 Feb 2024 -31 Dec 2024)                          
2025 AR</t>
  </si>
  <si>
    <t>Milestone 4                         
2026 AR</t>
  </si>
  <si>
    <t xml:space="preserve">Milestone 5                      
</t>
  </si>
  <si>
    <t xml:space="preserve">Humanitarian assistance provided to populations affected by cholera outbreak in Malawi, Zambia and Zimbabwe. </t>
  </si>
  <si>
    <t>1. Humanitarian access is sustained.
2. Procurement isn't delayed. 
3. Response plans sufficiently address and support principles from UK humanitarian reform policy and Grand Bargain principles.</t>
  </si>
  <si>
    <t>Partner reports (IFRC)</t>
  </si>
  <si>
    <t>Output Indicator 5.2</t>
  </si>
  <si>
    <t>Number of health workers trained</t>
  </si>
  <si>
    <t>Output Indicator 5.3</t>
  </si>
  <si>
    <t>Number of health facilities supported</t>
  </si>
  <si>
    <t>Output Indicator 5.4</t>
  </si>
  <si>
    <t>Number of Individuals reached with hygiene activities</t>
  </si>
  <si>
    <t>Output Indicator 5.5</t>
  </si>
  <si>
    <t>Number of water points (new, rehabilitated or upgraded) and providing access to safe water supply for the affected communities</t>
  </si>
  <si>
    <t> 15%</t>
  </si>
  <si>
    <t xml:space="preserve">OUTPUT 6 - Madagascar </t>
  </si>
  <si>
    <t>Output Indicator 6.1</t>
  </si>
  <si>
    <t>Milestone 3 (July 2024 - March 2025)                          
2025 AR</t>
  </si>
  <si>
    <t>Milestone 4 (April 2025-March 2026)                        
2026 AR</t>
  </si>
  <si>
    <t xml:space="preserve">Milestone 5 (April 2026-March 2027)                   
</t>
  </si>
  <si>
    <t>Improving hunanitarian resilience and preparedness in Madagascar.</t>
  </si>
  <si>
    <t>Number of people benefiting from humanitarian aid (all sectors combined)</t>
  </si>
  <si>
    <t>Planned (total)</t>
  </si>
  <si>
    <t>Planned (female over 18)</t>
  </si>
  <si>
    <t>Planned (male over 18)</t>
  </si>
  <si>
    <t>Planned (female under 18)</t>
  </si>
  <si>
    <t>Planned (male under 18)</t>
  </si>
  <si>
    <t>Planned (disabled)</t>
  </si>
  <si>
    <t>Achieved (total)</t>
  </si>
  <si>
    <t>Achieved (female over 18)</t>
  </si>
  <si>
    <t>Achieved (male over 18)</t>
  </si>
  <si>
    <t>Achieved (female under 18)</t>
  </si>
  <si>
    <t>Achieved (male under 18)</t>
  </si>
  <si>
    <t>Achieved (disabled)</t>
  </si>
  <si>
    <t>Beneficiary Registration, Baseline/endline survey</t>
  </si>
  <si>
    <t>Output Indicator 6.2</t>
  </si>
  <si>
    <t># of integrated multi-sectoral action plans developed and implemented, including Protection, Gender and Inclusion (PGI) and Prevention of and Protection against Sexual Exploitation and Abuse (PSEA)</t>
  </si>
  <si>
    <t>EVCA reports</t>
  </si>
  <si>
    <t>Output Indicator 6.3</t>
  </si>
  <si>
    <t># of people made aware of the early warning system (EWS)</t>
  </si>
  <si>
    <t>Output Indicator 6.4</t>
  </si>
  <si>
    <t># of action plans developed and implemented following the Branch Organizational Capacity Assessment (BOCA) exercise exceeding 50% completion</t>
  </si>
  <si>
    <t>Progress report, Review meeting</t>
  </si>
  <si>
    <t>OUTPUT 7 - Sudan Regional Response</t>
  </si>
  <si>
    <t>Output Indicator 7.1</t>
  </si>
  <si>
    <t>Milestone 3                         
2025 AR</t>
  </si>
  <si>
    <t>Milestone 4      (Nov 2024- 31 March 2025)                    
2026 AR</t>
  </si>
  <si>
    <t>Protection and education assistance provided to the populations in the region affected by the conflict in Sudan</t>
  </si>
  <si>
    <t>Number of people benefiting from humanitarian aid (protection and education)</t>
  </si>
  <si>
    <t>1. Humanitarian access is sustained.
2. Security context will allow field monitoring for delivery partner(s) and FCDO programme team.
3. Response plans sufficiently address and support principles from UK humanitarian reform policy and Grand Bargain principles.
4. Responses will be adapted based on learning.</t>
  </si>
  <si>
    <t>Achieved (Female, Child 3-18)</t>
  </si>
  <si>
    <t>Achieved (Male, Child 3-18)</t>
  </si>
  <si>
    <t>Achieved (Child 3-18, with Disabilities)</t>
  </si>
  <si>
    <t>ECW Annual Report</t>
  </si>
  <si>
    <t>Sector</t>
  </si>
  <si>
    <t>No.</t>
  </si>
  <si>
    <t>Core Indicator</t>
  </si>
  <si>
    <t>Definition</t>
  </si>
  <si>
    <t>Multi-sector *</t>
  </si>
  <si>
    <t>Total number of individuals assisted aggregating all other indicators to calculate total reach. Where other indicators could support the same population just the indicator with the highest target will be counted to avoid the risk of double counting.</t>
  </si>
  <si>
    <t>Food</t>
  </si>
  <si>
    <t xml:space="preserve">Number of supplementary food interventions provided to individuals. </t>
  </si>
  <si>
    <t>Supplementary food interventions only partially meet the Sphere standard for one individual’s daily nutritional requirements (e.g. flour, hot meals and basic food items).</t>
  </si>
  <si>
    <t>Food, agriculture, multi-sector *</t>
  </si>
  <si>
    <t>Cash/vouchers provided to target populations to meet their needs for a minimum of 30 days</t>
  </si>
  <si>
    <t>WASH</t>
  </si>
  <si>
    <t>2.1.1</t>
  </si>
  <si>
    <t xml:space="preserve">Number of individuals provided with sustainable drinking water. </t>
  </si>
  <si>
    <t>Sustainable water includes water provided through rehabilitation/maintenance of water infrastructure. It can also include provision of chemicals to major municipal treatment plants.</t>
  </si>
  <si>
    <t>2.1.2</t>
  </si>
  <si>
    <t>Number of individuals provided with emergency drinking water.</t>
  </si>
  <si>
    <t>Emergency drinking water includes water provided as part of an emergency response (e.g. water trucking, bottled water) or as part of a temporary solution (e.g. purification tablets).</t>
  </si>
  <si>
    <t xml:space="preserve">Sanitation activities include activities that seek to prevent human contact with the hazards of waste (e.g. waste management, latrines, and sewage systems). </t>
  </si>
  <si>
    <t>Number of individuals reached with hygiene activities.</t>
  </si>
  <si>
    <t xml:space="preserve">Activities that seek to preserve the health and cleanliness of individuals. These may include, awareness sessions, training, provision of non-food items, including hygiene kits, dignity kits, soap, shampoo, other sanitary materials, etc. </t>
  </si>
  <si>
    <t>Health</t>
  </si>
  <si>
    <t>Number of healthcare consultations provided.</t>
  </si>
  <si>
    <t xml:space="preserve">Includes primary, secondary and tertiary (non-trauma only) healthcare consultations. Primary healthcare is generally the first point of contact for someone when they contract an illness, suffer an injury or experience symptoms that are new to them. It can be a ‘gateway’ to receiving more specialist care through referral to secondary (disease specialists) or tertiary (highly specialised expertise mostly dealing with inpatients) health care levels, when the case cannot be managed at primary level. </t>
  </si>
  <si>
    <t xml:space="preserve">Number of health workers trained. </t>
  </si>
  <si>
    <t xml:space="preserve">Health workers include doctors, nurses, paramedics, civil protection staff, community health workers, and other individuals who provide professional health services. </t>
  </si>
  <si>
    <t>3.4.1</t>
  </si>
  <si>
    <t>Number of vaccinations provided through routine immunisation</t>
  </si>
  <si>
    <t xml:space="preserve">Routine immunisation refers to a regular and systematic delivery of EPI (expanded programme of immunisation – i.e. vaccines from a specific WHO established list) from fixed posts (e.g. Primary Health Clinic) or through outreach with no time limitation and to all eligible persons and successive birth cohorts (in principle within the health facility catchment population). </t>
  </si>
  <si>
    <t>3.4.2</t>
  </si>
  <si>
    <t>Number of vaccinations provided through immunisation campaigns</t>
  </si>
  <si>
    <t>This includes mass immunisation campaigns and vaccination campaigns, aimed at vaccinating a large number of people (usually nationwide or large areas) in a limited amount of time (usually several rounds per year) to prevent or stem disease outbreaks or to initiate a catch-up in coverage. Polio and Measles are examples of vaccination campaigns in Syria since the beginning of the war.</t>
  </si>
  <si>
    <t>Number of health facilities supported.</t>
  </si>
  <si>
    <t xml:space="preserve">Health facilities include hospitals, community health centres, clinics, rehabilitation centres, hospices, mobile clinics, pharmacies, etc. </t>
  </si>
  <si>
    <t>Shelter/NFI</t>
  </si>
  <si>
    <t xml:space="preserve">Number of individuals supported through shelter interventions. </t>
  </si>
  <si>
    <t xml:space="preserve">Shelter interventions include activities that seek to provide security, personal safety and protection from the elements to individuals and to promote resistance to ill health and disease. Shelter interventions are wide ranging and include temporary tent accommodation, transitional shelter (e.g. public buildings, permanent housing, renovations or rent subsidies).    </t>
  </si>
  <si>
    <t>Number of individuals benefiting from relief packages.</t>
  </si>
  <si>
    <t>Packages distributed to affected populations and containing one type or more of non-food items. Packages typically include some of the following essential household items, kitchen utensils, mattresses, blankets jerry cans and clothes. There are often winter specific non-food item packages. Please note that hygiene related non-food items are counted under indicator 2.3.</t>
  </si>
  <si>
    <t>Agriculture/ Livelihoods</t>
  </si>
  <si>
    <t>Number of individuals directly or indirectly supported through in-kind agricultural interventions.</t>
  </si>
  <si>
    <t>In-kind agricultural interventions include goods and services such as, but not limited to, seeds, tools, fertilisers, livestock, vegetable kits, horticulture packages, livestock care/vaccines, and value chain support or technical assistance.</t>
  </si>
  <si>
    <t>Protection</t>
  </si>
  <si>
    <t xml:space="preserve">Number of individuals benefitting from SGBV services. </t>
  </si>
  <si>
    <t xml:space="preserve">Any service/intervention designed to address the needs of victims of gender-based violence (e.g. preventative measures such as physical safety interventions or initiatives to change the culture of violence, or responsive – counselling or safe houses). </t>
  </si>
  <si>
    <t>6.2.1</t>
  </si>
  <si>
    <t>Number of safe spaces established (including child friendly spaces and female friendly spaces).</t>
  </si>
  <si>
    <t>Safe spaces are places where individuals can go at any time to feel safe and empowered. This may include female friendly spaces, where females have access to information, education, recreational activities, support and services, and child friendly spaces where children are provided with a safe environment and where recreation, education, and psychosocial support can be delivered and/or information about services/support provided. These spaces may include temporary or permanent structures, including schools, sport facilities, clubs and other structures.</t>
  </si>
  <si>
    <t>6.2.2</t>
  </si>
  <si>
    <t>Number of individuals who access safe spaces (including child friendly spaces and female friendly spaces).</t>
  </si>
  <si>
    <t>Number of children benefitting from general child protection.</t>
  </si>
  <si>
    <t xml:space="preserve">General child protection includes any activity that specifically seeks to protect children from any form of violence, exploitation, abuse and neglect other than psychosocial counselling with is counted separately below. </t>
  </si>
  <si>
    <t>6.4.1</t>
  </si>
  <si>
    <t xml:space="preserve">Number of children benefitting from psychosocial support. </t>
  </si>
  <si>
    <t xml:space="preserve">Psychosocial support mainly includes counselling consultations which encourage communication of trauma and insight into problems leading to improved ability to cope with past and future traumatic events. </t>
  </si>
  <si>
    <t>6.4.2</t>
  </si>
  <si>
    <t>Number of adults benefitting from psychosocial support.</t>
  </si>
  <si>
    <t xml:space="preserve">Number of individuals trained in MH/PSS and GBV services. </t>
  </si>
  <si>
    <t xml:space="preserve">People trained on the provision of Mental Health, Psychosocial Support and Gender Based violence focused services </t>
  </si>
  <si>
    <t>Number of persons with disability benefitting from protection activities or other types of assistance.</t>
  </si>
  <si>
    <t xml:space="preserve">Protection for persons with disability includes any activity that specifically seeks to protect them from violence, exploitation, abuse and neglect, including activities such as psychosocial counselling, rehabilitation, physical and occupational therapy, prosthetics/orthotics, and/or restorative aids. Indicators counting number of persons with disability provided with other types of assistance (food, NFIs, shelter, etc.) can also be tagged against this indicator. </t>
  </si>
  <si>
    <t>Education</t>
  </si>
  <si>
    <t>Number of pupils provided with access to formal primary education.</t>
  </si>
  <si>
    <t>Formal education is education that is institutionalised, intentional and planned through public organisations and recognised private bodies and – in their totality – constitute the formal education system of a country. Formal education programmes are thus recognised as such by the relevant national education authorities or equivalent authorities, e.g. any other institution in cooperation with the national or sub-national education authorities (source: UNEVCO).</t>
  </si>
  <si>
    <t>Number of pupils provided with access to formal secondary education.</t>
  </si>
  <si>
    <t>Number of pupils provided with access to non-formal primary education.</t>
  </si>
  <si>
    <t>Non-formal education is education that is institutionalised, intentional and planned by an education provider. The defining characteristic of non-formal education is that it is an addition, alternative and/ or complement to formal education within the process of the lifelong learning of individuals. It is often provided to guarantee the right of access to education for all. It caters to people of all ages but does not necessarily apply a continuous pathway-structure; it may be short in duration and/or low-intensity, and it is typically provided in the form of short courses, workshops or seminars (source: UNEVCO).</t>
  </si>
  <si>
    <t>Number of pupils provided with access to non-formal secondary education.</t>
  </si>
  <si>
    <t>Number of teachers trained.</t>
  </si>
  <si>
    <t xml:space="preserve">Any type of training targeted at teachers. </t>
  </si>
  <si>
    <t>Number of schools re-habilitated, re-built or built.</t>
  </si>
  <si>
    <t>Schools refer to institutions formally recognised by the government as schools. In Syria, it may also include schools in opposition held areas that are managed by Education Directorates which are affiliated to the Syria Interim Government Ministry of Education.</t>
  </si>
  <si>
    <t>Nutrition *</t>
  </si>
  <si>
    <t>Malnutrition prevention interventions include Infant Young Child Feeding (IYCF) programmes to protect and support the nutritional needs of both breastfed and non-breastfed infants and young children. Priority interventions include breastfeeding protection and support, minimising the risks of artificial feeding and enabling appropriate and safe complementary feeding.</t>
  </si>
  <si>
    <t>This includes blanket or targeted supplementary feeding for the prevention and treatment of moderate acute malnutrition (MAM) and therapeutic care for the treatment of severe acute malnutrition (SAM)</t>
  </si>
  <si>
    <t>International Climate Finance (ICF)</t>
  </si>
  <si>
    <t xml:space="preserve">Number of people supported to better adapt to the effects of climate change </t>
  </si>
  <si>
    <t>https://assets.publishing.service.gov.uk/government/uploads/system/uploads/attachment_data/file/1139423/international-climate-finance-KPI_1_Methodology_Note_People_supported_to_adapt_to_the_effects_of_climate_change.pdf</t>
  </si>
  <si>
    <t>* Priority Core Indicators</t>
  </si>
  <si>
    <t>Use this change log to record all changes to the logframe over the life of the project.</t>
  </si>
  <si>
    <t>ID</t>
  </si>
  <si>
    <t>LOGFRAME SECTION</t>
  </si>
  <si>
    <t>DETAILS OF CHANGE</t>
  </si>
  <si>
    <t>AUTHOR</t>
  </si>
  <si>
    <t>DATE</t>
  </si>
  <si>
    <t>Implementation Logframe: Impact indicator; outcome indicators; Output 1 indicator 1, Outputs 2-5</t>
  </si>
  <si>
    <t>Completion of impact indicator, outcome indicators and milestones, output 1, 2 (2023-2024), 3 and 4 indicators, milestones and weighting, output 5 indicators and milestone.</t>
  </si>
  <si>
    <t>PRO and Eritrea PM</t>
  </si>
  <si>
    <t>September 2023-May 2024</t>
  </si>
  <si>
    <t>Mobilisation Logframe</t>
  </si>
  <si>
    <t>Achievements added to outputs</t>
  </si>
  <si>
    <t>PRO</t>
  </si>
  <si>
    <t>Output 6, outcome indicator 1 milestones</t>
  </si>
  <si>
    <t>Indicators added for new context (Madagascar); outcome indicator 1 milestones updated to include new context</t>
  </si>
  <si>
    <t>Madagacar PM</t>
  </si>
  <si>
    <t>Output 7, impact statement, outcome indicator 1 miletsones</t>
  </si>
  <si>
    <t>Impact statement updated following BC Addendum approval; Indicator added for new context (Sudan Regional);  outcome indicator 1 milestones updated to include new context</t>
  </si>
  <si>
    <t>Sudan Regional PM</t>
  </si>
  <si>
    <t>Impact indicator and targets</t>
  </si>
  <si>
    <t>Impact indicator updated and target added</t>
  </si>
  <si>
    <t xml:space="preserve">Output 2 milestone 3 </t>
  </si>
  <si>
    <t>Milestones added based on appeal for 2025</t>
  </si>
  <si>
    <t>Outcome and Outputs</t>
  </si>
  <si>
    <t>Achievements added for milestone 2</t>
  </si>
  <si>
    <t xml:space="preserve">Output </t>
  </si>
  <si>
    <t xml:space="preserve">Output weightings for milestone 3; implementing AR recommendations on output 1.2 and output 4 milestones gender targets removed. </t>
  </si>
  <si>
    <t>Output 4, new output indicators</t>
  </si>
  <si>
    <t xml:space="preserve">New output added to reflect new health activitities and targets for remaining outputs adjusted in Y3/4 following change to scheduled funding dispersement. </t>
  </si>
  <si>
    <t>Eritrea PM</t>
  </si>
  <si>
    <t>Logframe Template Guide</t>
  </si>
  <si>
    <t xml:space="preserve">Teams should use the guide below to complete the logframe template. </t>
  </si>
  <si>
    <t>PROJECT TITLE</t>
  </si>
  <si>
    <t>The name of the programme to which this logframe applies, from the business case</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</si>
  <si>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</si>
  <si>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OUTCOME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</si>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</sst>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dd/mm/yyyy;@"/>
    <numFmt numFmtId="166" formatCode="_-* #,##0.0_-;\-* #,##0.0_-;_-* &quot;-&quot;??_-;_-@_-"/>
  </numFmts>
  <fonts count="33">
    <font>
      <sz val="10"/>
      <name val="Arial"/>
    </font>
    <font>
      <sz val="11"/>
      <color theme="1"/>
      <name val="Calibri"/>
      <family val="2"/>
      <scheme val="minor"/>
    </font>
    <font>
      <sz val="11"/>
      <color theme="1"/>
      <name val="Calibri"/>
      <family val="2"/>
      <scheme val="minor"/>
    </font>
    <font>
      <b/>
      <sz val="9"/>
      <name val="Arial"/>
      <family val="2"/>
    </font>
    <font>
      <sz val="9"/>
      <name val="Arial"/>
      <family val="2"/>
    </font>
    <font>
      <b/>
      <sz val="12"/>
      <name val="Arial"/>
      <family val="2"/>
    </font>
    <font>
      <sz val="10"/>
      <name val="Arial"/>
      <family val="2"/>
    </font>
    <font>
      <b/>
      <sz val="10"/>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9"/>
      <name val="Segoe UI"/>
      <family val="2"/>
    </font>
    <font>
      <b/>
      <sz val="10"/>
      <color rgb="FFFFFFFF"/>
      <name val="Arial"/>
      <family val="2"/>
    </font>
    <font>
      <b/>
      <sz val="9"/>
      <color rgb="FF000000"/>
      <name val="Arial"/>
      <family val="2"/>
    </font>
    <font>
      <sz val="9"/>
      <color rgb="FF000000"/>
      <name val="Arial"/>
      <family val="2"/>
    </font>
    <font>
      <sz val="11"/>
      <color rgb="FF9C6500"/>
      <name val="Calibri"/>
      <family val="2"/>
      <scheme val="minor"/>
    </font>
    <font>
      <u/>
      <sz val="11"/>
      <color theme="10"/>
      <name val="Calibri"/>
      <family val="2"/>
      <scheme val="minor"/>
    </font>
    <font>
      <sz val="10"/>
      <name val="Arial"/>
      <family val="2"/>
    </font>
    <font>
      <u/>
      <sz val="9"/>
      <color theme="1"/>
      <name val="Arial"/>
      <family val="2"/>
    </font>
    <font>
      <b/>
      <u/>
      <sz val="9"/>
      <color theme="1"/>
      <name val="Arial"/>
      <family val="2"/>
    </font>
    <font>
      <sz val="9"/>
      <color theme="1"/>
      <name val="Arial"/>
      <family val="2"/>
    </font>
    <font>
      <b/>
      <sz val="9"/>
      <color theme="1"/>
      <name val="Arial"/>
      <family val="2"/>
    </font>
    <font>
      <i/>
      <sz val="9"/>
      <color theme="1"/>
      <name val="Arial"/>
      <family val="2"/>
    </font>
    <font>
      <strike/>
      <sz val="9"/>
      <color rgb="FFFF0000"/>
      <name val="Arial"/>
      <family val="2"/>
    </font>
    <font>
      <sz val="9"/>
      <color rgb="FFFF0000"/>
      <name val="Arial"/>
      <family val="2"/>
    </font>
  </fonts>
  <fills count="20">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
      <patternFill patternType="solid">
        <fgColor rgb="FFC6D9F1"/>
        <bgColor indexed="64"/>
      </patternFill>
    </fill>
    <fill>
      <patternFill patternType="solid">
        <fgColor rgb="FFFEFB8F"/>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rgb="FF000000"/>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indexed="64"/>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s>
  <cellStyleXfs count="20">
    <xf numFmtId="0" fontId="0" fillId="0" borderId="0"/>
    <xf numFmtId="0" fontId="8" fillId="0" borderId="0" applyNumberFormat="0" applyFill="0" applyBorder="0" applyAlignment="0" applyProtection="0"/>
    <xf numFmtId="0" fontId="6" fillId="0" borderId="0"/>
    <xf numFmtId="0" fontId="2" fillId="0" borderId="0"/>
    <xf numFmtId="0" fontId="2" fillId="0" borderId="0"/>
    <xf numFmtId="0" fontId="2"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 fillId="0" borderId="0"/>
    <xf numFmtId="0" fontId="6" fillId="0" borderId="0"/>
    <xf numFmtId="0" fontId="6" fillId="0" borderId="0"/>
    <xf numFmtId="9" fontId="6"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3" fillId="16" borderId="0" applyNumberFormat="0" applyBorder="0" applyAlignment="0" applyProtection="0"/>
    <xf numFmtId="0" fontId="2" fillId="17" borderId="26" applyNumberFormat="0" applyFont="0" applyAlignment="0" applyProtection="0"/>
    <xf numFmtId="0" fontId="24" fillId="0" borderId="0" applyNumberFormat="0" applyFill="0" applyBorder="0" applyAlignment="0" applyProtection="0"/>
    <xf numFmtId="0" fontId="1" fillId="0" borderId="0"/>
    <xf numFmtId="43" fontId="25" fillId="0" borderId="0" applyFont="0" applyFill="0" applyBorder="0" applyAlignment="0" applyProtection="0"/>
  </cellStyleXfs>
  <cellXfs count="361">
    <xf numFmtId="0" fontId="0" fillId="0" borderId="0" xfId="0"/>
    <xf numFmtId="0" fontId="0" fillId="0" borderId="0" xfId="0" applyAlignment="1">
      <alignment horizontal="center"/>
    </xf>
    <xf numFmtId="0" fontId="0" fillId="0" borderId="0" xfId="0" applyAlignment="1">
      <alignment wrapText="1"/>
    </xf>
    <xf numFmtId="0" fontId="3" fillId="3" borderId="2" xfId="0" applyFont="1" applyFill="1" applyBorder="1" applyAlignment="1">
      <alignment wrapText="1"/>
    </xf>
    <xf numFmtId="0" fontId="3" fillId="2" borderId="3" xfId="0" applyFont="1" applyFill="1" applyBorder="1" applyAlignment="1">
      <alignment wrapText="1"/>
    </xf>
    <xf numFmtId="0" fontId="3" fillId="4" borderId="3" xfId="0" applyFont="1" applyFill="1" applyBorder="1" applyAlignment="1">
      <alignment wrapText="1"/>
    </xf>
    <xf numFmtId="0" fontId="4" fillId="0" borderId="3" xfId="0" applyFont="1" applyBorder="1" applyAlignment="1">
      <alignment wrapText="1"/>
    </xf>
    <xf numFmtId="0" fontId="3" fillId="0" borderId="0" xfId="0" applyFont="1" applyAlignment="1">
      <alignment wrapText="1"/>
    </xf>
    <xf numFmtId="0" fontId="3" fillId="3" borderId="1" xfId="0" applyFont="1" applyFill="1" applyBorder="1" applyAlignment="1">
      <alignment wrapText="1"/>
    </xf>
    <xf numFmtId="0" fontId="3" fillId="2" borderId="6" xfId="0" applyFont="1" applyFill="1" applyBorder="1" applyAlignment="1">
      <alignment wrapText="1"/>
    </xf>
    <xf numFmtId="0" fontId="3" fillId="4" borderId="6" xfId="0" applyFont="1" applyFill="1" applyBorder="1" applyAlignment="1">
      <alignment wrapText="1"/>
    </xf>
    <xf numFmtId="0" fontId="3" fillId="0" borderId="6" xfId="0" applyFont="1" applyBorder="1" applyAlignment="1">
      <alignment wrapText="1"/>
    </xf>
    <xf numFmtId="0" fontId="3" fillId="0" borderId="8" xfId="0" applyFont="1" applyBorder="1" applyAlignment="1">
      <alignment wrapText="1"/>
    </xf>
    <xf numFmtId="0" fontId="4" fillId="0" borderId="8" xfId="0" applyFont="1" applyBorder="1" applyAlignment="1">
      <alignment wrapText="1"/>
    </xf>
    <xf numFmtId="0" fontId="4" fillId="6" borderId="6" xfId="0" applyFont="1" applyFill="1" applyBorder="1" applyAlignment="1">
      <alignment wrapText="1"/>
    </xf>
    <xf numFmtId="0" fontId="20" fillId="8" borderId="13" xfId="0" applyFont="1" applyFill="1" applyBorder="1"/>
    <xf numFmtId="0" fontId="20" fillId="8" borderId="15" xfId="0" applyFont="1" applyFill="1" applyBorder="1"/>
    <xf numFmtId="0" fontId="20" fillId="8" borderId="15" xfId="0" applyFont="1" applyFill="1" applyBorder="1" applyAlignment="1">
      <alignment wrapText="1"/>
    </xf>
    <xf numFmtId="0" fontId="0" fillId="0" borderId="16" xfId="0" applyBorder="1"/>
    <xf numFmtId="0" fontId="0" fillId="0" borderId="17" xfId="0" applyBorder="1"/>
    <xf numFmtId="0" fontId="0" fillId="0" borderId="17" xfId="0" applyBorder="1" applyAlignment="1">
      <alignment wrapText="1"/>
    </xf>
    <xf numFmtId="0" fontId="9" fillId="0" borderId="0" xfId="0" applyFont="1"/>
    <xf numFmtId="0" fontId="6" fillId="0" borderId="0" xfId="0" applyFont="1"/>
    <xf numFmtId="0" fontId="6" fillId="9" borderId="0" xfId="0" applyFont="1" applyFill="1" applyAlignment="1">
      <alignment wrapText="1"/>
    </xf>
    <xf numFmtId="0" fontId="10" fillId="9" borderId="0" xfId="0" applyFont="1" applyFill="1" applyAlignment="1">
      <alignment wrapText="1"/>
    </xf>
    <xf numFmtId="0" fontId="12" fillId="9" borderId="0" xfId="0" applyFont="1" applyFill="1" applyAlignment="1">
      <alignment wrapText="1"/>
    </xf>
    <xf numFmtId="0" fontId="16" fillId="9" borderId="0" xfId="0" applyFont="1" applyFill="1" applyAlignment="1">
      <alignment wrapText="1"/>
    </xf>
    <xf numFmtId="0" fontId="16" fillId="9" borderId="12" xfId="0" applyFont="1" applyFill="1" applyBorder="1" applyAlignment="1">
      <alignment wrapText="1"/>
    </xf>
    <xf numFmtId="0" fontId="6" fillId="9" borderId="12" xfId="0" applyFont="1" applyFill="1" applyBorder="1" applyAlignment="1">
      <alignment wrapText="1"/>
    </xf>
    <xf numFmtId="0" fontId="15" fillId="9" borderId="0" xfId="0" applyFont="1" applyFill="1" applyAlignment="1">
      <alignment wrapText="1"/>
    </xf>
    <xf numFmtId="0" fontId="15" fillId="9" borderId="12" xfId="0" applyFont="1" applyFill="1" applyBorder="1" applyAlignment="1">
      <alignment wrapText="1"/>
    </xf>
    <xf numFmtId="0" fontId="19" fillId="11" borderId="0" xfId="0" applyFont="1" applyFill="1"/>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horizontal="left" vertical="center"/>
    </xf>
    <xf numFmtId="0" fontId="3" fillId="3" borderId="18" xfId="0" applyFont="1" applyFill="1" applyBorder="1" applyAlignment="1">
      <alignment wrapText="1"/>
    </xf>
    <xf numFmtId="0" fontId="3" fillId="13" borderId="6" xfId="0" applyFont="1" applyFill="1" applyBorder="1" applyAlignment="1">
      <alignment wrapText="1"/>
    </xf>
    <xf numFmtId="0" fontId="4" fillId="5" borderId="21" xfId="0" applyFont="1" applyFill="1" applyBorder="1" applyAlignment="1">
      <alignment vertical="top" wrapText="1"/>
    </xf>
    <xf numFmtId="0" fontId="4" fillId="5" borderId="22" xfId="0" applyFont="1" applyFill="1" applyBorder="1" applyAlignment="1">
      <alignment vertical="top" wrapText="1"/>
    </xf>
    <xf numFmtId="0" fontId="3" fillId="2" borderId="3" xfId="0" applyFont="1" applyFill="1" applyBorder="1" applyAlignment="1">
      <alignment vertical="top" wrapText="1"/>
    </xf>
    <xf numFmtId="0" fontId="3" fillId="0" borderId="3" xfId="0" applyFont="1" applyBorder="1" applyAlignment="1">
      <alignment vertical="top" wrapText="1"/>
    </xf>
    <xf numFmtId="0" fontId="3" fillId="0" borderId="8" xfId="0" applyFont="1" applyBorder="1" applyAlignment="1">
      <alignment vertical="top" wrapText="1"/>
    </xf>
    <xf numFmtId="0" fontId="4" fillId="0" borderId="1" xfId="0" applyFont="1" applyBorder="1" applyAlignment="1">
      <alignment horizontal="left" vertical="center"/>
    </xf>
    <xf numFmtId="0" fontId="4" fillId="0" borderId="0" xfId="0" applyFont="1"/>
    <xf numFmtId="0" fontId="4" fillId="0" borderId="37" xfId="0" applyFont="1" applyBorder="1" applyAlignment="1">
      <alignment vertical="center" wrapText="1"/>
    </xf>
    <xf numFmtId="0" fontId="4" fillId="0" borderId="38" xfId="0" applyFont="1" applyBorder="1" applyAlignment="1">
      <alignment vertical="center" wrapText="1"/>
    </xf>
    <xf numFmtId="0" fontId="21" fillId="12" borderId="1" xfId="0" applyFont="1" applyFill="1" applyBorder="1" applyAlignment="1">
      <alignment vertical="center" wrapText="1"/>
    </xf>
    <xf numFmtId="0" fontId="21" fillId="12" borderId="6" xfId="0" applyFont="1" applyFill="1" applyBorder="1" applyAlignment="1">
      <alignment horizontal="left" vertical="center"/>
    </xf>
    <xf numFmtId="0" fontId="21" fillId="12" borderId="6" xfId="0" applyFont="1" applyFill="1" applyBorder="1" applyAlignment="1">
      <alignment vertical="center" wrapText="1"/>
    </xf>
    <xf numFmtId="0" fontId="22" fillId="0" borderId="4" xfId="0" applyFont="1" applyBorder="1" applyAlignment="1">
      <alignment vertical="center" wrapText="1"/>
    </xf>
    <xf numFmtId="0" fontId="22" fillId="0" borderId="8" xfId="0" applyFont="1" applyBorder="1" applyAlignment="1">
      <alignment horizontal="left" vertical="center"/>
    </xf>
    <xf numFmtId="0" fontId="22" fillId="0" borderId="3" xfId="0" applyFont="1" applyBorder="1" applyAlignment="1">
      <alignment vertical="center" wrapText="1"/>
    </xf>
    <xf numFmtId="0" fontId="4" fillId="0" borderId="0" xfId="0" applyFont="1" applyAlignment="1">
      <alignment horizontal="left"/>
    </xf>
    <xf numFmtId="0" fontId="4" fillId="6" borderId="8" xfId="0" applyFont="1" applyFill="1" applyBorder="1" applyAlignment="1">
      <alignment wrapText="1"/>
    </xf>
    <xf numFmtId="0" fontId="3" fillId="0" borderId="20" xfId="0" applyFont="1" applyBorder="1" applyAlignment="1">
      <alignment wrapText="1"/>
    </xf>
    <xf numFmtId="0" fontId="4" fillId="6" borderId="0" xfId="0" applyFont="1" applyFill="1" applyAlignment="1">
      <alignment wrapText="1"/>
    </xf>
    <xf numFmtId="0" fontId="3" fillId="3" borderId="4" xfId="0" applyFont="1" applyFill="1" applyBorder="1" applyAlignment="1">
      <alignment wrapText="1"/>
    </xf>
    <xf numFmtId="0" fontId="4" fillId="0" borderId="7" xfId="0" quotePrefix="1" applyFont="1" applyBorder="1" applyAlignment="1">
      <alignment wrapText="1"/>
    </xf>
    <xf numFmtId="0" fontId="3" fillId="4" borderId="7" xfId="0" applyFont="1" applyFill="1" applyBorder="1" applyAlignment="1">
      <alignment wrapText="1"/>
    </xf>
    <xf numFmtId="0" fontId="4" fillId="0" borderId="7" xfId="0" quotePrefix="1" applyFont="1" applyBorder="1" applyAlignment="1">
      <alignment vertical="top" wrapText="1"/>
    </xf>
    <xf numFmtId="0" fontId="4" fillId="0" borderId="7" xfId="0" applyFont="1" applyBorder="1" applyAlignment="1">
      <alignment wrapText="1"/>
    </xf>
    <xf numFmtId="0" fontId="3" fillId="7" borderId="20" xfId="0" applyFont="1" applyFill="1" applyBorder="1" applyAlignment="1">
      <alignment wrapText="1"/>
    </xf>
    <xf numFmtId="0" fontId="4" fillId="0" borderId="1" xfId="18" applyFont="1" applyBorder="1" applyAlignment="1">
      <alignment horizontal="left"/>
    </xf>
    <xf numFmtId="0" fontId="4" fillId="0" borderId="1" xfId="18" applyFont="1" applyBorder="1" applyAlignment="1">
      <alignment vertical="center" wrapText="1"/>
    </xf>
    <xf numFmtId="0" fontId="24" fillId="0" borderId="1" xfId="17" applyFill="1" applyBorder="1" applyAlignment="1">
      <alignment wrapText="1"/>
    </xf>
    <xf numFmtId="0" fontId="4" fillId="0" borderId="1" xfId="18" applyFont="1" applyBorder="1" applyAlignment="1">
      <alignment vertical="top" wrapText="1"/>
    </xf>
    <xf numFmtId="0" fontId="0" fillId="0" borderId="16" xfId="0" applyBorder="1" applyAlignment="1">
      <alignment vertical="top"/>
    </xf>
    <xf numFmtId="0" fontId="6" fillId="0" borderId="17" xfId="0" applyFont="1" applyBorder="1" applyAlignment="1">
      <alignment vertical="top" wrapText="1"/>
    </xf>
    <xf numFmtId="0" fontId="0" fillId="0" borderId="17" xfId="0" applyBorder="1" applyAlignment="1">
      <alignment vertical="top" wrapText="1"/>
    </xf>
    <xf numFmtId="0" fontId="6" fillId="0" borderId="17" xfId="0" applyFont="1" applyBorder="1" applyAlignment="1">
      <alignment vertical="top"/>
    </xf>
    <xf numFmtId="0" fontId="0" fillId="0" borderId="0" xfId="0" applyAlignment="1">
      <alignment vertical="top"/>
    </xf>
    <xf numFmtId="0" fontId="4" fillId="0" borderId="25" xfId="0" quotePrefix="1" applyFont="1" applyBorder="1" applyAlignment="1">
      <alignment wrapText="1"/>
    </xf>
    <xf numFmtId="0" fontId="4" fillId="0" borderId="0" xfId="0" quotePrefix="1" applyFont="1" applyAlignment="1">
      <alignment wrapText="1"/>
    </xf>
    <xf numFmtId="0" fontId="0" fillId="0" borderId="17" xfId="0" applyBorder="1" applyAlignment="1">
      <alignment vertical="top"/>
    </xf>
    <xf numFmtId="0" fontId="6" fillId="0" borderId="17" xfId="0" applyFont="1" applyBorder="1"/>
    <xf numFmtId="0" fontId="6" fillId="0" borderId="17" xfId="0" applyFont="1" applyBorder="1" applyAlignment="1">
      <alignment wrapText="1"/>
    </xf>
    <xf numFmtId="165" fontId="0" fillId="0" borderId="17" xfId="0" applyNumberFormat="1" applyBorder="1" applyAlignment="1">
      <alignment vertical="top"/>
    </xf>
    <xf numFmtId="165" fontId="0" fillId="0" borderId="17" xfId="0" applyNumberFormat="1" applyBorder="1"/>
    <xf numFmtId="0" fontId="26" fillId="0" borderId="0" xfId="1" applyFont="1" applyFill="1" applyBorder="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0" applyFont="1" applyAlignment="1">
      <alignment vertical="top"/>
    </xf>
    <xf numFmtId="0" fontId="29" fillId="2" borderId="1" xfId="0" applyFont="1" applyFill="1" applyBorder="1" applyAlignment="1">
      <alignment vertical="top" wrapText="1"/>
    </xf>
    <xf numFmtId="0" fontId="29" fillId="3" borderId="2" xfId="0" applyFont="1" applyFill="1" applyBorder="1" applyAlignment="1">
      <alignment vertical="top" wrapText="1"/>
    </xf>
    <xf numFmtId="0" fontId="29" fillId="2" borderId="3" xfId="0" applyFont="1" applyFill="1" applyBorder="1" applyAlignment="1">
      <alignment vertical="top" wrapText="1"/>
    </xf>
    <xf numFmtId="0" fontId="29" fillId="4" borderId="3" xfId="0" applyFont="1" applyFill="1" applyBorder="1" applyAlignment="1">
      <alignment vertical="top" wrapText="1"/>
    </xf>
    <xf numFmtId="0" fontId="29" fillId="4" borderId="3" xfId="0" applyFont="1" applyFill="1" applyBorder="1" applyAlignment="1">
      <alignment horizontal="center" vertical="top" wrapText="1"/>
    </xf>
    <xf numFmtId="0" fontId="29" fillId="7" borderId="6" xfId="0" applyFont="1" applyFill="1" applyBorder="1" applyAlignment="1">
      <alignment horizontal="center" vertical="top" wrapText="1"/>
    </xf>
    <xf numFmtId="0" fontId="29" fillId="0" borderId="3" xfId="0" applyFont="1" applyBorder="1" applyAlignment="1">
      <alignment vertical="top" wrapText="1"/>
    </xf>
    <xf numFmtId="0" fontId="28" fillId="0" borderId="8" xfId="0" applyFont="1" applyBorder="1" applyAlignment="1">
      <alignment vertical="top" wrapText="1"/>
    </xf>
    <xf numFmtId="0" fontId="28" fillId="14" borderId="3" xfId="0" applyFont="1" applyFill="1" applyBorder="1" applyAlignment="1">
      <alignment vertical="top" wrapText="1"/>
    </xf>
    <xf numFmtId="3" fontId="28" fillId="14" borderId="3" xfId="0" applyNumberFormat="1" applyFont="1" applyFill="1" applyBorder="1" applyAlignment="1">
      <alignment vertical="top" wrapText="1"/>
    </xf>
    <xf numFmtId="9" fontId="28" fillId="0" borderId="3" xfId="0" applyNumberFormat="1" applyFont="1" applyBorder="1" applyAlignment="1">
      <alignment vertical="top" wrapText="1"/>
    </xf>
    <xf numFmtId="0" fontId="28" fillId="5" borderId="4" xfId="0" applyFont="1" applyFill="1" applyBorder="1" applyAlignment="1">
      <alignment horizontal="left" vertical="top" wrapText="1"/>
    </xf>
    <xf numFmtId="0" fontId="28" fillId="0" borderId="1" xfId="0" applyFont="1" applyBorder="1" applyAlignment="1">
      <alignment vertical="top" wrapText="1"/>
    </xf>
    <xf numFmtId="0" fontId="28" fillId="15" borderId="6" xfId="0" applyFont="1" applyFill="1" applyBorder="1" applyAlignment="1">
      <alignment vertical="top" wrapText="1"/>
    </xf>
    <xf numFmtId="0" fontId="28" fillId="0" borderId="3" xfId="0" applyFont="1" applyBorder="1" applyAlignment="1">
      <alignment vertical="top" wrapText="1"/>
    </xf>
    <xf numFmtId="0" fontId="28" fillId="0" borderId="0" xfId="0" applyFont="1" applyAlignment="1">
      <alignment vertical="top" wrapText="1"/>
    </xf>
    <xf numFmtId="0" fontId="29" fillId="0" borderId="0" xfId="0" applyFont="1" applyAlignment="1">
      <alignment vertical="top" wrapText="1"/>
    </xf>
    <xf numFmtId="0" fontId="29" fillId="0" borderId="7" xfId="0" applyFont="1" applyBorder="1" applyAlignment="1">
      <alignment vertical="top" wrapText="1"/>
    </xf>
    <xf numFmtId="0" fontId="28" fillId="14" borderId="1" xfId="0" applyFont="1" applyFill="1" applyBorder="1" applyAlignment="1">
      <alignment vertical="top" wrapText="1"/>
    </xf>
    <xf numFmtId="0" fontId="29" fillId="4" borderId="5" xfId="0" applyFont="1" applyFill="1" applyBorder="1" applyAlignment="1">
      <alignment horizontal="center" vertical="top" wrapText="1"/>
    </xf>
    <xf numFmtId="0" fontId="29" fillId="4" borderId="6" xfId="0" applyFont="1" applyFill="1" applyBorder="1" applyAlignment="1">
      <alignment horizontal="center" vertical="top" wrapText="1"/>
    </xf>
    <xf numFmtId="0" fontId="28" fillId="5" borderId="2" xfId="0" applyFont="1" applyFill="1" applyBorder="1" applyAlignment="1">
      <alignment horizontal="left" vertical="top" wrapText="1"/>
    </xf>
    <xf numFmtId="0" fontId="29" fillId="3" borderId="18" xfId="0" applyFont="1" applyFill="1" applyBorder="1" applyAlignment="1">
      <alignment vertical="top" wrapText="1"/>
    </xf>
    <xf numFmtId="0" fontId="29" fillId="2" borderId="6" xfId="0" applyFont="1" applyFill="1" applyBorder="1" applyAlignment="1">
      <alignment vertical="top" wrapText="1"/>
    </xf>
    <xf numFmtId="0" fontId="29" fillId="4" borderId="1" xfId="0" applyFont="1" applyFill="1" applyBorder="1" applyAlignment="1">
      <alignment vertical="top" wrapText="1"/>
    </xf>
    <xf numFmtId="0" fontId="29" fillId="4" borderId="1" xfId="0" applyFont="1" applyFill="1" applyBorder="1" applyAlignment="1">
      <alignment horizontal="center" vertical="top" wrapText="1"/>
    </xf>
    <xf numFmtId="3" fontId="28" fillId="0" borderId="3" xfId="0" applyNumberFormat="1" applyFont="1" applyBorder="1" applyAlignment="1">
      <alignment vertical="top" wrapText="1"/>
    </xf>
    <xf numFmtId="0" fontId="28" fillId="0" borderId="18" xfId="0" applyFont="1" applyBorder="1" applyAlignment="1">
      <alignment vertical="top" wrapText="1"/>
    </xf>
    <xf numFmtId="0" fontId="28" fillId="0" borderId="7" xfId="0" applyFont="1" applyBorder="1" applyAlignment="1">
      <alignment vertical="top" wrapText="1"/>
    </xf>
    <xf numFmtId="0" fontId="28" fillId="0" borderId="2" xfId="0" applyFont="1" applyBorder="1" applyAlignment="1">
      <alignment vertical="top" wrapText="1"/>
    </xf>
    <xf numFmtId="0" fontId="28" fillId="5" borderId="0" xfId="0" applyFont="1" applyFill="1" applyAlignment="1">
      <alignment horizontal="left" vertical="top" wrapText="1"/>
    </xf>
    <xf numFmtId="0" fontId="28" fillId="0" borderId="0" xfId="0" applyFont="1" applyAlignment="1">
      <alignment horizontal="center" vertical="top" wrapText="1"/>
    </xf>
    <xf numFmtId="0" fontId="29" fillId="3" borderId="1" xfId="0" applyFont="1" applyFill="1" applyBorder="1" applyAlignment="1">
      <alignment vertical="top" wrapText="1"/>
    </xf>
    <xf numFmtId="0" fontId="28" fillId="0" borderId="8" xfId="0" quotePrefix="1" applyFont="1" applyBorder="1" applyAlignment="1">
      <alignment vertical="top" wrapText="1"/>
    </xf>
    <xf numFmtId="0" fontId="28" fillId="0" borderId="3" xfId="0" quotePrefix="1" applyFont="1" applyBorder="1" applyAlignment="1">
      <alignment vertical="top" wrapText="1"/>
    </xf>
    <xf numFmtId="0" fontId="28" fillId="0" borderId="1" xfId="0" applyFont="1" applyBorder="1" applyAlignment="1">
      <alignment vertical="top"/>
    </xf>
    <xf numFmtId="0" fontId="28" fillId="0" borderId="5" xfId="0" applyFont="1" applyBorder="1" applyAlignment="1">
      <alignment vertical="top"/>
    </xf>
    <xf numFmtId="0" fontId="29" fillId="0" borderId="8" xfId="0" applyFont="1" applyBorder="1" applyAlignment="1">
      <alignment vertical="top" wrapText="1"/>
    </xf>
    <xf numFmtId="0" fontId="29" fillId="0" borderId="6" xfId="0" applyFont="1" applyBorder="1" applyAlignment="1">
      <alignment vertical="top" wrapText="1"/>
    </xf>
    <xf numFmtId="0" fontId="28" fillId="14" borderId="1" xfId="0" applyFont="1" applyFill="1" applyBorder="1" applyAlignment="1">
      <alignment vertical="top"/>
    </xf>
    <xf numFmtId="9" fontId="28" fillId="5" borderId="2" xfId="0" applyNumberFormat="1" applyFont="1" applyFill="1" applyBorder="1" applyAlignment="1">
      <alignment vertical="top" wrapText="1"/>
    </xf>
    <xf numFmtId="3" fontId="28" fillId="0" borderId="8" xfId="0" applyNumberFormat="1" applyFont="1" applyBorder="1" applyAlignment="1">
      <alignment vertical="top" wrapText="1"/>
    </xf>
    <xf numFmtId="0" fontId="28" fillId="0" borderId="18" xfId="0" applyFont="1" applyBorder="1" applyAlignment="1">
      <alignment vertical="top"/>
    </xf>
    <xf numFmtId="0" fontId="28" fillId="15" borderId="1" xfId="0" applyFont="1" applyFill="1" applyBorder="1" applyAlignment="1">
      <alignment vertical="top" wrapText="1"/>
    </xf>
    <xf numFmtId="3" fontId="28" fillId="0" borderId="1" xfId="0" applyNumberFormat="1" applyFont="1" applyBorder="1" applyAlignment="1">
      <alignment vertical="top" wrapText="1"/>
    </xf>
    <xf numFmtId="0" fontId="28" fillId="0" borderId="10" xfId="0" applyFont="1" applyBorder="1" applyAlignment="1">
      <alignment vertical="top"/>
    </xf>
    <xf numFmtId="0" fontId="28" fillId="14" borderId="7" xfId="0" applyFont="1" applyFill="1" applyBorder="1" applyAlignment="1">
      <alignment vertical="top" wrapText="1"/>
    </xf>
    <xf numFmtId="0" fontId="29" fillId="0" borderId="1" xfId="0" applyFont="1" applyBorder="1" applyAlignment="1">
      <alignment vertical="top" wrapText="1"/>
    </xf>
    <xf numFmtId="3" fontId="28" fillId="0" borderId="1" xfId="0" applyNumberFormat="1" applyFont="1" applyBorder="1" applyAlignment="1">
      <alignment vertical="top"/>
    </xf>
    <xf numFmtId="0" fontId="29" fillId="0" borderId="20" xfId="0" applyFont="1" applyBorder="1" applyAlignment="1">
      <alignment vertical="top" wrapText="1"/>
    </xf>
    <xf numFmtId="0" fontId="28" fillId="0" borderId="10" xfId="0" applyFont="1" applyBorder="1" applyAlignment="1">
      <alignment vertical="top" wrapText="1"/>
    </xf>
    <xf numFmtId="3" fontId="28" fillId="0" borderId="0" xfId="0" applyNumberFormat="1" applyFont="1" applyAlignment="1">
      <alignment vertical="top" wrapText="1"/>
    </xf>
    <xf numFmtId="3" fontId="28" fillId="0" borderId="11" xfId="0" applyNumberFormat="1" applyFont="1" applyBorder="1" applyAlignment="1">
      <alignment vertical="top"/>
    </xf>
    <xf numFmtId="0" fontId="29" fillId="0" borderId="10" xfId="0" applyFont="1" applyBorder="1" applyAlignment="1">
      <alignment vertical="top" wrapText="1"/>
    </xf>
    <xf numFmtId="0" fontId="28" fillId="14" borderId="11" xfId="0" applyFont="1" applyFill="1" applyBorder="1" applyAlignment="1">
      <alignment vertical="top" wrapText="1"/>
    </xf>
    <xf numFmtId="0" fontId="28" fillId="0" borderId="11" xfId="0" applyFont="1" applyBorder="1" applyAlignment="1">
      <alignment vertical="top"/>
    </xf>
    <xf numFmtId="0" fontId="28" fillId="0" borderId="25" xfId="3" applyFont="1" applyBorder="1" applyAlignment="1">
      <alignment vertical="center" wrapText="1"/>
    </xf>
    <xf numFmtId="0" fontId="28" fillId="0" borderId="6" xfId="0" applyFont="1" applyBorder="1" applyAlignment="1">
      <alignment vertical="top"/>
    </xf>
    <xf numFmtId="0" fontId="28" fillId="14" borderId="18" xfId="0" applyFont="1" applyFill="1" applyBorder="1" applyAlignment="1">
      <alignment vertical="top" wrapText="1"/>
    </xf>
    <xf numFmtId="3" fontId="28" fillId="0" borderId="18" xfId="0" applyNumberFormat="1" applyFont="1" applyBorder="1" applyAlignment="1">
      <alignment vertical="top" wrapText="1"/>
    </xf>
    <xf numFmtId="0" fontId="28" fillId="14" borderId="18" xfId="0" applyFont="1" applyFill="1" applyBorder="1" applyAlignment="1">
      <alignment vertical="top"/>
    </xf>
    <xf numFmtId="0" fontId="28" fillId="0" borderId="9" xfId="0" applyFont="1" applyBorder="1" applyAlignment="1">
      <alignment vertical="top" wrapText="1"/>
    </xf>
    <xf numFmtId="0" fontId="28" fillId="0" borderId="28" xfId="0" applyFont="1" applyBorder="1" applyAlignment="1">
      <alignment vertical="top" wrapText="1"/>
    </xf>
    <xf numFmtId="0" fontId="28" fillId="14" borderId="28" xfId="0" applyFont="1" applyFill="1" applyBorder="1" applyAlignment="1">
      <alignment vertical="top" wrapText="1"/>
    </xf>
    <xf numFmtId="3" fontId="28" fillId="0" borderId="28" xfId="0" applyNumberFormat="1" applyFont="1" applyBorder="1" applyAlignment="1">
      <alignment vertical="top" wrapText="1"/>
    </xf>
    <xf numFmtId="0" fontId="28" fillId="14" borderId="28" xfId="0" applyFont="1" applyFill="1" applyBorder="1" applyAlignment="1">
      <alignment vertical="top"/>
    </xf>
    <xf numFmtId="3" fontId="28" fillId="0" borderId="35" xfId="0" applyNumberFormat="1" applyFont="1" applyBorder="1" applyAlignment="1">
      <alignment vertical="top"/>
    </xf>
    <xf numFmtId="0" fontId="28" fillId="0" borderId="19" xfId="0" applyFont="1" applyBorder="1" applyAlignment="1">
      <alignment vertical="top" wrapText="1"/>
    </xf>
    <xf numFmtId="0" fontId="28" fillId="0" borderId="31" xfId="0" applyFont="1" applyBorder="1" applyAlignment="1">
      <alignment vertical="top" wrapText="1"/>
    </xf>
    <xf numFmtId="0" fontId="28" fillId="14" borderId="31" xfId="0" applyFont="1" applyFill="1" applyBorder="1" applyAlignment="1">
      <alignment vertical="top" wrapText="1"/>
    </xf>
    <xf numFmtId="3" fontId="28" fillId="0" borderId="31" xfId="0" applyNumberFormat="1" applyFont="1" applyBorder="1" applyAlignment="1">
      <alignment vertical="top" wrapText="1"/>
    </xf>
    <xf numFmtId="0" fontId="28" fillId="14" borderId="31" xfId="0" applyFont="1" applyFill="1" applyBorder="1" applyAlignment="1">
      <alignment vertical="top"/>
    </xf>
    <xf numFmtId="3" fontId="28" fillId="0" borderId="36" xfId="0" applyNumberFormat="1" applyFont="1" applyBorder="1" applyAlignment="1">
      <alignment vertical="top"/>
    </xf>
    <xf numFmtId="0" fontId="28" fillId="0" borderId="32" xfId="0" applyFont="1" applyBorder="1" applyAlignment="1">
      <alignment vertical="top" wrapText="1"/>
    </xf>
    <xf numFmtId="0" fontId="28" fillId="14" borderId="32" xfId="0" applyFont="1" applyFill="1" applyBorder="1" applyAlignment="1">
      <alignment vertical="top" wrapText="1"/>
    </xf>
    <xf numFmtId="3" fontId="28" fillId="0" borderId="32" xfId="0" applyNumberFormat="1" applyFont="1" applyBorder="1" applyAlignment="1">
      <alignment vertical="top" wrapText="1"/>
    </xf>
    <xf numFmtId="0" fontId="28" fillId="14" borderId="32" xfId="0" applyFont="1" applyFill="1" applyBorder="1" applyAlignment="1">
      <alignment vertical="top"/>
    </xf>
    <xf numFmtId="3" fontId="28" fillId="0" borderId="33" xfId="0" applyNumberFormat="1" applyFont="1" applyBorder="1" applyAlignment="1">
      <alignment vertical="top"/>
    </xf>
    <xf numFmtId="0" fontId="28" fillId="0" borderId="29" xfId="0" applyFont="1" applyBorder="1" applyAlignment="1">
      <alignment vertical="top" wrapText="1"/>
    </xf>
    <xf numFmtId="0" fontId="28" fillId="14" borderId="29" xfId="0" applyFont="1" applyFill="1" applyBorder="1" applyAlignment="1">
      <alignment vertical="top" wrapText="1"/>
    </xf>
    <xf numFmtId="3" fontId="28" fillId="0" borderId="29" xfId="0" applyNumberFormat="1" applyFont="1" applyBorder="1" applyAlignment="1">
      <alignment vertical="top" wrapText="1"/>
    </xf>
    <xf numFmtId="0" fontId="28" fillId="14" borderId="29" xfId="0" applyFont="1" applyFill="1" applyBorder="1" applyAlignment="1">
      <alignment vertical="top"/>
    </xf>
    <xf numFmtId="3" fontId="28" fillId="0" borderId="34" xfId="0" applyNumberFormat="1" applyFont="1" applyBorder="1" applyAlignment="1">
      <alignment vertical="top"/>
    </xf>
    <xf numFmtId="0" fontId="28" fillId="0" borderId="30" xfId="0" applyFont="1" applyBorder="1" applyAlignment="1">
      <alignment vertical="top" wrapText="1"/>
    </xf>
    <xf numFmtId="0" fontId="28" fillId="14" borderId="30" xfId="0" applyFont="1" applyFill="1" applyBorder="1" applyAlignment="1">
      <alignment vertical="top" wrapText="1"/>
    </xf>
    <xf numFmtId="3" fontId="28" fillId="0" borderId="30" xfId="0" applyNumberFormat="1" applyFont="1" applyBorder="1" applyAlignment="1">
      <alignment vertical="top" wrapText="1"/>
    </xf>
    <xf numFmtId="0" fontId="28" fillId="14" borderId="30" xfId="0" applyFont="1" applyFill="1" applyBorder="1" applyAlignment="1">
      <alignment vertical="top"/>
    </xf>
    <xf numFmtId="3" fontId="28" fillId="0" borderId="27" xfId="0" applyNumberFormat="1" applyFont="1" applyBorder="1" applyAlignment="1">
      <alignment vertical="top"/>
    </xf>
    <xf numFmtId="0" fontId="28" fillId="14" borderId="2" xfId="0" applyFont="1" applyFill="1" applyBorder="1" applyAlignment="1">
      <alignment vertical="top" wrapText="1"/>
    </xf>
    <xf numFmtId="3" fontId="28" fillId="0" borderId="2" xfId="0" applyNumberFormat="1" applyFont="1" applyBorder="1" applyAlignment="1">
      <alignment vertical="top" wrapText="1"/>
    </xf>
    <xf numFmtId="0" fontId="28" fillId="14" borderId="2" xfId="0" applyFont="1" applyFill="1" applyBorder="1" applyAlignment="1">
      <alignment vertical="top"/>
    </xf>
    <xf numFmtId="3" fontId="28" fillId="0" borderId="3" xfId="0" applyNumberFormat="1" applyFont="1" applyBorder="1" applyAlignment="1">
      <alignment vertical="top"/>
    </xf>
    <xf numFmtId="0" fontId="28" fillId="14" borderId="8" xfId="0" applyFont="1" applyFill="1" applyBorder="1" applyAlignment="1">
      <alignment vertical="top" wrapText="1"/>
    </xf>
    <xf numFmtId="0" fontId="28" fillId="14" borderId="35" xfId="0" applyFont="1" applyFill="1" applyBorder="1" applyAlignment="1">
      <alignment vertical="top" wrapText="1"/>
    </xf>
    <xf numFmtId="0" fontId="28" fillId="14" borderId="36" xfId="0" applyFont="1" applyFill="1" applyBorder="1" applyAlignment="1">
      <alignment vertical="top" wrapText="1"/>
    </xf>
    <xf numFmtId="0" fontId="28" fillId="14" borderId="33" xfId="0" applyFont="1" applyFill="1" applyBorder="1" applyAlignment="1">
      <alignment vertical="top" wrapText="1"/>
    </xf>
    <xf numFmtId="0" fontId="28" fillId="14" borderId="34" xfId="0" applyFont="1" applyFill="1" applyBorder="1" applyAlignment="1">
      <alignment vertical="top" wrapText="1"/>
    </xf>
    <xf numFmtId="0" fontId="28" fillId="0" borderId="25" xfId="0" applyFont="1" applyBorder="1" applyAlignment="1">
      <alignment vertical="top" wrapText="1"/>
    </xf>
    <xf numFmtId="0" fontId="28" fillId="14" borderId="27" xfId="0" applyFont="1" applyFill="1" applyBorder="1" applyAlignment="1">
      <alignment vertical="top" wrapText="1"/>
    </xf>
    <xf numFmtId="0" fontId="28" fillId="15" borderId="31" xfId="0" applyFont="1" applyFill="1" applyBorder="1" applyAlignment="1">
      <alignment vertical="top" wrapText="1"/>
    </xf>
    <xf numFmtId="0" fontId="28" fillId="15" borderId="7" xfId="0" applyFont="1" applyFill="1" applyBorder="1" applyAlignment="1">
      <alignment vertical="top" wrapText="1"/>
    </xf>
    <xf numFmtId="0" fontId="29" fillId="2" borderId="8" xfId="0" applyFont="1" applyFill="1" applyBorder="1" applyAlignment="1">
      <alignment vertical="top" wrapText="1"/>
    </xf>
    <xf numFmtId="0" fontId="28" fillId="0" borderId="3" xfId="0" applyFont="1" applyBorder="1" applyAlignment="1">
      <alignment horizontal="right" vertical="center" wrapText="1"/>
    </xf>
    <xf numFmtId="0" fontId="28" fillId="0" borderId="6" xfId="0" applyFont="1" applyBorder="1" applyAlignment="1">
      <alignment vertical="top" wrapText="1"/>
    </xf>
    <xf numFmtId="3" fontId="28" fillId="14" borderId="1" xfId="0" applyNumberFormat="1" applyFont="1" applyFill="1" applyBorder="1" applyAlignment="1">
      <alignment vertical="top"/>
    </xf>
    <xf numFmtId="3" fontId="28" fillId="0" borderId="7" xfId="0" applyNumberFormat="1" applyFont="1" applyBorder="1" applyAlignment="1">
      <alignment vertical="top" wrapText="1"/>
    </xf>
    <xf numFmtId="3" fontId="28" fillId="14" borderId="11" xfId="0" applyNumberFormat="1" applyFont="1" applyFill="1" applyBorder="1" applyAlignment="1">
      <alignment vertical="top"/>
    </xf>
    <xf numFmtId="0" fontId="29" fillId="3" borderId="19" xfId="0" applyFont="1" applyFill="1" applyBorder="1" applyAlignment="1">
      <alignment vertical="top" wrapText="1"/>
    </xf>
    <xf numFmtId="0" fontId="29" fillId="4" borderId="6" xfId="0" applyFont="1" applyFill="1" applyBorder="1" applyAlignment="1">
      <alignment vertical="top" wrapText="1"/>
    </xf>
    <xf numFmtId="0" fontId="29" fillId="0" borderId="2" xfId="0" applyFont="1" applyBorder="1" applyAlignment="1">
      <alignment vertical="top" wrapText="1"/>
    </xf>
    <xf numFmtId="0" fontId="29" fillId="0" borderId="4" xfId="0" applyFont="1" applyBorder="1" applyAlignment="1">
      <alignment vertical="top" wrapText="1"/>
    </xf>
    <xf numFmtId="0" fontId="28" fillId="15" borderId="8" xfId="0" applyFont="1" applyFill="1" applyBorder="1" applyAlignment="1">
      <alignment vertical="top" wrapText="1"/>
    </xf>
    <xf numFmtId="0" fontId="29" fillId="2" borderId="2" xfId="0" applyFont="1" applyFill="1" applyBorder="1" applyAlignment="1">
      <alignment vertical="top" wrapText="1"/>
    </xf>
    <xf numFmtId="0" fontId="29" fillId="0" borderId="18" xfId="0" applyFont="1" applyBorder="1" applyAlignment="1">
      <alignment vertical="top" wrapText="1"/>
    </xf>
    <xf numFmtId="0" fontId="29" fillId="0" borderId="25" xfId="0" applyFont="1" applyBorder="1" applyAlignment="1">
      <alignment vertical="top" wrapText="1"/>
    </xf>
    <xf numFmtId="0" fontId="28" fillId="0" borderId="3" xfId="0" applyFont="1" applyBorder="1" applyAlignment="1">
      <alignment horizontal="left" vertical="top" wrapText="1"/>
    </xf>
    <xf numFmtId="0" fontId="28" fillId="15" borderId="20" xfId="0" applyFont="1" applyFill="1" applyBorder="1" applyAlignment="1">
      <alignment vertical="top" wrapText="1"/>
    </xf>
    <xf numFmtId="0" fontId="29" fillId="0" borderId="5" xfId="0" applyFont="1" applyBorder="1" applyAlignment="1">
      <alignment vertical="top" wrapText="1"/>
    </xf>
    <xf numFmtId="164" fontId="28" fillId="0" borderId="2" xfId="19" applyNumberFormat="1" applyFont="1" applyBorder="1" applyAlignment="1">
      <alignment vertical="top" wrapText="1"/>
    </xf>
    <xf numFmtId="164" fontId="28" fillId="0" borderId="4" xfId="19" applyNumberFormat="1" applyFont="1" applyBorder="1" applyAlignment="1">
      <alignment vertical="top" wrapText="1"/>
    </xf>
    <xf numFmtId="0" fontId="28" fillId="14" borderId="0" xfId="0" applyFont="1" applyFill="1" applyAlignment="1">
      <alignment vertical="top" wrapText="1"/>
    </xf>
    <xf numFmtId="3" fontId="28" fillId="0" borderId="3" xfId="0" applyNumberFormat="1" applyFont="1" applyBorder="1" applyAlignment="1">
      <alignment horizontal="right" vertical="top" wrapText="1"/>
    </xf>
    <xf numFmtId="3" fontId="28" fillId="14" borderId="8" xfId="0" applyNumberFormat="1" applyFont="1" applyFill="1" applyBorder="1" applyAlignment="1">
      <alignment vertical="top" wrapText="1"/>
    </xf>
    <xf numFmtId="0" fontId="28" fillId="14" borderId="3" xfId="0" applyFont="1" applyFill="1" applyBorder="1" applyAlignment="1">
      <alignment horizontal="left" vertical="top" wrapText="1"/>
    </xf>
    <xf numFmtId="0" fontId="28" fillId="0" borderId="3" xfId="0" applyFont="1" applyBorder="1" applyAlignment="1">
      <alignment horizontal="right" vertical="top" wrapText="1"/>
    </xf>
    <xf numFmtId="3" fontId="28" fillId="14" borderId="3" xfId="0" applyNumberFormat="1" applyFont="1" applyFill="1" applyBorder="1" applyAlignment="1">
      <alignment horizontal="left" vertical="top" wrapText="1"/>
    </xf>
    <xf numFmtId="0" fontId="28" fillId="5" borderId="2" xfId="0" applyFont="1" applyFill="1" applyBorder="1" applyAlignment="1">
      <alignment vertical="top" wrapText="1"/>
    </xf>
    <xf numFmtId="0" fontId="29" fillId="7" borderId="20" xfId="0" applyFont="1" applyFill="1" applyBorder="1" applyAlignment="1">
      <alignment horizontal="center" vertical="top" wrapText="1"/>
    </xf>
    <xf numFmtId="3" fontId="28" fillId="18" borderId="3" xfId="0" applyNumberFormat="1" applyFont="1" applyFill="1" applyBorder="1" applyAlignment="1">
      <alignment vertical="top" wrapText="1"/>
    </xf>
    <xf numFmtId="3" fontId="28" fillId="0" borderId="7" xfId="0" applyNumberFormat="1" applyFont="1" applyBorder="1" applyAlignment="1">
      <alignment horizontal="right" vertical="top" wrapText="1"/>
    </xf>
    <xf numFmtId="0" fontId="28" fillId="18" borderId="8" xfId="0" applyFont="1" applyFill="1" applyBorder="1" applyAlignment="1">
      <alignment vertical="top" wrapText="1"/>
    </xf>
    <xf numFmtId="0" fontId="28" fillId="18" borderId="3" xfId="0" applyFont="1" applyFill="1" applyBorder="1" applyAlignment="1">
      <alignment vertical="top" wrapText="1"/>
    </xf>
    <xf numFmtId="3" fontId="28" fillId="18" borderId="3" xfId="0" applyNumberFormat="1" applyFont="1" applyFill="1" applyBorder="1" applyAlignment="1">
      <alignment horizontal="left" vertical="top" wrapText="1"/>
    </xf>
    <xf numFmtId="3" fontId="28" fillId="18" borderId="8" xfId="0" applyNumberFormat="1" applyFont="1" applyFill="1" applyBorder="1" applyAlignment="1">
      <alignment vertical="top" wrapText="1"/>
    </xf>
    <xf numFmtId="0" fontId="29" fillId="3" borderId="1" xfId="0" applyFont="1" applyFill="1" applyBorder="1" applyAlignment="1">
      <alignment vertical="center" wrapText="1"/>
    </xf>
    <xf numFmtId="0" fontId="29" fillId="4" borderId="20" xfId="0" applyFont="1" applyFill="1" applyBorder="1" applyAlignment="1">
      <alignment vertical="top" wrapText="1"/>
    </xf>
    <xf numFmtId="0" fontId="29" fillId="0" borderId="19" xfId="0" applyFont="1" applyBorder="1" applyAlignment="1">
      <alignment vertical="top" wrapText="1"/>
    </xf>
    <xf numFmtId="0" fontId="28" fillId="19" borderId="1" xfId="0" applyFont="1" applyFill="1" applyBorder="1" applyAlignment="1">
      <alignment vertical="top" wrapText="1"/>
    </xf>
    <xf numFmtId="0" fontId="29" fillId="0" borderId="48" xfId="0" applyFont="1" applyBorder="1" applyAlignment="1">
      <alignment vertical="top" wrapText="1"/>
    </xf>
    <xf numFmtId="0" fontId="28" fillId="0" borderId="48" xfId="0" applyFont="1" applyBorder="1" applyAlignment="1">
      <alignment wrapText="1"/>
    </xf>
    <xf numFmtId="164" fontId="28" fillId="0" borderId="0" xfId="19" applyNumberFormat="1" applyFont="1" applyAlignment="1">
      <alignment vertical="top"/>
    </xf>
    <xf numFmtId="3" fontId="28" fillId="0" borderId="0" xfId="0" applyNumberFormat="1" applyFont="1" applyAlignment="1">
      <alignment vertical="top"/>
    </xf>
    <xf numFmtId="164" fontId="28" fillId="0" borderId="0" xfId="0" applyNumberFormat="1" applyFont="1" applyAlignment="1">
      <alignment vertical="top"/>
    </xf>
    <xf numFmtId="166" fontId="28" fillId="0" borderId="0" xfId="0" applyNumberFormat="1" applyFont="1" applyAlignment="1">
      <alignment vertical="top"/>
    </xf>
    <xf numFmtId="0" fontId="4" fillId="5" borderId="2" xfId="0" applyFont="1" applyFill="1" applyBorder="1" applyAlignment="1">
      <alignment vertical="top" wrapText="1"/>
    </xf>
    <xf numFmtId="9" fontId="4" fillId="5" borderId="2" xfId="0" applyNumberFormat="1" applyFont="1" applyFill="1" applyBorder="1" applyAlignment="1">
      <alignment horizontal="left" vertical="top" wrapText="1"/>
    </xf>
    <xf numFmtId="9" fontId="4" fillId="5" borderId="19" xfId="0" applyNumberFormat="1" applyFont="1" applyFill="1" applyBorder="1" applyAlignment="1">
      <alignment horizontal="left" vertical="top" wrapText="1"/>
    </xf>
    <xf numFmtId="9" fontId="4" fillId="5" borderId="1" xfId="0" applyNumberFormat="1" applyFont="1" applyFill="1" applyBorder="1" applyAlignment="1">
      <alignment horizontal="left" vertical="top" wrapText="1"/>
    </xf>
    <xf numFmtId="0" fontId="4" fillId="0" borderId="3" xfId="0" applyFont="1" applyBorder="1" applyAlignment="1">
      <alignment horizontal="right" vertical="top" wrapText="1"/>
    </xf>
    <xf numFmtId="3" fontId="31" fillId="14" borderId="3" xfId="0" applyNumberFormat="1" applyFont="1" applyFill="1" applyBorder="1" applyAlignment="1">
      <alignment vertical="top" wrapText="1"/>
    </xf>
    <xf numFmtId="164" fontId="31" fillId="14" borderId="3" xfId="19" applyNumberFormat="1" applyFont="1" applyFill="1" applyBorder="1" applyAlignment="1">
      <alignment vertical="top" wrapText="1"/>
    </xf>
    <xf numFmtId="0" fontId="3" fillId="0" borderId="2" xfId="0" applyFont="1" applyBorder="1" applyAlignment="1">
      <alignment vertical="top" wrapText="1"/>
    </xf>
    <xf numFmtId="0" fontId="4" fillId="0" borderId="8" xfId="0" applyFont="1" applyBorder="1" applyAlignment="1">
      <alignment vertical="top" wrapText="1"/>
    </xf>
    <xf numFmtId="0" fontId="4" fillId="14" borderId="18" xfId="0" applyFont="1" applyFill="1" applyBorder="1" applyAlignment="1">
      <alignment vertical="top" wrapText="1"/>
    </xf>
    <xf numFmtId="0" fontId="4" fillId="14" borderId="8" xfId="0" applyFont="1" applyFill="1" applyBorder="1" applyAlignment="1">
      <alignment horizontal="left" vertical="top" wrapText="1"/>
    </xf>
    <xf numFmtId="3" fontId="4" fillId="0" borderId="3" xfId="0" applyNumberFormat="1" applyFont="1" applyBorder="1" applyAlignment="1">
      <alignment horizontal="right" vertical="top" wrapText="1"/>
    </xf>
    <xf numFmtId="3" fontId="4" fillId="18" borderId="3" xfId="0" applyNumberFormat="1" applyFont="1" applyFill="1" applyBorder="1" applyAlignment="1">
      <alignment horizontal="right" vertical="top" wrapText="1"/>
    </xf>
    <xf numFmtId="0" fontId="4" fillId="0" borderId="0" xfId="0" applyFont="1" applyAlignment="1">
      <alignment vertical="top"/>
    </xf>
    <xf numFmtId="0" fontId="3" fillId="0" borderId="1" xfId="0" applyFont="1" applyBorder="1" applyAlignment="1">
      <alignment vertical="top" wrapText="1"/>
    </xf>
    <xf numFmtId="0" fontId="4" fillId="14" borderId="8" xfId="0" applyFont="1" applyFill="1" applyBorder="1" applyAlignment="1">
      <alignment vertical="top" wrapText="1"/>
    </xf>
    <xf numFmtId="0" fontId="4" fillId="14" borderId="4" xfId="0" applyFont="1" applyFill="1" applyBorder="1" applyAlignment="1">
      <alignment horizontal="left" vertical="top" wrapText="1"/>
    </xf>
    <xf numFmtId="3" fontId="4" fillId="0" borderId="1" xfId="0" applyNumberFormat="1" applyFont="1" applyBorder="1" applyAlignment="1">
      <alignment horizontal="right" vertical="top" wrapText="1"/>
    </xf>
    <xf numFmtId="3" fontId="4" fillId="18" borderId="8" xfId="0" applyNumberFormat="1" applyFont="1" applyFill="1" applyBorder="1" applyAlignment="1">
      <alignment horizontal="right" vertical="top" wrapText="1"/>
    </xf>
    <xf numFmtId="3" fontId="4" fillId="18" borderId="1" xfId="0" applyNumberFormat="1" applyFont="1" applyFill="1" applyBorder="1" applyAlignment="1">
      <alignment horizontal="right" vertical="top" wrapText="1"/>
    </xf>
    <xf numFmtId="0" fontId="4" fillId="14" borderId="4" xfId="0" applyFont="1" applyFill="1" applyBorder="1" applyAlignment="1">
      <alignment vertical="top" wrapText="1"/>
    </xf>
    <xf numFmtId="3" fontId="4" fillId="0" borderId="8" xfId="0" applyNumberFormat="1" applyFont="1" applyBorder="1" applyAlignment="1">
      <alignment horizontal="right" vertical="top" wrapText="1"/>
    </xf>
    <xf numFmtId="3" fontId="4" fillId="18" borderId="1" xfId="0" applyNumberFormat="1" applyFont="1" applyFill="1" applyBorder="1" applyAlignment="1">
      <alignment horizontal="left" vertical="top" wrapText="1"/>
    </xf>
    <xf numFmtId="0" fontId="4" fillId="14" borderId="3" xfId="0" applyFont="1" applyFill="1" applyBorder="1" applyAlignment="1">
      <alignment vertical="top" wrapText="1"/>
    </xf>
    <xf numFmtId="3" fontId="4" fillId="18" borderId="8" xfId="0" applyNumberFormat="1" applyFont="1" applyFill="1" applyBorder="1" applyAlignment="1">
      <alignment horizontal="left" vertical="top" wrapText="1"/>
    </xf>
    <xf numFmtId="0" fontId="29" fillId="7" borderId="0" xfId="0" applyFont="1" applyFill="1" applyAlignment="1">
      <alignment horizontal="center" vertical="top" wrapText="1"/>
    </xf>
    <xf numFmtId="0" fontId="4" fillId="15" borderId="8" xfId="0" applyFont="1" applyFill="1" applyBorder="1" applyAlignment="1">
      <alignment vertical="top" wrapText="1"/>
    </xf>
    <xf numFmtId="3" fontId="4" fillId="14" borderId="8" xfId="0" applyNumberFormat="1" applyFont="1" applyFill="1" applyBorder="1" applyAlignment="1">
      <alignment vertical="top" wrapText="1"/>
    </xf>
    <xf numFmtId="3" fontId="4" fillId="0" borderId="3" xfId="0" applyNumberFormat="1" applyFont="1" applyBorder="1" applyAlignment="1">
      <alignment vertical="top" wrapText="1"/>
    </xf>
    <xf numFmtId="3" fontId="4" fillId="18" borderId="3" xfId="0" applyNumberFormat="1" applyFont="1" applyFill="1" applyBorder="1" applyAlignment="1">
      <alignment vertical="top" wrapText="1"/>
    </xf>
    <xf numFmtId="3" fontId="4" fillId="14" borderId="4" xfId="0" applyNumberFormat="1" applyFont="1" applyFill="1" applyBorder="1" applyAlignment="1">
      <alignment vertical="top" wrapText="1"/>
    </xf>
    <xf numFmtId="3" fontId="4" fillId="0" borderId="1" xfId="0" applyNumberFormat="1" applyFont="1" applyBorder="1" applyAlignment="1">
      <alignment vertical="top" wrapText="1"/>
    </xf>
    <xf numFmtId="3" fontId="4" fillId="18" borderId="8" xfId="0" applyNumberFormat="1" applyFont="1" applyFill="1" applyBorder="1" applyAlignment="1">
      <alignment vertical="top" wrapText="1"/>
    </xf>
    <xf numFmtId="3" fontId="4" fillId="18" borderId="1" xfId="0" applyNumberFormat="1" applyFont="1" applyFill="1" applyBorder="1" applyAlignment="1">
      <alignment vertical="top" wrapText="1"/>
    </xf>
    <xf numFmtId="0" fontId="3" fillId="4" borderId="6" xfId="0" applyFont="1" applyFill="1" applyBorder="1" applyAlignment="1">
      <alignment horizontal="center" vertical="top" wrapText="1"/>
    </xf>
    <xf numFmtId="9" fontId="4" fillId="5" borderId="0" xfId="0" applyNumberFormat="1" applyFont="1" applyFill="1" applyAlignment="1">
      <alignment horizontal="left" vertical="top" wrapText="1"/>
    </xf>
    <xf numFmtId="0" fontId="28" fillId="0" borderId="0" xfId="0" applyFont="1" applyAlignment="1">
      <alignment horizontal="left" vertical="top"/>
    </xf>
    <xf numFmtId="0" fontId="32" fillId="14" borderId="1" xfId="0" applyFont="1" applyFill="1" applyBorder="1" applyAlignment="1">
      <alignment vertical="top" wrapText="1"/>
    </xf>
    <xf numFmtId="0" fontId="32" fillId="14" borderId="7" xfId="0" applyFont="1" applyFill="1" applyBorder="1" applyAlignment="1">
      <alignment vertical="top" wrapText="1"/>
    </xf>
    <xf numFmtId="0" fontId="32" fillId="14" borderId="2" xfId="0" applyFont="1" applyFill="1" applyBorder="1" applyAlignment="1">
      <alignment vertical="top" wrapText="1"/>
    </xf>
    <xf numFmtId="0" fontId="32" fillId="0" borderId="3" xfId="0" applyFont="1" applyBorder="1" applyAlignment="1">
      <alignment vertical="top" wrapText="1"/>
    </xf>
    <xf numFmtId="9" fontId="4" fillId="0" borderId="4" xfId="0" applyNumberFormat="1" applyFont="1" applyBorder="1" applyAlignment="1">
      <alignment horizontal="left" vertical="top" wrapText="1"/>
    </xf>
    <xf numFmtId="0" fontId="4" fillId="0" borderId="21" xfId="0" quotePrefix="1" applyFont="1" applyBorder="1" applyAlignment="1">
      <alignment vertical="top" wrapText="1"/>
    </xf>
    <xf numFmtId="0" fontId="4" fillId="0" borderId="22" xfId="0" applyFont="1" applyBorder="1" applyAlignment="1">
      <alignment vertical="top" wrapText="1"/>
    </xf>
    <xf numFmtId="0" fontId="4" fillId="0" borderId="39" xfId="0" applyFont="1" applyBorder="1" applyAlignment="1">
      <alignment vertical="top" wrapText="1"/>
    </xf>
    <xf numFmtId="0" fontId="3" fillId="4" borderId="40" xfId="0" applyFont="1" applyFill="1" applyBorder="1" applyAlignment="1">
      <alignment wrapText="1"/>
    </xf>
    <xf numFmtId="0" fontId="3" fillId="4" borderId="41" xfId="0" applyFont="1" applyFill="1" applyBorder="1" applyAlignment="1">
      <alignment wrapText="1"/>
    </xf>
    <xf numFmtId="0" fontId="4" fillId="0" borderId="42" xfId="0" applyFont="1" applyBorder="1" applyAlignment="1">
      <alignment wrapText="1"/>
    </xf>
    <xf numFmtId="0" fontId="4" fillId="0" borderId="43" xfId="0" applyFont="1" applyBorder="1" applyAlignment="1">
      <alignment wrapText="1"/>
    </xf>
    <xf numFmtId="0" fontId="4" fillId="0" borderId="18" xfId="0" applyFont="1" applyBorder="1" applyAlignment="1">
      <alignment horizontal="left" vertical="top" wrapText="1"/>
    </xf>
    <xf numFmtId="0" fontId="4" fillId="0" borderId="4" xfId="0" applyFont="1" applyBorder="1" applyAlignment="1">
      <alignment horizontal="left" vertical="top" wrapText="1"/>
    </xf>
    <xf numFmtId="0" fontId="4" fillId="0" borderId="25" xfId="0" applyFont="1" applyBorder="1" applyAlignment="1">
      <alignment horizontal="left" vertical="top" wrapText="1"/>
    </xf>
    <xf numFmtId="0" fontId="4" fillId="0" borderId="19" xfId="0" applyFont="1" applyBorder="1" applyAlignment="1">
      <alignment horizontal="left" vertical="top" wrapText="1"/>
    </xf>
    <xf numFmtId="0" fontId="3" fillId="4" borderId="44" xfId="0" applyFont="1" applyFill="1" applyBorder="1" applyAlignment="1">
      <alignment wrapText="1"/>
    </xf>
    <xf numFmtId="0" fontId="3" fillId="4" borderId="45" xfId="0" applyFont="1" applyFill="1" applyBorder="1" applyAlignment="1">
      <alignment wrapText="1"/>
    </xf>
    <xf numFmtId="0" fontId="4" fillId="0" borderId="40" xfId="0" applyFont="1" applyBorder="1" applyAlignment="1">
      <alignment wrapText="1"/>
    </xf>
    <xf numFmtId="0" fontId="4" fillId="0" borderId="41" xfId="0" applyFont="1" applyBorder="1" applyAlignment="1">
      <alignment wrapText="1"/>
    </xf>
    <xf numFmtId="0" fontId="4" fillId="5" borderId="18" xfId="0" applyFont="1" applyFill="1" applyBorder="1" applyAlignment="1">
      <alignment horizontal="left" vertical="top" wrapText="1"/>
    </xf>
    <xf numFmtId="0" fontId="4" fillId="5" borderId="4" xfId="0" applyFont="1" applyFill="1" applyBorder="1" applyAlignment="1">
      <alignment horizontal="left" vertical="top" wrapText="1"/>
    </xf>
    <xf numFmtId="9" fontId="4" fillId="5" borderId="18"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23" xfId="0" applyFont="1" applyFill="1" applyBorder="1" applyAlignment="1">
      <alignment horizontal="left" vertical="top" wrapText="1"/>
    </xf>
    <xf numFmtId="0" fontId="4" fillId="5" borderId="24" xfId="0" applyFont="1" applyFill="1" applyBorder="1" applyAlignment="1">
      <alignment horizontal="left" vertical="top" wrapText="1"/>
    </xf>
    <xf numFmtId="0" fontId="4" fillId="5" borderId="47" xfId="0" applyFont="1" applyFill="1" applyBorder="1" applyAlignment="1">
      <alignment horizontal="left" vertical="top" wrapText="1"/>
    </xf>
    <xf numFmtId="0" fontId="4" fillId="5" borderId="46" xfId="0" applyFont="1" applyFill="1" applyBorder="1" applyAlignment="1">
      <alignment horizontal="left" vertical="top" wrapText="1"/>
    </xf>
    <xf numFmtId="0" fontId="4" fillId="5" borderId="20"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25" xfId="0" applyFont="1" applyFill="1" applyBorder="1" applyAlignment="1">
      <alignment horizontal="left" vertical="top" wrapText="1"/>
    </xf>
    <xf numFmtId="0" fontId="4" fillId="5" borderId="19" xfId="0" applyFont="1" applyFill="1" applyBorder="1" applyAlignment="1">
      <alignment horizontal="left" vertical="top" wrapText="1"/>
    </xf>
    <xf numFmtId="9" fontId="4" fillId="5" borderId="21" xfId="0" applyNumberFormat="1" applyFont="1" applyFill="1" applyBorder="1" applyAlignment="1">
      <alignment horizontal="left" vertical="center" wrapText="1"/>
    </xf>
    <xf numFmtId="9" fontId="4" fillId="5" borderId="22" xfId="0" applyNumberFormat="1" applyFont="1" applyFill="1" applyBorder="1" applyAlignment="1">
      <alignment horizontal="left" vertical="center" wrapText="1"/>
    </xf>
    <xf numFmtId="9" fontId="4" fillId="5" borderId="39" xfId="0" applyNumberFormat="1" applyFont="1" applyFill="1" applyBorder="1" applyAlignment="1">
      <alignment horizontal="left" vertical="center"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39" xfId="0" applyFont="1" applyBorder="1" applyAlignment="1">
      <alignment horizontal="left" vertical="top" wrapText="1"/>
    </xf>
    <xf numFmtId="0" fontId="28" fillId="5" borderId="20" xfId="0" applyFont="1" applyFill="1" applyBorder="1" applyAlignment="1">
      <alignment horizontal="left" vertical="top" wrapText="1"/>
    </xf>
    <xf numFmtId="0" fontId="28" fillId="5" borderId="8" xfId="0" applyFont="1" applyFill="1" applyBorder="1" applyAlignment="1">
      <alignment horizontal="left" vertical="top" wrapText="1"/>
    </xf>
    <xf numFmtId="0" fontId="28" fillId="5" borderId="18" xfId="0" applyFont="1" applyFill="1" applyBorder="1" applyAlignment="1">
      <alignment horizontal="left" vertical="top" wrapText="1"/>
    </xf>
    <xf numFmtId="0" fontId="28" fillId="5" borderId="4" xfId="0" applyFont="1" applyFill="1" applyBorder="1" applyAlignment="1">
      <alignment horizontal="left" vertical="top" wrapText="1"/>
    </xf>
    <xf numFmtId="0" fontId="28" fillId="5" borderId="2" xfId="0" applyFont="1" applyFill="1" applyBorder="1" applyAlignment="1">
      <alignment horizontal="left" vertical="top" wrapText="1"/>
    </xf>
    <xf numFmtId="0" fontId="29" fillId="4" borderId="5" xfId="0" applyFont="1" applyFill="1" applyBorder="1" applyAlignment="1">
      <alignment horizontal="center" vertical="top" wrapText="1"/>
    </xf>
    <xf numFmtId="0" fontId="29" fillId="4" borderId="11" xfId="0" applyFont="1" applyFill="1" applyBorder="1" applyAlignment="1">
      <alignment horizontal="center" vertical="top" wrapText="1"/>
    </xf>
    <xf numFmtId="0" fontId="29" fillId="4" borderId="7" xfId="0" applyFont="1" applyFill="1" applyBorder="1" applyAlignment="1">
      <alignment horizontal="center" vertical="top" wrapText="1"/>
    </xf>
    <xf numFmtId="0" fontId="4" fillId="0" borderId="5" xfId="0" applyFont="1" applyBorder="1" applyAlignment="1">
      <alignment horizontal="center" vertical="top" wrapText="1"/>
    </xf>
    <xf numFmtId="0" fontId="4" fillId="0" borderId="11" xfId="0" applyFont="1" applyBorder="1" applyAlignment="1">
      <alignment horizontal="center" vertical="top" wrapText="1"/>
    </xf>
    <xf numFmtId="0" fontId="28" fillId="0" borderId="13" xfId="0" applyFont="1" applyBorder="1" applyAlignment="1">
      <alignment horizontal="left" vertical="top" wrapText="1"/>
    </xf>
    <xf numFmtId="0" fontId="28" fillId="0" borderId="5" xfId="0" applyFont="1" applyBorder="1" applyAlignment="1">
      <alignment horizontal="center" vertical="top" wrapText="1"/>
    </xf>
    <xf numFmtId="0" fontId="28" fillId="0" borderId="11" xfId="0" applyFont="1" applyBorder="1" applyAlignment="1">
      <alignment horizontal="center" vertical="top" wrapText="1"/>
    </xf>
    <xf numFmtId="0" fontId="28" fillId="0" borderId="6" xfId="0" applyFont="1" applyBorder="1" applyAlignment="1">
      <alignment horizontal="center" vertical="top" wrapText="1"/>
    </xf>
    <xf numFmtId="0" fontId="29" fillId="4" borderId="6" xfId="0" applyFont="1" applyFill="1" applyBorder="1" applyAlignment="1">
      <alignment horizontal="center" vertical="top" wrapText="1"/>
    </xf>
    <xf numFmtId="0" fontId="28" fillId="0" borderId="13" xfId="0" applyFont="1" applyBorder="1" applyAlignment="1">
      <alignment horizontal="center" vertical="top"/>
    </xf>
    <xf numFmtId="0" fontId="28" fillId="0" borderId="18" xfId="0" applyFont="1" applyBorder="1" applyAlignment="1">
      <alignment horizontal="left" vertical="top" wrapText="1"/>
    </xf>
    <xf numFmtId="0" fontId="28" fillId="0" borderId="4" xfId="0" applyFont="1" applyBorder="1" applyAlignment="1">
      <alignment horizontal="left" vertical="top" wrapText="1"/>
    </xf>
    <xf numFmtId="0" fontId="28" fillId="0" borderId="2" xfId="0" applyFont="1" applyBorder="1" applyAlignment="1">
      <alignment horizontal="left" vertical="top" wrapText="1"/>
    </xf>
    <xf numFmtId="0" fontId="28" fillId="5" borderId="13" xfId="0" applyFont="1" applyFill="1" applyBorder="1" applyAlignment="1">
      <alignment horizontal="left" vertical="top" wrapText="1"/>
    </xf>
    <xf numFmtId="0" fontId="28" fillId="5" borderId="25" xfId="0" applyFont="1" applyFill="1" applyBorder="1" applyAlignment="1">
      <alignment horizontal="left" vertical="top" wrapText="1"/>
    </xf>
    <xf numFmtId="0" fontId="28" fillId="5" borderId="19" xfId="0" applyFont="1" applyFill="1" applyBorder="1" applyAlignment="1">
      <alignment horizontal="left" vertical="top" wrapText="1"/>
    </xf>
    <xf numFmtId="0" fontId="28" fillId="5" borderId="3" xfId="0" applyFont="1" applyFill="1" applyBorder="1" applyAlignment="1">
      <alignment horizontal="left" vertical="top" wrapText="1"/>
    </xf>
    <xf numFmtId="0" fontId="28" fillId="5" borderId="21" xfId="0" applyFont="1" applyFill="1" applyBorder="1" applyAlignment="1">
      <alignment horizontal="left" vertical="top" wrapText="1"/>
    </xf>
    <xf numFmtId="0" fontId="28" fillId="5" borderId="22" xfId="0" applyFont="1" applyFill="1" applyBorder="1" applyAlignment="1">
      <alignment horizontal="left" vertical="top" wrapText="1"/>
    </xf>
    <xf numFmtId="0" fontId="28" fillId="5" borderId="39" xfId="0" applyFont="1" applyFill="1" applyBorder="1" applyAlignment="1">
      <alignment horizontal="left" vertical="top" wrapText="1"/>
    </xf>
    <xf numFmtId="0" fontId="28" fillId="0" borderId="18" xfId="0" applyFont="1" applyBorder="1" applyAlignment="1">
      <alignment vertical="top" wrapText="1"/>
    </xf>
    <xf numFmtId="0" fontId="28" fillId="0" borderId="4" xfId="0" applyFont="1" applyBorder="1" applyAlignment="1">
      <alignment vertical="top" wrapText="1"/>
    </xf>
    <xf numFmtId="0" fontId="28" fillId="0" borderId="2" xfId="0" applyFont="1" applyBorder="1" applyAlignment="1">
      <alignment vertical="top" wrapText="1"/>
    </xf>
    <xf numFmtId="0" fontId="28" fillId="0" borderId="19"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29" fillId="4" borderId="9" xfId="0" applyFont="1" applyFill="1" applyBorder="1" applyAlignment="1">
      <alignment horizontal="center" vertical="top" wrapText="1"/>
    </xf>
    <xf numFmtId="0" fontId="29" fillId="4" borderId="10" xfId="0" applyFont="1" applyFill="1" applyBorder="1" applyAlignment="1">
      <alignment horizontal="center" vertical="top" wrapText="1"/>
    </xf>
    <xf numFmtId="0" fontId="28" fillId="0" borderId="18" xfId="0" quotePrefix="1" applyFont="1" applyBorder="1" applyAlignment="1">
      <alignment horizontal="left" vertical="top" wrapText="1"/>
    </xf>
    <xf numFmtId="0" fontId="28" fillId="0" borderId="4" xfId="0" applyFont="1" applyBorder="1" applyAlignment="1">
      <alignment horizontal="left" vertical="top"/>
    </xf>
    <xf numFmtId="0" fontId="28" fillId="0" borderId="2" xfId="0" applyFont="1" applyBorder="1" applyAlignment="1">
      <alignment horizontal="left" vertical="top"/>
    </xf>
    <xf numFmtId="0" fontId="29" fillId="0" borderId="5" xfId="0" applyFont="1" applyBorder="1" applyAlignment="1">
      <alignment horizontal="left" vertical="top" wrapText="1"/>
    </xf>
    <xf numFmtId="0" fontId="29" fillId="0" borderId="11" xfId="0" applyFont="1" applyBorder="1" applyAlignment="1">
      <alignment horizontal="left" vertical="top" wrapText="1"/>
    </xf>
    <xf numFmtId="0" fontId="29" fillId="0" borderId="6" xfId="0" applyFont="1" applyBorder="1" applyAlignment="1">
      <alignment horizontal="left" vertical="top" wrapText="1"/>
    </xf>
    <xf numFmtId="0" fontId="28" fillId="0" borderId="4" xfId="0" quotePrefix="1" applyFont="1" applyBorder="1" applyAlignment="1">
      <alignment vertical="top" wrapText="1"/>
    </xf>
    <xf numFmtId="0" fontId="28" fillId="0" borderId="8" xfId="0" applyFont="1" applyBorder="1" applyAlignment="1">
      <alignment vertical="top" wrapText="1"/>
    </xf>
    <xf numFmtId="0" fontId="28" fillId="0" borderId="14" xfId="0" applyFont="1" applyBorder="1" applyAlignment="1">
      <alignment vertical="top" wrapText="1"/>
    </xf>
    <xf numFmtId="0" fontId="29" fillId="4" borderId="3" xfId="0" applyFont="1" applyFill="1" applyBorder="1" applyAlignment="1">
      <alignment horizontal="center" vertical="top" wrapText="1"/>
    </xf>
    <xf numFmtId="0" fontId="29" fillId="4" borderId="19" xfId="0" applyFont="1" applyFill="1" applyBorder="1" applyAlignment="1">
      <alignment horizontal="center" vertical="top" wrapText="1"/>
    </xf>
    <xf numFmtId="0" fontId="4" fillId="0" borderId="18" xfId="0" applyFont="1" applyBorder="1" applyAlignment="1">
      <alignment horizontal="left" vertical="center" wrapText="1"/>
    </xf>
    <xf numFmtId="0" fontId="4" fillId="0" borderId="2" xfId="0" applyFont="1" applyBorder="1" applyAlignment="1">
      <alignment horizontal="left" vertical="center" wrapText="1"/>
    </xf>
    <xf numFmtId="0" fontId="4" fillId="0" borderId="18"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7" fillId="0" borderId="0" xfId="0" applyFont="1" applyAlignment="1">
      <alignment wrapText="1"/>
    </xf>
    <xf numFmtId="0" fontId="5" fillId="10" borderId="0" xfId="0" applyFont="1" applyFill="1" applyAlignment="1">
      <alignment wrapText="1"/>
    </xf>
    <xf numFmtId="0" fontId="16" fillId="9" borderId="0" xfId="0" applyFont="1" applyFill="1" applyAlignment="1">
      <alignment wrapText="1"/>
    </xf>
    <xf numFmtId="0" fontId="6" fillId="9" borderId="0" xfId="0" applyFont="1" applyFill="1" applyAlignment="1">
      <alignment wrapText="1"/>
    </xf>
    <xf numFmtId="0" fontId="8" fillId="9" borderId="0" xfId="1" applyFill="1" applyBorder="1" applyAlignment="1">
      <alignment wrapText="1"/>
    </xf>
    <xf numFmtId="0" fontId="11" fillId="9" borderId="0" xfId="0" applyFont="1" applyFill="1" applyAlignment="1">
      <alignment wrapText="1"/>
    </xf>
    <xf numFmtId="0" fontId="7" fillId="9" borderId="0" xfId="0" applyFont="1" applyFill="1" applyAlignment="1">
      <alignment wrapText="1"/>
    </xf>
    <xf numFmtId="0" fontId="16" fillId="9" borderId="12" xfId="0" applyFont="1" applyFill="1" applyBorder="1" applyAlignment="1">
      <alignment wrapText="1"/>
    </xf>
  </cellXfs>
  <cellStyles count="20">
    <cellStyle name="Comma" xfId="19" builtinId="3"/>
    <cellStyle name="Comma 2" xfId="7" xr:uid="{A294082C-92AA-41B4-BD3D-1CD9E057B9C1}"/>
    <cellStyle name="Comma 2 2" xfId="8" xr:uid="{FC332E6A-1EE7-4CA6-B7E9-B2F4209E642B}"/>
    <cellStyle name="Comma 3" xfId="13" xr:uid="{3EAA8D0B-D8EB-4EA7-9D00-3EECB9789B54}"/>
    <cellStyle name="Hyperlink" xfId="1" builtinId="8"/>
    <cellStyle name="Hyperlink 2" xfId="17" xr:uid="{89FFCFB5-64C8-49CA-9290-35DE4EE8CA27}"/>
    <cellStyle name="Neutral 2" xfId="15" xr:uid="{46690463-A1B0-4806-B0B0-8B77B5AA5FFE}"/>
    <cellStyle name="Normal" xfId="0" builtinId="0"/>
    <cellStyle name="Normal 2" xfId="2" xr:uid="{00000000-0005-0000-0000-000002000000}"/>
    <cellStyle name="Normal 2 2" xfId="5" xr:uid="{2D6FB313-41FB-4D24-8F58-571ACC651FE6}"/>
    <cellStyle name="Normal 2 4" xfId="4" xr:uid="{2BC876B2-ECC7-42CE-B009-D901A52125E9}"/>
    <cellStyle name="Normal 3" xfId="9" xr:uid="{73ED9BF7-FBC2-49C0-BE1D-502D25A94C8D}"/>
    <cellStyle name="Normal 4" xfId="3" xr:uid="{8F784A52-CB0D-4C69-A9B1-93B0A290D295}"/>
    <cellStyle name="Normal 5" xfId="18" xr:uid="{F3CB0223-F448-40FD-83D9-1D52ADACD802}"/>
    <cellStyle name="Normal 6" xfId="10" xr:uid="{718BEC60-F630-4563-9FC4-B6836AA22334}"/>
    <cellStyle name="Normal 6 2" xfId="11" xr:uid="{A1BAEF75-8EE9-4E71-9B71-15C2DE6EE524}"/>
    <cellStyle name="Note 2" xfId="16" xr:uid="{F6D278C1-AFF6-4A3B-9E5C-FE0B91E57906}"/>
    <cellStyle name="Percent 2" xfId="6" xr:uid="{8714C995-365A-4C78-9CAC-E70AB96D77F8}"/>
    <cellStyle name="Percent 2 2" xfId="12" xr:uid="{C177C823-D688-4A32-A1CF-C928847009B0}"/>
    <cellStyle name="Percent 3" xfId="14" xr:uid="{DA1CC78D-CD7F-4B55-8050-E99B5BFB7B43}"/>
  </cellStyles>
  <dxfs count="0"/>
  <tableStyles count="0" defaultTableStyle="TableStyleMedium2" defaultPivotStyle="PivotStyleLight16"/>
  <colors>
    <mruColors>
      <color rgb="FFFEFB8F"/>
      <color rgb="FF71F38D"/>
      <color rgb="FF6DED8F"/>
      <color rgb="FFFF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390602" y="-3379702"/>
          <a:ext cx="626681" cy="7386086"/>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4010900" y="30592"/>
        <a:ext cx="7355494" cy="565497"/>
      </dsp:txXfrm>
    </dsp:sp>
    <dsp:sp modelId="{D9358AAB-2C9F-4E49-A488-52DE7BF636A0}">
      <dsp:nvSpPr>
        <dsp:cNvPr id="0" name=""/>
        <dsp:cNvSpPr/>
      </dsp:nvSpPr>
      <dsp:spPr>
        <a:xfrm>
          <a:off x="40704" y="22516"/>
          <a:ext cx="4126925" cy="661976"/>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3019" y="54831"/>
        <a:ext cx="4062295" cy="597346"/>
      </dsp:txXfrm>
    </dsp:sp>
    <dsp:sp modelId="{FFAFAE02-AC8A-4F02-B13E-E94DA9661EC7}">
      <dsp:nvSpPr>
        <dsp:cNvPr id="0" name=""/>
        <dsp:cNvSpPr/>
      </dsp:nvSpPr>
      <dsp:spPr>
        <a:xfrm rot="5400000">
          <a:off x="7166536" y="-2097419"/>
          <a:ext cx="1391162" cy="7300102"/>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212067" y="924961"/>
        <a:ext cx="7232191" cy="1255340"/>
      </dsp:txXfrm>
    </dsp:sp>
    <dsp:sp modelId="{62DFBC7E-F30C-4C73-8E7F-9CE9940D62C0}">
      <dsp:nvSpPr>
        <dsp:cNvPr id="0" name=""/>
        <dsp:cNvSpPr/>
      </dsp:nvSpPr>
      <dsp:spPr>
        <a:xfrm>
          <a:off x="0" y="765103"/>
          <a:ext cx="4212045" cy="1575056"/>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6888" y="841991"/>
        <a:ext cx="4058269" cy="1421280"/>
      </dsp:txXfrm>
    </dsp:sp>
    <dsp:sp modelId="{B4EC6253-D93E-4DF2-82AC-8AAC9DDF4AD0}">
      <dsp:nvSpPr>
        <dsp:cNvPr id="0" name=""/>
        <dsp:cNvSpPr/>
      </dsp:nvSpPr>
      <dsp:spPr>
        <a:xfrm rot="5400000">
          <a:off x="7116694" y="-322305"/>
          <a:ext cx="1633855" cy="7170515"/>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348364" y="2525783"/>
        <a:ext cx="7090757" cy="1474339"/>
      </dsp:txXfrm>
    </dsp:sp>
    <dsp:sp modelId="{39A80AFA-BF50-4A5D-BCCD-9387E4DEA36A}">
      <dsp:nvSpPr>
        <dsp:cNvPr id="0" name=""/>
        <dsp:cNvSpPr/>
      </dsp:nvSpPr>
      <dsp:spPr>
        <a:xfrm>
          <a:off x="20" y="2442276"/>
          <a:ext cx="4348343" cy="1641350"/>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0144" y="2522400"/>
        <a:ext cx="4188095" cy="1481102"/>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ssets.publishing.service.gov.uk/government/uploads/system/uploads/attachment_data/file/1139423/international-climate-finance-KPI_1_Methodology_Note_People_supported_to_adapt_to_the_effects_of_climate_change.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w:/r/teams/prof/_layouts/15/Doc.aspx?action=edit&amp;sourcedoc=%7BEF61C3BC-CC20-4E1D-8CE1-35E2B26F88D8%7D&amp;we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9D41-26D0-4AE3-94E1-517395369024}">
  <dimension ref="A1:F27"/>
  <sheetViews>
    <sheetView workbookViewId="0">
      <selection activeCell="A2" sqref="A2:A5"/>
    </sheetView>
  </sheetViews>
  <sheetFormatPr defaultRowHeight="12.6"/>
  <cols>
    <col min="1" max="1" width="28" customWidth="1"/>
    <col min="2" max="2" width="30" customWidth="1"/>
    <col min="5" max="5" width="39.85546875" customWidth="1"/>
    <col min="6" max="6" width="65.5703125" customWidth="1"/>
  </cols>
  <sheetData>
    <row r="1" spans="1:6">
      <c r="A1" s="8" t="s">
        <v>0</v>
      </c>
      <c r="B1" s="9" t="s">
        <v>1</v>
      </c>
      <c r="C1" s="37" t="s">
        <v>2</v>
      </c>
      <c r="D1" s="10" t="s">
        <v>3</v>
      </c>
      <c r="E1" s="10" t="s">
        <v>4</v>
      </c>
      <c r="F1" s="62" t="s">
        <v>5</v>
      </c>
    </row>
    <row r="2" spans="1:6" ht="96.75" customHeight="1">
      <c r="A2" s="284" t="s">
        <v>6</v>
      </c>
      <c r="B2" s="284" t="s">
        <v>7</v>
      </c>
      <c r="C2" s="41" t="s">
        <v>8</v>
      </c>
      <c r="D2" s="6" t="s">
        <v>2</v>
      </c>
      <c r="E2" s="58" t="s">
        <v>9</v>
      </c>
      <c r="F2" s="269" t="s">
        <v>10</v>
      </c>
    </row>
    <row r="3" spans="1:6" ht="172.5">
      <c r="A3" s="285"/>
      <c r="B3" s="285"/>
      <c r="C3" s="12" t="s">
        <v>11</v>
      </c>
      <c r="D3" s="54" t="s">
        <v>2</v>
      </c>
      <c r="E3" s="73" t="s">
        <v>12</v>
      </c>
      <c r="F3" s="270"/>
    </row>
    <row r="4" spans="1:6">
      <c r="A4" s="285"/>
      <c r="B4" s="295"/>
      <c r="C4" s="272" t="s">
        <v>13</v>
      </c>
      <c r="D4" s="273"/>
      <c r="E4" s="273"/>
      <c r="F4" s="270"/>
    </row>
    <row r="5" spans="1:6">
      <c r="A5" s="285"/>
      <c r="B5" s="296"/>
      <c r="C5" s="274" t="s">
        <v>2</v>
      </c>
      <c r="D5" s="275"/>
      <c r="E5" s="275"/>
      <c r="F5" s="270"/>
    </row>
    <row r="6" spans="1:6">
      <c r="A6" s="3" t="s">
        <v>14</v>
      </c>
      <c r="B6" s="4" t="s">
        <v>15</v>
      </c>
      <c r="C6" s="4" t="s">
        <v>2</v>
      </c>
      <c r="D6" s="5" t="s">
        <v>3</v>
      </c>
      <c r="E6" s="59" t="s">
        <v>16</v>
      </c>
      <c r="F6" s="270"/>
    </row>
    <row r="7" spans="1:6" ht="23.1">
      <c r="A7" s="286">
        <v>0.25</v>
      </c>
      <c r="B7" s="276" t="s">
        <v>17</v>
      </c>
      <c r="C7" s="42" t="s">
        <v>8</v>
      </c>
      <c r="D7" s="6" t="s">
        <v>2</v>
      </c>
      <c r="E7" s="61" t="s">
        <v>18</v>
      </c>
      <c r="F7" s="270"/>
    </row>
    <row r="8" spans="1:6" ht="23.1">
      <c r="A8" s="285"/>
      <c r="B8" s="277"/>
      <c r="C8" s="55" t="s">
        <v>11</v>
      </c>
      <c r="D8" s="56" t="s">
        <v>2</v>
      </c>
      <c r="E8" s="72" t="s">
        <v>19</v>
      </c>
      <c r="F8" s="270"/>
    </row>
    <row r="9" spans="1:6">
      <c r="A9" s="285"/>
      <c r="B9" s="278"/>
      <c r="C9" s="280" t="s">
        <v>13</v>
      </c>
      <c r="D9" s="281"/>
      <c r="E9" s="281"/>
      <c r="F9" s="270"/>
    </row>
    <row r="10" spans="1:6">
      <c r="A10" s="287"/>
      <c r="B10" s="279"/>
      <c r="C10" s="282" t="s">
        <v>2</v>
      </c>
      <c r="D10" s="283"/>
      <c r="E10" s="283"/>
      <c r="F10" s="271"/>
    </row>
    <row r="11" spans="1:6">
      <c r="A11" s="7"/>
      <c r="B11" s="7"/>
      <c r="C11" s="7"/>
      <c r="D11" s="7"/>
      <c r="E11" s="7"/>
      <c r="F11" s="7"/>
    </row>
    <row r="12" spans="1:6">
      <c r="A12" s="7"/>
      <c r="B12" s="7"/>
      <c r="C12" s="7"/>
      <c r="D12" s="7"/>
      <c r="E12" s="7"/>
      <c r="F12" s="7"/>
    </row>
    <row r="13" spans="1:6" ht="23.1">
      <c r="A13" s="36" t="s">
        <v>20</v>
      </c>
      <c r="B13" s="9" t="s">
        <v>21</v>
      </c>
      <c r="C13" s="9" t="s">
        <v>2</v>
      </c>
      <c r="D13" s="10" t="s">
        <v>3</v>
      </c>
      <c r="E13" s="10" t="s">
        <v>22</v>
      </c>
      <c r="F13" s="62" t="s">
        <v>5</v>
      </c>
    </row>
    <row r="14" spans="1:6" ht="79.5" customHeight="1">
      <c r="A14" s="38" t="s">
        <v>23</v>
      </c>
      <c r="B14" s="288" t="s">
        <v>24</v>
      </c>
      <c r="C14" s="41" t="s">
        <v>8</v>
      </c>
      <c r="D14" s="6" t="s">
        <v>2</v>
      </c>
      <c r="E14" s="58" t="s">
        <v>25</v>
      </c>
      <c r="F14" s="300" t="s">
        <v>26</v>
      </c>
    </row>
    <row r="15" spans="1:6" ht="114.95">
      <c r="A15" s="39"/>
      <c r="B15" s="289"/>
      <c r="C15" s="12" t="s">
        <v>11</v>
      </c>
      <c r="D15" s="54" t="s">
        <v>2</v>
      </c>
      <c r="E15" s="73" t="s">
        <v>27</v>
      </c>
      <c r="F15" s="301"/>
    </row>
    <row r="16" spans="1:6">
      <c r="A16" s="39"/>
      <c r="B16" s="290"/>
      <c r="C16" s="272" t="s">
        <v>13</v>
      </c>
      <c r="D16" s="273"/>
      <c r="E16" s="273"/>
      <c r="F16" s="301"/>
    </row>
    <row r="17" spans="1:6">
      <c r="A17" s="39"/>
      <c r="B17" s="291"/>
      <c r="C17" s="274" t="s">
        <v>2</v>
      </c>
      <c r="D17" s="275"/>
      <c r="E17" s="275"/>
      <c r="F17" s="301"/>
    </row>
    <row r="18" spans="1:6">
      <c r="A18" s="39"/>
      <c r="B18" s="4" t="s">
        <v>28</v>
      </c>
      <c r="C18" s="40" t="s">
        <v>2</v>
      </c>
      <c r="D18" s="5" t="s">
        <v>3</v>
      </c>
      <c r="E18" s="59" t="s">
        <v>16</v>
      </c>
      <c r="F18" s="301"/>
    </row>
    <row r="19" spans="1:6" ht="23.1">
      <c r="A19" s="39"/>
      <c r="B19" s="288" t="s">
        <v>29</v>
      </c>
      <c r="C19" s="42" t="s">
        <v>8</v>
      </c>
      <c r="D19" s="6" t="s">
        <v>2</v>
      </c>
      <c r="E19" s="58" t="s">
        <v>30</v>
      </c>
      <c r="F19" s="301"/>
    </row>
    <row r="20" spans="1:6" ht="34.5">
      <c r="A20" s="39"/>
      <c r="B20" s="289"/>
      <c r="C20" s="55" t="s">
        <v>11</v>
      </c>
      <c r="D20" s="56" t="s">
        <v>2</v>
      </c>
      <c r="E20" s="72" t="s">
        <v>31</v>
      </c>
      <c r="F20" s="301"/>
    </row>
    <row r="21" spans="1:6">
      <c r="A21" s="39"/>
      <c r="B21" s="290"/>
      <c r="C21" s="272" t="s">
        <v>13</v>
      </c>
      <c r="D21" s="273"/>
      <c r="E21" s="273"/>
      <c r="F21" s="301"/>
    </row>
    <row r="22" spans="1:6">
      <c r="A22" s="39"/>
      <c r="B22" s="291"/>
      <c r="C22" s="274" t="s">
        <v>2</v>
      </c>
      <c r="D22" s="275"/>
      <c r="E22" s="275"/>
      <c r="F22" s="301"/>
    </row>
    <row r="23" spans="1:6">
      <c r="A23" s="57" t="s">
        <v>14</v>
      </c>
      <c r="B23" s="4" t="s">
        <v>32</v>
      </c>
      <c r="C23" s="4" t="s">
        <v>2</v>
      </c>
      <c r="D23" s="5" t="s">
        <v>3</v>
      </c>
      <c r="E23" s="59" t="s">
        <v>16</v>
      </c>
      <c r="F23" s="301"/>
    </row>
    <row r="24" spans="1:6" ht="33.75" customHeight="1">
      <c r="A24" s="297">
        <v>0.75</v>
      </c>
      <c r="B24" s="292" t="s">
        <v>33</v>
      </c>
      <c r="C24" s="42" t="s">
        <v>8</v>
      </c>
      <c r="D24" s="13" t="s">
        <v>2</v>
      </c>
      <c r="E24" s="60" t="s">
        <v>34</v>
      </c>
      <c r="F24" s="301"/>
    </row>
    <row r="25" spans="1:6" ht="45.95">
      <c r="A25" s="298"/>
      <c r="B25" s="293"/>
      <c r="C25" s="11" t="s">
        <v>11</v>
      </c>
      <c r="D25" s="14" t="s">
        <v>2</v>
      </c>
      <c r="E25" s="58" t="s">
        <v>35</v>
      </c>
      <c r="F25" s="301"/>
    </row>
    <row r="26" spans="1:6">
      <c r="A26" s="298"/>
      <c r="B26" s="293"/>
      <c r="F26" s="301"/>
    </row>
    <row r="27" spans="1:6">
      <c r="A27" s="299"/>
      <c r="B27" s="294"/>
      <c r="C27" s="272" t="s">
        <v>13</v>
      </c>
      <c r="D27" s="273"/>
      <c r="E27" s="273"/>
      <c r="F27" s="302"/>
    </row>
  </sheetData>
  <mergeCells count="19">
    <mergeCell ref="F14:F27"/>
    <mergeCell ref="C16:E16"/>
    <mergeCell ref="C17:E17"/>
    <mergeCell ref="C21:E21"/>
    <mergeCell ref="C22:E22"/>
    <mergeCell ref="C27:E27"/>
    <mergeCell ref="A2:A5"/>
    <mergeCell ref="A7:A10"/>
    <mergeCell ref="B14:B17"/>
    <mergeCell ref="B19:B22"/>
    <mergeCell ref="B24:B27"/>
    <mergeCell ref="B2:B5"/>
    <mergeCell ref="A24:A27"/>
    <mergeCell ref="F2:F10"/>
    <mergeCell ref="C4:E4"/>
    <mergeCell ref="C5:E5"/>
    <mergeCell ref="B7:B10"/>
    <mergeCell ref="C9:E9"/>
    <mergeCell ref="C10:E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45"/>
  <sheetViews>
    <sheetView tabSelected="1" topLeftCell="A132" zoomScale="80" zoomScaleNormal="80" workbookViewId="0">
      <selection activeCell="D18" sqref="D18:J18"/>
    </sheetView>
  </sheetViews>
  <sheetFormatPr defaultColWidth="8.85546875" defaultRowHeight="11.45"/>
  <cols>
    <col min="1" max="1" width="49" style="81" customWidth="1"/>
    <col min="2" max="2" width="42.5703125" style="81" customWidth="1"/>
    <col min="3" max="3" width="27.5703125" style="81" customWidth="1"/>
    <col min="4" max="9" width="20.85546875" style="81" customWidth="1"/>
    <col min="10" max="10" width="22.140625" style="81" customWidth="1"/>
    <col min="11" max="11" width="40.140625" style="81" customWidth="1"/>
    <col min="12" max="16384" width="8.85546875" style="81"/>
  </cols>
  <sheetData>
    <row r="1" spans="1:14">
      <c r="A1" s="79"/>
      <c r="B1" s="80"/>
      <c r="D1" s="82" t="s">
        <v>36</v>
      </c>
    </row>
    <row r="2" spans="1:14" ht="12" thickBot="1"/>
    <row r="3" spans="1:14" ht="12" thickBot="1">
      <c r="A3" s="83" t="s">
        <v>37</v>
      </c>
      <c r="B3" s="340"/>
      <c r="C3" s="341"/>
      <c r="D3" s="341"/>
      <c r="E3" s="341"/>
      <c r="F3" s="341"/>
      <c r="G3" s="341"/>
      <c r="H3" s="341"/>
      <c r="I3" s="341"/>
      <c r="J3" s="342"/>
    </row>
    <row r="4" spans="1:14" ht="51" customHeight="1" thickBot="1">
      <c r="A4" s="84" t="s">
        <v>38</v>
      </c>
      <c r="B4" s="85" t="s">
        <v>39</v>
      </c>
      <c r="C4" s="85" t="s">
        <v>2</v>
      </c>
      <c r="D4" s="86" t="s">
        <v>3</v>
      </c>
      <c r="E4" s="86" t="s">
        <v>40</v>
      </c>
      <c r="F4" s="87" t="s">
        <v>41</v>
      </c>
      <c r="G4" s="87" t="s">
        <v>42</v>
      </c>
      <c r="H4" s="87" t="s">
        <v>43</v>
      </c>
      <c r="I4" s="87" t="s">
        <v>44</v>
      </c>
      <c r="J4" s="87" t="s">
        <v>45</v>
      </c>
      <c r="K4" s="88" t="s">
        <v>5</v>
      </c>
    </row>
    <row r="5" spans="1:14" ht="23.45" thickBot="1">
      <c r="A5" s="305" t="s">
        <v>46</v>
      </c>
      <c r="B5" s="305" t="s">
        <v>47</v>
      </c>
      <c r="C5" s="89" t="s">
        <v>48</v>
      </c>
      <c r="D5" s="90"/>
      <c r="E5" s="91" t="s">
        <v>2</v>
      </c>
      <c r="F5" s="92"/>
      <c r="G5" s="92"/>
      <c r="H5" s="93">
        <v>0.43</v>
      </c>
      <c r="I5" s="93">
        <v>0.43</v>
      </c>
      <c r="J5" s="93">
        <v>0.43</v>
      </c>
      <c r="K5" s="319" t="s">
        <v>49</v>
      </c>
    </row>
    <row r="6" spans="1:14" ht="23.45" thickBot="1">
      <c r="A6" s="306"/>
      <c r="B6" s="306"/>
      <c r="C6" s="89" t="s">
        <v>50</v>
      </c>
      <c r="D6" s="95"/>
      <c r="E6" s="91"/>
      <c r="F6" s="92"/>
      <c r="G6" s="92"/>
      <c r="H6" s="93">
        <v>0.72</v>
      </c>
      <c r="I6" s="93">
        <v>0.72</v>
      </c>
      <c r="J6" s="93">
        <v>0.72</v>
      </c>
      <c r="K6" s="320"/>
    </row>
    <row r="7" spans="1:14" ht="23.45" thickBot="1">
      <c r="A7" s="306"/>
      <c r="B7" s="306"/>
      <c r="C7" s="89" t="s">
        <v>51</v>
      </c>
      <c r="D7" s="96" t="s">
        <v>2</v>
      </c>
      <c r="E7" s="91" t="s">
        <v>2</v>
      </c>
      <c r="F7" s="91"/>
      <c r="G7" s="91"/>
      <c r="H7" s="97"/>
      <c r="I7" s="97"/>
      <c r="J7" s="97"/>
      <c r="K7" s="320"/>
      <c r="L7" s="98" t="s">
        <v>2</v>
      </c>
      <c r="M7" s="98" t="s">
        <v>2</v>
      </c>
      <c r="N7" s="99"/>
    </row>
    <row r="8" spans="1:14" ht="23.45" thickBot="1">
      <c r="A8" s="306"/>
      <c r="B8" s="306"/>
      <c r="C8" s="100" t="s">
        <v>52</v>
      </c>
      <c r="D8" s="101" t="s">
        <v>2</v>
      </c>
      <c r="E8" s="91" t="s">
        <v>2</v>
      </c>
      <c r="F8" s="91"/>
      <c r="G8" s="91"/>
      <c r="H8" s="97"/>
      <c r="I8" s="97"/>
      <c r="J8" s="97"/>
      <c r="K8" s="320"/>
      <c r="L8" s="98"/>
      <c r="M8" s="98"/>
      <c r="N8" s="99"/>
    </row>
    <row r="9" spans="1:14" ht="12" thickBot="1">
      <c r="A9" s="306"/>
      <c r="B9" s="306"/>
      <c r="C9" s="308" t="s">
        <v>13</v>
      </c>
      <c r="D9" s="309"/>
      <c r="E9" s="309"/>
      <c r="F9" s="309"/>
      <c r="G9" s="309"/>
      <c r="H9" s="309"/>
      <c r="I9" s="309"/>
      <c r="J9" s="317"/>
      <c r="K9" s="320"/>
    </row>
    <row r="10" spans="1:14" ht="12" thickBot="1">
      <c r="A10" s="306"/>
      <c r="B10" s="307"/>
      <c r="C10" s="314"/>
      <c r="D10" s="315"/>
      <c r="E10" s="315"/>
      <c r="F10" s="315"/>
      <c r="G10" s="315"/>
      <c r="H10" s="315"/>
      <c r="I10" s="315"/>
      <c r="J10" s="316"/>
      <c r="K10" s="320"/>
    </row>
    <row r="11" spans="1:14" ht="12" thickBot="1">
      <c r="A11" s="307"/>
      <c r="B11" s="104"/>
      <c r="C11" s="314" t="s">
        <v>53</v>
      </c>
      <c r="D11" s="315"/>
      <c r="E11" s="315"/>
      <c r="F11" s="315"/>
      <c r="G11" s="315"/>
      <c r="H11" s="315"/>
      <c r="I11" s="315"/>
      <c r="J11" s="316"/>
      <c r="K11" s="321"/>
    </row>
    <row r="12" spans="1:14">
      <c r="A12" s="99"/>
      <c r="B12" s="99"/>
      <c r="C12" s="99"/>
      <c r="D12" s="99"/>
      <c r="E12" s="99"/>
      <c r="F12" s="99"/>
      <c r="G12" s="99"/>
      <c r="H12" s="99"/>
    </row>
    <row r="13" spans="1:14" ht="12" thickBot="1">
      <c r="A13" s="99"/>
      <c r="B13" s="99"/>
      <c r="C13" s="99"/>
      <c r="D13" s="99"/>
      <c r="E13" s="99"/>
      <c r="F13" s="99"/>
      <c r="G13" s="99"/>
      <c r="H13" s="99"/>
    </row>
    <row r="14" spans="1:14" ht="46.5" thickBot="1">
      <c r="A14" s="105" t="s">
        <v>54</v>
      </c>
      <c r="B14" s="106" t="s">
        <v>55</v>
      </c>
      <c r="C14" s="106" t="s">
        <v>2</v>
      </c>
      <c r="D14" s="107" t="s">
        <v>3</v>
      </c>
      <c r="E14" s="107" t="s">
        <v>40</v>
      </c>
      <c r="F14" s="108" t="s">
        <v>56</v>
      </c>
      <c r="G14" s="108" t="s">
        <v>57</v>
      </c>
      <c r="H14" s="108" t="s">
        <v>58</v>
      </c>
      <c r="I14" s="108" t="s">
        <v>59</v>
      </c>
      <c r="J14" s="108" t="s">
        <v>45</v>
      </c>
      <c r="K14" s="88" t="s">
        <v>5</v>
      </c>
    </row>
    <row r="15" spans="1:14">
      <c r="A15" s="322" t="s">
        <v>60</v>
      </c>
      <c r="B15" s="303" t="s">
        <v>61</v>
      </c>
      <c r="C15" s="89" t="s">
        <v>8</v>
      </c>
      <c r="D15" s="90">
        <v>0</v>
      </c>
      <c r="E15" s="91" t="s">
        <v>2</v>
      </c>
      <c r="F15" s="109">
        <f>F39+F71+F128+F163++F189+F230</f>
        <v>491062</v>
      </c>
      <c r="G15" s="109">
        <f>G39+G71+G128+G163++G189+G230</f>
        <v>2592988</v>
      </c>
      <c r="H15" s="109">
        <f>H39+H71+H128+H163++H189+H230</f>
        <v>1187492</v>
      </c>
      <c r="I15" s="109">
        <f>I39+I71+I128+I163++I189+I230</f>
        <v>1299951</v>
      </c>
      <c r="J15" s="109">
        <f>J39+J71+J128+J163++J189+J230</f>
        <v>4627231</v>
      </c>
      <c r="K15" s="329" t="s">
        <v>62</v>
      </c>
    </row>
    <row r="16" spans="1:14">
      <c r="A16" s="322"/>
      <c r="B16" s="304"/>
      <c r="C16" s="89" t="s">
        <v>11</v>
      </c>
      <c r="D16" s="96" t="s">
        <v>2</v>
      </c>
      <c r="E16" s="91" t="s">
        <v>2</v>
      </c>
      <c r="F16" s="109">
        <f>F40+F72+F129+F164+F195+F231</f>
        <v>550037</v>
      </c>
      <c r="G16" s="109" t="e">
        <f>G40+G72+G129+G164+G195+G231</f>
        <v>#VALUE!</v>
      </c>
      <c r="H16" s="109">
        <f>H40+H72+H129+H164+H195+H231</f>
        <v>0</v>
      </c>
      <c r="I16" s="109">
        <f>I40+I72+I129+I164+I195+I231</f>
        <v>0</v>
      </c>
      <c r="J16" s="109">
        <f>J40+J72+J129+J164+J195+J231</f>
        <v>0</v>
      </c>
      <c r="K16" s="330"/>
    </row>
    <row r="17" spans="1:11" ht="12" thickBot="1">
      <c r="A17" s="322"/>
      <c r="B17" s="304"/>
      <c r="C17" s="308" t="s">
        <v>13</v>
      </c>
      <c r="D17" s="309"/>
      <c r="E17" s="309"/>
      <c r="F17" s="309"/>
      <c r="G17" s="309"/>
      <c r="H17" s="309"/>
      <c r="I17" s="309"/>
      <c r="J17" s="317"/>
      <c r="K17" s="330"/>
    </row>
    <row r="18" spans="1:11" ht="207" customHeight="1" thickBot="1">
      <c r="A18" s="322"/>
      <c r="B18" s="325"/>
      <c r="C18" s="111" t="s">
        <v>2</v>
      </c>
      <c r="D18" s="314" t="s">
        <v>63</v>
      </c>
      <c r="E18" s="315"/>
      <c r="F18" s="315"/>
      <c r="G18" s="315"/>
      <c r="H18" s="315"/>
      <c r="I18" s="315"/>
      <c r="J18" s="316"/>
      <c r="K18" s="331"/>
    </row>
    <row r="19" spans="1:11" ht="12" thickBot="1">
      <c r="A19" s="113"/>
      <c r="B19" s="113"/>
      <c r="C19" s="114"/>
      <c r="D19" s="114"/>
      <c r="E19" s="114"/>
      <c r="F19" s="114"/>
      <c r="G19" s="114"/>
      <c r="H19" s="114"/>
      <c r="I19" s="114"/>
      <c r="J19" s="114"/>
      <c r="K19" s="98"/>
    </row>
    <row r="20" spans="1:11" ht="35.1" thickBot="1">
      <c r="A20" s="105" t="s">
        <v>64</v>
      </c>
      <c r="B20" s="106" t="s">
        <v>65</v>
      </c>
      <c r="C20" s="106" t="s">
        <v>2</v>
      </c>
      <c r="D20" s="107" t="s">
        <v>3</v>
      </c>
      <c r="E20" s="107" t="s">
        <v>40</v>
      </c>
      <c r="F20" s="108" t="s">
        <v>66</v>
      </c>
      <c r="G20" s="108" t="s">
        <v>67</v>
      </c>
      <c r="H20" s="108" t="s">
        <v>68</v>
      </c>
      <c r="I20" s="108" t="s">
        <v>69</v>
      </c>
      <c r="J20" s="108" t="s">
        <v>45</v>
      </c>
      <c r="K20" s="88" t="s">
        <v>5</v>
      </c>
    </row>
    <row r="21" spans="1:11" ht="92.1">
      <c r="A21" s="322" t="s">
        <v>70</v>
      </c>
      <c r="B21" s="305" t="s">
        <v>71</v>
      </c>
      <c r="C21" s="89" t="s">
        <v>8</v>
      </c>
      <c r="D21" s="90"/>
      <c r="E21" s="91" t="s">
        <v>2</v>
      </c>
      <c r="F21" s="97" t="s">
        <v>72</v>
      </c>
      <c r="G21" s="97" t="s">
        <v>72</v>
      </c>
      <c r="H21" s="97" t="s">
        <v>72</v>
      </c>
      <c r="I21" s="97" t="s">
        <v>72</v>
      </c>
      <c r="J21" s="97" t="s">
        <v>72</v>
      </c>
      <c r="K21" s="329" t="s">
        <v>73</v>
      </c>
    </row>
    <row r="22" spans="1:11" ht="115.5" thickBot="1">
      <c r="A22" s="322"/>
      <c r="B22" s="306"/>
      <c r="C22" s="89" t="s">
        <v>11</v>
      </c>
      <c r="D22" s="96" t="s">
        <v>2</v>
      </c>
      <c r="E22" s="91" t="s">
        <v>2</v>
      </c>
      <c r="F22" s="97" t="s">
        <v>74</v>
      </c>
      <c r="G22" s="97"/>
      <c r="H22" s="97"/>
      <c r="I22" s="97"/>
      <c r="J22" s="97"/>
      <c r="K22" s="330"/>
    </row>
    <row r="23" spans="1:11" ht="12" thickBot="1">
      <c r="A23" s="322"/>
      <c r="B23" s="306"/>
      <c r="C23" s="308" t="s">
        <v>13</v>
      </c>
      <c r="D23" s="309"/>
      <c r="E23" s="309"/>
      <c r="F23" s="309"/>
      <c r="G23" s="309"/>
      <c r="H23" s="309"/>
      <c r="I23" s="309"/>
      <c r="J23" s="317"/>
      <c r="K23" s="330"/>
    </row>
    <row r="24" spans="1:11" ht="12" thickBot="1">
      <c r="A24" s="322"/>
      <c r="B24" s="307"/>
      <c r="C24" s="111" t="s">
        <v>2</v>
      </c>
      <c r="D24" s="314" t="s">
        <v>75</v>
      </c>
      <c r="E24" s="315"/>
      <c r="F24" s="315"/>
      <c r="G24" s="315"/>
      <c r="H24" s="315"/>
      <c r="I24" s="315"/>
      <c r="J24" s="316"/>
      <c r="K24" s="331"/>
    </row>
    <row r="25" spans="1:11" ht="12" thickBot="1">
      <c r="A25" s="99"/>
      <c r="B25" s="99"/>
      <c r="C25" s="99"/>
      <c r="D25" s="99"/>
      <c r="E25" s="99"/>
      <c r="F25" s="99"/>
      <c r="G25" s="99"/>
      <c r="H25" s="99"/>
    </row>
    <row r="26" spans="1:11" ht="34.5">
      <c r="A26" s="115" t="s">
        <v>76</v>
      </c>
      <c r="B26" s="106" t="s">
        <v>1</v>
      </c>
      <c r="C26" s="83" t="s">
        <v>2</v>
      </c>
      <c r="D26" s="107" t="s">
        <v>3</v>
      </c>
      <c r="E26" s="107" t="s">
        <v>77</v>
      </c>
      <c r="F26" s="108" t="s">
        <v>78</v>
      </c>
      <c r="G26" s="108" t="s">
        <v>67</v>
      </c>
      <c r="H26" s="108" t="s">
        <v>68</v>
      </c>
      <c r="I26" s="108" t="s">
        <v>69</v>
      </c>
      <c r="J26" s="108" t="s">
        <v>45</v>
      </c>
      <c r="K26" s="88" t="s">
        <v>5</v>
      </c>
    </row>
    <row r="27" spans="1:11" ht="80.45">
      <c r="A27" s="303" t="s">
        <v>79</v>
      </c>
      <c r="B27" s="305" t="s">
        <v>80</v>
      </c>
      <c r="C27" s="89" t="s">
        <v>8</v>
      </c>
      <c r="D27" s="116"/>
      <c r="E27" s="91" t="s">
        <v>2</v>
      </c>
      <c r="F27" s="117" t="s">
        <v>81</v>
      </c>
      <c r="G27" s="117" t="s">
        <v>81</v>
      </c>
      <c r="H27" s="117" t="s">
        <v>81</v>
      </c>
      <c r="I27" s="117" t="s">
        <v>81</v>
      </c>
      <c r="J27" s="117" t="s">
        <v>81</v>
      </c>
      <c r="K27" s="337" t="s">
        <v>82</v>
      </c>
    </row>
    <row r="28" spans="1:11" ht="288" thickBot="1">
      <c r="A28" s="304"/>
      <c r="B28" s="306"/>
      <c r="C28" s="89" t="s">
        <v>11</v>
      </c>
      <c r="D28" s="96" t="s">
        <v>2</v>
      </c>
      <c r="E28" s="91" t="s">
        <v>2</v>
      </c>
      <c r="F28" s="97" t="s">
        <v>83</v>
      </c>
      <c r="G28" s="97" t="s">
        <v>2</v>
      </c>
      <c r="H28" s="95"/>
      <c r="I28" s="118"/>
      <c r="J28" s="119"/>
      <c r="K28" s="338"/>
    </row>
    <row r="29" spans="1:11" ht="12" thickBot="1">
      <c r="A29" s="304"/>
      <c r="B29" s="306"/>
      <c r="C29" s="308" t="s">
        <v>13</v>
      </c>
      <c r="D29" s="309"/>
      <c r="E29" s="309"/>
      <c r="F29" s="309"/>
      <c r="G29" s="309"/>
      <c r="H29" s="309"/>
      <c r="I29" s="309"/>
      <c r="J29" s="309"/>
      <c r="K29" s="338"/>
    </row>
    <row r="30" spans="1:11" ht="12" thickBot="1">
      <c r="A30" s="304"/>
      <c r="B30" s="307"/>
      <c r="C30" s="314" t="s">
        <v>84</v>
      </c>
      <c r="D30" s="315"/>
      <c r="E30" s="315"/>
      <c r="F30" s="315"/>
      <c r="G30" s="315"/>
      <c r="H30" s="315"/>
      <c r="I30" s="315"/>
      <c r="J30" s="315"/>
      <c r="K30" s="338"/>
    </row>
    <row r="31" spans="1:11" ht="35.1" thickBot="1">
      <c r="A31" s="304"/>
      <c r="B31" s="83" t="s">
        <v>15</v>
      </c>
      <c r="C31" s="85" t="s">
        <v>2</v>
      </c>
      <c r="D31" s="86" t="s">
        <v>3</v>
      </c>
      <c r="E31" s="86" t="s">
        <v>85</v>
      </c>
      <c r="F31" s="87" t="s">
        <v>86</v>
      </c>
      <c r="G31" s="87" t="s">
        <v>87</v>
      </c>
      <c r="H31" s="108" t="s">
        <v>88</v>
      </c>
      <c r="I31" s="108" t="s">
        <v>89</v>
      </c>
      <c r="J31" s="102" t="s">
        <v>45</v>
      </c>
      <c r="K31" s="338"/>
    </row>
    <row r="32" spans="1:11" ht="186.95" customHeight="1" thickBot="1">
      <c r="A32" s="304"/>
      <c r="B32" s="319" t="s">
        <v>90</v>
      </c>
      <c r="C32" s="120" t="s">
        <v>8</v>
      </c>
      <c r="D32" s="90"/>
      <c r="E32" s="91" t="s">
        <v>2</v>
      </c>
      <c r="F32" s="97" t="s">
        <v>91</v>
      </c>
      <c r="G32" s="231" t="s">
        <v>92</v>
      </c>
      <c r="H32" s="231">
        <v>4</v>
      </c>
      <c r="I32" s="231">
        <v>4</v>
      </c>
      <c r="J32" s="231" t="s">
        <v>92</v>
      </c>
      <c r="K32" s="338"/>
    </row>
    <row r="33" spans="1:11" ht="253.5" thickBot="1">
      <c r="A33" s="304"/>
      <c r="B33" s="320"/>
      <c r="C33" s="121" t="s">
        <v>11</v>
      </c>
      <c r="D33" s="96" t="s">
        <v>2</v>
      </c>
      <c r="E33" s="91" t="s">
        <v>2</v>
      </c>
      <c r="F33" s="97" t="s">
        <v>93</v>
      </c>
      <c r="G33" s="97" t="s">
        <v>2</v>
      </c>
      <c r="H33" s="95"/>
      <c r="I33" s="118"/>
      <c r="J33" s="119"/>
      <c r="K33" s="338"/>
    </row>
    <row r="34" spans="1:11" ht="12" thickBot="1">
      <c r="A34" s="84" t="s">
        <v>14</v>
      </c>
      <c r="B34" s="320"/>
      <c r="C34" s="335" t="s">
        <v>13</v>
      </c>
      <c r="D34" s="336"/>
      <c r="E34" s="336"/>
      <c r="F34" s="336"/>
      <c r="G34" s="336"/>
      <c r="H34" s="336"/>
      <c r="I34" s="336"/>
      <c r="J34" s="336"/>
      <c r="K34" s="338"/>
    </row>
    <row r="35" spans="1:11" ht="105.95" customHeight="1" thickBot="1">
      <c r="A35" s="123">
        <v>0.2</v>
      </c>
      <c r="B35" s="321"/>
      <c r="C35" s="311" t="s">
        <v>94</v>
      </c>
      <c r="D35" s="312"/>
      <c r="E35" s="312"/>
      <c r="F35" s="312"/>
      <c r="G35" s="312"/>
      <c r="H35" s="312"/>
      <c r="I35" s="312"/>
      <c r="J35" s="312"/>
      <c r="K35" s="339"/>
    </row>
    <row r="36" spans="1:11">
      <c r="A36" s="99"/>
      <c r="B36" s="99"/>
      <c r="C36" s="99"/>
      <c r="D36" s="99"/>
      <c r="E36" s="99"/>
      <c r="F36" s="99"/>
      <c r="G36" s="99"/>
      <c r="H36" s="99"/>
    </row>
    <row r="37" spans="1:11" ht="12" thickBot="1">
      <c r="A37" s="99"/>
      <c r="B37" s="99"/>
      <c r="C37" s="99"/>
      <c r="D37" s="99"/>
      <c r="E37" s="99"/>
      <c r="F37" s="99"/>
      <c r="G37" s="99"/>
      <c r="H37" s="99"/>
    </row>
    <row r="38" spans="1:11" ht="35.1" thickBot="1">
      <c r="A38" s="105" t="s">
        <v>95</v>
      </c>
      <c r="B38" s="106" t="s">
        <v>21</v>
      </c>
      <c r="C38" s="106" t="s">
        <v>2</v>
      </c>
      <c r="D38" s="107" t="s">
        <v>3</v>
      </c>
      <c r="E38" s="107" t="s">
        <v>85</v>
      </c>
      <c r="F38" s="108" t="s">
        <v>96</v>
      </c>
      <c r="G38" s="108" t="s">
        <v>42</v>
      </c>
      <c r="H38" s="108" t="s">
        <v>97</v>
      </c>
      <c r="I38" s="108" t="s">
        <v>98</v>
      </c>
      <c r="J38" s="108" t="s">
        <v>45</v>
      </c>
      <c r="K38" s="88" t="s">
        <v>5</v>
      </c>
    </row>
    <row r="39" spans="1:11" ht="12.95" customHeight="1" thickBot="1">
      <c r="A39" s="305" t="s">
        <v>99</v>
      </c>
      <c r="B39" s="305" t="s">
        <v>100</v>
      </c>
      <c r="C39" s="89" t="s">
        <v>8</v>
      </c>
      <c r="D39" s="90">
        <v>0</v>
      </c>
      <c r="E39" s="91" t="s">
        <v>2</v>
      </c>
      <c r="F39" s="109">
        <f>F47+F48+F60</f>
        <v>50716</v>
      </c>
      <c r="G39" s="109">
        <f>G47+G48+G60</f>
        <v>73419</v>
      </c>
      <c r="H39" s="109">
        <f>H47+H48+H60</f>
        <v>55462</v>
      </c>
      <c r="I39" s="118"/>
      <c r="J39" s="118">
        <f>I39</f>
        <v>0</v>
      </c>
      <c r="K39" s="319" t="s">
        <v>101</v>
      </c>
    </row>
    <row r="40" spans="1:11" ht="12" thickBot="1">
      <c r="A40" s="306"/>
      <c r="B40" s="306"/>
      <c r="C40" s="120" t="s">
        <v>102</v>
      </c>
      <c r="D40" s="96" t="s">
        <v>2</v>
      </c>
      <c r="E40" s="91" t="s">
        <v>2</v>
      </c>
      <c r="F40" s="124">
        <f>F41+F42+F43</f>
        <v>60082</v>
      </c>
      <c r="G40" s="124" t="s">
        <v>2</v>
      </c>
      <c r="H40" s="125"/>
      <c r="I40" s="125"/>
      <c r="J40" s="125">
        <f>I40</f>
        <v>0</v>
      </c>
      <c r="K40" s="320"/>
    </row>
    <row r="41" spans="1:11" ht="12" thickBot="1">
      <c r="A41" s="306"/>
      <c r="B41" s="306"/>
      <c r="C41" s="95" t="s">
        <v>103</v>
      </c>
      <c r="D41" s="126"/>
      <c r="E41" s="101"/>
      <c r="F41" s="127">
        <f>F50+F54+F62</f>
        <v>13991</v>
      </c>
      <c r="G41" s="95"/>
      <c r="H41" s="128"/>
      <c r="I41" s="118"/>
      <c r="J41" s="125">
        <f t="shared" ref="J41:J43" si="0">I41</f>
        <v>0</v>
      </c>
      <c r="K41" s="320"/>
    </row>
    <row r="42" spans="1:11" ht="12" thickBot="1">
      <c r="A42" s="306"/>
      <c r="B42" s="306"/>
      <c r="C42" s="95" t="s">
        <v>104</v>
      </c>
      <c r="D42" s="126"/>
      <c r="E42" s="101"/>
      <c r="F42" s="127">
        <f>F51+F55+F63</f>
        <v>12670</v>
      </c>
      <c r="G42" s="95"/>
      <c r="H42" s="128"/>
      <c r="I42" s="118"/>
      <c r="J42" s="125">
        <f t="shared" si="0"/>
        <v>0</v>
      </c>
      <c r="K42" s="320"/>
    </row>
    <row r="43" spans="1:11" ht="12" thickBot="1">
      <c r="A43" s="306"/>
      <c r="B43" s="306"/>
      <c r="C43" s="95" t="s">
        <v>105</v>
      </c>
      <c r="D43" s="126"/>
      <c r="E43" s="129"/>
      <c r="F43" s="127">
        <f>F52+F56+F64</f>
        <v>33421</v>
      </c>
      <c r="G43" s="95"/>
      <c r="H43" s="128"/>
      <c r="I43" s="118"/>
      <c r="J43" s="125">
        <f t="shared" si="0"/>
        <v>0</v>
      </c>
      <c r="K43" s="320"/>
    </row>
    <row r="44" spans="1:11" ht="12" thickBot="1">
      <c r="A44" s="306"/>
      <c r="B44" s="306"/>
      <c r="C44" s="308" t="s">
        <v>13</v>
      </c>
      <c r="D44" s="309"/>
      <c r="E44" s="309"/>
      <c r="F44" s="309"/>
      <c r="G44" s="309"/>
      <c r="H44" s="309"/>
      <c r="I44" s="309"/>
      <c r="J44" s="317"/>
      <c r="K44" s="320"/>
    </row>
    <row r="45" spans="1:11" ht="12" thickBot="1">
      <c r="A45" s="306"/>
      <c r="B45" s="307"/>
      <c r="C45" s="332" t="s">
        <v>106</v>
      </c>
      <c r="D45" s="333"/>
      <c r="E45" s="333"/>
      <c r="F45" s="333"/>
      <c r="G45" s="333"/>
      <c r="H45" s="333"/>
      <c r="I45" s="333"/>
      <c r="J45" s="334"/>
      <c r="K45" s="320"/>
    </row>
    <row r="46" spans="1:11" ht="35.1" thickBot="1">
      <c r="A46" s="306"/>
      <c r="B46" s="85" t="s">
        <v>28</v>
      </c>
      <c r="C46" s="85" t="s">
        <v>2</v>
      </c>
      <c r="D46" s="86" t="s">
        <v>3</v>
      </c>
      <c r="E46" s="86" t="s">
        <v>85</v>
      </c>
      <c r="F46" s="108" t="s">
        <v>96</v>
      </c>
      <c r="G46" s="108" t="s">
        <v>42</v>
      </c>
      <c r="H46" s="108" t="s">
        <v>97</v>
      </c>
      <c r="I46" s="108" t="s">
        <v>98</v>
      </c>
      <c r="J46" s="102" t="s">
        <v>45</v>
      </c>
      <c r="K46" s="320"/>
    </row>
    <row r="47" spans="1:11" ht="12" thickBot="1">
      <c r="A47" s="306"/>
      <c r="B47" s="305" t="s">
        <v>107</v>
      </c>
      <c r="C47" s="130" t="s">
        <v>108</v>
      </c>
      <c r="D47" s="90">
        <v>0</v>
      </c>
      <c r="E47" s="91" t="s">
        <v>2</v>
      </c>
      <c r="F47" s="109">
        <v>4861</v>
      </c>
      <c r="G47" s="109">
        <v>7601</v>
      </c>
      <c r="H47" s="131">
        <v>3139</v>
      </c>
      <c r="I47" s="118"/>
      <c r="J47" s="118">
        <f>I47</f>
        <v>0</v>
      </c>
      <c r="K47" s="320"/>
    </row>
    <row r="48" spans="1:11" ht="12" thickBot="1">
      <c r="A48" s="306"/>
      <c r="B48" s="306"/>
      <c r="C48" s="120" t="s">
        <v>109</v>
      </c>
      <c r="D48" s="95">
        <v>0</v>
      </c>
      <c r="E48" s="91"/>
      <c r="F48" s="124">
        <v>1812</v>
      </c>
      <c r="G48" s="124">
        <v>5052</v>
      </c>
      <c r="H48" s="131">
        <v>6730</v>
      </c>
      <c r="I48" s="118"/>
      <c r="J48" s="118">
        <f>I48</f>
        <v>0</v>
      </c>
      <c r="K48" s="320"/>
    </row>
    <row r="49" spans="1:11" ht="12" thickBot="1">
      <c r="A49" s="306"/>
      <c r="B49" s="306"/>
      <c r="C49" s="132" t="s">
        <v>110</v>
      </c>
      <c r="D49" s="96" t="s">
        <v>2</v>
      </c>
      <c r="E49" s="91" t="s">
        <v>2</v>
      </c>
      <c r="F49" s="127">
        <f>F50+F51+F52</f>
        <v>5155</v>
      </c>
      <c r="G49" s="95" t="s">
        <v>2</v>
      </c>
      <c r="H49" s="131"/>
      <c r="I49" s="118"/>
      <c r="J49" s="125">
        <f>I49</f>
        <v>0</v>
      </c>
      <c r="K49" s="320"/>
    </row>
    <row r="50" spans="1:11" ht="12" thickBot="1">
      <c r="A50" s="306"/>
      <c r="B50" s="306"/>
      <c r="C50" s="133" t="s">
        <v>111</v>
      </c>
      <c r="D50" s="126"/>
      <c r="E50" s="91"/>
      <c r="F50" s="134">
        <v>1496</v>
      </c>
      <c r="G50" s="95"/>
      <c r="H50" s="135"/>
      <c r="I50" s="118"/>
      <c r="J50" s="125">
        <f t="shared" ref="J50:J56" si="1">I50</f>
        <v>0</v>
      </c>
      <c r="K50" s="320"/>
    </row>
    <row r="51" spans="1:11" ht="12" thickBot="1">
      <c r="A51" s="306"/>
      <c r="B51" s="306"/>
      <c r="C51" s="133" t="s">
        <v>112</v>
      </c>
      <c r="D51" s="126"/>
      <c r="E51" s="91"/>
      <c r="F51" s="127">
        <v>1243</v>
      </c>
      <c r="G51" s="95"/>
      <c r="H51" s="135"/>
      <c r="I51" s="118"/>
      <c r="J51" s="125">
        <f t="shared" si="1"/>
        <v>0</v>
      </c>
      <c r="K51" s="320"/>
    </row>
    <row r="52" spans="1:11" ht="12" thickBot="1">
      <c r="A52" s="306"/>
      <c r="B52" s="306"/>
      <c r="C52" s="133" t="s">
        <v>113</v>
      </c>
      <c r="D52" s="126"/>
      <c r="E52" s="91"/>
      <c r="F52" s="127">
        <v>2416</v>
      </c>
      <c r="G52" s="95"/>
      <c r="H52" s="135"/>
      <c r="I52" s="118"/>
      <c r="J52" s="125">
        <f t="shared" si="1"/>
        <v>0</v>
      </c>
      <c r="K52" s="320"/>
    </row>
    <row r="53" spans="1:11" ht="12" thickBot="1">
      <c r="A53" s="306"/>
      <c r="B53" s="306"/>
      <c r="C53" s="136" t="s">
        <v>114</v>
      </c>
      <c r="D53" s="126"/>
      <c r="E53" s="101"/>
      <c r="F53" s="127">
        <f>F54+F55+F56</f>
        <v>1170</v>
      </c>
      <c r="G53" s="95"/>
      <c r="H53" s="135"/>
      <c r="I53" s="118"/>
      <c r="J53" s="125">
        <f t="shared" si="1"/>
        <v>0</v>
      </c>
      <c r="K53" s="320"/>
    </row>
    <row r="54" spans="1:11" ht="12" thickBot="1">
      <c r="A54" s="306"/>
      <c r="B54" s="306"/>
      <c r="C54" s="133" t="s">
        <v>115</v>
      </c>
      <c r="D54" s="126"/>
      <c r="E54" s="137"/>
      <c r="F54" s="127">
        <v>353</v>
      </c>
      <c r="G54" s="95"/>
      <c r="H54" s="135"/>
      <c r="I54" s="118"/>
      <c r="J54" s="125">
        <f t="shared" si="1"/>
        <v>0</v>
      </c>
      <c r="K54" s="320"/>
    </row>
    <row r="55" spans="1:11" ht="12" thickBot="1">
      <c r="A55" s="306"/>
      <c r="B55" s="306"/>
      <c r="C55" s="133" t="s">
        <v>116</v>
      </c>
      <c r="D55" s="126"/>
      <c r="E55" s="137"/>
      <c r="F55" s="127">
        <v>344</v>
      </c>
      <c r="G55" s="95"/>
      <c r="H55" s="135"/>
      <c r="I55" s="118"/>
      <c r="J55" s="125">
        <f t="shared" si="1"/>
        <v>0</v>
      </c>
      <c r="K55" s="320"/>
    </row>
    <row r="56" spans="1:11" ht="12.95" customHeight="1" thickBot="1">
      <c r="A56" s="306"/>
      <c r="B56" s="306"/>
      <c r="C56" s="133" t="s">
        <v>117</v>
      </c>
      <c r="D56" s="126"/>
      <c r="E56" s="137"/>
      <c r="F56" s="127">
        <v>473</v>
      </c>
      <c r="G56" s="95"/>
      <c r="H56" s="131"/>
      <c r="I56" s="118"/>
      <c r="J56" s="125">
        <f t="shared" si="1"/>
        <v>0</v>
      </c>
      <c r="K56" s="320"/>
    </row>
    <row r="57" spans="1:11" ht="12" thickBot="1">
      <c r="A57" s="306"/>
      <c r="B57" s="306"/>
      <c r="C57" s="308" t="s">
        <v>13</v>
      </c>
      <c r="D57" s="309"/>
      <c r="E57" s="309"/>
      <c r="F57" s="309"/>
      <c r="G57" s="309"/>
      <c r="H57" s="309"/>
      <c r="I57" s="309"/>
      <c r="J57" s="317"/>
      <c r="K57" s="320"/>
    </row>
    <row r="58" spans="1:11" ht="12" thickBot="1">
      <c r="A58" s="306"/>
      <c r="B58" s="307"/>
      <c r="C58" s="332" t="s">
        <v>106</v>
      </c>
      <c r="D58" s="333"/>
      <c r="E58" s="333"/>
      <c r="F58" s="333"/>
      <c r="G58" s="333"/>
      <c r="H58" s="333"/>
      <c r="I58" s="333"/>
      <c r="J58" s="334"/>
      <c r="K58" s="320"/>
    </row>
    <row r="59" spans="1:11" ht="35.1" thickBot="1">
      <c r="A59" s="306"/>
      <c r="B59" s="85" t="s">
        <v>32</v>
      </c>
      <c r="C59" s="85" t="s">
        <v>2</v>
      </c>
      <c r="D59" s="86" t="s">
        <v>3</v>
      </c>
      <c r="E59" s="86" t="s">
        <v>85</v>
      </c>
      <c r="F59" s="108" t="s">
        <v>118</v>
      </c>
      <c r="G59" s="108" t="s">
        <v>42</v>
      </c>
      <c r="H59" s="108" t="s">
        <v>97</v>
      </c>
      <c r="I59" s="108" t="s">
        <v>98</v>
      </c>
      <c r="J59" s="102" t="s">
        <v>45</v>
      </c>
      <c r="K59" s="320"/>
    </row>
    <row r="60" spans="1:11" ht="12" thickBot="1">
      <c r="A60" s="306"/>
      <c r="B60" s="305" t="s">
        <v>119</v>
      </c>
      <c r="C60" s="120" t="s">
        <v>8</v>
      </c>
      <c r="D60" s="90">
        <v>0</v>
      </c>
      <c r="E60" s="91" t="s">
        <v>2</v>
      </c>
      <c r="F60" s="109">
        <v>44043</v>
      </c>
      <c r="G60" s="109">
        <v>60766</v>
      </c>
      <c r="H60" s="131">
        <v>45593</v>
      </c>
      <c r="I60" s="118"/>
      <c r="J60" s="118">
        <f>I60</f>
        <v>0</v>
      </c>
      <c r="K60" s="320"/>
    </row>
    <row r="61" spans="1:11" ht="12" thickBot="1">
      <c r="A61" s="306"/>
      <c r="B61" s="306"/>
      <c r="C61" s="132" t="s">
        <v>102</v>
      </c>
      <c r="D61" s="96" t="s">
        <v>2</v>
      </c>
      <c r="E61" s="91" t="s">
        <v>2</v>
      </c>
      <c r="F61" s="124">
        <f>F62+F63+F64</f>
        <v>53757</v>
      </c>
      <c r="G61" s="90" t="s">
        <v>2</v>
      </c>
      <c r="H61" s="118"/>
      <c r="I61" s="118"/>
      <c r="J61" s="125">
        <f>I61</f>
        <v>0</v>
      </c>
      <c r="K61" s="320"/>
    </row>
    <row r="62" spans="1:11" ht="12" thickBot="1">
      <c r="A62" s="94"/>
      <c r="B62" s="306"/>
      <c r="C62" s="133" t="s">
        <v>103</v>
      </c>
      <c r="D62" s="126"/>
      <c r="E62" s="101"/>
      <c r="F62" s="127">
        <v>12142</v>
      </c>
      <c r="G62" s="95"/>
      <c r="H62" s="138"/>
      <c r="I62" s="118"/>
      <c r="J62" s="125">
        <f>I62</f>
        <v>0</v>
      </c>
      <c r="K62" s="320"/>
    </row>
    <row r="63" spans="1:11" ht="12" thickBot="1">
      <c r="A63" s="94"/>
      <c r="B63" s="306"/>
      <c r="C63" s="133" t="s">
        <v>104</v>
      </c>
      <c r="D63" s="126"/>
      <c r="E63" s="101"/>
      <c r="F63" s="134">
        <v>11083</v>
      </c>
      <c r="G63" s="95"/>
      <c r="H63" s="118"/>
      <c r="I63" s="138"/>
      <c r="J63" s="125">
        <f>I63</f>
        <v>0</v>
      </c>
      <c r="K63" s="320"/>
    </row>
    <row r="64" spans="1:11" ht="12" thickBot="1">
      <c r="A64" s="94"/>
      <c r="B64" s="306"/>
      <c r="C64" s="133" t="s">
        <v>105</v>
      </c>
      <c r="D64" s="126"/>
      <c r="E64" s="101"/>
      <c r="F64" s="127">
        <v>30532</v>
      </c>
      <c r="G64" s="95"/>
      <c r="H64" s="138"/>
      <c r="I64" s="118"/>
      <c r="J64" s="125">
        <f>I64</f>
        <v>0</v>
      </c>
      <c r="K64" s="320"/>
    </row>
    <row r="65" spans="1:12" ht="12" thickBot="1">
      <c r="A65" s="84" t="s">
        <v>14</v>
      </c>
      <c r="B65" s="306"/>
      <c r="C65" s="308" t="s">
        <v>13</v>
      </c>
      <c r="D65" s="309"/>
      <c r="E65" s="309"/>
      <c r="F65" s="309"/>
      <c r="G65" s="309"/>
      <c r="H65" s="309"/>
      <c r="I65" s="309"/>
      <c r="J65" s="317"/>
      <c r="K65" s="320"/>
    </row>
    <row r="66" spans="1:12" ht="12" thickBot="1">
      <c r="A66" s="230">
        <v>0.15</v>
      </c>
      <c r="B66" s="307"/>
      <c r="C66" s="332" t="s">
        <v>106</v>
      </c>
      <c r="D66" s="333"/>
      <c r="E66" s="333"/>
      <c r="F66" s="333"/>
      <c r="G66" s="333"/>
      <c r="H66" s="333"/>
      <c r="I66" s="333"/>
      <c r="J66" s="334"/>
      <c r="K66" s="321"/>
    </row>
    <row r="67" spans="1:12">
      <c r="A67" s="99"/>
      <c r="B67" s="99"/>
      <c r="C67" s="99"/>
      <c r="D67" s="99" t="s">
        <v>2</v>
      </c>
      <c r="E67" s="99" t="s">
        <v>2</v>
      </c>
      <c r="F67" s="99" t="s">
        <v>2</v>
      </c>
      <c r="G67" s="99" t="s">
        <v>2</v>
      </c>
      <c r="K67" s="99" t="s">
        <v>2</v>
      </c>
    </row>
    <row r="69" spans="1:12" ht="12" thickBot="1"/>
    <row r="70" spans="1:12" ht="34.5">
      <c r="A70" s="105" t="s">
        <v>120</v>
      </c>
      <c r="B70" s="106" t="s">
        <v>121</v>
      </c>
      <c r="C70" s="106" t="s">
        <v>2</v>
      </c>
      <c r="D70" s="107" t="s">
        <v>3</v>
      </c>
      <c r="E70" s="107" t="s">
        <v>85</v>
      </c>
      <c r="F70" s="108" t="s">
        <v>122</v>
      </c>
      <c r="G70" s="108" t="s">
        <v>123</v>
      </c>
      <c r="H70" s="108" t="s">
        <v>124</v>
      </c>
      <c r="I70" s="108" t="s">
        <v>125</v>
      </c>
      <c r="J70" s="108" t="s">
        <v>45</v>
      </c>
      <c r="K70" s="88" t="s">
        <v>5</v>
      </c>
    </row>
    <row r="71" spans="1:12" ht="12.95" customHeight="1">
      <c r="A71" s="305" t="s">
        <v>126</v>
      </c>
      <c r="B71" s="303" t="s">
        <v>100</v>
      </c>
      <c r="C71" s="89" t="s">
        <v>8</v>
      </c>
      <c r="D71" s="90">
        <v>0</v>
      </c>
      <c r="E71" s="91" t="s">
        <v>2</v>
      </c>
      <c r="F71" s="109">
        <f>100369+F103</f>
        <v>130346</v>
      </c>
      <c r="G71" s="109">
        <f>100369+G103</f>
        <v>266934</v>
      </c>
      <c r="H71" s="122"/>
      <c r="I71" s="122"/>
      <c r="J71" s="131">
        <f>SUM(F71+G71)</f>
        <v>397280</v>
      </c>
      <c r="K71" s="343" t="s">
        <v>127</v>
      </c>
      <c r="L71" s="139"/>
    </row>
    <row r="72" spans="1:12">
      <c r="A72" s="306"/>
      <c r="B72" s="304"/>
      <c r="C72" s="120" t="s">
        <v>102</v>
      </c>
      <c r="D72" s="96" t="s">
        <v>2</v>
      </c>
      <c r="E72" s="91" t="s">
        <v>2</v>
      </c>
      <c r="F72" s="109">
        <f>F73+F74</f>
        <v>171558</v>
      </c>
      <c r="G72" s="109" t="s">
        <v>2</v>
      </c>
      <c r="H72" s="122"/>
      <c r="I72" s="122"/>
      <c r="J72" s="118"/>
      <c r="K72" s="330"/>
      <c r="L72" s="139"/>
    </row>
    <row r="73" spans="1:12" ht="12" thickBot="1">
      <c r="A73" s="306"/>
      <c r="B73" s="304"/>
      <c r="C73" s="95" t="s">
        <v>103</v>
      </c>
      <c r="D73" s="126"/>
      <c r="E73" s="101"/>
      <c r="F73" s="127">
        <f>F109+F111+83867</f>
        <v>94345</v>
      </c>
      <c r="G73" s="95"/>
      <c r="H73" s="122"/>
      <c r="I73" s="122"/>
      <c r="J73" s="140"/>
      <c r="K73" s="330"/>
      <c r="L73" s="139"/>
    </row>
    <row r="74" spans="1:12" ht="12" thickBot="1">
      <c r="A74" s="306"/>
      <c r="B74" s="304"/>
      <c r="C74" s="95" t="s">
        <v>104</v>
      </c>
      <c r="D74" s="126"/>
      <c r="E74" s="129"/>
      <c r="F74" s="127">
        <f>F110+F112+68409</f>
        <v>77213</v>
      </c>
      <c r="G74" s="95"/>
      <c r="H74" s="122"/>
      <c r="I74" s="122"/>
      <c r="J74" s="140"/>
      <c r="K74" s="330"/>
      <c r="L74" s="139"/>
    </row>
    <row r="75" spans="1:12" ht="12" thickBot="1">
      <c r="A75" s="306"/>
      <c r="B75" s="304"/>
      <c r="C75" s="308" t="s">
        <v>13</v>
      </c>
      <c r="D75" s="309"/>
      <c r="E75" s="309"/>
      <c r="F75" s="309"/>
      <c r="G75" s="309"/>
      <c r="H75" s="309"/>
      <c r="I75" s="309"/>
      <c r="J75" s="317"/>
      <c r="K75" s="330"/>
      <c r="L75" s="139"/>
    </row>
    <row r="76" spans="1:12">
      <c r="A76" s="306"/>
      <c r="B76" s="325"/>
      <c r="C76" s="314" t="s">
        <v>128</v>
      </c>
      <c r="D76" s="315"/>
      <c r="E76" s="315"/>
      <c r="F76" s="315"/>
      <c r="G76" s="315"/>
      <c r="H76" s="315"/>
      <c r="I76" s="315"/>
      <c r="J76" s="316"/>
      <c r="K76" s="330"/>
      <c r="L76" s="139"/>
    </row>
    <row r="77" spans="1:12" ht="34.5">
      <c r="A77" s="306"/>
      <c r="B77" s="85" t="s">
        <v>129</v>
      </c>
      <c r="C77" s="85" t="s">
        <v>2</v>
      </c>
      <c r="D77" s="86" t="s">
        <v>3</v>
      </c>
      <c r="E77" s="86" t="s">
        <v>85</v>
      </c>
      <c r="F77" s="87" t="s">
        <v>130</v>
      </c>
      <c r="G77" s="108" t="s">
        <v>67</v>
      </c>
      <c r="H77" s="108" t="s">
        <v>68</v>
      </c>
      <c r="I77" s="108" t="s">
        <v>69</v>
      </c>
      <c r="J77" s="108" t="s">
        <v>45</v>
      </c>
      <c r="K77" s="330"/>
      <c r="L77" s="139"/>
    </row>
    <row r="78" spans="1:12" ht="12" thickBot="1">
      <c r="A78" s="306"/>
      <c r="B78" s="305" t="s">
        <v>131</v>
      </c>
      <c r="C78" s="120" t="s">
        <v>132</v>
      </c>
      <c r="D78" s="110">
        <v>0</v>
      </c>
      <c r="E78" s="141" t="s">
        <v>2</v>
      </c>
      <c r="F78" s="142">
        <f>F79</f>
        <v>28613</v>
      </c>
      <c r="G78" s="141" t="s">
        <v>2</v>
      </c>
      <c r="H78" s="143"/>
      <c r="I78" s="143"/>
      <c r="J78" s="131">
        <f>F78</f>
        <v>28613</v>
      </c>
      <c r="K78" s="344"/>
      <c r="L78" s="139"/>
    </row>
    <row r="79" spans="1:12">
      <c r="A79" s="306"/>
      <c r="B79" s="306"/>
      <c r="C79" s="144" t="s">
        <v>133</v>
      </c>
      <c r="D79" s="145">
        <v>0</v>
      </c>
      <c r="E79" s="146"/>
      <c r="F79" s="147">
        <v>28613</v>
      </c>
      <c r="G79" s="146"/>
      <c r="H79" s="148"/>
      <c r="I79" s="148"/>
      <c r="J79" s="149">
        <f t="shared" ref="J79:J88" si="2">F79</f>
        <v>28613</v>
      </c>
      <c r="K79" s="344"/>
      <c r="L79" s="139"/>
    </row>
    <row r="80" spans="1:12" ht="12" thickBot="1">
      <c r="A80" s="306"/>
      <c r="B80" s="306"/>
      <c r="C80" s="150" t="s">
        <v>134</v>
      </c>
      <c r="D80" s="151">
        <v>0</v>
      </c>
      <c r="E80" s="152"/>
      <c r="F80" s="153">
        <v>0</v>
      </c>
      <c r="G80" s="152"/>
      <c r="H80" s="154"/>
      <c r="I80" s="154"/>
      <c r="J80" s="155">
        <f t="shared" si="2"/>
        <v>0</v>
      </c>
      <c r="K80" s="344"/>
    </row>
    <row r="81" spans="1:11">
      <c r="A81" s="306"/>
      <c r="B81" s="306"/>
      <c r="C81" s="110" t="s">
        <v>135</v>
      </c>
      <c r="D81" s="156">
        <v>0</v>
      </c>
      <c r="E81" s="157"/>
      <c r="F81" s="158">
        <v>15108</v>
      </c>
      <c r="G81" s="157"/>
      <c r="H81" s="159"/>
      <c r="I81" s="159"/>
      <c r="J81" s="160">
        <f t="shared" si="2"/>
        <v>15108</v>
      </c>
      <c r="K81" s="344"/>
    </row>
    <row r="82" spans="1:11" ht="12" thickBot="1">
      <c r="A82" s="306"/>
      <c r="B82" s="306"/>
      <c r="C82" s="112" t="s">
        <v>136</v>
      </c>
      <c r="D82" s="161">
        <v>0</v>
      </c>
      <c r="E82" s="162"/>
      <c r="F82" s="163">
        <v>13505</v>
      </c>
      <c r="G82" s="162"/>
      <c r="H82" s="164"/>
      <c r="I82" s="164"/>
      <c r="J82" s="165">
        <f t="shared" si="2"/>
        <v>13505</v>
      </c>
      <c r="K82" s="344"/>
    </row>
    <row r="83" spans="1:11">
      <c r="A83" s="306"/>
      <c r="B83" s="306"/>
      <c r="C83" s="98" t="s">
        <v>137</v>
      </c>
      <c r="D83" s="145">
        <v>0</v>
      </c>
      <c r="E83" s="146"/>
      <c r="F83" s="147">
        <v>2032</v>
      </c>
      <c r="G83" s="146"/>
      <c r="H83" s="148"/>
      <c r="I83" s="148"/>
      <c r="J83" s="149">
        <f t="shared" si="2"/>
        <v>2032</v>
      </c>
      <c r="K83" s="344"/>
    </row>
    <row r="84" spans="1:11">
      <c r="A84" s="306"/>
      <c r="B84" s="306"/>
      <c r="C84" s="98" t="s">
        <v>138</v>
      </c>
      <c r="D84" s="166">
        <v>0</v>
      </c>
      <c r="E84" s="167"/>
      <c r="F84" s="168">
        <v>2718</v>
      </c>
      <c r="G84" s="167"/>
      <c r="H84" s="169"/>
      <c r="I84" s="169"/>
      <c r="J84" s="170">
        <f t="shared" si="2"/>
        <v>2718</v>
      </c>
      <c r="K84" s="344"/>
    </row>
    <row r="85" spans="1:11">
      <c r="A85" s="306"/>
      <c r="B85" s="306"/>
      <c r="C85" s="98" t="s">
        <v>139</v>
      </c>
      <c r="D85" s="166">
        <v>0</v>
      </c>
      <c r="E85" s="167"/>
      <c r="F85" s="168">
        <v>7811</v>
      </c>
      <c r="G85" s="167"/>
      <c r="H85" s="169"/>
      <c r="I85" s="169"/>
      <c r="J85" s="170">
        <f t="shared" si="2"/>
        <v>7811</v>
      </c>
      <c r="K85" s="344"/>
    </row>
    <row r="86" spans="1:11">
      <c r="A86" s="306"/>
      <c r="B86" s="306"/>
      <c r="C86" s="98" t="s">
        <v>140</v>
      </c>
      <c r="D86" s="166">
        <v>0</v>
      </c>
      <c r="E86" s="167"/>
      <c r="F86" s="168">
        <v>14307</v>
      </c>
      <c r="G86" s="167"/>
      <c r="H86" s="169"/>
      <c r="I86" s="169"/>
      <c r="J86" s="170">
        <f t="shared" si="2"/>
        <v>14307</v>
      </c>
      <c r="K86" s="344"/>
    </row>
    <row r="87" spans="1:11" ht="12" thickBot="1">
      <c r="A87" s="306"/>
      <c r="B87" s="306"/>
      <c r="C87" s="98" t="s">
        <v>141</v>
      </c>
      <c r="D87" s="151">
        <v>0</v>
      </c>
      <c r="E87" s="152"/>
      <c r="F87" s="153">
        <v>1745</v>
      </c>
      <c r="G87" s="152"/>
      <c r="H87" s="154"/>
      <c r="I87" s="154"/>
      <c r="J87" s="155">
        <f t="shared" si="2"/>
        <v>1745</v>
      </c>
      <c r="K87" s="344"/>
    </row>
    <row r="88" spans="1:11" ht="12" thickBot="1">
      <c r="A88" s="306"/>
      <c r="B88" s="306"/>
      <c r="C88" s="95" t="s">
        <v>142</v>
      </c>
      <c r="D88" s="112">
        <v>0</v>
      </c>
      <c r="E88" s="171"/>
      <c r="F88" s="172">
        <v>2240</v>
      </c>
      <c r="G88" s="171"/>
      <c r="H88" s="173"/>
      <c r="I88" s="173"/>
      <c r="J88" s="174">
        <f t="shared" si="2"/>
        <v>2240</v>
      </c>
      <c r="K88" s="344"/>
    </row>
    <row r="89" spans="1:11" ht="12" thickBot="1">
      <c r="A89" s="306"/>
      <c r="B89" s="306"/>
      <c r="C89" s="130" t="s">
        <v>102</v>
      </c>
      <c r="D89" s="175"/>
      <c r="E89" s="141" t="s">
        <v>2</v>
      </c>
      <c r="F89" s="142">
        <f>F90</f>
        <v>64037</v>
      </c>
      <c r="G89" s="141" t="s">
        <v>2</v>
      </c>
      <c r="H89" s="143"/>
      <c r="I89" s="143"/>
      <c r="J89" s="131">
        <f>F89</f>
        <v>64037</v>
      </c>
      <c r="K89" s="344"/>
    </row>
    <row r="90" spans="1:11">
      <c r="A90" s="306"/>
      <c r="B90" s="306"/>
      <c r="C90" s="144" t="s">
        <v>143</v>
      </c>
      <c r="D90" s="146"/>
      <c r="E90" s="176"/>
      <c r="F90" s="147">
        <v>64037</v>
      </c>
      <c r="G90" s="146"/>
      <c r="H90" s="148"/>
      <c r="I90" s="148"/>
      <c r="J90" s="149">
        <f t="shared" ref="J90:J99" si="3">F90</f>
        <v>64037</v>
      </c>
      <c r="K90" s="344"/>
    </row>
    <row r="91" spans="1:11" ht="12" thickBot="1">
      <c r="A91" s="306"/>
      <c r="B91" s="306"/>
      <c r="C91" s="150" t="s">
        <v>144</v>
      </c>
      <c r="D91" s="162"/>
      <c r="E91" s="177"/>
      <c r="F91" s="153">
        <v>0</v>
      </c>
      <c r="G91" s="152"/>
      <c r="H91" s="154"/>
      <c r="I91" s="154"/>
      <c r="J91" s="155">
        <f t="shared" si="3"/>
        <v>0</v>
      </c>
      <c r="K91" s="344"/>
    </row>
    <row r="92" spans="1:11">
      <c r="A92" s="306"/>
      <c r="B92" s="306"/>
      <c r="C92" s="144" t="s">
        <v>103</v>
      </c>
      <c r="D92" s="146"/>
      <c r="E92" s="178"/>
      <c r="F92" s="158">
        <v>33747</v>
      </c>
      <c r="G92" s="157"/>
      <c r="H92" s="159"/>
      <c r="I92" s="159"/>
      <c r="J92" s="160">
        <f t="shared" si="3"/>
        <v>33747</v>
      </c>
      <c r="K92" s="344"/>
    </row>
    <row r="93" spans="1:11" ht="12" thickBot="1">
      <c r="A93" s="306"/>
      <c r="B93" s="306"/>
      <c r="C93" s="150" t="s">
        <v>104</v>
      </c>
      <c r="D93" s="162"/>
      <c r="E93" s="179"/>
      <c r="F93" s="163">
        <v>30290</v>
      </c>
      <c r="G93" s="162"/>
      <c r="H93" s="164"/>
      <c r="I93" s="164"/>
      <c r="J93" s="165">
        <f t="shared" si="3"/>
        <v>30290</v>
      </c>
      <c r="K93" s="344"/>
    </row>
    <row r="94" spans="1:11">
      <c r="A94" s="306"/>
      <c r="B94" s="306"/>
      <c r="C94" s="144" t="s">
        <v>145</v>
      </c>
      <c r="D94" s="146"/>
      <c r="E94" s="176"/>
      <c r="F94" s="147">
        <v>4547</v>
      </c>
      <c r="G94" s="146"/>
      <c r="H94" s="148"/>
      <c r="I94" s="148"/>
      <c r="J94" s="149">
        <f t="shared" si="3"/>
        <v>4547</v>
      </c>
      <c r="K94" s="344"/>
    </row>
    <row r="95" spans="1:11">
      <c r="A95" s="306"/>
      <c r="B95" s="306"/>
      <c r="C95" s="180" t="s">
        <v>146</v>
      </c>
      <c r="D95" s="167"/>
      <c r="E95" s="181"/>
      <c r="F95" s="168">
        <v>6083</v>
      </c>
      <c r="G95" s="167"/>
      <c r="H95" s="169"/>
      <c r="I95" s="169"/>
      <c r="J95" s="170">
        <f t="shared" si="3"/>
        <v>6083</v>
      </c>
      <c r="K95" s="344"/>
    </row>
    <row r="96" spans="1:11">
      <c r="A96" s="306"/>
      <c r="B96" s="306"/>
      <c r="C96" s="180" t="s">
        <v>147</v>
      </c>
      <c r="D96" s="167"/>
      <c r="E96" s="181"/>
      <c r="F96" s="168">
        <v>17482</v>
      </c>
      <c r="G96" s="167"/>
      <c r="H96" s="169"/>
      <c r="I96" s="169"/>
      <c r="J96" s="170">
        <f t="shared" si="3"/>
        <v>17482</v>
      </c>
      <c r="K96" s="344"/>
    </row>
    <row r="97" spans="1:11">
      <c r="A97" s="306"/>
      <c r="B97" s="306"/>
      <c r="C97" s="180" t="s">
        <v>148</v>
      </c>
      <c r="D97" s="167"/>
      <c r="E97" s="181"/>
      <c r="F97" s="168">
        <v>33235</v>
      </c>
      <c r="G97" s="167"/>
      <c r="H97" s="169"/>
      <c r="I97" s="169"/>
      <c r="J97" s="170">
        <f t="shared" si="3"/>
        <v>33235</v>
      </c>
      <c r="K97" s="344"/>
    </row>
    <row r="98" spans="1:11" ht="12" thickBot="1">
      <c r="A98" s="306"/>
      <c r="B98" s="306"/>
      <c r="C98" s="150" t="s">
        <v>149</v>
      </c>
      <c r="D98" s="182" t="s">
        <v>2</v>
      </c>
      <c r="E98" s="177"/>
      <c r="F98" s="153">
        <v>2690</v>
      </c>
      <c r="G98" s="152"/>
      <c r="H98" s="154"/>
      <c r="I98" s="154"/>
      <c r="J98" s="155">
        <f t="shared" si="3"/>
        <v>2690</v>
      </c>
      <c r="K98" s="344"/>
    </row>
    <row r="99" spans="1:11" ht="12" thickBot="1">
      <c r="A99" s="306"/>
      <c r="B99" s="306"/>
      <c r="C99" s="95" t="s">
        <v>150</v>
      </c>
      <c r="D99" s="183"/>
      <c r="E99" s="171"/>
      <c r="F99" s="172">
        <v>4482</v>
      </c>
      <c r="G99" s="171"/>
      <c r="H99" s="173"/>
      <c r="I99" s="173"/>
      <c r="J99" s="174">
        <f t="shared" si="3"/>
        <v>4482</v>
      </c>
      <c r="K99" s="344"/>
    </row>
    <row r="100" spans="1:11" ht="12" thickBot="1">
      <c r="A100" s="306"/>
      <c r="B100" s="306"/>
      <c r="C100" s="308" t="s">
        <v>13</v>
      </c>
      <c r="D100" s="309"/>
      <c r="E100" s="309"/>
      <c r="F100" s="309"/>
      <c r="G100" s="309"/>
      <c r="H100" s="309"/>
      <c r="I100" s="309"/>
      <c r="J100" s="346"/>
      <c r="K100" s="330"/>
    </row>
    <row r="101" spans="1:11" ht="12" thickBot="1">
      <c r="A101" s="306"/>
      <c r="B101" s="307"/>
      <c r="C101" s="314" t="s">
        <v>151</v>
      </c>
      <c r="D101" s="315"/>
      <c r="E101" s="315"/>
      <c r="F101" s="315"/>
      <c r="G101" s="315"/>
      <c r="H101" s="315"/>
      <c r="I101" s="315"/>
      <c r="J101" s="316"/>
      <c r="K101" s="330"/>
    </row>
    <row r="102" spans="1:11" ht="46.5" thickBot="1">
      <c r="A102" s="306"/>
      <c r="B102" s="184" t="s">
        <v>152</v>
      </c>
      <c r="C102" s="85" t="s">
        <v>2</v>
      </c>
      <c r="D102" s="86" t="s">
        <v>3</v>
      </c>
      <c r="E102" s="86" t="s">
        <v>85</v>
      </c>
      <c r="F102" s="87" t="s">
        <v>153</v>
      </c>
      <c r="G102" s="87" t="s">
        <v>154</v>
      </c>
      <c r="H102" s="108" t="s">
        <v>155</v>
      </c>
      <c r="I102" s="108" t="s">
        <v>156</v>
      </c>
      <c r="J102" s="102" t="s">
        <v>45</v>
      </c>
      <c r="K102" s="330"/>
    </row>
    <row r="103" spans="1:11" ht="12" thickBot="1">
      <c r="A103" s="306"/>
      <c r="B103" s="305" t="s">
        <v>157</v>
      </c>
      <c r="C103" s="120" t="s">
        <v>132</v>
      </c>
      <c r="D103" s="185" t="s">
        <v>158</v>
      </c>
      <c r="E103" s="91" t="s">
        <v>2</v>
      </c>
      <c r="F103" s="109">
        <f>SUM(F104:F107)</f>
        <v>29977</v>
      </c>
      <c r="G103" s="109">
        <f>SUM(G104:G107)</f>
        <v>166565</v>
      </c>
      <c r="H103" s="122"/>
      <c r="I103" s="122"/>
      <c r="J103" s="131">
        <f>G103</f>
        <v>166565</v>
      </c>
      <c r="K103" s="330"/>
    </row>
    <row r="104" spans="1:11" ht="12" thickBot="1">
      <c r="A104" s="306"/>
      <c r="B104" s="306"/>
      <c r="C104" s="186" t="s">
        <v>159</v>
      </c>
      <c r="D104" s="185" t="s">
        <v>160</v>
      </c>
      <c r="E104" s="91"/>
      <c r="F104" s="109">
        <v>7389</v>
      </c>
      <c r="G104" s="109">
        <v>40228</v>
      </c>
      <c r="H104" s="122"/>
      <c r="I104" s="122"/>
      <c r="J104" s="131">
        <f t="shared" ref="J104:J112" si="4">G104</f>
        <v>40228</v>
      </c>
      <c r="K104" s="330"/>
    </row>
    <row r="105" spans="1:11" ht="12" thickBot="1">
      <c r="A105" s="306"/>
      <c r="B105" s="306"/>
      <c r="C105" s="186" t="s">
        <v>161</v>
      </c>
      <c r="D105" s="185" t="s">
        <v>162</v>
      </c>
      <c r="E105" s="91"/>
      <c r="F105" s="109">
        <v>3670</v>
      </c>
      <c r="G105" s="109">
        <v>24121</v>
      </c>
      <c r="H105" s="122"/>
      <c r="I105" s="122"/>
      <c r="J105" s="131">
        <f t="shared" si="4"/>
        <v>24121</v>
      </c>
      <c r="K105" s="330"/>
    </row>
    <row r="106" spans="1:11" ht="12" thickBot="1">
      <c r="A106" s="306"/>
      <c r="B106" s="306"/>
      <c r="C106" s="186" t="s">
        <v>163</v>
      </c>
      <c r="D106" s="185" t="s">
        <v>164</v>
      </c>
      <c r="E106" s="91"/>
      <c r="F106" s="109">
        <v>9248</v>
      </c>
      <c r="G106" s="109">
        <v>49826</v>
      </c>
      <c r="H106" s="122"/>
      <c r="I106" s="122"/>
      <c r="J106" s="131">
        <f t="shared" si="4"/>
        <v>49826</v>
      </c>
      <c r="K106" s="330"/>
    </row>
    <row r="107" spans="1:11" ht="12" thickBot="1">
      <c r="A107" s="306"/>
      <c r="B107" s="306"/>
      <c r="C107" s="90" t="s">
        <v>165</v>
      </c>
      <c r="D107" s="185" t="s">
        <v>166</v>
      </c>
      <c r="E107" s="91"/>
      <c r="F107" s="109">
        <v>9670</v>
      </c>
      <c r="G107" s="109">
        <v>52390</v>
      </c>
      <c r="H107" s="122"/>
      <c r="I107" s="122"/>
      <c r="J107" s="131">
        <f t="shared" si="4"/>
        <v>52390</v>
      </c>
      <c r="K107" s="330"/>
    </row>
    <row r="108" spans="1:11" ht="12" thickBot="1">
      <c r="A108" s="306"/>
      <c r="B108" s="306"/>
      <c r="C108" s="121" t="s">
        <v>102</v>
      </c>
      <c r="D108" s="96" t="s">
        <v>2</v>
      </c>
      <c r="E108" s="91" t="s">
        <v>2</v>
      </c>
      <c r="F108" s="109">
        <f>SUM(F109:F112)</f>
        <v>19282</v>
      </c>
      <c r="G108" s="109">
        <f>SUM(G109:G112)</f>
        <v>0</v>
      </c>
      <c r="H108" s="187"/>
      <c r="I108" s="187"/>
      <c r="J108" s="131">
        <f t="shared" si="4"/>
        <v>0</v>
      </c>
      <c r="K108" s="330"/>
    </row>
    <row r="109" spans="1:11" ht="12" thickBot="1">
      <c r="A109" s="306"/>
      <c r="B109" s="306"/>
      <c r="C109" s="186" t="s">
        <v>167</v>
      </c>
      <c r="D109" s="126"/>
      <c r="E109" s="101"/>
      <c r="F109" s="188">
        <v>4554</v>
      </c>
      <c r="G109" s="127"/>
      <c r="H109" s="189"/>
      <c r="I109" s="187"/>
      <c r="J109" s="131">
        <f t="shared" si="4"/>
        <v>0</v>
      </c>
      <c r="K109" s="330"/>
    </row>
    <row r="110" spans="1:11" ht="12" thickBot="1">
      <c r="A110" s="306"/>
      <c r="B110" s="306"/>
      <c r="C110" s="186" t="s">
        <v>168</v>
      </c>
      <c r="D110" s="126"/>
      <c r="E110" s="101"/>
      <c r="F110" s="188">
        <v>2815</v>
      </c>
      <c r="G110" s="127"/>
      <c r="H110" s="189"/>
      <c r="I110" s="187"/>
      <c r="J110" s="131">
        <f t="shared" si="4"/>
        <v>0</v>
      </c>
      <c r="K110" s="330"/>
    </row>
    <row r="111" spans="1:11" ht="12" thickBot="1">
      <c r="A111" s="306"/>
      <c r="B111" s="306"/>
      <c r="C111" s="186" t="s">
        <v>169</v>
      </c>
      <c r="D111" s="126"/>
      <c r="E111" s="101"/>
      <c r="F111" s="188">
        <v>5924</v>
      </c>
      <c r="G111" s="127"/>
      <c r="H111" s="189"/>
      <c r="I111" s="187"/>
      <c r="J111" s="131">
        <f t="shared" si="4"/>
        <v>0</v>
      </c>
      <c r="K111" s="330"/>
    </row>
    <row r="112" spans="1:11" ht="12" thickBot="1">
      <c r="A112" s="306"/>
      <c r="B112" s="306"/>
      <c r="C112" s="90" t="s">
        <v>170</v>
      </c>
      <c r="D112" s="126"/>
      <c r="E112" s="101"/>
      <c r="F112" s="188">
        <v>5989</v>
      </c>
      <c r="G112" s="127"/>
      <c r="H112" s="189"/>
      <c r="I112" s="187"/>
      <c r="J112" s="131">
        <f t="shared" si="4"/>
        <v>0</v>
      </c>
      <c r="K112" s="330"/>
    </row>
    <row r="113" spans="1:11" ht="12" thickBot="1">
      <c r="A113" s="306"/>
      <c r="B113" s="306"/>
      <c r="C113" s="309" t="s">
        <v>13</v>
      </c>
      <c r="D113" s="309"/>
      <c r="E113" s="309"/>
      <c r="F113" s="309"/>
      <c r="G113" s="309"/>
      <c r="H113" s="309"/>
      <c r="I113" s="309"/>
      <c r="J113" s="317"/>
      <c r="K113" s="330"/>
    </row>
    <row r="114" spans="1:11" ht="12" thickBot="1">
      <c r="A114" s="306"/>
      <c r="B114" s="307"/>
      <c r="C114" s="315" t="s">
        <v>171</v>
      </c>
      <c r="D114" s="315"/>
      <c r="E114" s="315"/>
      <c r="F114" s="315"/>
      <c r="G114" s="315"/>
      <c r="H114" s="315"/>
      <c r="I114" s="315"/>
      <c r="J114" s="316"/>
      <c r="K114" s="330"/>
    </row>
    <row r="115" spans="1:11" ht="46.5" thickBot="1">
      <c r="A115" s="306"/>
      <c r="B115" s="184" t="s">
        <v>172</v>
      </c>
      <c r="C115" s="85" t="s">
        <v>2</v>
      </c>
      <c r="D115" s="86" t="s">
        <v>3</v>
      </c>
      <c r="E115" s="86" t="s">
        <v>85</v>
      </c>
      <c r="F115" s="87" t="s">
        <v>153</v>
      </c>
      <c r="G115" s="87" t="s">
        <v>154</v>
      </c>
      <c r="H115" s="108" t="s">
        <v>155</v>
      </c>
      <c r="I115" s="108" t="s">
        <v>156</v>
      </c>
      <c r="J115" s="102" t="s">
        <v>45</v>
      </c>
      <c r="K115" s="330"/>
    </row>
    <row r="116" spans="1:11" ht="12" thickBot="1">
      <c r="A116" s="306"/>
      <c r="B116" s="326" t="s">
        <v>173</v>
      </c>
      <c r="C116" s="120" t="s">
        <v>174</v>
      </c>
      <c r="D116" s="124">
        <v>6927</v>
      </c>
      <c r="E116" s="91" t="s">
        <v>2</v>
      </c>
      <c r="F116" s="109">
        <v>1278</v>
      </c>
      <c r="G116" s="109">
        <v>9204</v>
      </c>
      <c r="H116" s="187"/>
      <c r="I116" s="187"/>
      <c r="J116" s="131">
        <f>SUM(F116:I116)</f>
        <v>10482</v>
      </c>
      <c r="K116" s="330"/>
    </row>
    <row r="117" spans="1:11" ht="12" thickBot="1">
      <c r="A117" s="306"/>
      <c r="B117" s="327"/>
      <c r="C117" s="121" t="s">
        <v>175</v>
      </c>
      <c r="D117" s="96" t="s">
        <v>2</v>
      </c>
      <c r="E117" s="91" t="s">
        <v>2</v>
      </c>
      <c r="F117" s="109">
        <v>1885</v>
      </c>
      <c r="G117" s="109" t="s">
        <v>2</v>
      </c>
      <c r="H117" s="187"/>
      <c r="I117" s="187"/>
      <c r="J117" s="131">
        <f>SUM(F117:I117)</f>
        <v>1885</v>
      </c>
      <c r="K117" s="330"/>
    </row>
    <row r="118" spans="1:11" ht="12" thickBot="1">
      <c r="A118" s="306"/>
      <c r="B118" s="327"/>
      <c r="C118" s="309" t="s">
        <v>13</v>
      </c>
      <c r="D118" s="309"/>
      <c r="E118" s="309"/>
      <c r="F118" s="309"/>
      <c r="G118" s="309"/>
      <c r="H118" s="309"/>
      <c r="I118" s="309"/>
      <c r="J118" s="317"/>
      <c r="K118" s="330"/>
    </row>
    <row r="119" spans="1:11" ht="12" thickBot="1">
      <c r="A119" s="306"/>
      <c r="B119" s="328"/>
      <c r="C119" s="315" t="s">
        <v>171</v>
      </c>
      <c r="D119" s="315"/>
      <c r="E119" s="315"/>
      <c r="F119" s="315"/>
      <c r="G119" s="315"/>
      <c r="H119" s="315"/>
      <c r="I119" s="315"/>
      <c r="J119" s="316"/>
      <c r="K119" s="330"/>
    </row>
    <row r="120" spans="1:11" ht="46.5" thickBot="1">
      <c r="A120" s="306"/>
      <c r="B120" s="184" t="s">
        <v>176</v>
      </c>
      <c r="C120" s="85" t="s">
        <v>2</v>
      </c>
      <c r="D120" s="86" t="s">
        <v>3</v>
      </c>
      <c r="E120" s="86" t="s">
        <v>85</v>
      </c>
      <c r="F120" s="87" t="s">
        <v>153</v>
      </c>
      <c r="G120" s="87" t="s">
        <v>154</v>
      </c>
      <c r="H120" s="108" t="s">
        <v>155</v>
      </c>
      <c r="I120" s="108" t="s">
        <v>156</v>
      </c>
      <c r="J120" s="102" t="s">
        <v>45</v>
      </c>
      <c r="K120" s="330"/>
    </row>
    <row r="121" spans="1:11">
      <c r="A121" s="323"/>
      <c r="B121" s="326" t="s">
        <v>177</v>
      </c>
      <c r="C121" s="120" t="s">
        <v>178</v>
      </c>
      <c r="D121" s="124">
        <v>1724</v>
      </c>
      <c r="E121" s="91" t="s">
        <v>2</v>
      </c>
      <c r="F121" s="109">
        <f>334</f>
        <v>334</v>
      </c>
      <c r="G121" s="109">
        <f>2022+659</f>
        <v>2681</v>
      </c>
      <c r="H121" s="187"/>
      <c r="I121" s="187"/>
      <c r="J121" s="131">
        <f>SUM(F121:I121)</f>
        <v>3015</v>
      </c>
      <c r="K121" s="330"/>
    </row>
    <row r="122" spans="1:11" ht="12" thickBot="1">
      <c r="A122" s="324"/>
      <c r="B122" s="327"/>
      <c r="C122" s="121" t="s">
        <v>179</v>
      </c>
      <c r="D122" s="96" t="s">
        <v>2</v>
      </c>
      <c r="E122" s="91" t="s">
        <v>2</v>
      </c>
      <c r="F122" s="109">
        <v>140</v>
      </c>
      <c r="G122" s="109" t="s">
        <v>2</v>
      </c>
      <c r="H122" s="187"/>
      <c r="I122" s="187"/>
      <c r="J122" s="131">
        <f>SUM(F122:I122)</f>
        <v>140</v>
      </c>
      <c r="K122" s="330"/>
    </row>
    <row r="123" spans="1:11" ht="12" thickBot="1">
      <c r="A123" s="190" t="s">
        <v>14</v>
      </c>
      <c r="B123" s="327"/>
      <c r="C123" s="309" t="s">
        <v>13</v>
      </c>
      <c r="D123" s="309"/>
      <c r="E123" s="309"/>
      <c r="F123" s="309"/>
      <c r="G123" s="309"/>
      <c r="H123" s="309"/>
      <c r="I123" s="309"/>
      <c r="J123" s="317"/>
      <c r="K123" s="330"/>
    </row>
    <row r="124" spans="1:11" ht="12" thickBot="1">
      <c r="A124" s="229">
        <v>0.2</v>
      </c>
      <c r="B124" s="328"/>
      <c r="C124" s="315" t="s">
        <v>171</v>
      </c>
      <c r="D124" s="315"/>
      <c r="E124" s="315"/>
      <c r="F124" s="315"/>
      <c r="G124" s="315"/>
      <c r="H124" s="315"/>
      <c r="I124" s="315"/>
      <c r="J124" s="316"/>
      <c r="K124" s="345"/>
    </row>
    <row r="126" spans="1:11" ht="12" thickBot="1"/>
    <row r="127" spans="1:11" ht="35.1" thickBot="1">
      <c r="A127" s="115" t="s">
        <v>180</v>
      </c>
      <c r="B127" s="106" t="s">
        <v>181</v>
      </c>
      <c r="C127" s="83" t="s">
        <v>2</v>
      </c>
      <c r="D127" s="191" t="s">
        <v>3</v>
      </c>
      <c r="E127" s="107" t="s">
        <v>182</v>
      </c>
      <c r="F127" s="103" t="s">
        <v>183</v>
      </c>
      <c r="G127" s="103" t="s">
        <v>184</v>
      </c>
      <c r="H127" s="103" t="s">
        <v>185</v>
      </c>
      <c r="I127" s="103" t="s">
        <v>186</v>
      </c>
      <c r="J127" s="103" t="s">
        <v>187</v>
      </c>
      <c r="K127" s="88" t="s">
        <v>5</v>
      </c>
    </row>
    <row r="128" spans="1:11" ht="12.95" customHeight="1" thickBot="1">
      <c r="A128" s="305" t="s">
        <v>188</v>
      </c>
      <c r="B128" s="305" t="s">
        <v>189</v>
      </c>
      <c r="C128" s="192" t="s">
        <v>8</v>
      </c>
      <c r="D128" s="97">
        <v>0</v>
      </c>
      <c r="E128" s="91" t="s">
        <v>2</v>
      </c>
      <c r="F128" s="109">
        <f>80000+200000+30000</f>
        <v>310000</v>
      </c>
      <c r="G128" s="109">
        <f>80000+200000+30000</f>
        <v>310000</v>
      </c>
      <c r="H128" s="109">
        <f>120000+200000+30000</f>
        <v>350000</v>
      </c>
      <c r="I128" s="109">
        <v>403926</v>
      </c>
      <c r="J128" s="204">
        <v>1373926</v>
      </c>
      <c r="K128" s="319" t="s">
        <v>190</v>
      </c>
    </row>
    <row r="129" spans="1:11" ht="12" thickBot="1">
      <c r="A129" s="306"/>
      <c r="B129" s="306"/>
      <c r="C129" s="193" t="s">
        <v>11</v>
      </c>
      <c r="D129" s="194" t="s">
        <v>2</v>
      </c>
      <c r="E129" s="91" t="s">
        <v>2</v>
      </c>
      <c r="F129" s="124">
        <f>204895+81234+32268</f>
        <v>318397</v>
      </c>
      <c r="G129" s="124" t="s">
        <v>2</v>
      </c>
      <c r="H129" s="90"/>
      <c r="I129" s="90"/>
      <c r="J129" s="90"/>
      <c r="K129" s="338"/>
    </row>
    <row r="130" spans="1:11" ht="12" thickBot="1">
      <c r="A130" s="306"/>
      <c r="B130" s="306"/>
      <c r="C130" s="308" t="s">
        <v>13</v>
      </c>
      <c r="D130" s="309"/>
      <c r="E130" s="309"/>
      <c r="F130" s="309"/>
      <c r="G130" s="309"/>
      <c r="H130" s="309"/>
      <c r="I130" s="309"/>
      <c r="J130" s="309"/>
      <c r="K130" s="338"/>
    </row>
    <row r="131" spans="1:11" ht="12" thickBot="1">
      <c r="A131" s="306"/>
      <c r="B131" s="307"/>
      <c r="C131" s="314" t="s">
        <v>191</v>
      </c>
      <c r="D131" s="315"/>
      <c r="E131" s="315"/>
      <c r="F131" s="315"/>
      <c r="G131" s="315"/>
      <c r="H131" s="315"/>
      <c r="I131" s="315"/>
      <c r="J131" s="315"/>
      <c r="K131" s="338"/>
    </row>
    <row r="132" spans="1:11" ht="35.1" thickBot="1">
      <c r="A132" s="306"/>
      <c r="B132" s="85" t="s">
        <v>192</v>
      </c>
      <c r="C132" s="195" t="s">
        <v>2</v>
      </c>
      <c r="D132" s="191" t="s">
        <v>3</v>
      </c>
      <c r="E132" s="107" t="s">
        <v>182</v>
      </c>
      <c r="F132" s="103" t="s">
        <v>183</v>
      </c>
      <c r="G132" s="103" t="s">
        <v>184</v>
      </c>
      <c r="H132" s="103" t="s">
        <v>185</v>
      </c>
      <c r="I132" s="103" t="s">
        <v>186</v>
      </c>
      <c r="J132" s="103" t="s">
        <v>187</v>
      </c>
      <c r="K132" s="338"/>
    </row>
    <row r="133" spans="1:11" ht="45.95">
      <c r="A133" s="306"/>
      <c r="B133" s="305" t="s">
        <v>177</v>
      </c>
      <c r="C133" s="193" t="s">
        <v>132</v>
      </c>
      <c r="D133" s="97">
        <v>0</v>
      </c>
      <c r="E133" s="91" t="s">
        <v>2</v>
      </c>
      <c r="F133" s="97" t="s">
        <v>193</v>
      </c>
      <c r="G133" s="97" t="s">
        <v>194</v>
      </c>
      <c r="H133" s="97" t="s">
        <v>194</v>
      </c>
      <c r="I133" s="97" t="s">
        <v>194</v>
      </c>
      <c r="J133" s="97" t="s">
        <v>195</v>
      </c>
      <c r="K133" s="338"/>
    </row>
    <row r="134" spans="1:11" ht="12" thickBot="1">
      <c r="A134" s="306"/>
      <c r="B134" s="323"/>
      <c r="C134" s="196" t="s">
        <v>135</v>
      </c>
      <c r="D134" s="97">
        <v>0</v>
      </c>
      <c r="E134" s="91"/>
      <c r="F134" s="109">
        <v>3670</v>
      </c>
      <c r="G134" s="232"/>
      <c r="H134" s="232"/>
      <c r="I134" s="232"/>
      <c r="J134" s="232"/>
      <c r="K134" s="338"/>
    </row>
    <row r="135" spans="1:11" ht="12" thickBot="1">
      <c r="A135" s="306"/>
      <c r="B135" s="323"/>
      <c r="C135" s="196" t="s">
        <v>136</v>
      </c>
      <c r="D135" s="97">
        <v>0</v>
      </c>
      <c r="E135" s="91"/>
      <c r="F135" s="109">
        <v>3820</v>
      </c>
      <c r="G135" s="232"/>
      <c r="H135" s="232"/>
      <c r="I135" s="232"/>
      <c r="J135" s="232"/>
      <c r="K135" s="338"/>
    </row>
    <row r="136" spans="1:11" ht="35.1" thickBot="1">
      <c r="A136" s="306"/>
      <c r="B136" s="323"/>
      <c r="C136" s="196" t="s">
        <v>11</v>
      </c>
      <c r="D136" s="97" t="s">
        <v>2</v>
      </c>
      <c r="E136" s="91" t="s">
        <v>2</v>
      </c>
      <c r="F136" s="97" t="s">
        <v>196</v>
      </c>
      <c r="G136" s="97" t="s">
        <v>2</v>
      </c>
      <c r="H136" s="97" t="s">
        <v>2</v>
      </c>
      <c r="I136" s="97" t="s">
        <v>2</v>
      </c>
      <c r="J136" s="97" t="s">
        <v>2</v>
      </c>
      <c r="K136" s="338"/>
    </row>
    <row r="137" spans="1:11" ht="12" thickBot="1">
      <c r="A137" s="306"/>
      <c r="B137" s="306"/>
      <c r="C137" s="347" t="s">
        <v>13</v>
      </c>
      <c r="D137" s="309"/>
      <c r="E137" s="310"/>
      <c r="F137" s="309"/>
      <c r="G137" s="309"/>
      <c r="H137" s="309"/>
      <c r="I137" s="309"/>
      <c r="J137" s="309"/>
      <c r="K137" s="338"/>
    </row>
    <row r="138" spans="1:11" ht="12" thickBot="1">
      <c r="A138" s="306"/>
      <c r="B138" s="307"/>
      <c r="C138" s="314" t="s">
        <v>191</v>
      </c>
      <c r="D138" s="315"/>
      <c r="E138" s="315"/>
      <c r="F138" s="315"/>
      <c r="G138" s="315"/>
      <c r="H138" s="315"/>
      <c r="I138" s="315"/>
      <c r="J138" s="315"/>
      <c r="K138" s="338"/>
    </row>
    <row r="139" spans="1:11" ht="35.1" thickBot="1">
      <c r="A139" s="306"/>
      <c r="B139" s="85" t="s">
        <v>197</v>
      </c>
      <c r="C139" s="195" t="s">
        <v>2</v>
      </c>
      <c r="D139" s="191" t="s">
        <v>3</v>
      </c>
      <c r="E139" s="107" t="s">
        <v>182</v>
      </c>
      <c r="F139" s="103" t="s">
        <v>183</v>
      </c>
      <c r="G139" s="103" t="s">
        <v>184</v>
      </c>
      <c r="H139" s="103" t="s">
        <v>185</v>
      </c>
      <c r="I139" s="103" t="s">
        <v>186</v>
      </c>
      <c r="J139" s="103" t="s">
        <v>187</v>
      </c>
      <c r="K139" s="338"/>
    </row>
    <row r="140" spans="1:11" ht="114.6" customHeight="1" thickBot="1">
      <c r="A140" s="306"/>
      <c r="B140" s="305" t="s">
        <v>198</v>
      </c>
      <c r="C140" s="197" t="s">
        <v>8</v>
      </c>
      <c r="D140" s="95" t="s">
        <v>199</v>
      </c>
      <c r="E140" s="91" t="s">
        <v>2</v>
      </c>
      <c r="F140" s="198" t="s">
        <v>200</v>
      </c>
      <c r="G140" s="198" t="s">
        <v>201</v>
      </c>
      <c r="H140" s="198" t="s">
        <v>202</v>
      </c>
      <c r="I140" s="198" t="s">
        <v>203</v>
      </c>
      <c r="J140" s="198" t="s">
        <v>204</v>
      </c>
      <c r="K140" s="338"/>
    </row>
    <row r="141" spans="1:11" ht="138.6" thickBot="1">
      <c r="A141" s="306"/>
      <c r="B141" s="306"/>
      <c r="C141" s="196" t="s">
        <v>11</v>
      </c>
      <c r="D141" s="199" t="s">
        <v>2</v>
      </c>
      <c r="E141" s="101" t="s">
        <v>2</v>
      </c>
      <c r="F141" s="90" t="s">
        <v>205</v>
      </c>
      <c r="G141" s="90" t="s">
        <v>2</v>
      </c>
      <c r="H141" s="90"/>
      <c r="I141" s="90"/>
      <c r="J141" s="90"/>
      <c r="K141" s="338"/>
    </row>
    <row r="142" spans="1:11" ht="12" thickBot="1">
      <c r="A142" s="306"/>
      <c r="B142" s="306"/>
      <c r="C142" s="308" t="s">
        <v>13</v>
      </c>
      <c r="D142" s="309"/>
      <c r="E142" s="310"/>
      <c r="F142" s="309"/>
      <c r="G142" s="309"/>
      <c r="H142" s="309"/>
      <c r="I142" s="309"/>
      <c r="J142" s="309"/>
      <c r="K142" s="338"/>
    </row>
    <row r="143" spans="1:11" ht="14.1" customHeight="1" thickBot="1">
      <c r="A143" s="306"/>
      <c r="B143" s="307"/>
      <c r="C143" s="314" t="s">
        <v>191</v>
      </c>
      <c r="D143" s="315"/>
      <c r="E143" s="315"/>
      <c r="F143" s="315"/>
      <c r="G143" s="315"/>
      <c r="H143" s="315"/>
      <c r="I143" s="315"/>
      <c r="J143" s="315"/>
      <c r="K143" s="338"/>
    </row>
    <row r="144" spans="1:11" ht="35.1" thickBot="1">
      <c r="A144" s="306"/>
      <c r="B144" s="85" t="s">
        <v>206</v>
      </c>
      <c r="C144" s="195" t="s">
        <v>2</v>
      </c>
      <c r="D144" s="191" t="s">
        <v>3</v>
      </c>
      <c r="E144" s="107" t="s">
        <v>182</v>
      </c>
      <c r="F144" s="103" t="s">
        <v>183</v>
      </c>
      <c r="G144" s="103" t="s">
        <v>184</v>
      </c>
      <c r="H144" s="103" t="s">
        <v>185</v>
      </c>
      <c r="I144" s="103" t="s">
        <v>186</v>
      </c>
      <c r="J144" s="103" t="s">
        <v>187</v>
      </c>
      <c r="K144" s="338"/>
    </row>
    <row r="145" spans="1:11" ht="12" thickBot="1">
      <c r="A145" s="306"/>
      <c r="B145" s="305" t="s">
        <v>207</v>
      </c>
      <c r="C145" s="193" t="s">
        <v>132</v>
      </c>
      <c r="D145" s="124">
        <v>1564990</v>
      </c>
      <c r="E145" s="129" t="s">
        <v>2</v>
      </c>
      <c r="F145" s="127">
        <v>30000</v>
      </c>
      <c r="G145" s="109">
        <v>30000</v>
      </c>
      <c r="H145" s="109">
        <v>30000</v>
      </c>
      <c r="I145" s="109">
        <v>30000</v>
      </c>
      <c r="J145" s="109">
        <v>120000</v>
      </c>
      <c r="K145" s="338"/>
    </row>
    <row r="146" spans="1:11" ht="12" thickBot="1">
      <c r="A146" s="306"/>
      <c r="B146" s="306"/>
      <c r="C146" s="200" t="s">
        <v>135</v>
      </c>
      <c r="D146" s="95"/>
      <c r="E146" s="129"/>
      <c r="F146" s="201">
        <v>15300</v>
      </c>
      <c r="G146" s="233"/>
      <c r="H146" s="233"/>
      <c r="I146" s="233"/>
      <c r="J146" s="233"/>
      <c r="K146" s="338"/>
    </row>
    <row r="147" spans="1:11" ht="12" thickBot="1">
      <c r="A147" s="306"/>
      <c r="B147" s="306"/>
      <c r="C147" s="130" t="s">
        <v>136</v>
      </c>
      <c r="D147" s="97"/>
      <c r="E147" s="129"/>
      <c r="F147" s="202">
        <v>14700</v>
      </c>
      <c r="G147" s="233"/>
      <c r="H147" s="233"/>
      <c r="I147" s="233"/>
      <c r="J147" s="233"/>
      <c r="K147" s="338"/>
    </row>
    <row r="148" spans="1:11" ht="12" thickBot="1">
      <c r="A148" s="306"/>
      <c r="B148" s="306"/>
      <c r="C148" s="196" t="s">
        <v>102</v>
      </c>
      <c r="D148" s="97" t="s">
        <v>2</v>
      </c>
      <c r="E148" s="203" t="s">
        <v>2</v>
      </c>
      <c r="F148" s="131">
        <v>32268</v>
      </c>
      <c r="G148" s="97" t="s">
        <v>2</v>
      </c>
      <c r="H148" s="97" t="s">
        <v>2</v>
      </c>
      <c r="I148" s="97" t="s">
        <v>2</v>
      </c>
      <c r="J148" s="97" t="s">
        <v>2</v>
      </c>
      <c r="K148" s="338"/>
    </row>
    <row r="149" spans="1:11" ht="12" thickBot="1">
      <c r="A149" s="193"/>
      <c r="B149" s="306"/>
      <c r="C149" s="308" t="s">
        <v>13</v>
      </c>
      <c r="D149" s="309"/>
      <c r="E149" s="310"/>
      <c r="F149" s="309"/>
      <c r="G149" s="309"/>
      <c r="H149" s="309"/>
      <c r="I149" s="309"/>
      <c r="J149" s="309"/>
      <c r="K149" s="338"/>
    </row>
    <row r="150" spans="1:11" ht="12" thickBot="1">
      <c r="A150" s="268"/>
      <c r="B150" s="307"/>
      <c r="C150" s="314" t="s">
        <v>191</v>
      </c>
      <c r="D150" s="315"/>
      <c r="E150" s="315"/>
      <c r="F150" s="315"/>
      <c r="G150" s="315"/>
      <c r="H150" s="315"/>
      <c r="I150" s="315"/>
      <c r="J150" s="315"/>
      <c r="K150" s="339"/>
    </row>
    <row r="151" spans="1:11" ht="35.1" thickBot="1">
      <c r="A151" s="262"/>
      <c r="B151" s="83" t="s">
        <v>208</v>
      </c>
      <c r="C151" s="195" t="s">
        <v>2</v>
      </c>
      <c r="D151" s="191" t="s">
        <v>3</v>
      </c>
      <c r="E151" s="107" t="s">
        <v>182</v>
      </c>
      <c r="F151" s="103" t="s">
        <v>183</v>
      </c>
      <c r="G151" s="103" t="s">
        <v>184</v>
      </c>
      <c r="H151" s="103" t="s">
        <v>185</v>
      </c>
      <c r="I151" s="103" t="s">
        <v>186</v>
      </c>
      <c r="J151" s="103" t="s">
        <v>187</v>
      </c>
      <c r="K151" s="263"/>
    </row>
    <row r="152" spans="1:11" ht="57.95" thickBot="1">
      <c r="A152" s="262"/>
      <c r="B152" s="284" t="s">
        <v>209</v>
      </c>
      <c r="C152" s="193" t="s">
        <v>132</v>
      </c>
      <c r="D152" s="264" t="s">
        <v>2</v>
      </c>
      <c r="E152" s="265" t="s">
        <v>2</v>
      </c>
      <c r="F152" s="264" t="s">
        <v>2</v>
      </c>
      <c r="G152" s="264" t="s">
        <v>2</v>
      </c>
      <c r="H152" s="255">
        <v>0</v>
      </c>
      <c r="I152" s="255" t="s">
        <v>210</v>
      </c>
      <c r="J152" s="255" t="s">
        <v>210</v>
      </c>
      <c r="K152" s="263"/>
    </row>
    <row r="153" spans="1:11" ht="12" thickBot="1">
      <c r="A153" s="262"/>
      <c r="B153" s="285"/>
      <c r="C153" s="196" t="s">
        <v>102</v>
      </c>
      <c r="D153" s="264" t="s">
        <v>2</v>
      </c>
      <c r="E153" s="264" t="s">
        <v>2</v>
      </c>
      <c r="F153" s="266" t="s">
        <v>2</v>
      </c>
      <c r="G153" s="266" t="s">
        <v>2</v>
      </c>
      <c r="H153" s="267" t="s">
        <v>2</v>
      </c>
      <c r="I153" s="267" t="s">
        <v>2</v>
      </c>
      <c r="J153" s="267" t="s">
        <v>2</v>
      </c>
      <c r="K153" s="263"/>
    </row>
    <row r="154" spans="1:11" ht="12" thickBot="1">
      <c r="A154" s="262"/>
      <c r="B154" s="285"/>
      <c r="C154" s="308" t="s">
        <v>13</v>
      </c>
      <c r="D154" s="309"/>
      <c r="E154" s="310"/>
      <c r="F154" s="309"/>
      <c r="G154" s="309"/>
      <c r="H154" s="309"/>
      <c r="I154" s="309"/>
      <c r="J154" s="309"/>
      <c r="K154" s="263"/>
    </row>
    <row r="155" spans="1:11" ht="14.1" customHeight="1" thickBot="1">
      <c r="A155" s="262"/>
      <c r="B155" s="287"/>
      <c r="C155" s="311" t="s">
        <v>191</v>
      </c>
      <c r="D155" s="312"/>
      <c r="E155" s="312"/>
      <c r="F155" s="312"/>
      <c r="G155" s="312"/>
      <c r="H155" s="312"/>
      <c r="I155" s="312"/>
      <c r="J155" s="312"/>
      <c r="K155" s="263"/>
    </row>
    <row r="156" spans="1:11" ht="35.1" thickBot="1">
      <c r="A156" s="262"/>
      <c r="B156" s="83" t="s">
        <v>211</v>
      </c>
      <c r="C156" s="195" t="s">
        <v>2</v>
      </c>
      <c r="D156" s="191" t="s">
        <v>3</v>
      </c>
      <c r="E156" s="107" t="s">
        <v>182</v>
      </c>
      <c r="F156" s="103" t="s">
        <v>183</v>
      </c>
      <c r="G156" s="103" t="s">
        <v>184</v>
      </c>
      <c r="H156" s="103" t="s">
        <v>185</v>
      </c>
      <c r="I156" s="103" t="s">
        <v>186</v>
      </c>
      <c r="J156" s="103" t="s">
        <v>187</v>
      </c>
      <c r="K156" s="263"/>
    </row>
    <row r="157" spans="1:11" ht="23.45" thickBot="1">
      <c r="A157" s="262"/>
      <c r="B157" s="284" t="s">
        <v>212</v>
      </c>
      <c r="C157" s="197" t="s">
        <v>8</v>
      </c>
      <c r="D157" s="258">
        <v>243</v>
      </c>
      <c r="E157" s="264" t="s">
        <v>2</v>
      </c>
      <c r="F157" s="264" t="s">
        <v>2</v>
      </c>
      <c r="G157" s="264" t="s">
        <v>2</v>
      </c>
      <c r="H157" s="255">
        <v>243</v>
      </c>
      <c r="I157" s="255" t="s">
        <v>213</v>
      </c>
      <c r="J157" s="255" t="s">
        <v>213</v>
      </c>
      <c r="K157" s="263"/>
    </row>
    <row r="158" spans="1:11" ht="12" thickBot="1">
      <c r="A158" s="262"/>
      <c r="B158" s="285"/>
      <c r="C158" s="196" t="s">
        <v>11</v>
      </c>
      <c r="D158" s="266" t="s">
        <v>2</v>
      </c>
      <c r="E158" s="266" t="s">
        <v>2</v>
      </c>
      <c r="F158" s="266" t="s">
        <v>2</v>
      </c>
      <c r="G158" s="266" t="s">
        <v>2</v>
      </c>
      <c r="H158" s="267"/>
      <c r="I158" s="267"/>
      <c r="J158" s="267"/>
      <c r="K158" s="263"/>
    </row>
    <row r="159" spans="1:11" ht="12" thickBot="1">
      <c r="A159" s="84" t="s">
        <v>14</v>
      </c>
      <c r="B159" s="285"/>
      <c r="C159" s="308" t="s">
        <v>13</v>
      </c>
      <c r="D159" s="309"/>
      <c r="E159" s="310"/>
      <c r="F159" s="309"/>
      <c r="G159" s="309"/>
      <c r="H159" s="309"/>
      <c r="I159" s="309"/>
      <c r="J159" s="309"/>
      <c r="K159" s="263"/>
    </row>
    <row r="160" spans="1:11" ht="12" thickBot="1">
      <c r="A160" s="228">
        <v>0.15</v>
      </c>
      <c r="B160" s="287"/>
      <c r="C160" s="311" t="s">
        <v>191</v>
      </c>
      <c r="D160" s="312"/>
      <c r="E160" s="312"/>
      <c r="F160" s="312"/>
      <c r="G160" s="312"/>
      <c r="H160" s="312"/>
      <c r="I160" s="312"/>
      <c r="J160" s="312"/>
      <c r="K160" s="263"/>
    </row>
    <row r="161" spans="1:11" ht="12" thickBot="1"/>
    <row r="162" spans="1:11" ht="35.1" thickBot="1">
      <c r="A162" s="115" t="s">
        <v>214</v>
      </c>
      <c r="B162" s="106" t="s">
        <v>215</v>
      </c>
      <c r="C162" s="83" t="s">
        <v>2</v>
      </c>
      <c r="D162" s="191" t="s">
        <v>3</v>
      </c>
      <c r="E162" s="107" t="s">
        <v>182</v>
      </c>
      <c r="F162" s="103" t="s">
        <v>216</v>
      </c>
      <c r="G162" s="103" t="s">
        <v>217</v>
      </c>
      <c r="H162" s="103" t="s">
        <v>218</v>
      </c>
      <c r="I162" s="103" t="s">
        <v>219</v>
      </c>
      <c r="J162" s="103" t="s">
        <v>187</v>
      </c>
      <c r="K162" s="88" t="s">
        <v>5</v>
      </c>
    </row>
    <row r="163" spans="1:11" ht="12" customHeight="1" thickBot="1">
      <c r="A163" s="305" t="s">
        <v>220</v>
      </c>
      <c r="B163" s="305" t="s">
        <v>189</v>
      </c>
      <c r="C163" s="192" t="s">
        <v>8</v>
      </c>
      <c r="D163" s="97">
        <v>0</v>
      </c>
      <c r="E163" s="91" t="s">
        <v>2</v>
      </c>
      <c r="F163" s="92"/>
      <c r="G163" s="109">
        <f>G178</f>
        <v>1700000</v>
      </c>
      <c r="H163" s="92"/>
      <c r="I163" s="92"/>
      <c r="J163" s="204">
        <f>G163</f>
        <v>1700000</v>
      </c>
      <c r="K163" s="319" t="s">
        <v>221</v>
      </c>
    </row>
    <row r="164" spans="1:11" ht="12.95" customHeight="1">
      <c r="A164" s="306"/>
      <c r="B164" s="306"/>
      <c r="C164" s="193" t="s">
        <v>11</v>
      </c>
      <c r="D164" s="194" t="s">
        <v>2</v>
      </c>
      <c r="E164" s="91" t="s">
        <v>2</v>
      </c>
      <c r="F164" s="205">
        <v>0</v>
      </c>
      <c r="G164" s="124" t="s">
        <v>2</v>
      </c>
      <c r="H164" s="175"/>
      <c r="I164" s="175"/>
      <c r="J164" s="90"/>
      <c r="K164" s="320"/>
    </row>
    <row r="165" spans="1:11" ht="12.95" customHeight="1" thickBot="1">
      <c r="A165" s="306"/>
      <c r="B165" s="306"/>
      <c r="C165" s="308" t="s">
        <v>13</v>
      </c>
      <c r="D165" s="309"/>
      <c r="E165" s="309"/>
      <c r="F165" s="309"/>
      <c r="G165" s="309"/>
      <c r="H165" s="309"/>
      <c r="I165" s="309"/>
      <c r="J165" s="317"/>
      <c r="K165" s="320"/>
    </row>
    <row r="166" spans="1:11" ht="12.95" customHeight="1" thickBot="1">
      <c r="A166" s="306"/>
      <c r="B166" s="307"/>
      <c r="C166" s="314" t="s">
        <v>222</v>
      </c>
      <c r="D166" s="315"/>
      <c r="E166" s="315"/>
      <c r="F166" s="315"/>
      <c r="G166" s="315"/>
      <c r="H166" s="315"/>
      <c r="I166" s="315"/>
      <c r="J166" s="316"/>
      <c r="K166" s="320"/>
    </row>
    <row r="167" spans="1:11" ht="35.1" thickBot="1">
      <c r="A167" s="306"/>
      <c r="B167" s="85" t="s">
        <v>223</v>
      </c>
      <c r="C167" s="195" t="s">
        <v>2</v>
      </c>
      <c r="D167" s="191" t="s">
        <v>3</v>
      </c>
      <c r="E167" s="107" t="s">
        <v>182</v>
      </c>
      <c r="F167" s="103" t="s">
        <v>216</v>
      </c>
      <c r="G167" s="103" t="s">
        <v>217</v>
      </c>
      <c r="H167" s="103" t="s">
        <v>218</v>
      </c>
      <c r="I167" s="103" t="s">
        <v>219</v>
      </c>
      <c r="J167" s="103" t="s">
        <v>187</v>
      </c>
      <c r="K167" s="320"/>
    </row>
    <row r="168" spans="1:11" ht="12.95" customHeight="1" thickBot="1">
      <c r="A168" s="306"/>
      <c r="B168" s="305" t="s">
        <v>224</v>
      </c>
      <c r="C168" s="193" t="s">
        <v>8</v>
      </c>
      <c r="D168" s="97">
        <v>0</v>
      </c>
      <c r="E168" s="91" t="s">
        <v>2</v>
      </c>
      <c r="F168" s="91"/>
      <c r="G168" s="109">
        <v>1400</v>
      </c>
      <c r="H168" s="91"/>
      <c r="I168" s="91"/>
      <c r="J168" s="109">
        <f>G168</f>
        <v>1400</v>
      </c>
      <c r="K168" s="320"/>
    </row>
    <row r="169" spans="1:11" ht="12.95" customHeight="1" thickBot="1">
      <c r="A169" s="306"/>
      <c r="B169" s="306"/>
      <c r="C169" s="196" t="s">
        <v>11</v>
      </c>
      <c r="D169" s="126" t="s">
        <v>2</v>
      </c>
      <c r="E169" s="91" t="s">
        <v>2</v>
      </c>
      <c r="F169" s="175" t="s">
        <v>2</v>
      </c>
      <c r="G169" s="90" t="s">
        <v>2</v>
      </c>
      <c r="H169" s="175"/>
      <c r="I169" s="175"/>
      <c r="J169" s="90"/>
      <c r="K169" s="320"/>
    </row>
    <row r="170" spans="1:11" ht="12.95" customHeight="1" thickBot="1">
      <c r="A170" s="306"/>
      <c r="B170" s="306"/>
      <c r="C170" s="308" t="s">
        <v>13</v>
      </c>
      <c r="D170" s="309"/>
      <c r="E170" s="309"/>
      <c r="F170" s="309"/>
      <c r="G170" s="309"/>
      <c r="H170" s="309"/>
      <c r="I170" s="309"/>
      <c r="J170" s="317"/>
      <c r="K170" s="320"/>
    </row>
    <row r="171" spans="1:11" ht="12.95" customHeight="1" thickBot="1">
      <c r="A171" s="306"/>
      <c r="B171" s="307"/>
      <c r="C171" s="314" t="s">
        <v>222</v>
      </c>
      <c r="D171" s="315"/>
      <c r="E171" s="315"/>
      <c r="F171" s="315"/>
      <c r="G171" s="315"/>
      <c r="H171" s="315"/>
      <c r="I171" s="315"/>
      <c r="J171" s="316"/>
      <c r="K171" s="320"/>
    </row>
    <row r="172" spans="1:11" ht="35.1" customHeight="1" thickBot="1">
      <c r="A172" s="306"/>
      <c r="B172" s="85" t="s">
        <v>225</v>
      </c>
      <c r="C172" s="195" t="s">
        <v>2</v>
      </c>
      <c r="D172" s="191" t="s">
        <v>3</v>
      </c>
      <c r="E172" s="107" t="s">
        <v>182</v>
      </c>
      <c r="F172" s="103" t="s">
        <v>216</v>
      </c>
      <c r="G172" s="103" t="s">
        <v>217</v>
      </c>
      <c r="H172" s="103" t="s">
        <v>218</v>
      </c>
      <c r="I172" s="103" t="s">
        <v>219</v>
      </c>
      <c r="J172" s="103" t="s">
        <v>187</v>
      </c>
      <c r="K172" s="320"/>
    </row>
    <row r="173" spans="1:11" ht="12.95" customHeight="1" thickBot="1">
      <c r="A173" s="306"/>
      <c r="B173" s="305" t="s">
        <v>226</v>
      </c>
      <c r="C173" s="193" t="s">
        <v>8</v>
      </c>
      <c r="D173" s="90">
        <v>0</v>
      </c>
      <c r="E173" s="91"/>
      <c r="F173" s="206"/>
      <c r="G173" s="207">
        <v>155</v>
      </c>
      <c r="H173" s="206"/>
      <c r="I173" s="206"/>
      <c r="J173" s="207">
        <f>G173</f>
        <v>155</v>
      </c>
      <c r="K173" s="320"/>
    </row>
    <row r="174" spans="1:11" ht="12.95" customHeight="1" thickBot="1">
      <c r="A174" s="306"/>
      <c r="B174" s="306"/>
      <c r="C174" s="196" t="s">
        <v>11</v>
      </c>
      <c r="D174" s="199" t="s">
        <v>2</v>
      </c>
      <c r="E174" s="91" t="s">
        <v>2</v>
      </c>
      <c r="F174" s="175" t="s">
        <v>2</v>
      </c>
      <c r="G174" s="90" t="s">
        <v>2</v>
      </c>
      <c r="H174" s="175"/>
      <c r="I174" s="175"/>
      <c r="J174" s="90"/>
      <c r="K174" s="320"/>
    </row>
    <row r="175" spans="1:11" ht="12.95" customHeight="1" thickBot="1">
      <c r="A175" s="306"/>
      <c r="B175" s="306"/>
      <c r="C175" s="308" t="s">
        <v>13</v>
      </c>
      <c r="D175" s="309"/>
      <c r="E175" s="309"/>
      <c r="F175" s="309"/>
      <c r="G175" s="309"/>
      <c r="H175" s="309"/>
      <c r="I175" s="309"/>
      <c r="J175" s="317"/>
      <c r="K175" s="320"/>
    </row>
    <row r="176" spans="1:11" ht="12.95" customHeight="1" thickBot="1">
      <c r="A176" s="306"/>
      <c r="B176" s="307"/>
      <c r="C176" s="314" t="s">
        <v>222</v>
      </c>
      <c r="D176" s="315"/>
      <c r="E176" s="315"/>
      <c r="F176" s="315"/>
      <c r="G176" s="315"/>
      <c r="H176" s="315"/>
      <c r="I176" s="315"/>
      <c r="J176" s="316"/>
      <c r="K176" s="320"/>
    </row>
    <row r="177" spans="1:11" ht="35.1" customHeight="1" thickBot="1">
      <c r="A177" s="306"/>
      <c r="B177" s="85" t="s">
        <v>227</v>
      </c>
      <c r="C177" s="195" t="s">
        <v>2</v>
      </c>
      <c r="D177" s="191" t="s">
        <v>3</v>
      </c>
      <c r="E177" s="107" t="s">
        <v>182</v>
      </c>
      <c r="F177" s="103" t="s">
        <v>216</v>
      </c>
      <c r="G177" s="103" t="s">
        <v>217</v>
      </c>
      <c r="H177" s="103" t="s">
        <v>218</v>
      </c>
      <c r="I177" s="103" t="s">
        <v>219</v>
      </c>
      <c r="J177" s="103" t="s">
        <v>187</v>
      </c>
      <c r="K177" s="320"/>
    </row>
    <row r="178" spans="1:11" ht="12.95" customHeight="1" thickBot="1">
      <c r="A178" s="306"/>
      <c r="B178" s="305" t="s">
        <v>228</v>
      </c>
      <c r="C178" s="193" t="s">
        <v>8</v>
      </c>
      <c r="D178" s="90">
        <v>0</v>
      </c>
      <c r="E178" s="91"/>
      <c r="F178" s="206"/>
      <c r="G178" s="204">
        <v>1700000</v>
      </c>
      <c r="H178" s="208"/>
      <c r="I178" s="208"/>
      <c r="J178" s="204">
        <f>G178</f>
        <v>1700000</v>
      </c>
      <c r="K178" s="320"/>
    </row>
    <row r="179" spans="1:11" ht="12.95" customHeight="1" thickBot="1">
      <c r="A179" s="306"/>
      <c r="B179" s="306"/>
      <c r="C179" s="196" t="s">
        <v>11</v>
      </c>
      <c r="D179" s="199" t="s">
        <v>2</v>
      </c>
      <c r="E179" s="91" t="s">
        <v>2</v>
      </c>
      <c r="F179" s="175" t="s">
        <v>2</v>
      </c>
      <c r="G179" s="124" t="s">
        <v>2</v>
      </c>
      <c r="H179" s="205"/>
      <c r="I179" s="205"/>
      <c r="J179" s="124"/>
      <c r="K179" s="320"/>
    </row>
    <row r="180" spans="1:11" ht="12.95" customHeight="1" thickBot="1">
      <c r="A180" s="306"/>
      <c r="B180" s="306"/>
      <c r="C180" s="308" t="s">
        <v>13</v>
      </c>
      <c r="D180" s="309"/>
      <c r="E180" s="309"/>
      <c r="F180" s="309"/>
      <c r="G180" s="309"/>
      <c r="H180" s="309"/>
      <c r="I180" s="309"/>
      <c r="J180" s="317"/>
      <c r="K180" s="320"/>
    </row>
    <row r="181" spans="1:11" ht="12.95" customHeight="1" thickBot="1">
      <c r="A181" s="306"/>
      <c r="B181" s="307"/>
      <c r="C181" s="314" t="s">
        <v>222</v>
      </c>
      <c r="D181" s="315"/>
      <c r="E181" s="315"/>
      <c r="F181" s="315"/>
      <c r="G181" s="315"/>
      <c r="H181" s="315"/>
      <c r="I181" s="315"/>
      <c r="J181" s="316"/>
      <c r="K181" s="320"/>
    </row>
    <row r="182" spans="1:11" ht="35.1" customHeight="1" thickBot="1">
      <c r="A182" s="306"/>
      <c r="B182" s="85" t="s">
        <v>229</v>
      </c>
      <c r="C182" s="195" t="s">
        <v>2</v>
      </c>
      <c r="D182" s="191" t="s">
        <v>3</v>
      </c>
      <c r="E182" s="107" t="s">
        <v>182</v>
      </c>
      <c r="F182" s="103" t="s">
        <v>216</v>
      </c>
      <c r="G182" s="103" t="s">
        <v>217</v>
      </c>
      <c r="H182" s="103" t="s">
        <v>218</v>
      </c>
      <c r="I182" s="103" t="s">
        <v>219</v>
      </c>
      <c r="J182" s="103" t="s">
        <v>187</v>
      </c>
      <c r="K182" s="320"/>
    </row>
    <row r="183" spans="1:11" ht="12" customHeight="1" thickBot="1">
      <c r="A183" s="306"/>
      <c r="B183" s="305" t="s">
        <v>230</v>
      </c>
      <c r="C183" s="193" t="s">
        <v>8</v>
      </c>
      <c r="D183" s="124">
        <v>0</v>
      </c>
      <c r="E183" s="91"/>
      <c r="F183" s="208"/>
      <c r="G183" s="204">
        <v>200</v>
      </c>
      <c r="H183" s="208"/>
      <c r="I183" s="208"/>
      <c r="J183" s="204">
        <f>G183</f>
        <v>200</v>
      </c>
      <c r="K183" s="320"/>
    </row>
    <row r="184" spans="1:11" ht="12.95" customHeight="1" thickBot="1">
      <c r="A184" s="306"/>
      <c r="B184" s="306"/>
      <c r="C184" s="196" t="s">
        <v>11</v>
      </c>
      <c r="D184" s="199" t="s">
        <v>2</v>
      </c>
      <c r="E184" s="91" t="s">
        <v>2</v>
      </c>
      <c r="F184" s="175" t="s">
        <v>2</v>
      </c>
      <c r="G184" s="90" t="s">
        <v>2</v>
      </c>
      <c r="H184" s="175"/>
      <c r="I184" s="175"/>
      <c r="J184" s="90"/>
      <c r="K184" s="320"/>
    </row>
    <row r="185" spans="1:11" ht="12.95" customHeight="1" thickBot="1">
      <c r="A185" s="84" t="s">
        <v>14</v>
      </c>
      <c r="B185" s="306"/>
      <c r="C185" s="308" t="s">
        <v>13</v>
      </c>
      <c r="D185" s="309"/>
      <c r="E185" s="309"/>
      <c r="F185" s="309"/>
      <c r="G185" s="309"/>
      <c r="H185" s="309"/>
      <c r="I185" s="309"/>
      <c r="J185" s="317"/>
      <c r="K185" s="320"/>
    </row>
    <row r="186" spans="1:11" ht="12.95" customHeight="1" thickBot="1">
      <c r="A186" s="227" t="s">
        <v>231</v>
      </c>
      <c r="B186" s="307"/>
      <c r="C186" s="314" t="s">
        <v>222</v>
      </c>
      <c r="D186" s="315"/>
      <c r="E186" s="315"/>
      <c r="F186" s="315"/>
      <c r="G186" s="315"/>
      <c r="H186" s="315"/>
      <c r="I186" s="315"/>
      <c r="J186" s="316"/>
      <c r="K186" s="321"/>
    </row>
    <row r="187" spans="1:11" ht="12" thickBot="1"/>
    <row r="188" spans="1:11" ht="35.1" thickBot="1">
      <c r="A188" s="115" t="s">
        <v>232</v>
      </c>
      <c r="B188" s="106" t="s">
        <v>233</v>
      </c>
      <c r="C188" s="83" t="s">
        <v>2</v>
      </c>
      <c r="D188" s="191" t="s">
        <v>3</v>
      </c>
      <c r="E188" s="107" t="s">
        <v>182</v>
      </c>
      <c r="F188" s="103" t="s">
        <v>216</v>
      </c>
      <c r="G188" s="261" t="s">
        <v>234</v>
      </c>
      <c r="H188" s="261" t="s">
        <v>235</v>
      </c>
      <c r="I188" s="261" t="s">
        <v>236</v>
      </c>
      <c r="J188" s="261" t="s">
        <v>187</v>
      </c>
      <c r="K188" s="210" t="s">
        <v>5</v>
      </c>
    </row>
    <row r="189" spans="1:11" s="240" customFormat="1" ht="12" thickBot="1">
      <c r="A189" s="303" t="s">
        <v>237</v>
      </c>
      <c r="B189" s="305" t="s">
        <v>238</v>
      </c>
      <c r="C189" s="234" t="s">
        <v>239</v>
      </c>
      <c r="D189" s="253" t="s">
        <v>2</v>
      </c>
      <c r="E189" s="242" t="s">
        <v>2</v>
      </c>
      <c r="F189" s="254"/>
      <c r="G189" s="255">
        <v>242635</v>
      </c>
      <c r="H189" s="256">
        <v>522030</v>
      </c>
      <c r="I189" s="256">
        <v>896025</v>
      </c>
      <c r="J189" s="238">
        <v>896025</v>
      </c>
      <c r="K189" s="252"/>
    </row>
    <row r="190" spans="1:11" s="240" customFormat="1" ht="12.95" customHeight="1" thickBot="1">
      <c r="A190" s="304"/>
      <c r="B190" s="306"/>
      <c r="C190" s="241" t="s">
        <v>240</v>
      </c>
      <c r="D190" s="253"/>
      <c r="E190" s="247"/>
      <c r="F190" s="257"/>
      <c r="G190" s="258">
        <v>60659</v>
      </c>
      <c r="H190" s="259">
        <v>130508</v>
      </c>
      <c r="I190" s="259">
        <v>224006</v>
      </c>
      <c r="J190" s="244">
        <f>I190</f>
        <v>224006</v>
      </c>
      <c r="K190" s="252"/>
    </row>
    <row r="191" spans="1:11" s="240" customFormat="1" ht="12.95" customHeight="1" thickBot="1">
      <c r="A191" s="304"/>
      <c r="B191" s="306"/>
      <c r="C191" s="241" t="s">
        <v>241</v>
      </c>
      <c r="D191" s="253"/>
      <c r="E191" s="247"/>
      <c r="F191" s="254"/>
      <c r="G191" s="258">
        <v>60659</v>
      </c>
      <c r="H191" s="260">
        <v>130508</v>
      </c>
      <c r="I191" s="260">
        <v>224006</v>
      </c>
      <c r="J191" s="244">
        <f t="shared" ref="J191:J194" si="5">I191</f>
        <v>224006</v>
      </c>
      <c r="K191" s="252"/>
    </row>
    <row r="192" spans="1:11" s="240" customFormat="1" ht="12.95" customHeight="1" thickBot="1">
      <c r="A192" s="304"/>
      <c r="B192" s="306"/>
      <c r="C192" s="241" t="s">
        <v>242</v>
      </c>
      <c r="D192" s="253"/>
      <c r="E192" s="242"/>
      <c r="F192" s="254"/>
      <c r="G192" s="258">
        <v>60659</v>
      </c>
      <c r="H192" s="260">
        <v>130508</v>
      </c>
      <c r="I192" s="260">
        <v>224006</v>
      </c>
      <c r="J192" s="244">
        <f t="shared" si="5"/>
        <v>224006</v>
      </c>
      <c r="K192" s="252"/>
    </row>
    <row r="193" spans="1:11" s="240" customFormat="1" ht="12.95" customHeight="1" thickBot="1">
      <c r="A193" s="304"/>
      <c r="B193" s="306"/>
      <c r="C193" s="241" t="s">
        <v>243</v>
      </c>
      <c r="D193" s="253"/>
      <c r="E193" s="247"/>
      <c r="F193" s="254"/>
      <c r="G193" s="258">
        <v>60659</v>
      </c>
      <c r="H193" s="260">
        <v>130508</v>
      </c>
      <c r="I193" s="260">
        <v>224006</v>
      </c>
      <c r="J193" s="244">
        <f t="shared" si="5"/>
        <v>224006</v>
      </c>
      <c r="K193" s="252"/>
    </row>
    <row r="194" spans="1:11" s="240" customFormat="1" ht="12.95" customHeight="1" thickBot="1">
      <c r="A194" s="304"/>
      <c r="B194" s="306"/>
      <c r="C194" s="241" t="s">
        <v>244</v>
      </c>
      <c r="D194" s="253"/>
      <c r="E194" s="242"/>
      <c r="F194" s="254"/>
      <c r="G194" s="258">
        <v>14558</v>
      </c>
      <c r="H194" s="260">
        <v>31322</v>
      </c>
      <c r="I194" s="260">
        <v>53762</v>
      </c>
      <c r="J194" s="244">
        <f t="shared" si="5"/>
        <v>53762</v>
      </c>
      <c r="K194" s="252"/>
    </row>
    <row r="195" spans="1:11" s="240" customFormat="1" ht="12.95" customHeight="1" thickBot="1">
      <c r="A195" s="304"/>
      <c r="B195" s="306"/>
      <c r="C195" s="241" t="s">
        <v>245</v>
      </c>
      <c r="D195" s="253"/>
      <c r="E195" s="242"/>
      <c r="F195" s="254"/>
      <c r="G195" s="258"/>
      <c r="H195" s="259"/>
      <c r="I195" s="259"/>
      <c r="J195" s="248"/>
      <c r="K195" s="252"/>
    </row>
    <row r="196" spans="1:11" s="240" customFormat="1" ht="12.95" customHeight="1" thickBot="1">
      <c r="A196" s="304"/>
      <c r="B196" s="306"/>
      <c r="C196" s="241" t="s">
        <v>246</v>
      </c>
      <c r="D196" s="253"/>
      <c r="E196" s="242"/>
      <c r="F196" s="254"/>
      <c r="G196" s="258"/>
      <c r="H196" s="260"/>
      <c r="I196" s="260"/>
      <c r="J196" s="244"/>
      <c r="K196" s="252"/>
    </row>
    <row r="197" spans="1:11" s="240" customFormat="1" ht="12.95" customHeight="1" thickBot="1">
      <c r="A197" s="304"/>
      <c r="B197" s="306"/>
      <c r="C197" s="241" t="s">
        <v>247</v>
      </c>
      <c r="D197" s="253"/>
      <c r="E197" s="242"/>
      <c r="F197" s="254"/>
      <c r="G197" s="258"/>
      <c r="H197" s="260"/>
      <c r="I197" s="260"/>
      <c r="J197" s="244"/>
      <c r="K197" s="252"/>
    </row>
    <row r="198" spans="1:11" s="240" customFormat="1" ht="12.95" customHeight="1" thickBot="1">
      <c r="A198" s="304"/>
      <c r="B198" s="306"/>
      <c r="C198" s="241" t="s">
        <v>248</v>
      </c>
      <c r="D198" s="253"/>
      <c r="E198" s="242"/>
      <c r="F198" s="254"/>
      <c r="G198" s="258"/>
      <c r="H198" s="260"/>
      <c r="I198" s="260"/>
      <c r="J198" s="244"/>
      <c r="K198" s="252"/>
    </row>
    <row r="199" spans="1:11" s="240" customFormat="1" ht="12.95" customHeight="1" thickBot="1">
      <c r="A199" s="304"/>
      <c r="B199" s="306"/>
      <c r="C199" s="241" t="s">
        <v>249</v>
      </c>
      <c r="D199" s="253"/>
      <c r="E199" s="242"/>
      <c r="F199" s="254"/>
      <c r="G199" s="258"/>
      <c r="H199" s="260"/>
      <c r="I199" s="260"/>
      <c r="J199" s="244"/>
      <c r="K199" s="252"/>
    </row>
    <row r="200" spans="1:11" s="240" customFormat="1" ht="12.95" customHeight="1" thickBot="1">
      <c r="A200" s="304"/>
      <c r="B200" s="306"/>
      <c r="C200" s="241" t="s">
        <v>250</v>
      </c>
      <c r="D200" s="253"/>
      <c r="E200" s="242"/>
      <c r="F200" s="254"/>
      <c r="G200" s="258"/>
      <c r="H200" s="260"/>
      <c r="I200" s="260"/>
      <c r="J200" s="244"/>
      <c r="K200" s="252"/>
    </row>
    <row r="201" spans="1:11" ht="12.95" customHeight="1" thickBot="1">
      <c r="A201" s="304"/>
      <c r="B201" s="306"/>
      <c r="C201" s="308" t="s">
        <v>13</v>
      </c>
      <c r="D201" s="309"/>
      <c r="E201" s="309"/>
      <c r="F201" s="309"/>
      <c r="G201" s="309"/>
      <c r="H201" s="309"/>
      <c r="I201" s="309"/>
      <c r="J201" s="309"/>
      <c r="K201" s="318"/>
    </row>
    <row r="202" spans="1:11" ht="12.95" customHeight="1" thickBot="1">
      <c r="A202" s="304"/>
      <c r="B202" s="307"/>
      <c r="C202" s="314" t="s">
        <v>251</v>
      </c>
      <c r="D202" s="315"/>
      <c r="E202" s="315"/>
      <c r="F202" s="315"/>
      <c r="G202" s="315"/>
      <c r="H202" s="315"/>
      <c r="I202" s="315"/>
      <c r="J202" s="315"/>
      <c r="K202" s="318"/>
    </row>
    <row r="203" spans="1:11" ht="35.1" thickBot="1">
      <c r="A203" s="304"/>
      <c r="B203" s="85" t="s">
        <v>252</v>
      </c>
      <c r="C203" s="195" t="s">
        <v>2</v>
      </c>
      <c r="D203" s="191" t="s">
        <v>3</v>
      </c>
      <c r="E203" s="107" t="s">
        <v>182</v>
      </c>
      <c r="F203" s="103" t="s">
        <v>216</v>
      </c>
      <c r="G203" s="261" t="s">
        <v>234</v>
      </c>
      <c r="H203" s="261" t="s">
        <v>235</v>
      </c>
      <c r="I203" s="261" t="s">
        <v>236</v>
      </c>
      <c r="J203" s="261" t="s">
        <v>187</v>
      </c>
      <c r="K203" s="318"/>
    </row>
    <row r="204" spans="1:11" ht="12.95" customHeight="1" thickBot="1">
      <c r="A204" s="304"/>
      <c r="B204" s="305" t="s">
        <v>253</v>
      </c>
      <c r="C204" s="193" t="s">
        <v>8</v>
      </c>
      <c r="D204" s="97">
        <v>0</v>
      </c>
      <c r="E204" s="91" t="s">
        <v>2</v>
      </c>
      <c r="F204" s="91"/>
      <c r="G204" s="109">
        <v>8</v>
      </c>
      <c r="H204" s="214">
        <v>24</v>
      </c>
      <c r="I204" s="214">
        <v>36</v>
      </c>
      <c r="J204" s="188">
        <v>36</v>
      </c>
      <c r="K204" s="318"/>
    </row>
    <row r="205" spans="1:11" ht="12.95" customHeight="1" thickBot="1">
      <c r="A205" s="304"/>
      <c r="B205" s="306"/>
      <c r="C205" s="196" t="s">
        <v>11</v>
      </c>
      <c r="D205" s="126" t="s">
        <v>2</v>
      </c>
      <c r="E205" s="91" t="s">
        <v>2</v>
      </c>
      <c r="F205" s="175" t="s">
        <v>2</v>
      </c>
      <c r="G205" s="90" t="s">
        <v>2</v>
      </c>
      <c r="H205" s="213"/>
      <c r="I205" s="213"/>
      <c r="J205" s="98"/>
      <c r="K205" s="318"/>
    </row>
    <row r="206" spans="1:11" ht="12.95" customHeight="1" thickBot="1">
      <c r="A206" s="304"/>
      <c r="B206" s="306"/>
      <c r="C206" s="308" t="s">
        <v>13</v>
      </c>
      <c r="D206" s="309"/>
      <c r="E206" s="309"/>
      <c r="F206" s="309"/>
      <c r="G206" s="309"/>
      <c r="H206" s="309"/>
      <c r="I206" s="309"/>
      <c r="J206" s="309"/>
      <c r="K206" s="318"/>
    </row>
    <row r="207" spans="1:11" ht="12.95" customHeight="1" thickBot="1">
      <c r="A207" s="304"/>
      <c r="B207" s="307"/>
      <c r="C207" s="314" t="s">
        <v>254</v>
      </c>
      <c r="D207" s="315"/>
      <c r="E207" s="315"/>
      <c r="F207" s="315"/>
      <c r="G207" s="315"/>
      <c r="H207" s="315"/>
      <c r="I207" s="315"/>
      <c r="J207" s="315"/>
      <c r="K207" s="318"/>
    </row>
    <row r="208" spans="1:11" ht="35.1" thickBot="1">
      <c r="A208" s="304"/>
      <c r="B208" s="85" t="s">
        <v>255</v>
      </c>
      <c r="C208" s="195" t="s">
        <v>2</v>
      </c>
      <c r="D208" s="191" t="s">
        <v>3</v>
      </c>
      <c r="E208" s="107" t="s">
        <v>182</v>
      </c>
      <c r="F208" s="103" t="s">
        <v>216</v>
      </c>
      <c r="G208" s="261" t="s">
        <v>234</v>
      </c>
      <c r="H208" s="261" t="s">
        <v>235</v>
      </c>
      <c r="I208" s="261" t="s">
        <v>236</v>
      </c>
      <c r="J208" s="261" t="s">
        <v>187</v>
      </c>
      <c r="K208" s="318"/>
    </row>
    <row r="209" spans="1:11" s="240" customFormat="1" ht="12.95" customHeight="1" thickBot="1">
      <c r="A209" s="304"/>
      <c r="B209" s="305" t="s">
        <v>256</v>
      </c>
      <c r="C209" s="234" t="s">
        <v>239</v>
      </c>
      <c r="D209" s="235">
        <v>0</v>
      </c>
      <c r="E209" s="236"/>
      <c r="F209" s="237"/>
      <c r="G209" s="238">
        <v>56760</v>
      </c>
      <c r="H209" s="239">
        <v>170280</v>
      </c>
      <c r="I209" s="239">
        <v>338400</v>
      </c>
      <c r="J209" s="238">
        <v>338400</v>
      </c>
      <c r="K209" s="318"/>
    </row>
    <row r="210" spans="1:11" s="240" customFormat="1" ht="12.95" customHeight="1" thickBot="1">
      <c r="A210" s="304"/>
      <c r="B210" s="306"/>
      <c r="C210" s="241" t="s">
        <v>240</v>
      </c>
      <c r="D210" s="235"/>
      <c r="E210" s="242"/>
      <c r="F210" s="243"/>
      <c r="G210" s="244">
        <f>G209/4</f>
        <v>14190</v>
      </c>
      <c r="H210" s="245">
        <v>42570</v>
      </c>
      <c r="I210" s="246">
        <v>84600</v>
      </c>
      <c r="J210" s="244">
        <f>I210</f>
        <v>84600</v>
      </c>
      <c r="K210" s="318"/>
    </row>
    <row r="211" spans="1:11" s="240" customFormat="1" ht="12.95" customHeight="1" thickBot="1">
      <c r="A211" s="304"/>
      <c r="B211" s="306"/>
      <c r="C211" s="241" t="s">
        <v>241</v>
      </c>
      <c r="D211" s="235"/>
      <c r="E211" s="247"/>
      <c r="F211" s="237"/>
      <c r="G211" s="244">
        <v>14190</v>
      </c>
      <c r="H211" s="246">
        <v>42570</v>
      </c>
      <c r="I211" s="246">
        <v>84600</v>
      </c>
      <c r="J211" s="244">
        <f>I211</f>
        <v>84600</v>
      </c>
      <c r="K211" s="318"/>
    </row>
    <row r="212" spans="1:11" s="240" customFormat="1" ht="12.95" customHeight="1" thickBot="1">
      <c r="A212" s="304"/>
      <c r="B212" s="306"/>
      <c r="C212" s="241" t="s">
        <v>242</v>
      </c>
      <c r="D212" s="235"/>
      <c r="E212" s="247"/>
      <c r="F212" s="237"/>
      <c r="G212" s="244">
        <v>14190</v>
      </c>
      <c r="H212" s="245">
        <v>42570</v>
      </c>
      <c r="I212" s="245">
        <v>84600</v>
      </c>
      <c r="J212" s="248">
        <f>I212</f>
        <v>84600</v>
      </c>
      <c r="K212" s="318"/>
    </row>
    <row r="213" spans="1:11" s="240" customFormat="1" ht="12.95" customHeight="1" thickBot="1">
      <c r="A213" s="304"/>
      <c r="B213" s="306"/>
      <c r="C213" s="241" t="s">
        <v>243</v>
      </c>
      <c r="D213" s="235"/>
      <c r="E213" s="247"/>
      <c r="F213" s="237"/>
      <c r="G213" s="244">
        <v>14190</v>
      </c>
      <c r="H213" s="246">
        <v>42570</v>
      </c>
      <c r="I213" s="246">
        <v>84600</v>
      </c>
      <c r="J213" s="244">
        <f>I213</f>
        <v>84600</v>
      </c>
      <c r="K213" s="318"/>
    </row>
    <row r="214" spans="1:11" s="240" customFormat="1" ht="12.95" customHeight="1" thickBot="1">
      <c r="A214" s="304"/>
      <c r="B214" s="306"/>
      <c r="C214" s="241" t="s">
        <v>244</v>
      </c>
      <c r="D214" s="235"/>
      <c r="E214" s="242"/>
      <c r="F214" s="237"/>
      <c r="G214" s="248">
        <v>3406</v>
      </c>
      <c r="H214" s="246">
        <v>10217</v>
      </c>
      <c r="I214" s="246">
        <v>20304</v>
      </c>
      <c r="J214" s="244">
        <f>I214</f>
        <v>20304</v>
      </c>
      <c r="K214" s="318"/>
    </row>
    <row r="215" spans="1:11" s="240" customFormat="1" ht="12.95" customHeight="1" thickBot="1">
      <c r="A215" s="304"/>
      <c r="B215" s="306"/>
      <c r="C215" s="241" t="s">
        <v>245</v>
      </c>
      <c r="D215" s="235"/>
      <c r="E215" s="247"/>
      <c r="F215" s="237"/>
      <c r="G215" s="244"/>
      <c r="H215" s="246"/>
      <c r="I215" s="246"/>
      <c r="J215" s="244"/>
      <c r="K215" s="318"/>
    </row>
    <row r="216" spans="1:11" s="240" customFormat="1" ht="12.95" customHeight="1" thickBot="1">
      <c r="A216" s="304"/>
      <c r="B216" s="306"/>
      <c r="C216" s="241" t="s">
        <v>246</v>
      </c>
      <c r="D216" s="235"/>
      <c r="E216" s="247"/>
      <c r="F216" s="237"/>
      <c r="G216" s="248"/>
      <c r="H216" s="246"/>
      <c r="I216" s="245"/>
      <c r="J216" s="248"/>
      <c r="K216" s="318"/>
    </row>
    <row r="217" spans="1:11" s="240" customFormat="1" ht="12.95" customHeight="1" thickBot="1">
      <c r="A217" s="304"/>
      <c r="B217" s="306"/>
      <c r="C217" s="241" t="s">
        <v>247</v>
      </c>
      <c r="D217" s="235"/>
      <c r="E217" s="242"/>
      <c r="F217" s="237"/>
      <c r="G217" s="244"/>
      <c r="H217" s="246"/>
      <c r="I217" s="246"/>
      <c r="J217" s="244"/>
      <c r="K217" s="318"/>
    </row>
    <row r="218" spans="1:11" s="240" customFormat="1" ht="12.95" customHeight="1" thickBot="1">
      <c r="A218" s="304"/>
      <c r="B218" s="306"/>
      <c r="C218" s="241" t="s">
        <v>248</v>
      </c>
      <c r="D218" s="235"/>
      <c r="E218" s="247"/>
      <c r="F218" s="237"/>
      <c r="G218" s="244"/>
      <c r="H218" s="245"/>
      <c r="I218" s="246"/>
      <c r="J218" s="248"/>
      <c r="K218" s="318"/>
    </row>
    <row r="219" spans="1:11" s="240" customFormat="1" ht="12.95" customHeight="1" thickBot="1">
      <c r="A219" s="304"/>
      <c r="B219" s="306"/>
      <c r="C219" s="241" t="s">
        <v>249</v>
      </c>
      <c r="D219" s="235"/>
      <c r="E219" s="247"/>
      <c r="F219" s="237"/>
      <c r="G219" s="244"/>
      <c r="H219" s="249"/>
      <c r="I219" s="249"/>
      <c r="J219" s="244"/>
      <c r="K219" s="318"/>
    </row>
    <row r="220" spans="1:11" s="240" customFormat="1" ht="12.95" customHeight="1" thickBot="1">
      <c r="A220" s="304"/>
      <c r="B220" s="306"/>
      <c r="C220" s="241" t="s">
        <v>250</v>
      </c>
      <c r="D220" s="235"/>
      <c r="E220" s="250"/>
      <c r="F220" s="237"/>
      <c r="G220" s="248"/>
      <c r="H220" s="251"/>
      <c r="I220" s="251"/>
      <c r="J220" s="248"/>
      <c r="K220" s="318"/>
    </row>
    <row r="221" spans="1:11" ht="12.95" customHeight="1" thickBot="1">
      <c r="A221" s="304"/>
      <c r="B221" s="306"/>
      <c r="C221" s="308" t="s">
        <v>13</v>
      </c>
      <c r="D221" s="309"/>
      <c r="E221" s="309"/>
      <c r="F221" s="309"/>
      <c r="G221" s="309"/>
      <c r="H221" s="309"/>
      <c r="I221" s="309"/>
      <c r="J221" s="309"/>
      <c r="K221" s="318"/>
    </row>
    <row r="222" spans="1:11" ht="12.95" customHeight="1" thickBot="1">
      <c r="A222" s="304"/>
      <c r="B222" s="307"/>
      <c r="C222" s="314" t="s">
        <v>251</v>
      </c>
      <c r="D222" s="315"/>
      <c r="E222" s="315"/>
      <c r="F222" s="315"/>
      <c r="G222" s="315"/>
      <c r="H222" s="315"/>
      <c r="I222" s="315"/>
      <c r="J222" s="315"/>
      <c r="K222" s="318"/>
    </row>
    <row r="223" spans="1:11" ht="35.1" thickBot="1">
      <c r="A223" s="304"/>
      <c r="B223" s="85" t="s">
        <v>257</v>
      </c>
      <c r="C223" s="195" t="s">
        <v>2</v>
      </c>
      <c r="D223" s="191" t="s">
        <v>3</v>
      </c>
      <c r="E223" s="107" t="s">
        <v>182</v>
      </c>
      <c r="F223" s="103" t="s">
        <v>216</v>
      </c>
      <c r="G223" s="261" t="s">
        <v>234</v>
      </c>
      <c r="H223" s="261" t="s">
        <v>235</v>
      </c>
      <c r="I223" s="261" t="s">
        <v>236</v>
      </c>
      <c r="J223" s="261" t="s">
        <v>187</v>
      </c>
      <c r="K223" s="318"/>
    </row>
    <row r="224" spans="1:11" ht="12.95" customHeight="1" thickBot="1">
      <c r="A224" s="304"/>
      <c r="B224" s="305" t="s">
        <v>258</v>
      </c>
      <c r="C224" s="193" t="s">
        <v>8</v>
      </c>
      <c r="D224" s="90">
        <v>0</v>
      </c>
      <c r="E224" s="91"/>
      <c r="F224" s="206"/>
      <c r="G224" s="204">
        <v>2</v>
      </c>
      <c r="H224" s="215">
        <v>6</v>
      </c>
      <c r="I224" s="215">
        <v>6</v>
      </c>
      <c r="J224" s="212">
        <v>6</v>
      </c>
      <c r="K224" s="318"/>
    </row>
    <row r="225" spans="1:11" ht="12.95" customHeight="1" thickBot="1">
      <c r="A225" s="304"/>
      <c r="B225" s="306"/>
      <c r="C225" s="196" t="s">
        <v>11</v>
      </c>
      <c r="D225" s="199" t="s">
        <v>2</v>
      </c>
      <c r="E225" s="91" t="s">
        <v>2</v>
      </c>
      <c r="F225" s="175" t="s">
        <v>2</v>
      </c>
      <c r="G225" s="124" t="s">
        <v>2</v>
      </c>
      <c r="H225" s="216"/>
      <c r="I225" s="216"/>
      <c r="J225" s="134"/>
      <c r="K225" s="318"/>
    </row>
    <row r="226" spans="1:11" ht="12" thickBot="1">
      <c r="A226" s="84" t="s">
        <v>14</v>
      </c>
      <c r="B226" s="306"/>
      <c r="C226" s="308" t="s">
        <v>13</v>
      </c>
      <c r="D226" s="309"/>
      <c r="E226" s="309"/>
      <c r="F226" s="309"/>
      <c r="G226" s="309"/>
      <c r="H226" s="309"/>
      <c r="I226" s="309"/>
      <c r="J226" s="309"/>
      <c r="K226" s="318"/>
    </row>
    <row r="227" spans="1:11" ht="12" thickBot="1">
      <c r="A227" s="227" t="s">
        <v>231</v>
      </c>
      <c r="B227" s="307"/>
      <c r="C227" s="314" t="s">
        <v>259</v>
      </c>
      <c r="D227" s="315"/>
      <c r="E227" s="315"/>
      <c r="F227" s="315"/>
      <c r="G227" s="315"/>
      <c r="H227" s="315"/>
      <c r="I227" s="315"/>
      <c r="J227" s="315"/>
      <c r="K227" s="318"/>
    </row>
    <row r="228" spans="1:11" ht="12" thickBot="1"/>
    <row r="229" spans="1:11" ht="35.1" thickBot="1">
      <c r="A229" s="217" t="s">
        <v>260</v>
      </c>
      <c r="B229" s="106" t="s">
        <v>261</v>
      </c>
      <c r="C229" s="83" t="s">
        <v>2</v>
      </c>
      <c r="D229" s="218" t="s">
        <v>3</v>
      </c>
      <c r="E229" s="107" t="s">
        <v>182</v>
      </c>
      <c r="F229" s="103" t="s">
        <v>216</v>
      </c>
      <c r="G229" s="103" t="s">
        <v>262</v>
      </c>
      <c r="H229" s="103" t="s">
        <v>263</v>
      </c>
      <c r="I229" s="103" t="s">
        <v>219</v>
      </c>
      <c r="J229" s="103" t="s">
        <v>187</v>
      </c>
      <c r="K229" s="210" t="s">
        <v>5</v>
      </c>
    </row>
    <row r="230" spans="1:11" ht="12" customHeight="1" thickBot="1">
      <c r="A230" s="303" t="s">
        <v>264</v>
      </c>
      <c r="B230" s="305" t="s">
        <v>265</v>
      </c>
      <c r="C230" s="219" t="s">
        <v>132</v>
      </c>
      <c r="D230" s="220">
        <v>0</v>
      </c>
      <c r="E230" s="91" t="s">
        <v>2</v>
      </c>
      <c r="F230" s="92"/>
      <c r="G230" s="92"/>
      <c r="H230" s="211">
        <v>260000</v>
      </c>
      <c r="I230" s="92"/>
      <c r="J230" s="212">
        <f t="shared" ref="J230:J234" si="6">H230</f>
        <v>260000</v>
      </c>
      <c r="K230" s="313" t="s">
        <v>266</v>
      </c>
    </row>
    <row r="231" spans="1:11">
      <c r="A231" s="304"/>
      <c r="B231" s="306"/>
      <c r="C231" s="221" t="s">
        <v>102</v>
      </c>
      <c r="D231" s="91"/>
      <c r="E231" s="91"/>
      <c r="F231" s="92">
        <v>0</v>
      </c>
      <c r="G231" s="92"/>
      <c r="H231" s="211"/>
      <c r="I231" s="91"/>
      <c r="J231" s="212">
        <f t="shared" si="6"/>
        <v>0</v>
      </c>
      <c r="K231" s="313"/>
    </row>
    <row r="232" spans="1:11">
      <c r="A232" s="304"/>
      <c r="B232" s="306"/>
      <c r="C232" s="222" t="s">
        <v>267</v>
      </c>
      <c r="D232" s="91"/>
      <c r="E232" s="91"/>
      <c r="F232" s="91"/>
      <c r="G232" s="91"/>
      <c r="H232" s="211"/>
      <c r="I232" s="91"/>
      <c r="J232" s="212">
        <f t="shared" si="6"/>
        <v>0</v>
      </c>
      <c r="K232" s="313"/>
    </row>
    <row r="233" spans="1:11">
      <c r="A233" s="304"/>
      <c r="B233" s="306"/>
      <c r="C233" s="222" t="s">
        <v>268</v>
      </c>
      <c r="D233" s="91"/>
      <c r="E233" s="91"/>
      <c r="F233" s="91"/>
      <c r="G233" s="91"/>
      <c r="H233" s="211"/>
      <c r="I233" s="91"/>
      <c r="J233" s="212">
        <f t="shared" si="6"/>
        <v>0</v>
      </c>
      <c r="K233" s="313"/>
    </row>
    <row r="234" spans="1:11" ht="23.1">
      <c r="A234" s="304"/>
      <c r="B234" s="306"/>
      <c r="C234" s="222" t="s">
        <v>269</v>
      </c>
      <c r="D234" s="91" t="s">
        <v>2</v>
      </c>
      <c r="E234" s="91" t="s">
        <v>2</v>
      </c>
      <c r="F234" s="91" t="s">
        <v>2</v>
      </c>
      <c r="G234" s="91" t="s">
        <v>2</v>
      </c>
      <c r="H234" s="211"/>
      <c r="I234" s="91"/>
      <c r="J234" s="212">
        <f t="shared" si="6"/>
        <v>0</v>
      </c>
      <c r="K234" s="313"/>
    </row>
    <row r="235" spans="1:11">
      <c r="A235" s="84" t="s">
        <v>14</v>
      </c>
      <c r="B235" s="306"/>
      <c r="C235" s="308" t="s">
        <v>13</v>
      </c>
      <c r="D235" s="309"/>
      <c r="E235" s="309"/>
      <c r="F235" s="309"/>
      <c r="G235" s="309"/>
      <c r="H235" s="309"/>
      <c r="I235" s="309"/>
      <c r="J235" s="309"/>
      <c r="K235" s="313"/>
    </row>
    <row r="236" spans="1:11" ht="11.45" customHeight="1" thickBot="1">
      <c r="A236" s="209" t="s">
        <v>2</v>
      </c>
      <c r="B236" s="307"/>
      <c r="C236" s="314" t="s">
        <v>270</v>
      </c>
      <c r="D236" s="315"/>
      <c r="E236" s="315"/>
      <c r="F236" s="315"/>
      <c r="G236" s="315"/>
      <c r="H236" s="315"/>
      <c r="I236" s="315"/>
      <c r="J236" s="315"/>
      <c r="K236" s="313"/>
    </row>
    <row r="238" spans="1:11">
      <c r="C238" s="223"/>
    </row>
    <row r="239" spans="1:11">
      <c r="C239" s="223"/>
    </row>
    <row r="240" spans="1:11">
      <c r="C240" s="224"/>
    </row>
    <row r="241" spans="3:8">
      <c r="C241" s="223"/>
    </row>
    <row r="242" spans="3:8">
      <c r="H242" s="224"/>
    </row>
    <row r="243" spans="3:8">
      <c r="C243" s="225"/>
    </row>
    <row r="244" spans="3:8">
      <c r="C244" s="223"/>
    </row>
    <row r="245" spans="3:8">
      <c r="C245" s="226"/>
    </row>
  </sheetData>
  <mergeCells count="110">
    <mergeCell ref="K128:K150"/>
    <mergeCell ref="C150:J150"/>
    <mergeCell ref="C131:J131"/>
    <mergeCell ref="C113:J113"/>
    <mergeCell ref="C114:J114"/>
    <mergeCell ref="C118:J118"/>
    <mergeCell ref="C119:J119"/>
    <mergeCell ref="C149:J149"/>
    <mergeCell ref="K71:K124"/>
    <mergeCell ref="C100:J100"/>
    <mergeCell ref="C101:J101"/>
    <mergeCell ref="C75:J75"/>
    <mergeCell ref="C76:J76"/>
    <mergeCell ref="C123:J123"/>
    <mergeCell ref="C124:J124"/>
    <mergeCell ref="C142:J142"/>
    <mergeCell ref="C143:J143"/>
    <mergeCell ref="C130:J130"/>
    <mergeCell ref="C137:J137"/>
    <mergeCell ref="C138:J138"/>
    <mergeCell ref="K15:K18"/>
    <mergeCell ref="D18:J18"/>
    <mergeCell ref="B3:J3"/>
    <mergeCell ref="C11:J11"/>
    <mergeCell ref="C9:J9"/>
    <mergeCell ref="C10:J10"/>
    <mergeCell ref="B15:B18"/>
    <mergeCell ref="C17:J17"/>
    <mergeCell ref="K5:K11"/>
    <mergeCell ref="K39:K66"/>
    <mergeCell ref="C44:J44"/>
    <mergeCell ref="K21:K24"/>
    <mergeCell ref="C23:J23"/>
    <mergeCell ref="D24:J24"/>
    <mergeCell ref="C66:J66"/>
    <mergeCell ref="C65:J65"/>
    <mergeCell ref="C29:J29"/>
    <mergeCell ref="C30:J30"/>
    <mergeCell ref="C34:J34"/>
    <mergeCell ref="C35:J35"/>
    <mergeCell ref="C57:J57"/>
    <mergeCell ref="C58:J58"/>
    <mergeCell ref="K27:K35"/>
    <mergeCell ref="C45:J45"/>
    <mergeCell ref="A128:A148"/>
    <mergeCell ref="B71:B76"/>
    <mergeCell ref="B47:B58"/>
    <mergeCell ref="B133:B138"/>
    <mergeCell ref="B128:B131"/>
    <mergeCell ref="B140:B143"/>
    <mergeCell ref="B145:B150"/>
    <mergeCell ref="B78:B101"/>
    <mergeCell ref="B121:B124"/>
    <mergeCell ref="A39:A61"/>
    <mergeCell ref="B103:B114"/>
    <mergeCell ref="B39:B45"/>
    <mergeCell ref="B60:B66"/>
    <mergeCell ref="B116:B119"/>
    <mergeCell ref="A5:A11"/>
    <mergeCell ref="B5:B10"/>
    <mergeCell ref="A27:A33"/>
    <mergeCell ref="B27:B30"/>
    <mergeCell ref="A15:A18"/>
    <mergeCell ref="B32:B35"/>
    <mergeCell ref="A21:A24"/>
    <mergeCell ref="B21:B24"/>
    <mergeCell ref="A71:A122"/>
    <mergeCell ref="A230:A234"/>
    <mergeCell ref="K201:K227"/>
    <mergeCell ref="K163:K186"/>
    <mergeCell ref="C186:J186"/>
    <mergeCell ref="C185:J185"/>
    <mergeCell ref="B183:B186"/>
    <mergeCell ref="C176:J176"/>
    <mergeCell ref="C175:J175"/>
    <mergeCell ref="B173:B176"/>
    <mergeCell ref="B178:B181"/>
    <mergeCell ref="C180:J180"/>
    <mergeCell ref="C181:J181"/>
    <mergeCell ref="C221:J221"/>
    <mergeCell ref="C222:J222"/>
    <mergeCell ref="B224:B227"/>
    <mergeCell ref="C171:J171"/>
    <mergeCell ref="C170:J170"/>
    <mergeCell ref="B168:B171"/>
    <mergeCell ref="C201:J201"/>
    <mergeCell ref="C202:J202"/>
    <mergeCell ref="B204:B207"/>
    <mergeCell ref="C206:J206"/>
    <mergeCell ref="C207:J207"/>
    <mergeCell ref="B209:B222"/>
    <mergeCell ref="B230:B234"/>
    <mergeCell ref="K230:K236"/>
    <mergeCell ref="B235:B236"/>
    <mergeCell ref="C235:J235"/>
    <mergeCell ref="C236:J236"/>
    <mergeCell ref="C166:J166"/>
    <mergeCell ref="C226:J226"/>
    <mergeCell ref="C227:J227"/>
    <mergeCell ref="B163:B166"/>
    <mergeCell ref="C165:J165"/>
    <mergeCell ref="A189:A225"/>
    <mergeCell ref="B189:B202"/>
    <mergeCell ref="B152:B155"/>
    <mergeCell ref="C154:J154"/>
    <mergeCell ref="C155:J155"/>
    <mergeCell ref="B157:B160"/>
    <mergeCell ref="C159:J159"/>
    <mergeCell ref="C160:J160"/>
    <mergeCell ref="A163:A184"/>
  </mergeCells>
  <phoneticPr fontId="0" type="noConversion"/>
  <pageMargins left="0.74803149606299213" right="0.74803149606299213" top="0.98425196850393704" bottom="0.98425196850393704" header="0.51181102362204722" footer="0.51181102362204722"/>
  <pageSetup paperSize="9" scale="48" orientation="landscape" r:id="rId1"/>
  <headerFooter alignWithMargins="0">
    <oddHeader>&amp;L&amp;"Calibri"&amp;10&amp;K000000OFFICIAL&amp;1#</oddHeader>
    <oddFooter>&amp;LUpdated January 2011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94030-949B-4F50-BF0C-60DFF08CDFBF}">
  <dimension ref="A1:D35"/>
  <sheetViews>
    <sheetView zoomScale="130" zoomScaleNormal="130" workbookViewId="0">
      <pane xSplit="2" ySplit="1" topLeftCell="D23" activePane="bottomRight" state="frozen"/>
      <selection pane="bottomRight" activeCell="D23" sqref="D23"/>
      <selection pane="bottomLeft" activeCell="A2" sqref="A2"/>
      <selection pane="topRight" activeCell="C1" sqref="C1"/>
    </sheetView>
  </sheetViews>
  <sheetFormatPr defaultColWidth="8.85546875" defaultRowHeight="11.45"/>
  <cols>
    <col min="1" max="1" width="10.85546875" style="44" customWidth="1"/>
    <col min="2" max="2" width="11.140625" style="53" customWidth="1"/>
    <col min="3" max="3" width="36.5703125" style="44" customWidth="1"/>
    <col min="4" max="4" width="119.85546875" style="44" customWidth="1"/>
    <col min="5" max="16384" width="8.85546875" style="44"/>
  </cols>
  <sheetData>
    <row r="1" spans="1:4" ht="12" thickBot="1">
      <c r="A1" s="47" t="s">
        <v>271</v>
      </c>
      <c r="B1" s="48" t="s">
        <v>272</v>
      </c>
      <c r="C1" s="49" t="s">
        <v>273</v>
      </c>
      <c r="D1" s="49" t="s">
        <v>274</v>
      </c>
    </row>
    <row r="2" spans="1:4" ht="23.45" thickBot="1">
      <c r="A2" s="50" t="s">
        <v>275</v>
      </c>
      <c r="B2" s="51">
        <v>0</v>
      </c>
      <c r="C2" s="52" t="s">
        <v>100</v>
      </c>
      <c r="D2" s="52" t="s">
        <v>276</v>
      </c>
    </row>
    <row r="3" spans="1:4" ht="23.45" thickBot="1">
      <c r="A3" s="33" t="s">
        <v>277</v>
      </c>
      <c r="B3" s="43">
        <v>1.1000000000000001</v>
      </c>
      <c r="C3" s="32" t="s">
        <v>278</v>
      </c>
      <c r="D3" s="32" t="s">
        <v>279</v>
      </c>
    </row>
    <row r="4" spans="1:4" ht="35.1" thickBot="1">
      <c r="A4" s="46" t="s">
        <v>280</v>
      </c>
      <c r="B4" s="43">
        <v>1.2</v>
      </c>
      <c r="C4" s="45" t="s">
        <v>107</v>
      </c>
      <c r="D4" s="45" t="s">
        <v>281</v>
      </c>
    </row>
    <row r="5" spans="1:4" ht="23.45" thickBot="1">
      <c r="A5" s="351" t="s">
        <v>282</v>
      </c>
      <c r="B5" s="35" t="s">
        <v>283</v>
      </c>
      <c r="C5" s="32" t="s">
        <v>284</v>
      </c>
      <c r="D5" s="32" t="s">
        <v>285</v>
      </c>
    </row>
    <row r="6" spans="1:4" ht="23.45" thickBot="1">
      <c r="A6" s="351"/>
      <c r="B6" s="35" t="s">
        <v>286</v>
      </c>
      <c r="C6" s="32" t="s">
        <v>287</v>
      </c>
      <c r="D6" s="32" t="s">
        <v>288</v>
      </c>
    </row>
    <row r="7" spans="1:4" ht="23.45" thickBot="1">
      <c r="A7" s="351"/>
      <c r="B7" s="35">
        <v>2.2000000000000002</v>
      </c>
      <c r="C7" s="32" t="s">
        <v>207</v>
      </c>
      <c r="D7" s="32" t="s">
        <v>289</v>
      </c>
    </row>
    <row r="8" spans="1:4" ht="23.45" thickBot="1">
      <c r="A8" s="352"/>
      <c r="B8" s="35">
        <v>2.2999999999999998</v>
      </c>
      <c r="C8" s="32" t="s">
        <v>290</v>
      </c>
      <c r="D8" s="32" t="s">
        <v>291</v>
      </c>
    </row>
    <row r="9" spans="1:4" ht="46.5" thickBot="1">
      <c r="A9" s="350" t="s">
        <v>292</v>
      </c>
      <c r="B9" s="35">
        <v>3.2</v>
      </c>
      <c r="C9" s="32" t="s">
        <v>293</v>
      </c>
      <c r="D9" s="32" t="s">
        <v>294</v>
      </c>
    </row>
    <row r="10" spans="1:4" ht="23.45" thickBot="1">
      <c r="A10" s="351"/>
      <c r="B10" s="35">
        <v>3.3</v>
      </c>
      <c r="C10" s="32" t="s">
        <v>295</v>
      </c>
      <c r="D10" s="32" t="s">
        <v>296</v>
      </c>
    </row>
    <row r="11" spans="1:4" ht="35.1" thickBot="1">
      <c r="A11" s="351"/>
      <c r="B11" s="35" t="s">
        <v>297</v>
      </c>
      <c r="C11" s="32" t="s">
        <v>298</v>
      </c>
      <c r="D11" s="32" t="s">
        <v>299</v>
      </c>
    </row>
    <row r="12" spans="1:4" ht="35.1" thickBot="1">
      <c r="A12" s="351"/>
      <c r="B12" s="35" t="s">
        <v>300</v>
      </c>
      <c r="C12" s="32" t="s">
        <v>301</v>
      </c>
      <c r="D12" s="32" t="s">
        <v>302</v>
      </c>
    </row>
    <row r="13" spans="1:4" ht="12" thickBot="1">
      <c r="A13" s="352"/>
      <c r="B13" s="35">
        <v>3.5</v>
      </c>
      <c r="C13" s="32" t="s">
        <v>303</v>
      </c>
      <c r="D13" s="32" t="s">
        <v>304</v>
      </c>
    </row>
    <row r="14" spans="1:4" ht="35.1" thickBot="1">
      <c r="A14" s="350" t="s">
        <v>305</v>
      </c>
      <c r="B14" s="35">
        <v>4.0999999999999996</v>
      </c>
      <c r="C14" s="32" t="s">
        <v>306</v>
      </c>
      <c r="D14" s="32" t="s">
        <v>307</v>
      </c>
    </row>
    <row r="15" spans="1:4" ht="35.1" thickBot="1">
      <c r="A15" s="352"/>
      <c r="B15" s="35">
        <v>4.2</v>
      </c>
      <c r="C15" s="32" t="s">
        <v>308</v>
      </c>
      <c r="D15" s="32" t="s">
        <v>309</v>
      </c>
    </row>
    <row r="16" spans="1:4" ht="35.1" thickBot="1">
      <c r="A16" s="33" t="s">
        <v>310</v>
      </c>
      <c r="B16" s="35">
        <v>5.0999999999999996</v>
      </c>
      <c r="C16" s="32" t="s">
        <v>311</v>
      </c>
      <c r="D16" s="32" t="s">
        <v>312</v>
      </c>
    </row>
    <row r="17" spans="1:4" ht="23.45" thickBot="1">
      <c r="A17" s="350" t="s">
        <v>313</v>
      </c>
      <c r="B17" s="35">
        <v>6.1</v>
      </c>
      <c r="C17" s="32" t="s">
        <v>314</v>
      </c>
      <c r="D17" s="32" t="s">
        <v>315</v>
      </c>
    </row>
    <row r="18" spans="1:4" ht="35.1" thickBot="1">
      <c r="A18" s="351"/>
      <c r="B18" s="35" t="s">
        <v>316</v>
      </c>
      <c r="C18" s="32" t="s">
        <v>317</v>
      </c>
      <c r="D18" s="350" t="s">
        <v>318</v>
      </c>
    </row>
    <row r="19" spans="1:4" ht="35.1" thickBot="1">
      <c r="A19" s="351"/>
      <c r="B19" s="35" t="s">
        <v>319</v>
      </c>
      <c r="C19" s="32" t="s">
        <v>320</v>
      </c>
      <c r="D19" s="352"/>
    </row>
    <row r="20" spans="1:4" ht="23.45" thickBot="1">
      <c r="A20" s="351"/>
      <c r="B20" s="35">
        <v>6.3</v>
      </c>
      <c r="C20" s="32" t="s">
        <v>321</v>
      </c>
      <c r="D20" s="34" t="s">
        <v>322</v>
      </c>
    </row>
    <row r="21" spans="1:4" ht="23.45" thickBot="1">
      <c r="A21" s="351"/>
      <c r="B21" s="35" t="s">
        <v>323</v>
      </c>
      <c r="C21" s="32" t="s">
        <v>324</v>
      </c>
      <c r="D21" s="350" t="s">
        <v>325</v>
      </c>
    </row>
    <row r="22" spans="1:4" ht="23.45" thickBot="1">
      <c r="A22" s="351"/>
      <c r="B22" s="35" t="s">
        <v>326</v>
      </c>
      <c r="C22" s="32" t="s">
        <v>327</v>
      </c>
      <c r="D22" s="352"/>
    </row>
    <row r="23" spans="1:4" ht="23.45" thickBot="1">
      <c r="A23" s="351"/>
      <c r="B23" s="35">
        <v>6.5</v>
      </c>
      <c r="C23" s="32" t="s">
        <v>328</v>
      </c>
      <c r="D23" s="34" t="s">
        <v>329</v>
      </c>
    </row>
    <row r="24" spans="1:4" ht="35.1" thickBot="1">
      <c r="A24" s="352"/>
      <c r="B24" s="35">
        <v>6.6</v>
      </c>
      <c r="C24" s="32" t="s">
        <v>330</v>
      </c>
      <c r="D24" s="32" t="s">
        <v>331</v>
      </c>
    </row>
    <row r="25" spans="1:4" ht="23.45" thickBot="1">
      <c r="A25" s="350" t="s">
        <v>332</v>
      </c>
      <c r="B25" s="35">
        <v>7.1</v>
      </c>
      <c r="C25" s="32" t="s">
        <v>333</v>
      </c>
      <c r="D25" s="350" t="s">
        <v>334</v>
      </c>
    </row>
    <row r="26" spans="1:4" ht="23.45" thickBot="1">
      <c r="A26" s="351"/>
      <c r="B26" s="35">
        <v>7.2</v>
      </c>
      <c r="C26" s="32" t="s">
        <v>335</v>
      </c>
      <c r="D26" s="352"/>
    </row>
    <row r="27" spans="1:4" ht="23.45" thickBot="1">
      <c r="A27" s="351"/>
      <c r="B27" s="35">
        <v>7.3</v>
      </c>
      <c r="C27" s="32" t="s">
        <v>336</v>
      </c>
      <c r="D27" s="350" t="s">
        <v>337</v>
      </c>
    </row>
    <row r="28" spans="1:4" ht="23.45" thickBot="1">
      <c r="A28" s="351"/>
      <c r="B28" s="35">
        <v>7.4</v>
      </c>
      <c r="C28" s="32" t="s">
        <v>338</v>
      </c>
      <c r="D28" s="352"/>
    </row>
    <row r="29" spans="1:4" ht="12" thickBot="1">
      <c r="A29" s="351"/>
      <c r="B29" s="35">
        <v>7.6</v>
      </c>
      <c r="C29" s="32" t="s">
        <v>339</v>
      </c>
      <c r="D29" s="34" t="s">
        <v>340</v>
      </c>
    </row>
    <row r="30" spans="1:4" ht="23.45" thickBot="1">
      <c r="A30" s="351"/>
      <c r="B30" s="35">
        <v>7.8</v>
      </c>
      <c r="C30" s="32" t="s">
        <v>341</v>
      </c>
      <c r="D30" s="32" t="s">
        <v>342</v>
      </c>
    </row>
    <row r="31" spans="1:4" ht="35.1" thickBot="1">
      <c r="A31" s="348" t="s">
        <v>343</v>
      </c>
      <c r="B31" s="43">
        <v>8.1</v>
      </c>
      <c r="C31" s="33" t="s">
        <v>173</v>
      </c>
      <c r="D31" s="33" t="s">
        <v>344</v>
      </c>
    </row>
    <row r="32" spans="1:4" ht="35.1" thickBot="1">
      <c r="A32" s="349"/>
      <c r="B32" s="43">
        <v>8.1999999999999993</v>
      </c>
      <c r="C32" s="33" t="s">
        <v>177</v>
      </c>
      <c r="D32" s="33" t="s">
        <v>345</v>
      </c>
    </row>
    <row r="33" spans="1:4" ht="35.1" thickBot="1">
      <c r="A33" s="66" t="s">
        <v>346</v>
      </c>
      <c r="B33" s="63">
        <v>9.1</v>
      </c>
      <c r="C33" s="64" t="s">
        <v>347</v>
      </c>
      <c r="D33" s="65" t="s">
        <v>348</v>
      </c>
    </row>
    <row r="35" spans="1:4">
      <c r="A35" s="44" t="s">
        <v>349</v>
      </c>
    </row>
  </sheetData>
  <mergeCells count="10">
    <mergeCell ref="A31:A32"/>
    <mergeCell ref="A25:A30"/>
    <mergeCell ref="D25:D26"/>
    <mergeCell ref="D27:D28"/>
    <mergeCell ref="A5:A8"/>
    <mergeCell ref="A9:A13"/>
    <mergeCell ref="A14:A15"/>
    <mergeCell ref="A17:A24"/>
    <mergeCell ref="D18:D19"/>
    <mergeCell ref="D21:D22"/>
  </mergeCells>
  <hyperlinks>
    <hyperlink ref="D33" r:id="rId1" xr:uid="{731A80BC-F541-42DF-9953-CF8232B2BBE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
  <sheetViews>
    <sheetView topLeftCell="A5" workbookViewId="0">
      <selection activeCell="C12" sqref="C12"/>
    </sheetView>
  </sheetViews>
  <sheetFormatPr defaultRowHeight="12.6"/>
  <cols>
    <col min="1" max="1" width="5.140625" style="1" customWidth="1"/>
    <col min="2" max="2" width="49.140625" style="1" bestFit="1" customWidth="1"/>
    <col min="3" max="3" width="57.5703125" style="2" customWidth="1"/>
    <col min="4" max="5" width="16.85546875" customWidth="1"/>
  </cols>
  <sheetData>
    <row r="1" spans="1:5" ht="25.5" customHeight="1">
      <c r="A1" s="353" t="s">
        <v>350</v>
      </c>
      <c r="B1" s="353"/>
      <c r="C1" s="353"/>
      <c r="D1" s="353"/>
      <c r="E1" s="353"/>
    </row>
    <row r="2" spans="1:5">
      <c r="A2"/>
      <c r="B2"/>
    </row>
    <row r="3" spans="1:5" ht="12.95">
      <c r="A3" s="15" t="s">
        <v>351</v>
      </c>
      <c r="B3" s="16" t="s">
        <v>352</v>
      </c>
      <c r="C3" s="17" t="s">
        <v>353</v>
      </c>
      <c r="D3" s="16" t="s">
        <v>354</v>
      </c>
      <c r="E3" s="16" t="s">
        <v>355</v>
      </c>
    </row>
    <row r="4" spans="1:5" s="71" customFormat="1" ht="37.5">
      <c r="A4" s="67">
        <v>1</v>
      </c>
      <c r="B4" s="68" t="s">
        <v>356</v>
      </c>
      <c r="C4" s="69" t="s">
        <v>357</v>
      </c>
      <c r="D4" s="70" t="s">
        <v>358</v>
      </c>
      <c r="E4" s="69" t="s">
        <v>359</v>
      </c>
    </row>
    <row r="5" spans="1:5">
      <c r="A5" s="18">
        <v>2</v>
      </c>
      <c r="B5" s="20" t="s">
        <v>360</v>
      </c>
      <c r="C5" s="20" t="s">
        <v>361</v>
      </c>
      <c r="D5" s="74" t="s">
        <v>362</v>
      </c>
      <c r="E5" s="77">
        <v>45468</v>
      </c>
    </row>
    <row r="6" spans="1:5" ht="24.95">
      <c r="A6" s="18">
        <v>3</v>
      </c>
      <c r="B6" s="75" t="s">
        <v>363</v>
      </c>
      <c r="C6" s="76" t="s">
        <v>364</v>
      </c>
      <c r="D6" s="74" t="s">
        <v>365</v>
      </c>
      <c r="E6" s="77">
        <v>45559</v>
      </c>
    </row>
    <row r="7" spans="1:5" ht="37.5">
      <c r="A7" s="18">
        <v>4</v>
      </c>
      <c r="B7" s="75" t="s">
        <v>366</v>
      </c>
      <c r="C7" s="76" t="s">
        <v>367</v>
      </c>
      <c r="D7" s="70" t="s">
        <v>368</v>
      </c>
      <c r="E7" s="77">
        <v>45631</v>
      </c>
    </row>
    <row r="8" spans="1:5">
      <c r="A8" s="18">
        <v>5</v>
      </c>
      <c r="B8" s="75" t="s">
        <v>369</v>
      </c>
      <c r="C8" s="76" t="s">
        <v>370</v>
      </c>
      <c r="D8" s="75" t="s">
        <v>362</v>
      </c>
      <c r="E8" s="78">
        <v>45792</v>
      </c>
    </row>
    <row r="9" spans="1:5">
      <c r="A9" s="18">
        <v>6</v>
      </c>
      <c r="B9" s="75" t="s">
        <v>371</v>
      </c>
      <c r="C9" s="76" t="s">
        <v>372</v>
      </c>
      <c r="D9" s="75" t="s">
        <v>362</v>
      </c>
      <c r="E9" s="78">
        <v>45792</v>
      </c>
    </row>
    <row r="10" spans="1:5">
      <c r="A10" s="18">
        <v>7</v>
      </c>
      <c r="B10" s="75" t="s">
        <v>373</v>
      </c>
      <c r="C10" s="76" t="s">
        <v>374</v>
      </c>
      <c r="D10" s="75" t="s">
        <v>362</v>
      </c>
      <c r="E10" s="78">
        <v>45792</v>
      </c>
    </row>
    <row r="11" spans="1:5" ht="24.95">
      <c r="A11" s="18">
        <v>8</v>
      </c>
      <c r="B11" s="19" t="s">
        <v>375</v>
      </c>
      <c r="C11" s="20" t="s">
        <v>376</v>
      </c>
      <c r="D11" s="19" t="s">
        <v>362</v>
      </c>
      <c r="E11" s="78">
        <v>45834</v>
      </c>
    </row>
    <row r="12" spans="1:5" ht="37.5">
      <c r="A12" s="18">
        <v>9</v>
      </c>
      <c r="B12" s="19" t="s">
        <v>377</v>
      </c>
      <c r="C12" s="20" t="s">
        <v>378</v>
      </c>
      <c r="D12" s="19" t="s">
        <v>379</v>
      </c>
      <c r="E12" s="78">
        <v>45867</v>
      </c>
    </row>
    <row r="13" spans="1:5">
      <c r="A13" s="18">
        <v>10</v>
      </c>
      <c r="B13" s="19" t="s">
        <v>2</v>
      </c>
      <c r="C13" s="20" t="s">
        <v>2</v>
      </c>
      <c r="D13" s="19" t="s">
        <v>2</v>
      </c>
      <c r="E13" s="78" t="s">
        <v>2</v>
      </c>
    </row>
  </sheetData>
  <mergeCells count="1">
    <mergeCell ref="A1:E1"/>
  </mergeCells>
  <pageMargins left="0.7" right="0.7" top="0.75" bottom="0.75" header="0.3" footer="0.3"/>
  <pageSetup paperSize="9" orientation="portrait" r:id="rId1"/>
  <headerFooter>
    <oddHeader>&amp;L&amp;"Calibri"&amp;10&amp;K000000OFFICIAL&amp;1#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7"/>
  <sheetViews>
    <sheetView zoomScaleNormal="100" workbookViewId="0">
      <selection activeCell="A9" sqref="A9:C9"/>
    </sheetView>
  </sheetViews>
  <sheetFormatPr defaultColWidth="9.140625" defaultRowHeight="12.6"/>
  <cols>
    <col min="1" max="1" width="67.85546875" style="2" customWidth="1"/>
    <col min="2" max="3" width="48.5703125" style="2" customWidth="1"/>
    <col min="4" max="16384" width="9.140625" style="2"/>
  </cols>
  <sheetData>
    <row r="1" spans="1:3" ht="18">
      <c r="A1" s="21" t="s">
        <v>380</v>
      </c>
      <c r="B1" s="21"/>
      <c r="C1" s="22"/>
    </row>
    <row r="2" spans="1:3">
      <c r="A2" s="22" t="s">
        <v>381</v>
      </c>
      <c r="B2" s="22"/>
      <c r="C2" s="22"/>
    </row>
    <row r="4" spans="1:3" ht="45.75" customHeight="1">
      <c r="A4" s="354" t="s">
        <v>382</v>
      </c>
      <c r="B4" s="354"/>
      <c r="C4" s="354"/>
    </row>
    <row r="5" spans="1:3" ht="42" customHeight="1">
      <c r="A5" s="31" t="s">
        <v>383</v>
      </c>
      <c r="B5" s="23" t="s">
        <v>2</v>
      </c>
      <c r="C5" s="23" t="s">
        <v>2</v>
      </c>
    </row>
    <row r="6" spans="1:3" ht="30.75" customHeight="1">
      <c r="A6" s="354" t="s">
        <v>38</v>
      </c>
      <c r="B6" s="354"/>
      <c r="C6" s="354"/>
    </row>
    <row r="7" spans="1:3" ht="33" customHeight="1">
      <c r="A7" s="356" t="s">
        <v>384</v>
      </c>
      <c r="B7" s="356"/>
      <c r="C7" s="356"/>
    </row>
    <row r="8" spans="1:3" ht="24" customHeight="1">
      <c r="A8" s="356"/>
      <c r="B8" s="356"/>
      <c r="C8" s="356"/>
    </row>
    <row r="9" spans="1:3" ht="15.6">
      <c r="A9" s="354" t="s">
        <v>385</v>
      </c>
      <c r="B9" s="354"/>
      <c r="C9" s="354"/>
    </row>
    <row r="10" spans="1:3" ht="50.85" customHeight="1">
      <c r="A10" s="356" t="s">
        <v>386</v>
      </c>
      <c r="B10" s="356"/>
      <c r="C10" s="356"/>
    </row>
    <row r="11" spans="1:3" ht="51" customHeight="1">
      <c r="A11" s="356" t="s">
        <v>387</v>
      </c>
      <c r="B11" s="356"/>
      <c r="C11" s="356"/>
    </row>
    <row r="12" spans="1:3" ht="17.45">
      <c r="A12" s="24"/>
      <c r="B12" s="23" t="s">
        <v>2</v>
      </c>
      <c r="C12" s="23" t="s">
        <v>2</v>
      </c>
    </row>
    <row r="13" spans="1:3" ht="30.75" customHeight="1">
      <c r="A13" s="354" t="s">
        <v>388</v>
      </c>
      <c r="B13" s="354"/>
      <c r="C13" s="354"/>
    </row>
    <row r="14" spans="1:3" ht="43.35" customHeight="1">
      <c r="A14" s="356" t="s">
        <v>389</v>
      </c>
      <c r="B14" s="356"/>
      <c r="C14" s="356"/>
    </row>
    <row r="15" spans="1:3" ht="25.5" customHeight="1">
      <c r="A15" s="356" t="s">
        <v>390</v>
      </c>
      <c r="B15" s="356"/>
      <c r="C15" s="356"/>
    </row>
    <row r="16" spans="1:3">
      <c r="A16" s="23" t="s">
        <v>2</v>
      </c>
      <c r="B16" s="23" t="s">
        <v>2</v>
      </c>
      <c r="C16" s="23" t="s">
        <v>2</v>
      </c>
    </row>
    <row r="17" spans="1:3" ht="61.5" customHeight="1">
      <c r="A17" s="354" t="s">
        <v>391</v>
      </c>
      <c r="B17" s="354"/>
      <c r="C17" s="354"/>
    </row>
    <row r="18" spans="1:3" ht="25.5" customHeight="1">
      <c r="A18" s="356" t="s">
        <v>392</v>
      </c>
      <c r="B18" s="356"/>
      <c r="C18" s="356"/>
    </row>
    <row r="19" spans="1:3">
      <c r="A19" s="356" t="s">
        <v>393</v>
      </c>
      <c r="B19" s="356"/>
      <c r="C19" s="356"/>
    </row>
    <row r="20" spans="1:3">
      <c r="A20" s="356" t="s">
        <v>394</v>
      </c>
      <c r="B20" s="356"/>
      <c r="C20" s="356"/>
    </row>
    <row r="21" spans="1:3" ht="12.6" customHeight="1">
      <c r="A21" s="23" t="s">
        <v>395</v>
      </c>
      <c r="B21" s="28"/>
      <c r="C21" s="28"/>
    </row>
    <row r="22" spans="1:3" ht="12.6" customHeight="1">
      <c r="A22" s="23" t="s">
        <v>396</v>
      </c>
      <c r="B22" s="28"/>
      <c r="C22" s="28"/>
    </row>
    <row r="23" spans="1:3" ht="17.45">
      <c r="A23" s="24"/>
      <c r="B23" s="24"/>
      <c r="C23" s="24"/>
    </row>
    <row r="24" spans="1:3" ht="30.75" customHeight="1">
      <c r="A24" s="354" t="s">
        <v>397</v>
      </c>
      <c r="B24" s="354"/>
      <c r="C24" s="354"/>
    </row>
    <row r="25" spans="1:3" ht="29.25" customHeight="1">
      <c r="A25" s="356" t="s">
        <v>398</v>
      </c>
      <c r="B25" s="356"/>
      <c r="C25" s="356"/>
    </row>
    <row r="26" spans="1:3" ht="54" customHeight="1">
      <c r="A26" s="356" t="s">
        <v>399</v>
      </c>
      <c r="B26" s="356"/>
      <c r="C26" s="356"/>
    </row>
    <row r="27" spans="1:3" ht="39" customHeight="1">
      <c r="A27" s="356" t="s">
        <v>400</v>
      </c>
      <c r="B27" s="356"/>
      <c r="C27" s="356"/>
    </row>
    <row r="28" spans="1:3">
      <c r="A28" s="356" t="s">
        <v>2</v>
      </c>
      <c r="B28" s="356"/>
      <c r="C28" s="356"/>
    </row>
    <row r="29" spans="1:3" ht="15.6">
      <c r="A29" s="354" t="s">
        <v>401</v>
      </c>
      <c r="B29" s="354"/>
      <c r="C29" s="354"/>
    </row>
    <row r="30" spans="1:3" ht="21" customHeight="1">
      <c r="A30" s="356" t="s">
        <v>402</v>
      </c>
      <c r="B30" s="356"/>
      <c r="C30" s="356"/>
    </row>
    <row r="31" spans="1:3">
      <c r="A31" s="23" t="s">
        <v>2</v>
      </c>
      <c r="B31" s="23" t="s">
        <v>2</v>
      </c>
      <c r="C31" s="23" t="s">
        <v>2</v>
      </c>
    </row>
    <row r="32" spans="1:3" ht="21.6" customHeight="1">
      <c r="A32" s="358" t="s">
        <v>403</v>
      </c>
      <c r="B32" s="358"/>
      <c r="C32" s="358"/>
    </row>
    <row r="33" spans="1:3" ht="12.95">
      <c r="A33" s="29" t="s">
        <v>404</v>
      </c>
      <c r="B33" s="29"/>
      <c r="C33" s="30"/>
    </row>
    <row r="34" spans="1:3" ht="12.95">
      <c r="A34" s="29" t="s">
        <v>405</v>
      </c>
      <c r="B34" s="29"/>
      <c r="C34" s="30"/>
    </row>
    <row r="35" spans="1:3" ht="12.95">
      <c r="A35" s="29" t="s">
        <v>406</v>
      </c>
      <c r="B35" s="29"/>
      <c r="C35" s="30"/>
    </row>
    <row r="36" spans="1:3" ht="12.95">
      <c r="A36" s="29" t="s">
        <v>407</v>
      </c>
      <c r="B36" s="29"/>
      <c r="C36" s="30"/>
    </row>
    <row r="37" spans="1:3">
      <c r="A37" s="23" t="s">
        <v>408</v>
      </c>
      <c r="B37" s="23"/>
      <c r="C37" s="28"/>
    </row>
    <row r="38" spans="1:3" ht="26.85" customHeight="1">
      <c r="A38" s="26" t="s">
        <v>409</v>
      </c>
      <c r="B38" s="26"/>
      <c r="C38" s="27"/>
    </row>
    <row r="39" spans="1:3" ht="12.95">
      <c r="A39" s="26" t="s">
        <v>410</v>
      </c>
      <c r="B39" s="26"/>
      <c r="C39" s="27"/>
    </row>
    <row r="40" spans="1:3" ht="13.35" customHeight="1">
      <c r="A40" s="29" t="s">
        <v>411</v>
      </c>
      <c r="B40" s="29"/>
      <c r="C40" s="30"/>
    </row>
    <row r="41" spans="1:3" ht="13.35" customHeight="1">
      <c r="A41" s="23" t="s">
        <v>412</v>
      </c>
      <c r="B41" s="23"/>
      <c r="C41" s="28"/>
    </row>
    <row r="42" spans="1:3">
      <c r="A42" s="25" t="s">
        <v>2</v>
      </c>
      <c r="B42" s="355" t="s">
        <v>2</v>
      </c>
      <c r="C42" s="360"/>
    </row>
    <row r="43" spans="1:3">
      <c r="A43" s="356" t="s">
        <v>413</v>
      </c>
      <c r="B43" s="356"/>
      <c r="C43" s="356"/>
    </row>
    <row r="44" spans="1:3" ht="12.95">
      <c r="A44" s="359" t="s">
        <v>414</v>
      </c>
      <c r="B44" s="359"/>
      <c r="C44" s="359"/>
    </row>
    <row r="45" spans="1:3">
      <c r="A45" s="356" t="s">
        <v>415</v>
      </c>
      <c r="B45" s="356"/>
      <c r="C45" s="356"/>
    </row>
    <row r="46" spans="1:3">
      <c r="A46" s="23" t="s">
        <v>2</v>
      </c>
      <c r="B46" s="23" t="s">
        <v>2</v>
      </c>
      <c r="C46" s="23" t="s">
        <v>2</v>
      </c>
    </row>
    <row r="47" spans="1:3" ht="20.100000000000001" customHeight="1">
      <c r="A47" s="356" t="s">
        <v>416</v>
      </c>
      <c r="B47" s="356"/>
      <c r="C47" s="356"/>
    </row>
    <row r="48" spans="1:3">
      <c r="A48" s="23" t="s">
        <v>2</v>
      </c>
      <c r="B48" s="23" t="s">
        <v>2</v>
      </c>
      <c r="C48" s="23" t="s">
        <v>2</v>
      </c>
    </row>
    <row r="49" spans="1:3">
      <c r="A49" s="23" t="s">
        <v>2</v>
      </c>
      <c r="B49" s="23" t="s">
        <v>2</v>
      </c>
      <c r="C49" s="23" t="s">
        <v>2</v>
      </c>
    </row>
    <row r="50" spans="1:3">
      <c r="A50" s="23" t="s">
        <v>2</v>
      </c>
      <c r="B50" s="23" t="s">
        <v>2</v>
      </c>
      <c r="C50" s="23" t="s">
        <v>2</v>
      </c>
    </row>
    <row r="51" spans="1:3">
      <c r="A51" s="23" t="s">
        <v>2</v>
      </c>
      <c r="B51" s="23" t="s">
        <v>2</v>
      </c>
      <c r="C51" s="23" t="s">
        <v>2</v>
      </c>
    </row>
    <row r="52" spans="1:3">
      <c r="A52" s="23" t="s">
        <v>2</v>
      </c>
      <c r="B52" s="23" t="s">
        <v>2</v>
      </c>
      <c r="C52" s="23" t="s">
        <v>2</v>
      </c>
    </row>
    <row r="53" spans="1:3">
      <c r="A53" s="23" t="s">
        <v>2</v>
      </c>
      <c r="B53" s="23" t="s">
        <v>2</v>
      </c>
      <c r="C53" s="23" t="s">
        <v>2</v>
      </c>
    </row>
    <row r="54" spans="1:3">
      <c r="A54" s="23" t="s">
        <v>2</v>
      </c>
      <c r="B54" s="23" t="s">
        <v>2</v>
      </c>
      <c r="C54" s="23" t="s">
        <v>2</v>
      </c>
    </row>
    <row r="55" spans="1:3">
      <c r="A55" s="23" t="s">
        <v>2</v>
      </c>
      <c r="B55" s="23" t="s">
        <v>2</v>
      </c>
      <c r="C55" s="23" t="s">
        <v>2</v>
      </c>
    </row>
    <row r="56" spans="1:3">
      <c r="A56" s="23" t="s">
        <v>2</v>
      </c>
      <c r="B56" s="23" t="s">
        <v>2</v>
      </c>
      <c r="C56" s="23" t="s">
        <v>2</v>
      </c>
    </row>
    <row r="57" spans="1:3">
      <c r="A57" s="23" t="s">
        <v>2</v>
      </c>
      <c r="B57" s="23" t="s">
        <v>2</v>
      </c>
      <c r="C57" s="23" t="s">
        <v>2</v>
      </c>
    </row>
    <row r="58" spans="1:3">
      <c r="A58" s="23" t="s">
        <v>2</v>
      </c>
      <c r="B58" s="23" t="s">
        <v>2</v>
      </c>
      <c r="C58" s="23" t="s">
        <v>2</v>
      </c>
    </row>
    <row r="59" spans="1:3">
      <c r="A59" s="23" t="s">
        <v>2</v>
      </c>
      <c r="B59" s="23" t="s">
        <v>2</v>
      </c>
      <c r="C59" s="23" t="s">
        <v>2</v>
      </c>
    </row>
    <row r="60" spans="1:3">
      <c r="A60" s="23" t="s">
        <v>2</v>
      </c>
      <c r="B60" s="23" t="s">
        <v>2</v>
      </c>
      <c r="C60" s="23" t="s">
        <v>2</v>
      </c>
    </row>
    <row r="61" spans="1:3">
      <c r="A61" s="23" t="s">
        <v>2</v>
      </c>
      <c r="B61" s="23" t="s">
        <v>2</v>
      </c>
      <c r="C61" s="23" t="s">
        <v>2</v>
      </c>
    </row>
    <row r="62" spans="1:3">
      <c r="A62" s="23" t="s">
        <v>2</v>
      </c>
      <c r="B62" s="23" t="s">
        <v>2</v>
      </c>
      <c r="C62" s="23" t="s">
        <v>2</v>
      </c>
    </row>
    <row r="63" spans="1:3">
      <c r="A63" s="23" t="s">
        <v>2</v>
      </c>
      <c r="B63" s="23" t="s">
        <v>2</v>
      </c>
      <c r="C63" s="23" t="s">
        <v>2</v>
      </c>
    </row>
    <row r="64" spans="1:3">
      <c r="A64" s="23" t="s">
        <v>2</v>
      </c>
      <c r="B64" s="23" t="s">
        <v>2</v>
      </c>
      <c r="C64" s="23" t="s">
        <v>2</v>
      </c>
    </row>
    <row r="65" spans="1:3">
      <c r="A65" s="23" t="s">
        <v>2</v>
      </c>
      <c r="B65" s="23" t="s">
        <v>2</v>
      </c>
      <c r="C65" s="23" t="s">
        <v>2</v>
      </c>
    </row>
    <row r="66" spans="1:3">
      <c r="A66" s="23" t="s">
        <v>2</v>
      </c>
      <c r="B66" s="23" t="s">
        <v>2</v>
      </c>
      <c r="C66" s="23" t="s">
        <v>2</v>
      </c>
    </row>
    <row r="67" spans="1:3">
      <c r="A67" s="23" t="s">
        <v>2</v>
      </c>
      <c r="B67" s="23" t="s">
        <v>2</v>
      </c>
      <c r="C67" s="23" t="s">
        <v>2</v>
      </c>
    </row>
    <row r="68" spans="1:3">
      <c r="A68" s="23" t="s">
        <v>2</v>
      </c>
      <c r="B68" s="23" t="s">
        <v>2</v>
      </c>
      <c r="C68" s="23" t="s">
        <v>2</v>
      </c>
    </row>
    <row r="69" spans="1:3">
      <c r="A69" s="23" t="s">
        <v>2</v>
      </c>
      <c r="B69" s="23" t="s">
        <v>2</v>
      </c>
      <c r="C69" s="23" t="s">
        <v>2</v>
      </c>
    </row>
    <row r="70" spans="1:3">
      <c r="A70" s="23" t="s">
        <v>2</v>
      </c>
      <c r="B70" s="23" t="s">
        <v>2</v>
      </c>
      <c r="C70" s="23" t="s">
        <v>2</v>
      </c>
    </row>
    <row r="71" spans="1:3">
      <c r="A71" s="23" t="s">
        <v>2</v>
      </c>
      <c r="B71" s="23" t="s">
        <v>2</v>
      </c>
      <c r="C71" s="23" t="s">
        <v>2</v>
      </c>
    </row>
    <row r="72" spans="1:3">
      <c r="A72" s="23" t="s">
        <v>2</v>
      </c>
      <c r="B72" s="23" t="s">
        <v>2</v>
      </c>
      <c r="C72" s="23" t="s">
        <v>2</v>
      </c>
    </row>
    <row r="73" spans="1:3">
      <c r="A73" s="23" t="s">
        <v>2</v>
      </c>
      <c r="B73" s="23" t="s">
        <v>2</v>
      </c>
      <c r="C73" s="23" t="s">
        <v>2</v>
      </c>
    </row>
    <row r="74" spans="1:3">
      <c r="A74" s="23" t="s">
        <v>2</v>
      </c>
      <c r="B74" s="23" t="s">
        <v>2</v>
      </c>
      <c r="C74" s="23" t="s">
        <v>2</v>
      </c>
    </row>
    <row r="75" spans="1:3">
      <c r="A75" s="23" t="s">
        <v>2</v>
      </c>
      <c r="B75" s="23" t="s">
        <v>2</v>
      </c>
      <c r="C75" s="23" t="s">
        <v>2</v>
      </c>
    </row>
    <row r="76" spans="1:3" ht="30.75" customHeight="1">
      <c r="A76" s="354" t="s">
        <v>417</v>
      </c>
      <c r="B76" s="354"/>
      <c r="C76" s="354"/>
    </row>
    <row r="77" spans="1:3" ht="28.5" customHeight="1">
      <c r="A77" s="356" t="s">
        <v>418</v>
      </c>
      <c r="B77" s="356"/>
      <c r="C77" s="356"/>
    </row>
    <row r="78" spans="1:3" ht="17.25" customHeight="1">
      <c r="A78" s="356" t="s">
        <v>419</v>
      </c>
      <c r="B78" s="356"/>
      <c r="C78" s="356"/>
    </row>
    <row r="79" spans="1:3" ht="23.25" customHeight="1">
      <c r="A79" s="356" t="s">
        <v>420</v>
      </c>
      <c r="B79" s="356"/>
      <c r="C79" s="356"/>
    </row>
    <row r="80" spans="1:3" ht="28.5" customHeight="1">
      <c r="A80" s="355" t="s">
        <v>421</v>
      </c>
      <c r="B80" s="355"/>
      <c r="C80" s="355"/>
    </row>
    <row r="81" spans="1:3" ht="25.5" customHeight="1">
      <c r="A81" s="355" t="s">
        <v>422</v>
      </c>
      <c r="B81" s="355"/>
      <c r="C81" s="355"/>
    </row>
    <row r="82" spans="1:3">
      <c r="A82" s="26" t="s">
        <v>2</v>
      </c>
      <c r="B82" s="23" t="s">
        <v>2</v>
      </c>
      <c r="C82" s="23" t="s">
        <v>2</v>
      </c>
    </row>
    <row r="83" spans="1:3" ht="30.75" customHeight="1">
      <c r="A83" s="354" t="s">
        <v>423</v>
      </c>
      <c r="B83" s="354"/>
      <c r="C83" s="354"/>
    </row>
    <row r="84" spans="1:3" ht="27.6" customHeight="1">
      <c r="A84" s="355" t="s">
        <v>424</v>
      </c>
      <c r="B84" s="355"/>
      <c r="C84" s="355"/>
    </row>
    <row r="85" spans="1:3">
      <c r="A85" s="356" t="s">
        <v>425</v>
      </c>
      <c r="B85" s="356"/>
      <c r="C85" s="356"/>
    </row>
    <row r="86" spans="1:3">
      <c r="A86" s="355" t="s">
        <v>426</v>
      </c>
      <c r="B86" s="355"/>
      <c r="C86" s="355"/>
    </row>
    <row r="87" spans="1:3" ht="28.35" customHeight="1">
      <c r="A87" s="355" t="s">
        <v>427</v>
      </c>
      <c r="B87" s="355"/>
      <c r="C87" s="355"/>
    </row>
    <row r="88" spans="1:3">
      <c r="A88" s="23" t="s">
        <v>2</v>
      </c>
      <c r="B88" s="23" t="s">
        <v>2</v>
      </c>
      <c r="C88" s="23" t="s">
        <v>2</v>
      </c>
    </row>
    <row r="89" spans="1:3" ht="45.75" customHeight="1">
      <c r="A89" s="354" t="s">
        <v>428</v>
      </c>
      <c r="B89" s="354"/>
      <c r="C89" s="354"/>
    </row>
    <row r="90" spans="1:3">
      <c r="A90" s="356" t="s">
        <v>429</v>
      </c>
      <c r="B90" s="356"/>
      <c r="C90" s="356"/>
    </row>
    <row r="91" spans="1:3">
      <c r="A91" s="356" t="s">
        <v>430</v>
      </c>
      <c r="B91" s="356"/>
      <c r="C91" s="356"/>
    </row>
    <row r="92" spans="1:3">
      <c r="A92" s="356" t="s">
        <v>431</v>
      </c>
      <c r="B92" s="356"/>
      <c r="C92" s="356"/>
    </row>
    <row r="93" spans="1:3">
      <c r="A93" s="356" t="s">
        <v>432</v>
      </c>
      <c r="B93" s="356"/>
      <c r="C93" s="356"/>
    </row>
    <row r="94" spans="1:3">
      <c r="A94" s="356" t="s">
        <v>433</v>
      </c>
      <c r="B94" s="356"/>
      <c r="C94" s="356"/>
    </row>
    <row r="95" spans="1:3" ht="24.75" customHeight="1">
      <c r="A95" s="359" t="s">
        <v>434</v>
      </c>
      <c r="B95" s="359"/>
      <c r="C95" s="359"/>
    </row>
    <row r="96" spans="1:3">
      <c r="A96" s="356" t="s">
        <v>2</v>
      </c>
      <c r="B96" s="356"/>
      <c r="C96" s="356"/>
    </row>
    <row r="97" spans="1:3" ht="15.6">
      <c r="A97" s="354" t="s">
        <v>435</v>
      </c>
      <c r="B97" s="354"/>
      <c r="C97" s="354"/>
    </row>
    <row r="98" spans="1:3">
      <c r="A98" s="356" t="s">
        <v>436</v>
      </c>
      <c r="B98" s="356"/>
      <c r="C98" s="356"/>
    </row>
    <row r="99" spans="1:3">
      <c r="A99" s="355" t="s">
        <v>437</v>
      </c>
      <c r="B99" s="355"/>
      <c r="C99" s="355"/>
    </row>
    <row r="100" spans="1:3" ht="18" customHeight="1">
      <c r="A100" s="355" t="s">
        <v>438</v>
      </c>
      <c r="B100" s="355"/>
      <c r="C100" s="355"/>
    </row>
    <row r="101" spans="1:3" ht="17.25" customHeight="1">
      <c r="A101" s="356" t="s">
        <v>439</v>
      </c>
      <c r="B101" s="356"/>
      <c r="C101" s="356"/>
    </row>
    <row r="102" spans="1:3" ht="26.25" customHeight="1">
      <c r="A102" s="355" t="s">
        <v>440</v>
      </c>
      <c r="B102" s="355"/>
      <c r="C102" s="355"/>
    </row>
    <row r="103" spans="1:3" ht="24" customHeight="1">
      <c r="A103" s="357" t="s">
        <v>441</v>
      </c>
      <c r="B103" s="357"/>
      <c r="C103" s="357"/>
    </row>
    <row r="104" spans="1:3">
      <c r="A104" s="23" t="s">
        <v>2</v>
      </c>
      <c r="B104" s="23" t="s">
        <v>2</v>
      </c>
      <c r="C104" s="23" t="s">
        <v>2</v>
      </c>
    </row>
    <row r="105" spans="1:3" ht="45.75" customHeight="1">
      <c r="A105" s="354" t="s">
        <v>442</v>
      </c>
      <c r="B105" s="354"/>
      <c r="C105" s="354"/>
    </row>
    <row r="106" spans="1:3" ht="33" customHeight="1">
      <c r="A106" s="356" t="s">
        <v>443</v>
      </c>
      <c r="B106" s="356"/>
      <c r="C106" s="356"/>
    </row>
    <row r="107" spans="1:3">
      <c r="A107" s="356" t="s">
        <v>2</v>
      </c>
      <c r="B107" s="356"/>
      <c r="C107" s="356"/>
    </row>
    <row r="108" spans="1:3" ht="15.6">
      <c r="A108" s="354" t="s">
        <v>444</v>
      </c>
      <c r="B108" s="354"/>
      <c r="C108" s="354"/>
    </row>
    <row r="109" spans="1:3" ht="26.1" customHeight="1">
      <c r="A109" s="356" t="s">
        <v>445</v>
      </c>
      <c r="B109" s="356"/>
      <c r="C109" s="356"/>
    </row>
    <row r="110" spans="1:3" ht="25.5" customHeight="1">
      <c r="A110" s="356" t="s">
        <v>446</v>
      </c>
      <c r="B110" s="356"/>
      <c r="C110" s="356"/>
    </row>
    <row r="111" spans="1:3" ht="25.5" customHeight="1">
      <c r="A111" s="356" t="s">
        <v>447</v>
      </c>
      <c r="B111" s="356"/>
      <c r="C111" s="356"/>
    </row>
    <row r="112" spans="1:3" ht="12.95">
      <c r="A112" s="359" t="s">
        <v>448</v>
      </c>
      <c r="B112" s="359"/>
      <c r="C112" s="359"/>
    </row>
    <row r="113" spans="1:3" ht="12.95">
      <c r="A113" s="359" t="s">
        <v>449</v>
      </c>
      <c r="B113" s="359"/>
      <c r="C113" s="359"/>
    </row>
    <row r="114" spans="1:3" ht="12.95">
      <c r="A114" s="359" t="s">
        <v>450</v>
      </c>
      <c r="B114" s="359"/>
      <c r="C114" s="359"/>
    </row>
    <row r="115" spans="1:3" ht="12.95">
      <c r="A115" s="359" t="s">
        <v>451</v>
      </c>
      <c r="B115" s="359"/>
      <c r="C115" s="359"/>
    </row>
    <row r="116" spans="1:3" ht="10.5" customHeight="1">
      <c r="A116" s="359" t="s">
        <v>452</v>
      </c>
      <c r="B116" s="359"/>
      <c r="C116" s="359"/>
    </row>
    <row r="117" spans="1:3">
      <c r="A117" s="356" t="s">
        <v>453</v>
      </c>
      <c r="B117" s="356"/>
      <c r="C117" s="356"/>
    </row>
  </sheetData>
  <mergeCells count="65">
    <mergeCell ref="A106:C106"/>
    <mergeCell ref="A107:C107"/>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 ref="A117:C117"/>
    <mergeCell ref="A108:C108"/>
    <mergeCell ref="A109:C109"/>
    <mergeCell ref="A114:C114"/>
    <mergeCell ref="A112:C112"/>
    <mergeCell ref="A113:C113"/>
    <mergeCell ref="A110:C110"/>
    <mergeCell ref="A111:C111"/>
    <mergeCell ref="A115:C115"/>
    <mergeCell ref="A116:C116"/>
    <mergeCell ref="A79:C79"/>
    <mergeCell ref="A85:C85"/>
    <mergeCell ref="A32:C32"/>
    <mergeCell ref="A24:C24"/>
    <mergeCell ref="A25:C25"/>
    <mergeCell ref="A83:C83"/>
    <mergeCell ref="A44:C44"/>
    <mergeCell ref="A84:C84"/>
    <mergeCell ref="B42:C42"/>
    <mergeCell ref="A26:C26"/>
    <mergeCell ref="A27:C27"/>
    <mergeCell ref="A28:C28"/>
    <mergeCell ref="A29:C29"/>
    <mergeCell ref="A30:C30"/>
    <mergeCell ref="A47:C47"/>
    <mergeCell ref="A4:C4"/>
    <mergeCell ref="A6:C6"/>
    <mergeCell ref="A9:C9"/>
    <mergeCell ref="A10:C10"/>
    <mergeCell ref="A20:C20"/>
    <mergeCell ref="A19:C19"/>
    <mergeCell ref="A15:C15"/>
    <mergeCell ref="A11:C11"/>
    <mergeCell ref="A13:C13"/>
    <mergeCell ref="A14:C14"/>
    <mergeCell ref="A17:C17"/>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s>
  <hyperlinks>
    <hyperlink ref="A103" r:id="rId1" xr:uid="{22369710-E7CD-4215-905C-C85FE090D6DA}"/>
  </hyperlinks>
  <pageMargins left="0.7" right="0.7" top="0.75" bottom="0.75" header="0.3" footer="0.3"/>
  <pageSetup paperSize="9" orientation="portrait" r:id="rId2"/>
  <headerFooter>
    <oddHeader>&amp;L&amp;"Calibri"&amp;10&amp;K000000OFFICIAL&amp;1#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301381</AmpProgrammeId>
    <ContentDescription xmlns="1dfeaaf3-78af-4f3c-9a64-5b70949f85ef" xsi:nil="true"/>
    <ProjectLanguage xmlns="1dfeaaf3-78af-4f3c-9a64-5b70949f85ef">English</ProjectLanguage>
    <DocumentIdentifier xmlns="1dfeaaf3-78af-4f3c-9a64-5b70949f85ef">S30138119</DocumentIdentifier>
    <Exclusion_x0020_Applied xmlns="1dfeaaf3-78af-4f3c-9a64-5b70949f85ef">false</Exclusion_x0020_Applied>
    <PublishingState xmlns="1dfeaaf3-78af-4f3c-9a64-5b70949f85ef">Not Published</PublishingState>
  </documentManagement>
</p:properties>
</file>

<file path=customXml/item2.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E1531C000A31944596027D91BF4D9669" ma:contentTypeVersion="5" ma:contentTypeDescription="Logical framework (Logframe) Content Type for Transparency" ma:contentTypeScope="" ma:versionID="d473707d0ffb7ebd6c1f3b793de705ca">
  <xsd:schema xmlns:xsd="http://www.w3.org/2001/XMLSchema" xmlns:xs="http://www.w3.org/2001/XMLSchema" xmlns:p="http://schemas.microsoft.com/office/2006/metadata/properties" xmlns:ns2="1dfeaaf3-78af-4f3c-9a64-5b70949f85ef" targetNamespace="http://schemas.microsoft.com/office/2006/metadata/properties" ma:root="true" ma:fieldsID="823e2b402611f9c187576cb4695fffaf"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85A5C0-4DA5-4788-A2E4-422E55E5875A}"/>
</file>

<file path=customXml/itemProps2.xml><?xml version="1.0" encoding="utf-8"?>
<ds:datastoreItem xmlns:ds="http://schemas.openxmlformats.org/officeDocument/2006/customXml" ds:itemID="{B279019D-D234-4AF9-9693-A7BEA2C68D38}"/>
</file>

<file path=customXml/itemProps3.xml><?xml version="1.0" encoding="utf-8"?>
<ds:datastoreItem xmlns:ds="http://schemas.openxmlformats.org/officeDocument/2006/customXml" ds:itemID="{FEBD57A0-F59C-4AAD-8B60-CB53905C70A0}"/>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Logical Framework</dc:title>
  <dc:subject/>
  <dc:creator>Claire Fitzroy</dc:creator>
  <cp:keywords/>
  <dc:description/>
  <cp:lastModifiedBy/>
  <cp:revision/>
  <dcterms:created xsi:type="dcterms:W3CDTF">2010-10-26T15:58:14Z</dcterms:created>
  <dcterms:modified xsi:type="dcterms:W3CDTF">2025-10-29T08:44:31Z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0x010100A9E804AD2130B047BEB1B1355903FA590300E1531C000A31944596027D91BF4D9669</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ies>
</file>