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fcogovuk-my.sharepoint.com/personal/bridget_huggins_fco_gov_uk/Documents/Documents/Fal-Soc/CASA/PCR/LogFrame/"/>
    </mc:Choice>
  </mc:AlternateContent>
  <xr:revisionPtr revIDLastSave="4" documentId="8_{00FBC4CC-091A-4E93-AE55-5B48BF57B8C0}" xr6:coauthVersionLast="47" xr6:coauthVersionMax="47" xr10:uidLastSave="{0D88E54D-E347-4A8D-AB91-681668B3B258}"/>
  <bookViews>
    <workbookView xWindow="-110" yWindow="-110" windowWidth="19420" windowHeight="10300" firstSheet="14" activeTab="5" xr2:uid="{00000000-000D-0000-FFFF-FFFF00000000}"/>
  </bookViews>
  <sheets>
    <sheet name="LF" sheetId="1" r:id="rId1"/>
    <sheet name="Notes " sheetId="2" state="hidden" r:id="rId2"/>
    <sheet name="Summaries" sheetId="3" state="hidden" r:id="rId3"/>
    <sheet name="Guide" sheetId="4" state="hidden" r:id="rId4"/>
    <sheet name="Cover note comp A &amp; C 2026" sheetId="5" r:id="rId5"/>
    <sheet name="Logframe - updated" sheetId="6" r:id="rId6"/>
    <sheet name="Outputs - Comp A" sheetId="7" r:id="rId7"/>
    <sheet name="Cover note comp B 2026" sheetId="8" r:id="rId8"/>
    <sheet name="Comp B CASA TAF and Plus" sheetId="9" r:id="rId9"/>
    <sheet name="Comp B CASA Kenya disaggregated" sheetId="10" r:id="rId10"/>
    <sheet name="Comp B CASA SA disaggregated" sheetId="11" r:id="rId11"/>
    <sheet name="TAF, Plus, Kenya &amp; ZA Combined" sheetId="12" r:id="rId12"/>
    <sheet name="Outputs - Comp C" sheetId="13" r:id="rId13"/>
    <sheet name="Comp D - Aceli Africa" sheetId="14" r:id="rId14"/>
    <sheet name="DevCap" sheetId="15" r:id="rId15"/>
    <sheet name="Cover note 2025 " sheetId="16" r:id="rId16"/>
    <sheet name="Cover note 2024" sheetId="17" r:id="rId17"/>
    <sheet name="Logframe - historical" sheetId="18" r:id="rId18"/>
    <sheet name="definitions" sheetId="19" r:id="rId19"/>
    <sheet name="Cover note 2023" sheetId="20" r:id="rId20"/>
  </sheets>
  <externalReferences>
    <externalReference r:id="rId21"/>
    <externalReference r:id="rId22"/>
  </externalReferences>
  <definedNames>
    <definedName name="bmkCustomer" localSheetId="17">'Logframe - historical'!#REF!</definedName>
    <definedName name="bmkCustomer" localSheetId="6">'Outputs - Comp A'!#REF!</definedName>
    <definedName name="bmkCustomer" localSheetId="12">'Outputs - Comp C'!#REF!</definedName>
    <definedName name="bmkProjektnr1" localSheetId="17">'Logframe - historical'!#REF!</definedName>
    <definedName name="bmkProjektnr1" localSheetId="6">'Outputs - Comp A'!#REF!</definedName>
    <definedName name="bmkProjektnr1" localSheetId="12">'Outputs - Comp 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5" roundtripDataChecksum="NT2fGQRHKzjLSnG0dUvjt/SV3uKZNyQQRgIKZZnAmmA="/>
    </ext>
  </extLst>
</workbook>
</file>

<file path=xl/calcChain.xml><?xml version="1.0" encoding="utf-8"?>
<calcChain xmlns="http://schemas.openxmlformats.org/spreadsheetml/2006/main">
  <c r="K60" i="6" l="1"/>
  <c r="H28" i="9"/>
  <c r="I28" i="9"/>
  <c r="G28" i="9"/>
  <c r="F254" i="18" l="1"/>
  <c r="F113" i="18"/>
  <c r="G113" i="18" s="1"/>
  <c r="I72" i="18"/>
  <c r="G72" i="18"/>
  <c r="F72" i="18"/>
  <c r="J71" i="18"/>
  <c r="I71" i="18"/>
  <c r="H71" i="18"/>
  <c r="G71" i="18"/>
  <c r="F71" i="18"/>
  <c r="E71" i="18"/>
  <c r="I65" i="18"/>
  <c r="H65" i="18"/>
  <c r="G65" i="18"/>
  <c r="F63" i="18"/>
  <c r="F65" i="18" s="1"/>
  <c r="I60" i="18"/>
  <c r="H60" i="18"/>
  <c r="G60" i="18"/>
  <c r="F60" i="18"/>
  <c r="E60" i="18"/>
  <c r="J59" i="18"/>
  <c r="F33" i="18"/>
  <c r="G33" i="18" s="1"/>
  <c r="G54" i="15"/>
  <c r="F54" i="15"/>
  <c r="E54" i="15"/>
  <c r="D54" i="15"/>
  <c r="G50" i="15"/>
  <c r="F50" i="15"/>
  <c r="E50" i="15"/>
  <c r="D50" i="15"/>
  <c r="G46" i="15"/>
  <c r="F46" i="15"/>
  <c r="E46" i="15"/>
  <c r="D46" i="15"/>
  <c r="G42" i="15"/>
  <c r="F42" i="15"/>
  <c r="E42" i="15"/>
  <c r="D42" i="15"/>
  <c r="G38" i="15"/>
  <c r="F38" i="15"/>
  <c r="E38" i="15"/>
  <c r="D38" i="15"/>
  <c r="G34" i="15"/>
  <c r="F34" i="15"/>
  <c r="E34" i="15"/>
  <c r="D34" i="15"/>
  <c r="G30" i="15"/>
  <c r="F30" i="15"/>
  <c r="E30" i="15"/>
  <c r="D30" i="15"/>
  <c r="G24" i="15"/>
  <c r="F24" i="15"/>
  <c r="E24" i="15"/>
  <c r="D24" i="15"/>
  <c r="G20" i="15"/>
  <c r="F20" i="15"/>
  <c r="E20" i="15"/>
  <c r="D20" i="15"/>
  <c r="G16" i="15"/>
  <c r="F16" i="15"/>
  <c r="E16" i="15"/>
  <c r="D16" i="15" s="1"/>
  <c r="G12" i="15"/>
  <c r="F12" i="15"/>
  <c r="E12" i="15"/>
  <c r="D12" i="15"/>
  <c r="G8" i="15"/>
  <c r="F8" i="15"/>
  <c r="E8" i="15"/>
  <c r="D8" i="15"/>
  <c r="G4" i="15"/>
  <c r="F4" i="15"/>
  <c r="E4" i="15"/>
  <c r="D4" i="15"/>
  <c r="K61" i="12"/>
  <c r="K58" i="12"/>
  <c r="J58" i="12"/>
  <c r="K53" i="12"/>
  <c r="J50" i="12"/>
  <c r="K46" i="12"/>
  <c r="K50" i="12" s="1"/>
  <c r="K44" i="12"/>
  <c r="K40" i="12"/>
  <c r="J40" i="12"/>
  <c r="K39" i="12"/>
  <c r="J39" i="12"/>
  <c r="I39" i="12"/>
  <c r="H39" i="12"/>
  <c r="G39" i="12"/>
  <c r="F39" i="12"/>
  <c r="E39" i="12"/>
  <c r="K33" i="12"/>
  <c r="K28" i="12"/>
  <c r="K25" i="12"/>
  <c r="J25" i="12"/>
  <c r="K18" i="12"/>
  <c r="K12" i="12"/>
  <c r="K7" i="12"/>
  <c r="E10" i="11"/>
  <c r="E36" i="10"/>
  <c r="E17" i="10"/>
  <c r="E7" i="10"/>
  <c r="K77" i="9"/>
  <c r="K71" i="9"/>
  <c r="K59" i="9"/>
  <c r="K47" i="9"/>
  <c r="K37" i="9"/>
  <c r="K32" i="9"/>
  <c r="K18" i="9"/>
  <c r="K12" i="9"/>
  <c r="K7" i="9"/>
  <c r="K92" i="7"/>
  <c r="K91" i="7"/>
  <c r="K89" i="7"/>
  <c r="K86" i="7" s="1"/>
  <c r="I89" i="7"/>
  <c r="H89" i="7"/>
  <c r="K88" i="7"/>
  <c r="I88" i="7"/>
  <c r="H88" i="7"/>
  <c r="I87" i="7"/>
  <c r="H87" i="7"/>
  <c r="J86" i="7"/>
  <c r="J52" i="7"/>
  <c r="K51" i="7"/>
  <c r="J51" i="7"/>
  <c r="J50" i="7"/>
  <c r="K50" i="7" s="1"/>
  <c r="K49" i="7"/>
  <c r="J48" i="7"/>
  <c r="K48" i="7" s="1"/>
  <c r="J45" i="7"/>
  <c r="L44" i="7"/>
  <c r="L43" i="7"/>
  <c r="K41" i="7"/>
  <c r="J41" i="7"/>
  <c r="K37" i="7"/>
  <c r="J37" i="7"/>
  <c r="K33" i="7"/>
  <c r="J33" i="7"/>
  <c r="J26" i="7" s="1"/>
  <c r="K30" i="7"/>
  <c r="K26" i="7" s="1"/>
  <c r="J30" i="7"/>
  <c r="K27" i="7"/>
  <c r="J27" i="7"/>
  <c r="I26" i="7"/>
  <c r="H26" i="7"/>
  <c r="G26" i="7"/>
  <c r="F26" i="7"/>
  <c r="I19" i="7"/>
  <c r="H19" i="7"/>
  <c r="K15" i="7"/>
  <c r="J15" i="7"/>
  <c r="I15" i="7"/>
  <c r="K11" i="7"/>
  <c r="J11" i="7"/>
  <c r="I11" i="7"/>
  <c r="K8" i="7"/>
  <c r="K3" i="7" s="1"/>
  <c r="J8" i="7"/>
  <c r="J3" i="7" s="1"/>
  <c r="I8" i="7"/>
  <c r="K237" i="6"/>
  <c r="J237" i="6"/>
  <c r="I237" i="6"/>
  <c r="H237" i="6"/>
  <c r="H221" i="6" s="1"/>
  <c r="N235" i="6"/>
  <c r="N237" i="6" s="1"/>
  <c r="N239" i="6" s="1"/>
  <c r="M235" i="6"/>
  <c r="N233" i="6"/>
  <c r="M233" i="6"/>
  <c r="K233" i="6"/>
  <c r="J233" i="6"/>
  <c r="K229" i="6"/>
  <c r="J229" i="6"/>
  <c r="I229" i="6"/>
  <c r="H229" i="6"/>
  <c r="K226" i="6"/>
  <c r="J226" i="6"/>
  <c r="I226" i="6"/>
  <c r="H226" i="6"/>
  <c r="K223" i="6"/>
  <c r="K222" i="6" s="1"/>
  <c r="J223" i="6"/>
  <c r="I222" i="6"/>
  <c r="K204" i="6"/>
  <c r="K200" i="6"/>
  <c r="J200" i="6"/>
  <c r="I200" i="6"/>
  <c r="G200" i="6"/>
  <c r="F200" i="6"/>
  <c r="K199" i="6"/>
  <c r="J199" i="6"/>
  <c r="I199" i="6"/>
  <c r="H199" i="6"/>
  <c r="G199" i="6"/>
  <c r="F199" i="6"/>
  <c r="E199" i="6"/>
  <c r="K193" i="6"/>
  <c r="J193" i="6"/>
  <c r="I193" i="6"/>
  <c r="H193" i="6"/>
  <c r="G193" i="6"/>
  <c r="F193" i="6"/>
  <c r="K189" i="6"/>
  <c r="J189" i="6"/>
  <c r="I189" i="6"/>
  <c r="K185" i="6"/>
  <c r="J185" i="6"/>
  <c r="I185" i="6"/>
  <c r="H185" i="6"/>
  <c r="H178" i="6" s="1"/>
  <c r="G185" i="6"/>
  <c r="F185" i="6"/>
  <c r="K182" i="6"/>
  <c r="J182" i="6"/>
  <c r="I182" i="6"/>
  <c r="H182" i="6"/>
  <c r="G182" i="6"/>
  <c r="F182" i="6"/>
  <c r="K179" i="6"/>
  <c r="J179" i="6"/>
  <c r="I178" i="6"/>
  <c r="K174" i="6"/>
  <c r="J174" i="6"/>
  <c r="I174" i="6"/>
  <c r="H174" i="6"/>
  <c r="K170" i="6"/>
  <c r="J170" i="6"/>
  <c r="J167" i="6"/>
  <c r="J166" i="6" s="1"/>
  <c r="K166" i="6"/>
  <c r="I166" i="6"/>
  <c r="H166" i="6"/>
  <c r="K163" i="6"/>
  <c r="J163" i="6"/>
  <c r="I163" i="6"/>
  <c r="H163" i="6"/>
  <c r="H158" i="6" s="1"/>
  <c r="H157" i="6" s="1"/>
  <c r="H149" i="6" s="1"/>
  <c r="K160" i="6"/>
  <c r="K158" i="6" s="1"/>
  <c r="J160" i="6"/>
  <c r="G157" i="6"/>
  <c r="F157" i="6"/>
  <c r="K156" i="6"/>
  <c r="K148" i="6" s="1"/>
  <c r="J156" i="6"/>
  <c r="J148" i="6" s="1"/>
  <c r="I156" i="6"/>
  <c r="H156" i="6"/>
  <c r="G156" i="6"/>
  <c r="F156" i="6"/>
  <c r="K151" i="6"/>
  <c r="K149" i="6" s="1"/>
  <c r="J151" i="6"/>
  <c r="G149" i="6"/>
  <c r="F149" i="6"/>
  <c r="E149" i="6"/>
  <c r="K142" i="6"/>
  <c r="K128" i="6"/>
  <c r="J128" i="6"/>
  <c r="I128" i="6"/>
  <c r="H128" i="6"/>
  <c r="K127" i="6"/>
  <c r="J127" i="6"/>
  <c r="J126" i="6"/>
  <c r="K125" i="6"/>
  <c r="J125" i="6"/>
  <c r="I125" i="6"/>
  <c r="H125" i="6"/>
  <c r="J124" i="6"/>
  <c r="I124" i="6"/>
  <c r="H124" i="6"/>
  <c r="I120" i="6"/>
  <c r="H120" i="6"/>
  <c r="G120" i="6"/>
  <c r="F120" i="6"/>
  <c r="E120" i="6"/>
  <c r="K118" i="6"/>
  <c r="J118" i="6"/>
  <c r="I118" i="6"/>
  <c r="H118" i="6"/>
  <c r="G118" i="6"/>
  <c r="F118" i="6"/>
  <c r="E118" i="6"/>
  <c r="J72" i="6"/>
  <c r="J71" i="6"/>
  <c r="J70" i="6"/>
  <c r="J69" i="6"/>
  <c r="J68" i="6"/>
  <c r="I61" i="6"/>
  <c r="H61" i="6"/>
  <c r="D24" i="6"/>
  <c r="B8" i="2"/>
  <c r="B7" i="2"/>
  <c r="H84" i="1"/>
  <c r="G66" i="1"/>
  <c r="H61" i="1"/>
  <c r="F61" i="1"/>
  <c r="E61" i="1"/>
  <c r="F56" i="1"/>
  <c r="J55" i="1"/>
  <c r="I55" i="1"/>
  <c r="H55" i="1"/>
  <c r="G55" i="1"/>
  <c r="F55" i="1"/>
  <c r="E55" i="1"/>
  <c r="J53" i="1"/>
  <c r="J52" i="1"/>
  <c r="I52" i="1"/>
  <c r="G52" i="1"/>
  <c r="E52" i="1"/>
  <c r="D52" i="1"/>
  <c r="J37" i="1"/>
  <c r="I37" i="1"/>
  <c r="H37" i="1"/>
  <c r="G37" i="1"/>
  <c r="F37" i="1"/>
  <c r="E37" i="1"/>
  <c r="H36" i="1"/>
  <c r="F36" i="1"/>
  <c r="J25" i="1"/>
  <c r="I25" i="1"/>
  <c r="H25" i="1"/>
  <c r="G25" i="1"/>
  <c r="F25" i="1"/>
  <c r="F23" i="1"/>
  <c r="F18" i="1" s="1"/>
  <c r="G19" i="1"/>
  <c r="H18" i="1"/>
  <c r="D18" i="1"/>
  <c r="J121" i="6" l="1"/>
  <c r="J120" i="6" s="1"/>
  <c r="K121" i="6"/>
  <c r="J178" i="6"/>
  <c r="J222" i="6"/>
  <c r="K178" i="6"/>
  <c r="I158" i="6"/>
  <c r="I157" i="6" s="1"/>
  <c r="I149" i="6" s="1"/>
  <c r="G178" i="6"/>
  <c r="F178" i="6"/>
  <c r="M237" i="6"/>
  <c r="M239" i="6" s="1"/>
  <c r="K43" i="12"/>
  <c r="J43" i="12"/>
  <c r="J158" i="6"/>
  <c r="J157" i="6" s="1"/>
  <c r="J149" i="6" s="1"/>
  <c r="G23" i="1"/>
  <c r="G1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22" authorId="0" shapeId="0" xr:uid="{00000000-0006-0000-0000-000001000000}">
      <text>
        <r>
          <rPr>
            <sz val="11"/>
            <color theme="1"/>
            <rFont val="Arial"/>
            <family val="2"/>
            <scheme val="minor"/>
          </rPr>
          <t>======
ID#AAAB7CC29dE
tc={5C708CDF-F01F-624C-A94B-FEAE4022DC66}    (2022-11-24 08:05:04)
[Threaded comment]
Your version of Excel allows you to read this threaded comment; however, any edits to it will get removed if the file is opened in a newer version of Excel. Learn more: https://go.microsoft.com/fwlink/?linkid=870924
Comment:
    This is incorrect and should be 25%</t>
        </r>
      </text>
    </comment>
    <comment ref="G183" authorId="0" shapeId="0" xr:uid="{00000000-0006-0000-0000-000002000000}">
      <text>
        <r>
          <rPr>
            <sz val="11"/>
            <color theme="1"/>
            <rFont val="Arial"/>
            <family val="2"/>
            <scheme val="minor"/>
          </rPr>
          <t>======
ID#AAAB7CC29do
tc={1C65EE0E-CD17-4D4A-9667-07BE803DE7F7}    (2022-11-24 08:05:04)
[Threaded comment]
Your version of Excel allows you to read this threaded comment; however, any edits to it will get removed if the file is opened in a newer version of Excel. Learn more: https://go.microsoft.com/fwlink/?linkid=870924
Comment:
    This is incorrect and needs to be updated to 3 report supp. by 4 case studies</t>
        </r>
      </text>
    </comment>
  </commentList>
  <extLst>
    <ext xmlns:r="http://schemas.openxmlformats.org/officeDocument/2006/relationships" uri="GoogleSheetsCustomDataVersion2">
      <go:sheetsCustomData xmlns:go="http://customooxmlschemas.google.com/" r:id="rId1" roundtripDataSignature="AMtx7mjJcrEIUvT05Hzwf3Jcct5wpj7Q6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tc={9DE5AA0B-950C-4B10-ABD5-C4BBDB6A1928}</author>
  </authors>
  <commentList>
    <comment ref="K66" authorId="0" shapeId="0" xr:uid="{00000000-0006-0000-0500-000002000000}">
      <text>
        <r>
          <rPr>
            <sz val="11"/>
            <color theme="1"/>
            <rFont val="Arial"/>
            <family val="2"/>
            <scheme val="minor"/>
          </rPr>
          <t>======
ID#AAAB7CC29dI
Harrison Wambua    (2026-05-22 16:44:38)
Changed on 16th March due to adjustement for attribution and additionality as per the ICF KPI 4 guidelines!</t>
        </r>
      </text>
    </comment>
    <comment ref="K153" authorId="1" shapeId="0" xr:uid="{9DE5AA0B-950C-4B10-ABD5-C4BBDB6A1928}">
      <text>
        <t>[Threaded comment]
Your version of Excel allows you to read this threaded comment; however, any edits to it will get removed if the file is opened in a newer version of Excel. Learn more: https://go.microsoft.com/fwlink/?linkid=870924
Comment:
    Conversion from Aceli’s USD amount</t>
      </text>
    </comment>
  </commentList>
  <extLst>
    <ext xmlns:r="http://schemas.openxmlformats.org/officeDocument/2006/relationships" uri="GoogleSheetsCustomDataVersion2">
      <go:sheetsCustomData xmlns:go="http://customooxmlschemas.google.com/" r:id="rId1" roundtripDataSignature="AMtx7mje+2Qj0dLr0Otd8QV6G8E9vF+mt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K17" authorId="0" shapeId="0" xr:uid="{00000000-0006-0000-0600-000003000000}">
      <text>
        <r>
          <rPr>
            <sz val="11"/>
            <color theme="1"/>
            <rFont val="Arial"/>
            <family val="2"/>
            <scheme val="minor"/>
          </rPr>
          <t>======
ID#AAAB7CC29dg
Harrison Wambua    (2026-05-22 16:44:38)
Agrilec</t>
        </r>
      </text>
    </comment>
    <comment ref="H46" authorId="0" shapeId="0" xr:uid="{00000000-0006-0000-0600-000005000000}">
      <text>
        <r>
          <rPr>
            <sz val="11"/>
            <color theme="1"/>
            <rFont val="Arial"/>
            <family val="2"/>
            <scheme val="minor"/>
          </rPr>
          <t>======
ID#AAAB7CC29dA
tc={1A90CDFF-779A-450D-BBDB-1A1CCBB7A5C4}    (2026-05-22 16:44:38)
[Threaded comment]
Your version of Excel allows you to read this threaded comment; however, any edits to it will get removed if the file is opened in a newer version of Excel. Learn more: https://go.microsoft.com/fwlink/?linkid=870924
Comment:
    @Harrison Wambua (HAWM) Do we not have a result for this year?</t>
        </r>
      </text>
    </comment>
    <comment ref="G47" authorId="0" shapeId="0" xr:uid="{00000000-0006-0000-0600-000006000000}">
      <text>
        <r>
          <rPr>
            <sz val="11"/>
            <color theme="1"/>
            <rFont val="Arial"/>
            <family val="2"/>
            <scheme val="minor"/>
          </rPr>
          <t>======
ID#AAAB7CC29c4
tc={F88E3726-F125-483F-A477-6EFB90733863}    (2026-05-22 16:44:38)
[Threaded comment]
Your version of Excel allows you to read this threaded comment; however, any edits to it will get removed if the file is opened in a newer version of Excel. Learn more: https://go.microsoft.com/fwlink/?linkid=870924
Comment:
    @Harrison Wambua (HAWM) I am confused by this result. Is this supposed to be 60%? It does not seem to be presented in the same way as the other results in this row?</t>
        </r>
      </text>
    </comment>
    <comment ref="H47" authorId="0" shapeId="0" xr:uid="{00000000-0006-0000-0600-000001000000}">
      <text>
        <r>
          <rPr>
            <sz val="11"/>
            <color theme="1"/>
            <rFont val="Arial"/>
            <family val="2"/>
            <scheme val="minor"/>
          </rPr>
          <t>======
ID#AAAB8eIsHlM
tc={9CE395AB-2F96-4F19-9850-FB4DD4269EA0}    (2026-05-22 16:44:38)
[Threaded comment]
Your version of Excel allows you to read this threaded comment; however, any edits to it will get removed if the file is opened in a newer version of Excel. Learn more: https://go.microsoft.com/fwlink/?linkid=870924
Comment:
    @Harrison Wambua (HAWM)  I am confused by this result. Is this supposed to be 60%? It does not seem to be presented in the same way as the other results in this row?</t>
        </r>
      </text>
    </comment>
    <comment ref="G48" authorId="0" shapeId="0" xr:uid="{00000000-0006-0000-0600-000002000000}">
      <text>
        <r>
          <rPr>
            <sz val="11"/>
            <color theme="1"/>
            <rFont val="Arial"/>
            <family val="2"/>
            <scheme val="minor"/>
          </rPr>
          <t>======
ID#AAAB8eIsHlE
tc={E71133AC-8967-4C73-854E-54A39DA82873}    (2026-05-22 16:44:38)
[Threaded comment]
Your version of Excel allows you to read this threaded comment; however, any edits to it will get removed if the file is opened in a newer version of Excel. Learn more: https://go.microsoft.com/fwlink/?linkid=870924
Comment:
    @Harrison Wambua (HAWM) Should this also be N/A?</t>
        </r>
      </text>
    </comment>
    <comment ref="H48" authorId="0" shapeId="0" xr:uid="{00000000-0006-0000-0600-000004000000}">
      <text>
        <r>
          <rPr>
            <sz val="11"/>
            <color theme="1"/>
            <rFont val="Arial"/>
            <family val="2"/>
            <scheme val="minor"/>
          </rPr>
          <t>======
ID#AAAB7CC29dQ
tc={F89F4B4B-7B0D-4152-AAB8-E876896D00CF}    (2026-05-22 16:44:38)
[Threaded comment]
Your version of Excel allows you to read this threaded comment; however, any edits to it will get removed if the file is opened in a newer version of Excel. Learn more: https://go.microsoft.com/fwlink/?linkid=870924
Comment:
    @Harrison Wambua (HAWM) Should this also be N/A?</t>
        </r>
      </text>
    </comment>
  </commentList>
  <extLst>
    <ext xmlns:r="http://schemas.openxmlformats.org/officeDocument/2006/relationships" uri="GoogleSheetsCustomDataVersion2">
      <go:sheetsCustomData xmlns:go="http://customooxmlschemas.google.com/" r:id="rId1" roundtripDataSignature="AMtx7miOZwSRDFz3Exzojpd7LZuZv277Yg=="/>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F00-000001000000}">
      <text>
        <r>
          <rPr>
            <sz val="11"/>
            <color theme="1"/>
            <rFont val="Arial"/>
            <family val="2"/>
            <scheme val="minor"/>
          </rPr>
          <t>======
ID#AAAB7CC29c0
tc={44EFD0D8-993E-4B1E-8C16-9DD526E424E0}    (2026-05-22 16:44:38)
[Threaded comment]
Your version of Excel allows you to read this threaded comment; however, any edits to it will get removed if the file is opened in a newer version of Excel. Learn more: https://go.microsoft.com/fwlink/?linkid=870924
Comment:
    @Harrison Wambua (HAWM) Should we prepare a different note for the final logframe? Is a cover note required for the final version?
Reply:
     @William Leonard (WLEO) I am not aware of any request from FCDO to adjust the cover note; however, the current content, which mainly explains the latest adjustments to cumulative targets and some indicator definitions, can largely remain unchanged. It may nevertheless be useful to include a note on the Year 7 results, as the Outcome and Impact figures include Uganda results even though the Uganda programme closed in 2022. Any aggregation methodology changes or shifts in emphasis should also be highlighted to ensure users clearly understand the final results.</t>
        </r>
      </text>
    </comment>
  </commentList>
  <extLst>
    <ext xmlns:r="http://schemas.openxmlformats.org/officeDocument/2006/relationships" uri="GoogleSheetsCustomDataVersion2">
      <go:sheetsCustomData xmlns:go="http://customooxmlschemas.google.com/" r:id="rId1" roundtripDataSignature="AMtx7mhGhVg9waSxAe7VaYL55EJUKRTPHg=="/>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1100-000001000000}">
      <text>
        <r>
          <rPr>
            <sz val="11"/>
            <color theme="1"/>
            <rFont val="Arial"/>
            <family val="2"/>
            <scheme val="minor"/>
          </rPr>
          <t>======
ID#AAAB8eIsHlI
Harrison Wambua    (2026-05-22 16:44:38)
I am not sure if the impact and Outcome statements needs some logical alignment, horizontaly and vertically.</t>
        </r>
      </text>
    </comment>
    <comment ref="I5" authorId="0" shapeId="0" xr:uid="{00000000-0006-0000-1100-000002000000}">
      <text>
        <r>
          <rPr>
            <sz val="11"/>
            <color theme="1"/>
            <rFont val="Arial"/>
            <family val="2"/>
            <scheme val="minor"/>
          </rPr>
          <t>======
ID#AAAB7CC29dc
Harrison Wambua    (2026-05-22 16:44:38)
Reduction in the # of smallholders HHs living below international poverty line, the diffrence btn the baseline PPI(50%) PPI outcome assessment (44%)</t>
        </r>
      </text>
    </comment>
    <comment ref="I116" authorId="0" shapeId="0" xr:uid="{00000000-0006-0000-1100-000003000000}">
      <text>
        <r>
          <rPr>
            <sz val="11"/>
            <color theme="1"/>
            <rFont val="Arial"/>
            <family val="2"/>
            <scheme val="minor"/>
          </rPr>
          <t>======
ID#AAAB7CC29dU
tc={529E973D-CF3D-48F3-B4A3-19E73F4D51CC}    (2026-05-22 16:44:38)
[Threaded comment]
Your version of Excel allows you to read this threaded comment; however, any edits to it will get removed if the file is opened in a newer version of Excel. Learn more: https://go.microsoft.com/fwlink/?linkid=870924
Comment:
    @Harrison Wambua (HAWM)  what was the reason for this result falling?</t>
        </r>
      </text>
    </comment>
  </commentList>
  <extLst>
    <ext xmlns:r="http://schemas.openxmlformats.org/officeDocument/2006/relationships" uri="GoogleSheetsCustomDataVersion2">
      <go:sheetsCustomData xmlns:go="http://customooxmlschemas.google.com/" r:id="rId1" roundtripDataSignature="AMtx7mj1c3asYMsL9hVw02xGpIINHsOedg=="/>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B18" authorId="0" shapeId="0" xr:uid="{00000000-0006-0000-1200-000002000000}">
      <text>
        <r>
          <rPr>
            <sz val="11"/>
            <color theme="1"/>
            <rFont val="Arial"/>
            <family val="2"/>
            <scheme val="minor"/>
          </rPr>
          <t>======
ID#AAAB7CC29dk
Harrison Wambua    (2026-05-22 16:44:38)
Harrison Wambua:</t>
        </r>
      </text>
    </comment>
    <comment ref="C18" authorId="0" shapeId="0" xr:uid="{00000000-0006-0000-1200-000001000000}">
      <text>
        <r>
          <rPr>
            <sz val="11"/>
            <color theme="1"/>
            <rFont val="Arial"/>
            <family val="2"/>
            <scheme val="minor"/>
          </rPr>
          <t>======
ID#AAAB8eIsHlQ
Harrison Wambua    (2026-05-22 16:44:38)
As discussed in the ABC-FCDO call on 17th October, we may look at revising this target depending on how we define policy change now that we are focusing on adjustments to internal FCDO policies, including decisions taken on individual FCDO programmes (e.g., Manufacturing Africa discussion following climate presentation).
As such, we may want to change the definition to include FCDO programmes, in addition to ‘FCDO-posts’ which are currently stated.</t>
        </r>
      </text>
    </comment>
    <comment ref="C41" authorId="0" shapeId="0" xr:uid="{00000000-0006-0000-1200-000003000000}">
      <text>
        <r>
          <rPr>
            <sz val="11"/>
            <color theme="1"/>
            <rFont val="Arial"/>
            <family val="2"/>
            <scheme val="minor"/>
          </rPr>
          <t>======
ID#AAAB7CC29dY
Harrison Wambua    (2026-05-22 16:44:38)
Noel please check the descriptions from 4.1- 4.8 . I have updated the indicator statements but the descriptions on the 2nd column are not aligned. 4.7 and 4.8 are new output indicators you haved added!</t>
        </r>
      </text>
    </comment>
  </commentList>
  <extLst>
    <ext xmlns:r="http://schemas.openxmlformats.org/officeDocument/2006/relationships" uri="GoogleSheetsCustomDataVersion2">
      <go:sheetsCustomData xmlns:go="http://customooxmlschemas.google.com/" r:id="rId1" roundtripDataSignature="AMtx7mi2+ZPO3LVm1vXUCBU42Gp0VtFrkA=="/>
    </ext>
  </extLst>
</comments>
</file>

<file path=xl/sharedStrings.xml><?xml version="1.0" encoding="utf-8"?>
<sst xmlns="http://schemas.openxmlformats.org/spreadsheetml/2006/main" count="4814" uniqueCount="1308">
  <si>
    <t>Please refer to the Smart Guide for advice on completing the various fields in the logframe.</t>
  </si>
  <si>
    <t>Updated on:</t>
  </si>
  <si>
    <t>Smart Guide</t>
  </si>
  <si>
    <t xml:space="preserve">Revised by: </t>
  </si>
  <si>
    <t>Silas Ochieng</t>
  </si>
  <si>
    <t>Changes: Covid indicators removed</t>
  </si>
  <si>
    <t>Commercial Agriculture for Smallholders and Agribusiness (CASA)</t>
  </si>
  <si>
    <t>PROJECT TITLE</t>
  </si>
  <si>
    <t>IMPACT</t>
  </si>
  <si>
    <t>Impact Indicator 1</t>
  </si>
  <si>
    <t>Baseline</t>
  </si>
  <si>
    <t xml:space="preserve">Increased smallholder incomes and improved rural food security contributing  to SDGs 1,2,5, and 8 </t>
  </si>
  <si>
    <t>Mean total asset values of CASA target farmers 
Disaggregated by Component:
1. Component A
2. CASA TAF</t>
  </si>
  <si>
    <t>Planned</t>
  </si>
  <si>
    <t>TBC</t>
  </si>
  <si>
    <t xml:space="preserve">TBC - Targets set after baseline </t>
  </si>
  <si>
    <t>Achieved: Component A</t>
  </si>
  <si>
    <t>Achieved: CASA TAF</t>
  </si>
  <si>
    <t>Source</t>
  </si>
  <si>
    <t>Annual sample surveys of Smallholders in CASA Component A focus countries and value chains. Baseline/Endline surveys of smallholders in CASA TAF activities.</t>
  </si>
  <si>
    <t>Impact Indicator 2</t>
  </si>
  <si>
    <t>Mean  dietary diversity scores of CASA target households.
Disaggregated by Component:
1. Component A
2. CASA TAF</t>
  </si>
  <si>
    <t>OUTCOME</t>
  </si>
  <si>
    <t>Outcome Indicator 1</t>
  </si>
  <si>
    <t>Assumptions</t>
  </si>
  <si>
    <t>Increased smallholder incomes, increased investment in agribusiness and  in the approach of donors and investors to commercial agriculture</t>
  </si>
  <si>
    <t>Number of smallholder producers and small scale retailers benefiting from 
i) CASA overall
ii) Component A/C
iii) CASA TAF
iv) IIED EPIC 
Disaggregated by poorer (those earning less than $1.90 per day), by gender of household head,  by gender of participating individual and by those meeting the requirements of the International Climate Fund KPI 1 "Number of people supported to cope with climate change."</t>
  </si>
  <si>
    <t xml:space="preserve">Planned: CASA Total </t>
  </si>
  <si>
    <t>Total</t>
  </si>
  <si>
    <t>Programme is able to support SMEs to develop attractive investment propositions, investors have available capital and can accept risk/reward profile of CASA-supported companies; programme activities target relevant stakeholders with high impact materials; monitoring systems can collect evidence of decisions made; some CASA activities will target majority women farmers to offset those where women are less active; market growth and job creation occurs within the lifetime of CASA. Sufficient climatic and political stability available to allow growth in target value chains.                                                               Farmers/users find CASA's response to COVID  useful to their needs and adopt the recommendations</t>
  </si>
  <si>
    <t>Planned: Component A</t>
  </si>
  <si>
    <t xml:space="preserve">50% Women
30% Under $1.90/day 
ICF KPI 1 </t>
  </si>
  <si>
    <t>Planned CASA TAF</t>
  </si>
  <si>
    <t xml:space="preserve">50% Women
20% Under $1.90/day 
ICF KPI 1 </t>
  </si>
  <si>
    <t>Planned: EPIC</t>
  </si>
  <si>
    <t>64% Women</t>
  </si>
  <si>
    <t xml:space="preserve">Achieved: CASA Total </t>
  </si>
  <si>
    <t xml:space="preserve">% Women
% Under $1.90/day 
ICF KPI 1 </t>
  </si>
  <si>
    <t>180,126 ((60% women; 32% under $1.90/day)</t>
  </si>
  <si>
    <t>Achieved CASA TAF</t>
  </si>
  <si>
    <t xml:space="preserve">105,572 adopted climate smart practices (ICF indicator) </t>
  </si>
  <si>
    <t xml:space="preserve">
% Women
% Under $1.90/day 
ICF KPI 1 </t>
  </si>
  <si>
    <t xml:space="preserve">19,810
29% Women
27% Under $1.90/day 
ICF KPI 1 </t>
  </si>
  <si>
    <t>Achieved: EPIC</t>
  </si>
  <si>
    <t xml:space="preserve">1,563 people (Malawi 237, Nepal  1,326). </t>
  </si>
  <si>
    <t>1341 (Nepal 1107, Malawi 234)</t>
  </si>
  <si>
    <t>Malawi: 35% women; Nepal 80% women</t>
  </si>
  <si>
    <t xml:space="preserve">% Women   </t>
  </si>
  <si>
    <t xml:space="preserve">% 75 Women   </t>
  </si>
  <si>
    <t xml:space="preserve">Country results measurements systems, monitoring data collected by partners. % on less than $1.90 per day collected using annual sample surveys and Poverty Probability Index (PPI) method. https://www.povertyindex.org/ </t>
  </si>
  <si>
    <t>Outcome Indicator 2</t>
  </si>
  <si>
    <t>Additional net annual income per farmer (£) that can be credibly linked to improved access to growing markets enabled by CASA. 
Disaggregated by component and by gender of participating farmer
i) Components A 
ii) CASA TAF
Disaggregated by gender of farmer</t>
  </si>
  <si>
    <t>Planned: Component A/C (£ per farmer)</t>
  </si>
  <si>
    <r>
      <rPr>
        <b/>
        <sz val="10"/>
        <color theme="1"/>
        <rFont val="Arial"/>
        <family val="2"/>
      </rPr>
      <t>Planned CASA TAF</t>
    </r>
    <r>
      <rPr>
        <sz val="10"/>
        <color theme="1"/>
        <rFont val="Arial"/>
        <family val="2"/>
      </rPr>
      <t xml:space="preserve"> (£ per farmer)</t>
    </r>
  </si>
  <si>
    <t xml:space="preserve">Achieved Cumulative CASA Total </t>
  </si>
  <si>
    <t>Achieved Average per farmer: Component A</t>
  </si>
  <si>
    <t>£ 84</t>
  </si>
  <si>
    <t xml:space="preserve">Achieved: Cumulative Component A </t>
  </si>
  <si>
    <t>Achieved: Average per farmer CASA TAF</t>
  </si>
  <si>
    <t>Achieved: Cumulative total CASA TAF</t>
  </si>
  <si>
    <t xml:space="preserve">A combination of assumption and survey based methods.  See indicator definition for Outcome 2. </t>
  </si>
  <si>
    <t>Outcome Indicator 3</t>
  </si>
  <si>
    <t>Difference between men and women’s score in a simplified women’s empowerment in agriculture index (WEAI) for beneficiaries of CASA interventions.
Disaggregated by Component:
1. Component A
2. CASA TAF</t>
  </si>
  <si>
    <t>TBD</t>
  </si>
  <si>
    <t>Not reporting yet</t>
  </si>
  <si>
    <t>Annual sample surveys of Smallholders in CASA Component A focus countries and value chains. Baseline/Endline surveys of smallholders in CASA Component B activities.</t>
  </si>
  <si>
    <t>Change in women’s decision-making power over agricultural income and production decisions</t>
  </si>
  <si>
    <t>Outcome Indicator 4</t>
  </si>
  <si>
    <t xml:space="preserve">Additional private sector investment leveraged into smallholder related agribusiness in CASA-supported businesses models/value chains. 
Disaggregated by component. 
i) Component A
ii) CASA TAF
Disaggregated by volumes leveraged through cost-sharing in CASA-funded interventions.   For Component A, disaggregated by country and value chain. </t>
  </si>
  <si>
    <t xml:space="preserve">Planned Total </t>
  </si>
  <si>
    <t>Planned: CASA Component A (3rd party investment)</t>
  </si>
  <si>
    <t xml:space="preserve">Planned: CASA TAF </t>
  </si>
  <si>
    <t xml:space="preserve">Programme monitoring records from follow-up with targeted investors and businesses. Annual investigation will review the evidence available in the contribution story and the factors enabling / constraining success in selected examples. </t>
  </si>
  <si>
    <t>Outcome Indicator 5</t>
  </si>
  <si>
    <t xml:space="preserve">Number of policy and investment decisions by Government, Investors and Agribusinesses in favour of smallholder related agribusiness as a result of the activities and outputs of the programme.
Disaggregated by component:
i) Component A
ii) CASA TAF
iii) EPIC
iv) Component C 
Also disaggregated by investor/investor stakeholder segment. For Component A, they will also be disaggregated by country and sector. 
</t>
  </si>
  <si>
    <t>Planned: CASA TAF</t>
  </si>
  <si>
    <t>tbc</t>
  </si>
  <si>
    <t>Planned: Component C</t>
  </si>
  <si>
    <t xml:space="preserve">A number of  in policy and practices of public and private sector actors have taken place in response to recommendations from communities in both countries </t>
  </si>
  <si>
    <t>A number of  in policy and practices of public and private sector actors have taken place in response to recommendations from communities in both countries (see data report)</t>
  </si>
  <si>
    <t>9 (5Malawi +4Nepal) A number  of changes in policy and practices of public and private sector actors have taken place in response to recommendations from communities in both countries. See qualitative data report</t>
  </si>
  <si>
    <t>Achieved: Component C</t>
  </si>
  <si>
    <t xml:space="preserve">Ongoing decision/advocacy logging by CASA A, C and TAF staff in relation to close contacts. Outcome harvesting conducted by EPIC. Annual online survey of a sample of participants in CASA knowledge sharing events / users of CASA knowledge products. Annual investigation will review the evidence available in the contribution story and the factors enabling / constraining success in selected examples. </t>
  </si>
  <si>
    <t>INPUTS (£)</t>
  </si>
  <si>
    <t>Govt (£)</t>
  </si>
  <si>
    <t>Total (£)</t>
  </si>
  <si>
    <t>DFID SHARE (%)</t>
  </si>
  <si>
    <t>INPUTS (HR)</t>
  </si>
  <si>
    <t>DFID (FTEs)</t>
  </si>
  <si>
    <t>Component A Outputs</t>
  </si>
  <si>
    <t>OUTPUT 1</t>
  </si>
  <si>
    <t>Output Indicator 1.1</t>
  </si>
  <si>
    <t xml:space="preserve">More inclusive market structures, enabling smallholders to engage and participate in formal agriculture value chains </t>
  </si>
  <si>
    <t>Number of concept notes approved for technical assistance projects which aim to improve smallholder access to markets (cumulative)</t>
  </si>
  <si>
    <t xml:space="preserve">Farmer groups are motivated to partner with CASA and key decision makers are committed to CASA objectives of inclusive growth. </t>
  </si>
  <si>
    <t>Achieved</t>
  </si>
  <si>
    <t>Component A monitoring records.</t>
  </si>
  <si>
    <t>Output Indicator 1.2</t>
  </si>
  <si>
    <t xml:space="preserve">Number of smallholders reached by new and/or strengthened aggregation arrangements by the producer organisation interventions (cumulative)
Disaggregated by those living under $1.90 per day, by gender of household head and gender of project participant. </t>
  </si>
  <si>
    <t>Pilots to begin from June 2020</t>
  </si>
  <si>
    <t xml:space="preserve">Total number of smallholders involved will be provided by the project monitoring data and will be collected directly, from Producer Organisation or Agribusiness partners. The disaggregation by the  % living under $1.90 per day and gender of household heads and participating beneficiaries will be estimated using results of the annual surveys or where available, data collected by partners. </t>
  </si>
  <si>
    <t>Output Indicator 1.3</t>
  </si>
  <si>
    <t>Percentage of small scale producers who perceive CASA support to be useful and appropriate to their needs</t>
  </si>
  <si>
    <t>NA</t>
  </si>
  <si>
    <t>Perception survey to be done 1 year from projects roll out</t>
  </si>
  <si>
    <t>Study to be commissioned</t>
  </si>
  <si>
    <t>RISK RATING</t>
  </si>
  <si>
    <t>IMPACT WEIGHTING (20%)</t>
  </si>
  <si>
    <t xml:space="preserve">Annual sample surveys of smallholders in selected interventions across CASA Component A focus countries and value chains. </t>
  </si>
  <si>
    <t xml:space="preserve">Minor </t>
  </si>
  <si>
    <t>DFID (£)</t>
  </si>
  <si>
    <t>OUTPUT 2</t>
  </si>
  <si>
    <t>Output Indicator 2.1</t>
  </si>
  <si>
    <t xml:space="preserve">Improved pipeline of investable SME agribusinesses with significant smallholder supply chains for early stage investors </t>
  </si>
  <si>
    <t xml:space="preserve">Number of concept notes approved for support to SME agribusinesses in target value chains that receive technical assistance to improve their governance, operations, financial management and engagement with investors (cumulative) </t>
  </si>
  <si>
    <t xml:space="preserve">SMEs interested to access technical assistance which is within the scope of the programme; economics of smallholder-focused business models are profitable; SMEs have access to finance to invest in these models; targeted investors are interested to secure investments in target countries and value chains and at the risk/reward profile available. </t>
  </si>
  <si>
    <t>11 (12 PCNs were developed but one partner-Savannah pulled out. A replacement to be finalised next quarter)</t>
  </si>
  <si>
    <t>Output Indicator 2.2</t>
  </si>
  <si>
    <t xml:space="preserve">Number of SME agribusinesses that meet and engage with new investors as a result of CASA facilitation (cumulative) </t>
  </si>
  <si>
    <t>Output Indicator 2.3</t>
  </si>
  <si>
    <t xml:space="preserve">The number of producers reached by new and/or strengthened SME offtaker arrangements by the SME interventions (cumulative)
Disaggregated by the number that live below $1.90 per day, by gender of household head and by gender of participating producer/ trader.   </t>
  </si>
  <si>
    <t>Numbers to be recorded from June 2020</t>
  </si>
  <si>
    <t xml:space="preserve">Total number of smallholders involved will be provided by the project monitoring data and will be collected from Agribusiness partners. The disaggregation by the  32% living under $1.90 per day and gender of household heads and participating beneficiaries will be estimated using results of the annual sample surveys or where available, data collected by partners. </t>
  </si>
  <si>
    <t>Moderate</t>
  </si>
  <si>
    <t>OUTPUT 3</t>
  </si>
  <si>
    <t>Output Indicator 3.1</t>
  </si>
  <si>
    <t>Improvement to the agribusiness enabling environment, making it more transparent and competitive, to the benefit of smallholders</t>
  </si>
  <si>
    <t>Number of concept notes approved for  technical assistance projects implemented with organisations focused on enabling environment reform</t>
  </si>
  <si>
    <t xml:space="preserve">Possible to identify appropriate and impactful enabling environment activities; Government is willing to accept TA and to internalise lessons and capabilities to make permanent ; other stakeholders capable to hold Government to account on sustaining change. </t>
  </si>
  <si>
    <t>Original</t>
  </si>
  <si>
    <t>Project monitoring records / contracts with partners</t>
  </si>
  <si>
    <t>Output Indicator 3.2</t>
  </si>
  <si>
    <t>Number of constructive engagements (meetings, workshops etc) between supported business groups and government bodies to improve the agricultural enabling environment.</t>
  </si>
  <si>
    <t>0 (BEE Projects were postponed)</t>
  </si>
  <si>
    <t>IMPACT WEIGHTING (10%)</t>
  </si>
  <si>
    <t>CASA TAF Outputs</t>
  </si>
  <si>
    <t>OUTPUT 4</t>
  </si>
  <si>
    <t>Output Indicator 4.1</t>
  </si>
  <si>
    <t>Smallholder impact of development finance deals is increased.</t>
  </si>
  <si>
    <t>Number of investors that partner with the CASA TAF (Cumulative)</t>
  </si>
  <si>
    <t xml:space="preserve">Investor partners are eager and willing to partner with the CASA TAF; Investor partners have sufficient agribusiness investments that source from smallholders for the CASA TAF to work with; Agribusinesses want to engage with CASA TAF on inclusive TA and are willing to cost-share; Investor Learning Stakeholders engage with CASA TAF and review new literature / research on smallholder and agribusiness investments; 
</t>
  </si>
  <si>
    <t>CASA TAF quarterly reports</t>
  </si>
  <si>
    <t>Output Indicator 4.2</t>
  </si>
  <si>
    <t>The number of businesses supported by the CASA  Technical Assistance Facility (TAF) (Cumulative)</t>
  </si>
  <si>
    <t>Output Indicator 4.3</t>
  </si>
  <si>
    <t>The number of projects supported by the CASA  Technical Assistance Facility (TAF) (Cumulative)</t>
  </si>
  <si>
    <t>Output Indicator 4.4</t>
  </si>
  <si>
    <t>Number of smallholder farmers receiving support provided through the CASA TAF (Cumulative)
i) total
ii) women
iii) earning below $1.90 per day</t>
  </si>
  <si>
    <t>i) 15 028
ii) 4 217 (28%)</t>
  </si>
  <si>
    <t>i) 28,580
ii) 26%
iii) 33%</t>
  </si>
  <si>
    <t>Agribusiness survey</t>
  </si>
  <si>
    <t>Output Indicator 4.5</t>
  </si>
  <si>
    <t>Number of investor learning stakeholders reached by the CASA TAF (Cumulative)</t>
  </si>
  <si>
    <t>CASA TAF quarterly reports; and including but not limited to: investor meetings; investor conferences; investor mailing lists, etc.</t>
  </si>
  <si>
    <t>IIED EPIC Outputs</t>
  </si>
  <si>
    <t>OUTPUT 5</t>
  </si>
  <si>
    <t>Output Indicator 5.1</t>
  </si>
  <si>
    <t>Rural communities are able to actively participate in investment decisions which affect them.</t>
  </si>
  <si>
    <t xml:space="preserve">Degree to which small-scale rural producers and/or wider communities feel they have been empowered through project, assessed considering intra-community differentiation (e.g. wealth, status, gender, age, disability) - </t>
  </si>
  <si>
    <t>-</t>
  </si>
  <si>
    <t>Small-scale rural producers and/or wider communities reporting feeling empowered through project, across all relevant characteristics of identity</t>
  </si>
  <si>
    <t xml:space="preserve">Political space in each country enables effective outreach, lesson sharing and alliance building over project duration. Producers are willing to participate in the activity and value the support provided by IIED. </t>
  </si>
  <si>
    <t xml:space="preserve">In Malawi Nsuwadzi association members are feeling empowered by the project. Self-assessment in Nepal onhold due to COVID.  </t>
  </si>
  <si>
    <t>Small-scale producers report feeling empowered through the project. See qual data report.</t>
  </si>
  <si>
    <t xml:space="preserve">Document review of meeting minutes, workshop reports, outcome harvesting statements, etc and participatory self-assessment by producers which will involve interviews, FDGs and workshops, reflecting on the extent to which producers feel they have strengthened their 'understanding', 'organising' and 'engaging' and through this are in a better position to influence other actors for more sustainable agricultural investments. Illustrative case stories will be shared as evidence.  </t>
  </si>
  <si>
    <t>Output Indicator 5.2</t>
  </si>
  <si>
    <t xml:space="preserve">Extent to which key actors have used and applied i) evidence/insight/guidance and ii) approaches developed by the project </t>
  </si>
  <si>
    <t>N/A</t>
  </si>
  <si>
    <t>Key actors have used and applied  evidence/insight/guidance and approaches developed by the project in Nepal and Malawi</t>
  </si>
  <si>
    <t>Key actors have used and applied evidence/insight/guidance and approaches developed by the project in Nepal and Malawi. See qualitative data report</t>
  </si>
  <si>
    <t xml:space="preserve">Document review of meeting minutes, workshop reports, outcome harvesting statements. </t>
  </si>
  <si>
    <t>IMPACT WEIGHTING (5%)</t>
  </si>
  <si>
    <t>Component C and Shared Communications Outputs</t>
  </si>
  <si>
    <t>OUTPUT 6</t>
  </si>
  <si>
    <t>Output Indicator 6.1</t>
  </si>
  <si>
    <t>Improved data, evidence and understanding of the commercialisation of smallholder and SME agriculture is produced and communicated</t>
  </si>
  <si>
    <t xml:space="preserve">Number of written outputs produced:
a) Component A/C: i) research reports/CA review, ii) Other written outputs
b) CASA-TAF: Number of learning products developed and distributed (1 thematic learning study per year supported by case studies)
c) EPIC: i) research reports/briefing notes/guides, ii) lesson learning products/blogs
d) Malabo:  i) briefing reports, ii) other reports
</t>
  </si>
  <si>
    <t>Planned: Component A/C</t>
  </si>
  <si>
    <t xml:space="preserve">i) 2 ii) 6 </t>
  </si>
  <si>
    <t>i) 9 ii) 8</t>
  </si>
  <si>
    <t>i) 16 ii) 12</t>
  </si>
  <si>
    <t>i) 26 ii) 14</t>
  </si>
  <si>
    <t>i) 35 ii)15</t>
  </si>
  <si>
    <t xml:space="preserve">Evidence products meet stakeholder needs; evidence products reach target stakeholders; stakeholders have time and awareness to seek out CASA products.                                                                   
 </t>
  </si>
  <si>
    <t>1 report</t>
  </si>
  <si>
    <t>2 reports, supp. by 3 case studies</t>
  </si>
  <si>
    <t>3 reports supp. by 6 case studies</t>
  </si>
  <si>
    <t>4 reports supp by 9 case studies</t>
  </si>
  <si>
    <t>5 reports supp by 12 case studies</t>
  </si>
  <si>
    <t xml:space="preserve">i)  1 report; 1 briefing note;
ii)  1 lesson-learning product; 3 blogs                          </t>
  </si>
  <si>
    <t xml:space="preserve">i) 2 reports; 2 briefing notes
ii) 2 lesson-sharing reports; 5 blogs                 
 </t>
  </si>
  <si>
    <t xml:space="preserve">i)  3 reports; 3 briefing notes
ii) 3 lesson-sharing reports; 7 blogs                             
 </t>
  </si>
  <si>
    <t xml:space="preserve">i)3 reports; 4 briefing notes; 1 guidance tool
ii) 3 lesson learning products; 8 blogs.                   </t>
  </si>
  <si>
    <t>: Malabo</t>
  </si>
  <si>
    <t xml:space="preserve">i) 9 reports ii) 61 case studies </t>
  </si>
  <si>
    <t>Achieved: Component A/C</t>
  </si>
  <si>
    <t xml:space="preserve"> i) 3 ii) 6 </t>
  </si>
  <si>
    <t xml:space="preserve"> i) 9 ii)8</t>
  </si>
  <si>
    <t>i) 21 ii) 12</t>
  </si>
  <si>
    <t>i) 2 learning reports, ii) 3 case studies</t>
  </si>
  <si>
    <t>i) 2 learning reports, ii) 5 case studies</t>
  </si>
  <si>
    <t>i) 1 research report, ii) 2 briefing notes iii) 1 lesson-sharing product, iv) 4 webinars, v) 3 blogs</t>
  </si>
  <si>
    <t>i) 3 reports; 3 briefing notes; ii) 2 lesson-sharing reports; 9 blogs</t>
  </si>
  <si>
    <t>i)3 reports; 3 briefing notes; ii) 2 lesson-sharing products; 11 blogs</t>
  </si>
  <si>
    <t>Achieved: Malabo</t>
  </si>
  <si>
    <t>i) 5 reports ii) 45 case studies</t>
  </si>
  <si>
    <t>2reports,2 papers and 7 case studies</t>
  </si>
  <si>
    <t xml:space="preserve">2 reports, 3 papers, 4 case studies </t>
  </si>
  <si>
    <t xml:space="preserve">Programme monitoring records, website statistics. </t>
  </si>
  <si>
    <t>Output Indicator 6.2</t>
  </si>
  <si>
    <t>Planned:Component A/ C</t>
  </si>
  <si>
    <t>i) 0 ii) 1 side event</t>
  </si>
  <si>
    <t>i) 2 (1 global/1 regional); ii) 3 (1 side-event; 1 investor tourism) iii) 2  iv) 150</t>
  </si>
  <si>
    <t>i) 4 (1 new global; 1 new regional)  ii); 17 online events iii) 4 iv) 1,400</t>
  </si>
  <si>
    <t>i) 6 (1 new global &amp; 1 new regional); ii) 20 (1 new investor tourism;1 side-event; 1 online event) iii) 5  iv) 1,550</t>
  </si>
  <si>
    <t>i) 7 (1 global); ii) 21 (1 new side event) iii) 8  v) 1,700</t>
  </si>
  <si>
    <t>i) 1, ii) 1; iii) 2</t>
  </si>
  <si>
    <t>i) 2, ii) 2; iii) 4</t>
  </si>
  <si>
    <t>i) 3, ii) 3; iii) 6</t>
  </si>
  <si>
    <t>i) 4, ii) 4; iii) 8</t>
  </si>
  <si>
    <t>3 webinars; 1 national outreach events; iii) 1 annual partner event; v) attendance at 1 external event</t>
  </si>
  <si>
    <t xml:space="preserve"> i)  5 webinars; 1 national outreach events; iii) 2 annual partner events; v) attendance at 2 external events</t>
  </si>
  <si>
    <t xml:space="preserve">      i)7 webinars; 2 national outreach events; iii) 3 annual partner events; v) attendance at 3 external events</t>
  </si>
  <si>
    <t>i)     7 webinars; 2 national outreach events; iii) 4 annual partner events; iv) 1 international outreach workshop; v) attendance at 4 external events</t>
  </si>
  <si>
    <t>Planned: Malabo</t>
  </si>
  <si>
    <t>i) 3 Forums  ii) 34 other events</t>
  </si>
  <si>
    <t xml:space="preserve">i) 5 Forums ii) 51 other events </t>
  </si>
  <si>
    <t>i) 7 Forums ii) 68 other events</t>
  </si>
  <si>
    <t>i) 9 Forums ii) 85 other events</t>
  </si>
  <si>
    <t xml:space="preserve">i) 10 Forums ii) 87 other events </t>
  </si>
  <si>
    <t>9 forums</t>
  </si>
  <si>
    <t>i) 9 Forums ii) 78 other events</t>
  </si>
  <si>
    <t>i) 0                                 ii) 1 CASA Uganda launch iii) 1 AIS Partnership forum iv) 196 attendees</t>
  </si>
  <si>
    <t>3 (at AGRF); ii) 5 Breakthrough Webinars &amp; 6 COVID19 Webinars; iii) 3 iv) 980</t>
  </si>
  <si>
    <t>i)  6 (global at AGRF) and 2 (regional in Uganda and in Asia);  ii) 20 online events;  iii) 10; iv) 1,700 live attendees and 4,109 views of recordings</t>
  </si>
  <si>
    <t>i) 2 learning workshops, ii) 1 investor roundtable, iii) 6 presentations made at external events</t>
  </si>
  <si>
    <t>i) 4 learning workshops, ii) 2 investor roundtable, iii) 9 presentations made at external events</t>
  </si>
  <si>
    <t xml:space="preserve">i) 4 ii) 2, III) 0 </t>
  </si>
  <si>
    <t xml:space="preserve">i) 6 webinars; 11 national outreach events; iii) 3 annual partner events; v) attendance at 3 external events </t>
  </si>
  <si>
    <t>i) 7; 15 (3 Malawi, 1 Nepal) national outreach events; iii) 4 annual partner events; v) attendance at 4 external events</t>
  </si>
  <si>
    <t xml:space="preserve">i) 5 Forums ii) 47 other events </t>
  </si>
  <si>
    <t>2 MaMo Forums, 3 additional events and 6 webinars</t>
  </si>
  <si>
    <t xml:space="preserve">Programme monitoring records. </t>
  </si>
  <si>
    <t>Output Indicator 6.3</t>
  </si>
  <si>
    <t xml:space="preserve">Note - we are not looking necessarily at mass reach for the website given our focus is investors.  </t>
  </si>
  <si>
    <t>Total number of visits per year to the CASA website.</t>
  </si>
  <si>
    <t>Planned:</t>
  </si>
  <si>
    <t xml:space="preserve">CABI to report based on web data. </t>
  </si>
  <si>
    <t>Changes</t>
  </si>
  <si>
    <t>covid indicators deleted</t>
  </si>
  <si>
    <t>GrowAsia indicators -outputs 8&amp;9 deleted</t>
  </si>
  <si>
    <t xml:space="preserve">Consider deleting outcome indicator 3 since CASA does not have dedicated WEE projects (indicator reads: Difference between men and women’s score in a simplified women’s empowerment in agriculture index (WEAI) for beneficiaries of CASA interventions.) </t>
  </si>
  <si>
    <t>Projected total outreach</t>
  </si>
  <si>
    <t>Target</t>
  </si>
  <si>
    <t>% Achieved</t>
  </si>
  <si>
    <t xml:space="preserve">Mean total asset values of CASA target farmers 
</t>
  </si>
  <si>
    <t xml:space="preserve">Mean food insecurity experience &amp; dietary diversity scores of CASA target households.
</t>
  </si>
  <si>
    <t xml:space="preserve">Number of smallholder producers and small scale retailers benefiting from CASA
</t>
  </si>
  <si>
    <t>Outcome Indicator 1.1</t>
  </si>
  <si>
    <t>Number of smallholder farmers/ workers with sustained livelihoods  as a result of CASA's response to COVID-19 pandemic</t>
  </si>
  <si>
    <t xml:space="preserve">Additional private sector investment leveraged into smallholder related agribusiness in CASA-supported businesses models/value chains. 
</t>
  </si>
  <si>
    <t>Output Indicator 7.1</t>
  </si>
  <si>
    <t>Number of small-scale producers reached with COVID-19 related support</t>
  </si>
  <si>
    <t>Output Indicator 7.2</t>
  </si>
  <si>
    <t>Number of agribusinesses supported by CASA  during COVID-19 pandemic</t>
  </si>
  <si>
    <t>Output Indicator 8.1</t>
  </si>
  <si>
    <t xml:space="preserve">Number of case studies published based on existing case study framework </t>
  </si>
  <si>
    <t>Output Indicator 8.2</t>
  </si>
  <si>
    <t>Number of financial investors committed to piloting the RAI scoring tool</t>
  </si>
  <si>
    <t>Output Indicator 9.1</t>
  </si>
  <si>
    <t>Number of Ministries of Agriculture or other relevant agencies in AMS indicating their interest in completing the ASEAN RAI Alignment Assessment process</t>
  </si>
  <si>
    <t>Output Indicator 9.2</t>
  </si>
  <si>
    <t>Number of requests for legal and policy advice or capacity development services from Ministries of Agriculture or other relevant agencies in AMS</t>
  </si>
  <si>
    <t xml:space="preserve">Teams should use the guide below to complete the logframe template. </t>
  </si>
  <si>
    <t>A meaningful, easily understood (plain English) Project Title.</t>
  </si>
  <si>
    <t>Long term goal to which the project will contribute towards achieving. When drafting the impact statement, consider how your project fits with other efforts from DFID and partners to achieve the impact, ie is your project nested within a broader undertaking?</t>
  </si>
  <si>
    <t xml:space="preserve">The outcome of your project identifies what will change, who will benefit and how it will contribute to reducing poverty, including contributions to the Millenium Development Goals (MDGs) or Climate Change. </t>
  </si>
  <si>
    <t xml:space="preserve">An assessment of whether your project achieved the Outcome will be included in the Project Completion Review (PCR). Ongoing monitoring of progress against outcome milestones should still take place as an assessment of whether you expect to achieve the Outcome by the end of the programme will be included in Annual Reviews. </t>
  </si>
  <si>
    <t>OUTPUTS</t>
  </si>
  <si>
    <t>Outputs are the specific, direct deliverables of your project.  These will provide the conditions necessary to achieve the Outcome. The logic of the chain from Output to Outcome therefore needs to be clear.</t>
  </si>
  <si>
    <t>Progress against Output milestones and results achieved will be assessed and scored during Annual Reviews and the Project Completion Review.</t>
  </si>
  <si>
    <t>IMPACT WEIGHTING</t>
  </si>
  <si>
    <t xml:space="preserve">Once you have defined your Outputs, assign a percentage for the contribution each is likely to make towards the achievement of the overall Outcome.   </t>
  </si>
  <si>
    <t xml:space="preserve">The impact weights of all the Outputs will total 100% and each are rounded to the nearest 5%. </t>
  </si>
  <si>
    <t>Impact weightings for Outputs are intended to:</t>
  </si>
  <si>
    <t>l</t>
  </si>
  <si>
    <t>Promote a more considered approach to the choice of Outputs at project design stage; and</t>
  </si>
  <si>
    <t>Provide a clearer link to how Output performance relates to project Outcome performance.</t>
  </si>
  <si>
    <t>INPUTS</t>
  </si>
  <si>
    <t>Clarification of inputs is a key part of results-chain thinking. Inputs are specified at the country-level in country operational plans and the project information contained in logframes should feed up into these.</t>
  </si>
  <si>
    <t>The input-level boxes show the amount of money provided by DFID and any partners (£) including, where relevant, the government’s own contribution. This only relates to monetary (not in kind) contributions. At Outcome level this is equal to the sum of Inputs for all Outputs.  The DFID share at Outcome Level is a simple, pro rata calculation of DFID’s contribution in monetary terms for all outputs.</t>
  </si>
  <si>
    <t>Information should also be provided for the total number of Annual DFID Full-Time Equivalents (FTEs) allocated to this project, based on the time individual staff members will spend on the project. It is understood that this may change through the project cycle, and is intended as a management tool.</t>
  </si>
  <si>
    <t>INDICATORS</t>
  </si>
  <si>
    <r>
      <rPr>
        <sz val="10"/>
        <color theme="1"/>
        <rFont val="Arial"/>
        <family val="2"/>
      </rPr>
      <t xml:space="preserve">Indicators are performance measures, which tell us </t>
    </r>
    <r>
      <rPr>
        <u/>
        <sz val="9"/>
        <color rgb="FF000000"/>
        <rFont val="Arial"/>
        <family val="2"/>
      </rPr>
      <t>what will be measured</t>
    </r>
    <r>
      <rPr>
        <sz val="9"/>
        <color rgb="FF000000"/>
        <rFont val="Arial"/>
        <family val="2"/>
      </rPr>
      <t xml:space="preserve"> </t>
    </r>
    <r>
      <rPr>
        <b/>
        <sz val="9"/>
        <color rgb="FF000000"/>
        <rFont val="Arial"/>
        <family val="2"/>
      </rPr>
      <t>not</t>
    </r>
    <r>
      <rPr>
        <sz val="9"/>
        <color rgb="FF000000"/>
        <rFont val="Arial"/>
        <family val="2"/>
      </rPr>
      <t xml:space="preserve"> what is to be achieved.  Avoid including elements of the baseline or target. </t>
    </r>
  </si>
  <si>
    <t>What makes a good indicator?</t>
  </si>
  <si>
    <r>
      <rPr>
        <b/>
        <sz val="10"/>
        <color rgb="FF000000"/>
        <rFont val="Arial"/>
        <family val="2"/>
      </rPr>
      <t>Specific</t>
    </r>
    <r>
      <rPr>
        <sz val="10"/>
        <color rgb="FF000000"/>
        <rFont val="Arial"/>
        <family val="2"/>
      </rPr>
      <t xml:space="preserve"> – what will be measured? And how?</t>
    </r>
  </si>
  <si>
    <r>
      <rPr>
        <b/>
        <sz val="10"/>
        <color rgb="FF000000"/>
        <rFont val="Arial"/>
        <family val="2"/>
      </rPr>
      <t xml:space="preserve">Measurable - </t>
    </r>
    <r>
      <rPr>
        <sz val="10"/>
        <color rgb="FF000000"/>
        <rFont val="Arial"/>
        <family val="2"/>
      </rPr>
      <t xml:space="preserve">data can be collected </t>
    </r>
  </si>
  <si>
    <r>
      <rPr>
        <b/>
        <sz val="10"/>
        <color rgb="FF000000"/>
        <rFont val="Arial"/>
        <family val="2"/>
      </rPr>
      <t>Relevant</t>
    </r>
    <r>
      <rPr>
        <sz val="10"/>
        <color rgb="FF000000"/>
        <rFont val="Arial"/>
        <family val="2"/>
      </rPr>
      <t xml:space="preserve">  - to the results chain</t>
    </r>
  </si>
  <si>
    <r>
      <rPr>
        <b/>
        <sz val="10"/>
        <color rgb="FF000000"/>
        <rFont val="Arial"/>
        <family val="2"/>
      </rPr>
      <t>Useful</t>
    </r>
    <r>
      <rPr>
        <sz val="10"/>
        <color rgb="FF000000"/>
        <rFont val="Arial"/>
        <family val="2"/>
      </rPr>
      <t xml:space="preserve"> – for management decision making</t>
    </r>
  </si>
  <si>
    <t>Does not include any element of the target</t>
  </si>
  <si>
    <r>
      <rPr>
        <sz val="10"/>
        <color rgb="FF000000"/>
        <rFont val="Arial"/>
        <family val="2"/>
      </rPr>
      <t xml:space="preserve">Can be </t>
    </r>
    <r>
      <rPr>
        <b/>
        <sz val="10"/>
        <color rgb="FF000000"/>
        <rFont val="Arial"/>
        <family val="2"/>
      </rPr>
      <t>disaggregated</t>
    </r>
    <r>
      <rPr>
        <sz val="10"/>
        <color rgb="FF000000"/>
        <rFont val="Arial"/>
        <family val="2"/>
      </rPr>
      <t xml:space="preserve"> if relevant </t>
    </r>
  </si>
  <si>
    <r>
      <rPr>
        <sz val="10"/>
        <color rgb="FF000000"/>
        <rFont val="Arial"/>
        <family val="2"/>
      </rPr>
      <t xml:space="preserve">Good mix of </t>
    </r>
    <r>
      <rPr>
        <b/>
        <sz val="10"/>
        <color rgb="FF000000"/>
        <rFont val="Arial"/>
        <family val="2"/>
      </rPr>
      <t>qualitative</t>
    </r>
    <r>
      <rPr>
        <sz val="10"/>
        <color rgb="FF000000"/>
        <rFont val="Arial"/>
        <family val="2"/>
      </rPr>
      <t xml:space="preserve"> and </t>
    </r>
    <r>
      <rPr>
        <b/>
        <sz val="10"/>
        <color rgb="FF000000"/>
        <rFont val="Arial"/>
        <family val="2"/>
      </rPr>
      <t>quantitative</t>
    </r>
  </si>
  <si>
    <r>
      <rPr>
        <b/>
        <sz val="10"/>
        <color rgb="FF000000"/>
        <rFont val="Arial"/>
        <family val="2"/>
      </rPr>
      <t>Already defined -</t>
    </r>
    <r>
      <rPr>
        <sz val="10"/>
        <color rgb="FF000000"/>
        <rFont val="Arial"/>
        <family val="2"/>
      </rPr>
      <t xml:space="preserve"> if relevant include indicators which towards the DRF / OP / ICF KPIs / MDGs. </t>
    </r>
  </si>
  <si>
    <r>
      <rPr>
        <sz val="10"/>
        <color theme="1"/>
        <rFont val="Arial"/>
        <family val="2"/>
      </rPr>
      <t xml:space="preserve">Consider using </t>
    </r>
    <r>
      <rPr>
        <b/>
        <sz val="10"/>
        <color theme="1"/>
        <rFont val="Arial"/>
        <family val="2"/>
      </rPr>
      <t>standard indicators</t>
    </r>
    <r>
      <rPr>
        <sz val="10"/>
        <color theme="1"/>
        <rFont val="Arial"/>
        <family val="2"/>
      </rPr>
      <t xml:space="preserve"> / </t>
    </r>
    <r>
      <rPr>
        <b/>
        <sz val="10"/>
        <color theme="1"/>
        <rFont val="Arial"/>
        <family val="2"/>
      </rPr>
      <t>best practice indicators / learning from other projects</t>
    </r>
  </si>
  <si>
    <t xml:space="preserve">The basic principle is that “if you can measure it, you can manage it”. </t>
  </si>
  <si>
    <r>
      <rPr>
        <b/>
        <sz val="10"/>
        <color theme="1"/>
        <rFont val="Arial"/>
        <family val="2"/>
      </rPr>
      <t>Top Tip</t>
    </r>
    <r>
      <rPr>
        <sz val="10"/>
        <color theme="1"/>
        <rFont val="Arial"/>
        <family val="2"/>
      </rPr>
      <t xml:space="preserve"> – select indicators based on relevance to the Results Chain and the availability of data. </t>
    </r>
  </si>
  <si>
    <t>Best Practice suggests a maximum of three Indicators per Output.</t>
  </si>
  <si>
    <t xml:space="preserve">Some example indicators for a WASH project are shown below. </t>
  </si>
  <si>
    <t>BASELINE</t>
  </si>
  <si>
    <t xml:space="preserve">Baselines set the starting point and provide a measure of the situation before your project starts (could be zero if a new project). </t>
  </si>
  <si>
    <t>The baseline is used to measure change and monitor progress.</t>
  </si>
  <si>
    <t xml:space="preserve">Include a baseline for each of your indicators. The first 6 months of a project may exceptionally be used for assembling baseline data at output level if agreed by your SRO. </t>
  </si>
  <si>
    <t xml:space="preserve">Use existing data where possible, but check reliability and seek assurances regarding the data quality eg use data from national statistical systems / MIS. </t>
  </si>
  <si>
    <t>If you need to collect your own data - collect baseline data early – as soon as beneficiaries have been identified but before any results are expected.</t>
  </si>
  <si>
    <t>MILESTONES</t>
  </si>
  <si>
    <t xml:space="preserve">Milestones are the desired trajectory from baseline to target, helping you to track progress and make changes to underperforming areas. </t>
  </si>
  <si>
    <t>Will depend on sequencing of activities and data availability.</t>
  </si>
  <si>
    <t>Include REALISTIC milestones given resources and capacity.</t>
  </si>
  <si>
    <t>At the output level include annual milestones for each year of the project (or monthly if short term). At outcome &amp; impact level data may not be available annually.</t>
  </si>
  <si>
    <t>TARGET (DATE)</t>
  </si>
  <si>
    <t>Targets set the desired point, showing what is achievable within the timeframe available.</t>
  </si>
  <si>
    <t xml:space="preserve">The target is often the last year of the project (or month if its short term). </t>
  </si>
  <si>
    <t xml:space="preserve">Include realistic targets given resources and capacity, the baseline situation, funding available and country/operational context. Project targets might be informed by evidence about what has worked in the past and take into account lessons learned from other projects. </t>
  </si>
  <si>
    <t xml:space="preserve">Include targets dissaggregated by sex/geography/income etc where appropriate. </t>
  </si>
  <si>
    <t>Consider using government targets although if they are too ambitious then make a more realistic estimate.</t>
  </si>
  <si>
    <r>
      <rPr>
        <b/>
        <sz val="10"/>
        <color theme="1"/>
        <rFont val="Arial"/>
        <family val="2"/>
      </rPr>
      <t>Top Tip</t>
    </r>
    <r>
      <rPr>
        <sz val="10"/>
        <color theme="1"/>
        <rFont val="Arial"/>
        <family val="2"/>
      </rPr>
      <t xml:space="preserve"> - A good Theory of Change will help you think about what is realistic and achievable as it will enable critical reflection of context, external influences &amp; assumptions.</t>
    </r>
  </si>
  <si>
    <t>SOURCE</t>
  </si>
  <si>
    <t xml:space="preserve">Each Indicator will have a data source to verify the results achieved. </t>
  </si>
  <si>
    <t>List the specific data sources i.e. give the specific data collection e.g. named survey / report and avoid just naming the organisation.</t>
  </si>
  <si>
    <t xml:space="preserve">State the frequency of the data source and ensure consistency with milestones and targets. </t>
  </si>
  <si>
    <t>Check the source can provide disaggregated data as required.</t>
  </si>
  <si>
    <t>Consider and specify the data collection and reporting responsibilities to ensure the results planned and forecast rows in the logframe are updated on a regular basis.</t>
  </si>
  <si>
    <r>
      <rPr>
        <b/>
        <sz val="10"/>
        <color theme="1"/>
        <rFont val="Arial"/>
        <family val="2"/>
      </rPr>
      <t>Top Tip</t>
    </r>
    <r>
      <rPr>
        <sz val="10"/>
        <color theme="1"/>
        <rFont val="Arial"/>
        <family val="2"/>
      </rPr>
      <t xml:space="preserve"> - Before using a data source, assess its quality and seek assurances from data providers where needed ie consider its validity, reliability and availability.</t>
    </r>
  </si>
  <si>
    <t>ASSUMPTIONS</t>
  </si>
  <si>
    <t xml:space="preserve">Define any assumptions which are linked to the realisation of your project's individual outputs, as well as those which are critical to the realisation of the outcome and impact: these will not all be the same. </t>
  </si>
  <si>
    <r>
      <rPr>
        <sz val="10"/>
        <color theme="1"/>
        <rFont val="Arial"/>
        <family val="2"/>
      </rPr>
      <t xml:space="preserve">Risk ratings are recorded as </t>
    </r>
    <r>
      <rPr>
        <i/>
        <sz val="9"/>
        <color rgb="FF000000"/>
        <rFont val="Arial"/>
        <family val="2"/>
      </rPr>
      <t xml:space="preserve">Low, Medium or High </t>
    </r>
    <r>
      <rPr>
        <sz val="9"/>
        <color rgb="FF000000"/>
        <rFont val="Arial"/>
        <family val="2"/>
      </rPr>
      <t>and are supported by a robust analysis including a risk matrix.</t>
    </r>
  </si>
  <si>
    <t>VALUE FOR MONEY</t>
  </si>
  <si>
    <t xml:space="preserve">Ensure the outputs and outcome projected represent good value for the invested resources, at the beginning of the project, and through its life. </t>
  </si>
  <si>
    <t>Consider including VfM metrics in the logframe (or other documents such as the Delivery Plan) to allow VfM to be measured through the life of the project and to provide assurance at Annual Review.</t>
  </si>
  <si>
    <t>VfM is achieved at different stages of the results chain.  Thus for each result we seek to achieve we should aim to have metrics for each of the following:</t>
  </si>
  <si>
    <r>
      <rPr>
        <b/>
        <sz val="10"/>
        <color theme="1"/>
        <rFont val="Arial"/>
        <family val="2"/>
      </rPr>
      <t>Economy</t>
    </r>
    <r>
      <rPr>
        <sz val="10"/>
        <color theme="1"/>
        <rFont val="Arial"/>
        <family val="2"/>
      </rPr>
      <t xml:space="preserve"> </t>
    </r>
    <r>
      <rPr>
        <i/>
        <sz val="10"/>
        <color theme="1"/>
        <rFont val="Arial"/>
        <family val="2"/>
      </rPr>
      <t xml:space="preserve">- </t>
    </r>
    <r>
      <rPr>
        <sz val="10"/>
        <color theme="1"/>
        <rFont val="Arial"/>
        <family val="2"/>
      </rPr>
      <t xml:space="preserve">Are we (or our agents) buying inputs of the appropriate quality at the right price? </t>
    </r>
  </si>
  <si>
    <r>
      <rPr>
        <b/>
        <sz val="10"/>
        <color theme="1"/>
        <rFont val="Arial"/>
        <family val="2"/>
      </rPr>
      <t xml:space="preserve">Efficiency </t>
    </r>
    <r>
      <rPr>
        <sz val="10"/>
        <color theme="1"/>
        <rFont val="Arial"/>
        <family val="2"/>
      </rPr>
      <t>- How well are we (or our agents) converting inputs into outputs? (‘</t>
    </r>
    <r>
      <rPr>
        <i/>
        <sz val="10"/>
        <color theme="1"/>
        <rFont val="Arial"/>
        <family val="2"/>
      </rPr>
      <t>Spending well’</t>
    </r>
    <r>
      <rPr>
        <sz val="10"/>
        <color theme="1"/>
        <rFont val="Arial"/>
        <family val="2"/>
      </rPr>
      <t>)</t>
    </r>
  </si>
  <si>
    <r>
      <rPr>
        <b/>
        <sz val="10"/>
        <color theme="1"/>
        <rFont val="Arial"/>
        <family val="2"/>
      </rPr>
      <t>Effectiveness</t>
    </r>
    <r>
      <rPr>
        <sz val="10"/>
        <color theme="1"/>
        <rFont val="Arial"/>
        <family val="2"/>
      </rPr>
      <t xml:space="preserve"> - How well are the outputs produced by an intervention having the intended effect? (‘</t>
    </r>
    <r>
      <rPr>
        <i/>
        <sz val="10"/>
        <color theme="1"/>
        <rFont val="Arial"/>
        <family val="2"/>
      </rPr>
      <t>Spending wisely’</t>
    </r>
    <r>
      <rPr>
        <sz val="10"/>
        <color theme="1"/>
        <rFont val="Arial"/>
        <family val="2"/>
      </rPr>
      <t>)</t>
    </r>
  </si>
  <si>
    <r>
      <rPr>
        <b/>
        <sz val="10"/>
        <color theme="1"/>
        <rFont val="Arial"/>
        <family val="2"/>
      </rPr>
      <t>Cost-effectiveness</t>
    </r>
    <r>
      <rPr>
        <sz val="10"/>
        <color theme="1"/>
        <rFont val="Arial"/>
        <family val="2"/>
      </rPr>
      <t xml:space="preserve"> - What is the intervention’s ultimate impact on poverty reduction, relative to the inputs that we or our agents invest in it?</t>
    </r>
  </si>
  <si>
    <t>DFID’s Approach to Value for Money (Smart Guide) provides further advice on ensuring VfM.</t>
  </si>
  <si>
    <r>
      <rPr>
        <b/>
        <sz val="14"/>
        <color rgb="FF00B050"/>
        <rFont val="Arial"/>
        <family val="2"/>
      </rPr>
      <t xml:space="preserve">
CASA LOGFRAME - SUMMARY OF INDICATORS' PERFORMANCE AGAINST TARGETS, CUMULATIVELY
</t>
    </r>
    <r>
      <rPr>
        <sz val="11"/>
        <color rgb="FF000000"/>
        <rFont val="Arial"/>
        <family val="2"/>
      </rPr>
      <t xml:space="preserve">
</t>
    </r>
    <r>
      <rPr>
        <sz val="12"/>
        <color rgb="FF000000"/>
        <rFont val="Arial"/>
        <family val="2"/>
      </rPr>
      <t>This cover note summarises achievements across value chains, countries, interventions, and partnerships, highlighting key results and overall progress. It draws on the 2024 and 2025 Cover Note tabs to provide context on annual target revisions and definitions, and complements the 2025/26 final report narrative, which details achievements by country, value chain, and intervention across the five CASA programme countries.</t>
    </r>
    <r>
      <rPr>
        <sz val="11"/>
        <color rgb="FF000000"/>
        <rFont val="Arial"/>
        <family val="2"/>
      </rPr>
      <t xml:space="preserve">
</t>
    </r>
    <r>
      <rPr>
        <b/>
        <sz val="11"/>
        <color rgb="FF000000"/>
        <rFont val="Arial"/>
        <family val="2"/>
      </rPr>
      <t xml:space="preserve">
</t>
    </r>
    <r>
      <rPr>
        <b/>
        <sz val="14"/>
        <color rgb="FF00B050"/>
        <rFont val="Arial"/>
        <family val="2"/>
      </rPr>
      <t>Comp A and C - Impact and Outcome Indicators</t>
    </r>
    <r>
      <rPr>
        <b/>
        <sz val="11"/>
        <color rgb="FF00B050"/>
        <rFont val="Arial"/>
        <family val="2"/>
      </rPr>
      <t xml:space="preserve">
</t>
    </r>
    <r>
      <rPr>
        <b/>
        <sz val="11"/>
        <color rgb="FF000000"/>
        <rFont val="Arial"/>
        <family val="2"/>
      </rPr>
      <t xml:space="preserve">
Impact Indicator 1: Change in % of target households below the poverty line (as measured by the Probability of Poverty Index) -</t>
    </r>
    <r>
      <rPr>
        <sz val="11"/>
        <color rgb="FF000000"/>
        <rFont val="Arial"/>
        <family val="2"/>
      </rPr>
      <t xml:space="preserve">Poverty was assessed using the Poverty Probability Index (PPI), with household data analysed against country-specific International Poverty Lines (IPLs) aligned to global standards set by the World Bank. Thresholds applied were $1.90 PPP/day (Ethiopia, Uganda), $2.15 PPP/day (Malawi), and $2.50 PPP/day (Nepal, Rwanda) to reflect different economic contexts while maintaining comparability. The proportion of smallholder farmers living below the poverty line increased slightly from 44% to 47%. Since poverty was measured using a multidimensional index, and CASA interventions only partly influence it, this change likely reflects external economic and structural factors as well as programme outcomes.
</t>
    </r>
    <r>
      <rPr>
        <b/>
        <sz val="11"/>
        <color rgb="FF000000"/>
        <rFont val="Arial"/>
        <family val="2"/>
      </rPr>
      <t>Impact Indicator 2: Mean food insecurity experience &amp; dietary diversity scores of CASA target households</t>
    </r>
    <r>
      <rPr>
        <sz val="11"/>
        <color rgb="FF000000"/>
        <rFont val="Arial"/>
        <family val="2"/>
      </rPr>
      <t xml:space="preserve"> - Food and nutrition security in Ethiopia, Malawi, Nepal, Rwanda, and Uganda was assessed using FIES and HDDS, internationally validated tools developed by the Food and Agriculture Organization to measure food access and dietary diversity. Food insecurity among smallholder farmers declined from 28.3% at baseline to 22.1% at endline, a 6.2 percentage-point reduction, indicating improved household food access and resilience. However, dietary diversity slightly decreased from 7.5 to 7.3 out of 12 food groups, suggesting that while fewer households were food insecure, diet quality did not significantly improve, potentially reflecting external factors beyond CASA support, including food availability, market prices, and consumption preferences.
</t>
    </r>
    <r>
      <rPr>
        <b/>
        <sz val="11"/>
        <color rgb="FF000000"/>
        <rFont val="Arial"/>
        <family val="2"/>
      </rPr>
      <t>Impact Indicator 3: Percentage of Smallholder Farmers with Improved Climate Resilience -</t>
    </r>
    <r>
      <rPr>
        <sz val="11"/>
        <color rgb="FF000000"/>
        <rFont val="Arial"/>
        <family val="2"/>
      </rPr>
      <t xml:space="preserve"> Cumulatively, 56% (170,141) of the 306,063 smallholders supported to adapt to the adverse effects of climate change have demonstrated improved climate resilience, with 47% of the beneficiaries being women. These farmers received support across multiple value chains in Ethiopia, Malawi, Nepal, Rwanda, and Uganda, underscoring the programme’s effectiveness in strengthening smallholders’ capacity to withstand climate-related challenges.
</t>
    </r>
    <r>
      <rPr>
        <b/>
        <sz val="11"/>
        <color rgb="FF000000"/>
        <rFont val="Arial"/>
        <family val="2"/>
      </rPr>
      <t xml:space="preserve">Outcome Indicator 1: Number of smallholder producers, micro-enterprises, and underserved people benefiting from CASA </t>
    </r>
    <r>
      <rPr>
        <sz val="11"/>
        <color rgb="FF000000"/>
        <rFont val="Arial"/>
        <family val="2"/>
      </rPr>
      <t>- In Year 7, the programme reached a total of 436,643 smallholder farmers. Of these, 294,043 (67.3%) benefited (</t>
    </r>
    <r>
      <rPr>
        <b/>
        <sz val="11"/>
        <color rgb="FF000000"/>
        <rFont val="Arial"/>
        <family val="2"/>
      </rPr>
      <t xml:space="preserve">surpassing the target </t>
    </r>
    <r>
      <rPr>
        <sz val="11"/>
        <color rgb="FF000000"/>
        <rFont val="Arial"/>
        <family val="2"/>
      </rPr>
      <t xml:space="preserve">of 202,600) across productivity, market access, income, and climate resilience, with women representing 52% of beneficiaries. Furthermore, through partner Agri-SMEs in five countries, 306,043 smallholders (47% women) received support specifically to adapt to the adverse effects of climate change
</t>
    </r>
    <r>
      <rPr>
        <b/>
        <sz val="11"/>
        <color rgb="FF000000"/>
        <rFont val="Arial"/>
        <family val="2"/>
      </rPr>
      <t>Outcome Indicator 2: Average percentage change in income among smallholder farmers attributable to CASA -</t>
    </r>
    <r>
      <rPr>
        <sz val="11"/>
        <color rgb="FF000000"/>
        <rFont val="Arial"/>
        <family val="2"/>
      </rPr>
      <t xml:space="preserve"> Across all countries, smallholder farmers linked to CASA-supported partners achieved an aggregate 23% increase in net income, </t>
    </r>
    <r>
      <rPr>
        <b/>
        <sz val="11"/>
        <color rgb="FF000000"/>
        <rFont val="Arial"/>
        <family val="2"/>
      </rPr>
      <t>exceeding the Year 7 target</t>
    </r>
    <r>
      <rPr>
        <sz val="11"/>
        <color rgb="FF000000"/>
        <rFont val="Arial"/>
        <family val="2"/>
      </rPr>
      <t xml:space="preserve"> of 10%, with average annual incomes rising from £283.41 at baseline to £348.38 at endline.
</t>
    </r>
    <r>
      <rPr>
        <b/>
        <sz val="11"/>
        <color rgb="FF000000"/>
        <rFont val="Arial"/>
        <family val="2"/>
      </rPr>
      <t>Outcome Indicator 3: Percentage change in households reporting women’s decision-making power over agricultural production and income us</t>
    </r>
    <r>
      <rPr>
        <sz val="11"/>
        <color rgb="FF000000"/>
        <rFont val="Arial"/>
        <family val="2"/>
      </rPr>
      <t xml:space="preserve">e - At the programme level, 78% of households reported women making decisions on production and income use (singly or jointly), just 1 percentage point above the baseline. The slight increase in women’s participation in household production decision-making from 77% to 78% reflects strong gains in Malawi, Nepal, and Ethiopia, where farmer group support, value-chain engagement, and household-level targeting strengthened women’s role in decision-making. However, these improvements were offset by weaker results in Rwanda, where evidence from the Outcome Assessment Report FGDs showed that although women remained actively involved in production activities, their control over income and marketing declined as value chains became more commercialised, pulling down the overall programme-level performance. However, there was limited timeframe between the baseline and endline monitoring in Ethiopia and Rwanda, and as such, the potential of a longer term improvement in this indicator cannot be discounted.
</t>
    </r>
    <r>
      <rPr>
        <b/>
        <sz val="11"/>
        <color rgb="FF000000"/>
        <rFont val="Arial"/>
        <family val="2"/>
      </rPr>
      <t>Outcome Indicator 4.1: Number of agribusinesses accessing commercial finance through CASA support (cumulative)-</t>
    </r>
    <r>
      <rPr>
        <sz val="11"/>
        <color rgb="FF000000"/>
        <rFont val="Arial"/>
        <family val="2"/>
      </rPr>
      <t xml:space="preserve">  26 partner businesses secured third-party finance (debt and equity) just </t>
    </r>
    <r>
      <rPr>
        <b/>
        <sz val="11"/>
        <color rgb="FF000000"/>
        <rFont val="Arial"/>
        <family val="2"/>
      </rPr>
      <t xml:space="preserve">exceeding the target </t>
    </r>
    <r>
      <rPr>
        <sz val="11"/>
        <color rgb="FF000000"/>
        <rFont val="Arial"/>
        <family val="2"/>
      </rPr>
      <t xml:space="preserve">of 25, with some receiving multiple investments. This represents a 39% success rate, with further investments expected as CASA partners’ capacity continues to improve.
</t>
    </r>
    <r>
      <rPr>
        <b/>
        <sz val="11"/>
        <color rgb="FF000000"/>
        <rFont val="Arial"/>
        <family val="2"/>
      </rPr>
      <t>Outcome Indicator 4.2: Additional private and public sector investment leveraged into smallholder-related agribusiness -</t>
    </r>
    <r>
      <rPr>
        <sz val="11"/>
        <color rgb="FF000000"/>
        <rFont val="Arial"/>
        <family val="2"/>
      </rPr>
      <t xml:space="preserve"> Cumulatively, £15,133,350 was mobilised across Ethiopia, Malawi, Nepal, Rwanda, and Uganda—£6,437,455 from partner contributions and £8,695,895 from commercial loans and equity. This </t>
    </r>
    <r>
      <rPr>
        <b/>
        <sz val="11"/>
        <color rgb="FF000000"/>
        <rFont val="Arial"/>
        <family val="2"/>
      </rPr>
      <t>exceeds the Year 7 target</t>
    </r>
    <r>
      <rPr>
        <sz val="11"/>
        <color rgb="FF000000"/>
        <rFont val="Arial"/>
        <family val="2"/>
      </rPr>
      <t xml:space="preserve"> of £13,422,939 by over £1 .7million.
</t>
    </r>
    <r>
      <rPr>
        <b/>
        <sz val="11"/>
        <color rgb="FF000000"/>
        <rFont val="Arial"/>
        <family val="2"/>
      </rPr>
      <t>Outcome Indicator 5: Number of policy and investment decisions in favour of smallholder agribusiness influenced by CASA activities -</t>
    </r>
    <r>
      <rPr>
        <sz val="11"/>
        <color rgb="FF000000"/>
        <rFont val="Arial"/>
        <family val="2"/>
      </rPr>
      <t xml:space="preserve"> As of January 2026, two additional decisions were recorded in Year 7, </t>
    </r>
    <r>
      <rPr>
        <b/>
        <sz val="11"/>
        <color rgb="FF000000"/>
        <rFont val="Arial"/>
        <family val="2"/>
      </rPr>
      <t>meeting the cumulative target</t>
    </r>
    <r>
      <rPr>
        <sz val="11"/>
        <color rgb="FF000000"/>
        <rFont val="Arial"/>
        <family val="2"/>
      </rPr>
      <t xml:space="preserve"> of 39 (9 CASA MSD, 30 CASA RLC). CASA MSD’s contributions were geographically diverse: Ethiopia (4), Malawi (4), Nepal (6), Rwanda (2). All decisions are documented in Annex E of the final report.
</t>
    </r>
    <r>
      <rPr>
        <b/>
        <sz val="11"/>
        <color rgb="FF000000"/>
        <rFont val="Arial"/>
        <family val="2"/>
      </rPr>
      <t>Outcome Indicator 6: Average increase in women formally integrated into supported businesses’ value chains -</t>
    </r>
    <r>
      <rPr>
        <sz val="11"/>
        <color rgb="FF000000"/>
        <rFont val="Arial"/>
        <family val="2"/>
      </rPr>
      <t xml:space="preserve"> From baseline, women’s inclusion increased 22% by Year 5, +3.18% in Year 6, and +10.6% in Year 7, totalling a 35.78% increase over the programme. This demonstrates the effectiveness of inclusive agribusiness models in overcoming barriers to women’s participation.
</t>
    </r>
    <r>
      <rPr>
        <b/>
        <sz val="14"/>
        <color rgb="FF00B050"/>
        <rFont val="Arial"/>
        <family val="2"/>
      </rPr>
      <t xml:space="preserve">Comp A and C- Output Indicators </t>
    </r>
    <r>
      <rPr>
        <sz val="14"/>
        <color rgb="FF00B050"/>
        <rFont val="Arial"/>
        <family val="2"/>
      </rPr>
      <t xml:space="preserve">
</t>
    </r>
    <r>
      <rPr>
        <sz val="11"/>
        <color rgb="FF000000"/>
        <rFont val="Arial"/>
        <family val="2"/>
      </rPr>
      <t xml:space="preserve">
</t>
    </r>
    <r>
      <rPr>
        <b/>
        <sz val="11"/>
        <color rgb="FF000000"/>
        <rFont val="Arial"/>
        <family val="2"/>
      </rPr>
      <t xml:space="preserve">Output Indicator 1.1: </t>
    </r>
    <r>
      <rPr>
        <sz val="11"/>
        <color rgb="FF000000"/>
        <rFont val="Arial"/>
        <family val="2"/>
      </rPr>
      <t xml:space="preserve">The cumulative number of technical assistance projects aimed at improving smallholder access to markets and enhancing climate resilience reached 97, </t>
    </r>
    <r>
      <rPr>
        <b/>
        <sz val="11"/>
        <color rgb="FF000000"/>
        <rFont val="Arial"/>
        <family val="2"/>
      </rPr>
      <t xml:space="preserve">meeting the target </t>
    </r>
    <r>
      <rPr>
        <sz val="11"/>
        <color rgb="FF000000"/>
        <rFont val="Arial"/>
        <family val="2"/>
      </rPr>
      <t xml:space="preserve">of 97.
</t>
    </r>
    <r>
      <rPr>
        <b/>
        <sz val="11"/>
        <color rgb="FF000000"/>
        <rFont val="Arial"/>
        <family val="2"/>
      </rPr>
      <t>Output Indicator 1.2:</t>
    </r>
    <r>
      <rPr>
        <sz val="11"/>
        <color rgb="FF000000"/>
        <rFont val="Arial"/>
        <family val="2"/>
      </rPr>
      <t xml:space="preserve"> The cumulative number of smallholders who received support from Component A reached 436,643, </t>
    </r>
    <r>
      <rPr>
        <b/>
        <sz val="11"/>
        <color rgb="FF000000"/>
        <rFont val="Arial"/>
        <family val="2"/>
      </rPr>
      <t>exceeding the target</t>
    </r>
    <r>
      <rPr>
        <sz val="11"/>
        <color rgb="FF000000"/>
        <rFont val="Arial"/>
        <family val="2"/>
      </rPr>
      <t xml:space="preserve"> of 418,000. Of these, 362,395 benefited from strengthened aggregation and offtaker arrangements, surpassing the target of 300,558. Women represented 52% of the total supported.
</t>
    </r>
    <r>
      <rPr>
        <b/>
        <sz val="11"/>
        <color rgb="FF000000"/>
        <rFont val="Arial"/>
        <family val="2"/>
      </rPr>
      <t>Output Indicator 1.3:</t>
    </r>
    <r>
      <rPr>
        <sz val="11"/>
        <color rgb="FF000000"/>
        <rFont val="Arial"/>
        <family val="2"/>
      </rPr>
      <t xml:space="preserve"> Under CASA Component A, 75% of smallholder farmers routinely apply key good production practices, </t>
    </r>
    <r>
      <rPr>
        <b/>
        <sz val="11"/>
        <color rgb="FF000000"/>
        <rFont val="Arial"/>
        <family val="2"/>
      </rPr>
      <t>exceeding the target</t>
    </r>
    <r>
      <rPr>
        <sz val="11"/>
        <color rgb="FF000000"/>
        <rFont val="Arial"/>
        <family val="2"/>
      </rPr>
      <t xml:space="preserve"> of 70%, cumulatively across Ethiopia, Malawi, Nepal, Rwanda, and Uganda.
</t>
    </r>
    <r>
      <rPr>
        <b/>
        <sz val="11"/>
        <color rgb="FF000000"/>
        <rFont val="Arial"/>
        <family val="2"/>
      </rPr>
      <t xml:space="preserve">Output Indicator 2.1: </t>
    </r>
    <r>
      <rPr>
        <sz val="11"/>
        <color rgb="FF000000"/>
        <rFont val="Arial"/>
        <family val="2"/>
      </rPr>
      <t xml:space="preserve">The cumulative number of agribusinesses in target value chains that received technical assistance to improve investment readiness reached 63, </t>
    </r>
    <r>
      <rPr>
        <b/>
        <sz val="11"/>
        <color rgb="FF000000"/>
        <rFont val="Arial"/>
        <family val="2"/>
      </rPr>
      <t>meeting the target</t>
    </r>
    <r>
      <rPr>
        <sz val="11"/>
        <color rgb="FF000000"/>
        <rFont val="Arial"/>
        <family val="2"/>
      </rPr>
      <t xml:space="preserve"> of 63.
</t>
    </r>
    <r>
      <rPr>
        <b/>
        <sz val="11"/>
        <color rgb="FF000000"/>
        <rFont val="Arial"/>
        <family val="2"/>
      </rPr>
      <t>Output Indicator 2.3:</t>
    </r>
    <r>
      <rPr>
        <sz val="11"/>
        <color rgb="FF000000"/>
        <rFont val="Arial"/>
        <family val="2"/>
      </rPr>
      <t xml:space="preserve"> The number of projects that specifically addressed policy barriers limiting trade, investment, and market access in target sectors reached 10, fully </t>
    </r>
    <r>
      <rPr>
        <b/>
        <sz val="11"/>
        <color rgb="FF000000"/>
        <rFont val="Arial"/>
        <family val="2"/>
      </rPr>
      <t>achieving the target</t>
    </r>
    <r>
      <rPr>
        <sz val="11"/>
        <color rgb="FF000000"/>
        <rFont val="Arial"/>
        <family val="2"/>
      </rPr>
      <t xml:space="preserve"> of 10.
</t>
    </r>
    <r>
      <rPr>
        <b/>
        <sz val="11"/>
        <color rgb="FF000000"/>
        <rFont val="Arial"/>
        <family val="2"/>
      </rPr>
      <t>Output Indicator 2.4:</t>
    </r>
    <r>
      <rPr>
        <sz val="11"/>
        <color rgb="FF000000"/>
        <rFont val="Arial"/>
        <family val="2"/>
      </rPr>
      <t xml:space="preserve"> 22 constructive formal engagements (meetings, workshops, etc.) between CASA partner agribusinesses and policymakers were held, </t>
    </r>
    <r>
      <rPr>
        <b/>
        <sz val="11"/>
        <color rgb="FF000000"/>
        <rFont val="Arial"/>
        <family val="2"/>
      </rPr>
      <t xml:space="preserve">meeting the target </t>
    </r>
    <r>
      <rPr>
        <sz val="11"/>
        <color rgb="FF000000"/>
        <rFont val="Arial"/>
        <family val="2"/>
      </rPr>
      <t xml:space="preserve">of 22.
</t>
    </r>
    <r>
      <rPr>
        <b/>
        <sz val="11"/>
        <color rgb="FF000000"/>
        <rFont val="Arial"/>
        <family val="2"/>
      </rPr>
      <t>Output Indicator 6.1:</t>
    </r>
    <r>
      <rPr>
        <sz val="11"/>
        <color rgb="FF000000"/>
        <rFont val="Arial"/>
        <family val="2"/>
      </rPr>
      <t xml:space="preserve">
The cumulative number of written outputs produced contributing to the evidence base on smallholder farmer (SHF) inclusive or green agribusiness investment reached 113, </t>
    </r>
    <r>
      <rPr>
        <b/>
        <sz val="11"/>
        <color rgb="FF000000"/>
        <rFont val="Arial"/>
        <family val="2"/>
      </rPr>
      <t>exceeding the combined target</t>
    </r>
    <r>
      <rPr>
        <sz val="11"/>
        <color rgb="FF000000"/>
        <rFont val="Arial"/>
        <family val="2"/>
      </rPr>
      <t xml:space="preserve"> of 100.Under Component A/C, 48 research reports and CA reviews were produced </t>
    </r>
    <r>
      <rPr>
        <b/>
        <sz val="11"/>
        <color rgb="FF000000"/>
        <rFont val="Arial"/>
        <family val="2"/>
      </rPr>
      <t>surpassing the target</t>
    </r>
    <r>
      <rPr>
        <sz val="11"/>
        <color rgb="FF000000"/>
        <rFont val="Arial"/>
        <family val="2"/>
      </rPr>
      <t xml:space="preserve"> of 46, including country closing papers and the CASA literature review. In addition, 65 other written outputs were produced </t>
    </r>
    <r>
      <rPr>
        <b/>
        <sz val="11"/>
        <color rgb="FF000000"/>
        <rFont val="Arial"/>
        <family val="2"/>
      </rPr>
      <t xml:space="preserve">surpassing the target </t>
    </r>
    <r>
      <rPr>
        <sz val="11"/>
        <color rgb="FF000000"/>
        <rFont val="Arial"/>
        <family val="2"/>
      </rPr>
      <t xml:space="preserve">of 54, comprising learning briefs, case studies, website content, bulletins, literature reviews, blogs, and news articles.
</t>
    </r>
    <r>
      <rPr>
        <b/>
        <sz val="11"/>
        <color rgb="FF000000"/>
        <rFont val="Arial"/>
        <family val="2"/>
      </rPr>
      <t>Output Indicator 6.2:</t>
    </r>
    <r>
      <rPr>
        <sz val="11"/>
        <color rgb="FF000000"/>
        <rFont val="Arial"/>
        <family val="2"/>
      </rPr>
      <t xml:space="preserve">
The cumulative number of events held or attended with CASA contributing to the evidence base on SHF-inclusive or green agribusiness investment met or exceeded most targets under Component A/C. A total of 13 investor summits / annual learning events were held, </t>
    </r>
    <r>
      <rPr>
        <b/>
        <sz val="11"/>
        <color rgb="FF000000"/>
        <rFont val="Arial"/>
        <family val="2"/>
      </rPr>
      <t>meeting the target</t>
    </r>
    <r>
      <rPr>
        <sz val="11"/>
        <color rgb="FF000000"/>
        <rFont val="Arial"/>
        <family val="2"/>
      </rPr>
      <t xml:space="preserve">.
30 other Component C-organised events were delivered, </t>
    </r>
    <r>
      <rPr>
        <b/>
        <sz val="11"/>
        <color rgb="FF000000"/>
        <rFont val="Arial"/>
        <family val="2"/>
      </rPr>
      <t>meeting the target</t>
    </r>
    <r>
      <rPr>
        <sz val="11"/>
        <color rgb="FF000000"/>
        <rFont val="Arial"/>
        <family val="2"/>
      </rPr>
      <t xml:space="preserve"> of 30, including country-level wrap events.
CASA delivered 29 presentations at external events, </t>
    </r>
    <r>
      <rPr>
        <b/>
        <sz val="11"/>
        <color rgb="FF000000"/>
        <rFont val="Arial"/>
        <family val="2"/>
      </rPr>
      <t xml:space="preserve">exceeding the cumulative target </t>
    </r>
    <r>
      <rPr>
        <sz val="11"/>
        <color rgb="FF000000"/>
        <rFont val="Arial"/>
        <family val="2"/>
      </rPr>
      <t xml:space="preserve">of 27, including presentations at FCDO CAPR, FCDO FNS, BEAM Exchange webinar, and the Ethiopia Embassy event with MA.
Attendance at Component C events reached 4,053 participants, </t>
    </r>
    <r>
      <rPr>
        <b/>
        <sz val="11"/>
        <color rgb="FF000000"/>
        <rFont val="Arial"/>
        <family val="2"/>
      </rPr>
      <t>exceeding the target</t>
    </r>
    <r>
      <rPr>
        <sz val="11"/>
        <color rgb="FF000000"/>
        <rFont val="Arial"/>
        <family val="2"/>
      </rPr>
      <t xml:space="preserve"> of 4,050.
</t>
    </r>
    <r>
      <rPr>
        <b/>
        <sz val="11"/>
        <color rgb="FF000000"/>
        <rFont val="Arial"/>
        <family val="2"/>
      </rPr>
      <t>Output Indicator 6.3:</t>
    </r>
    <r>
      <rPr>
        <sz val="11"/>
        <color rgb="FF000000"/>
        <rFont val="Arial"/>
        <family val="2"/>
      </rPr>
      <t xml:space="preserve">
Total visits to the CASA website reached 85,572 cumulatively, </t>
    </r>
    <r>
      <rPr>
        <b/>
        <sz val="11"/>
        <color rgb="FF000000"/>
        <rFont val="Arial"/>
        <family val="2"/>
      </rPr>
      <t>exceeding the targe</t>
    </r>
    <r>
      <rPr>
        <sz val="11"/>
        <color rgb="FF000000"/>
        <rFont val="Arial"/>
        <family val="2"/>
      </rPr>
      <t xml:space="preserve">t of 75,000.
</t>
    </r>
  </si>
  <si>
    <t xml:space="preserve">PROGRAMME TITLE : </t>
  </si>
  <si>
    <t xml:space="preserve">IATI Identifier (on DevTracker): </t>
  </si>
  <si>
    <t>GB-1-205118</t>
  </si>
  <si>
    <t>Change log and methodological Notes</t>
  </si>
  <si>
    <t xml:space="preserve">Additional and Revised Indicators (as agreed on 14/12/2022) </t>
  </si>
  <si>
    <t xml:space="preserve">Original Targets (as per 2022 Annual Review on 30/06/2022) </t>
  </si>
  <si>
    <t xml:space="preserve">Revised Targets (as agreed on 01/12/2023, 25/11/24 and 26th Sept 2025) </t>
  </si>
  <si>
    <t>Y1: FY 2019/20</t>
  </si>
  <si>
    <t>Y2: FY 2020/21</t>
  </si>
  <si>
    <t>Y3: FY 2021/22</t>
  </si>
  <si>
    <t>Y4: FY 2022/23</t>
  </si>
  <si>
    <t>Y5: FY 2023/24</t>
  </si>
  <si>
    <t>Y6: FY 2024/25</t>
  </si>
  <si>
    <t>Y7: FY 2025/26</t>
  </si>
  <si>
    <r>
      <rPr>
        <sz val="10"/>
        <color rgb="FF000000"/>
        <rFont val="Arial"/>
        <family val="2"/>
      </rPr>
      <t xml:space="preserve">
</t>
    </r>
    <r>
      <rPr>
        <sz val="10"/>
        <color theme="1"/>
        <rFont val="Arial"/>
        <family val="2"/>
      </rPr>
      <t>Increased smallholder incomes, improved rural food and nutrition security and resilience</t>
    </r>
    <r>
      <rPr>
        <sz val="10"/>
        <color rgb="FF000000"/>
        <rFont val="Arial"/>
        <family val="2"/>
      </rPr>
      <t xml:space="preserve"> contributing to SDGs 1, 2, 5, 8, </t>
    </r>
    <r>
      <rPr>
        <sz val="10"/>
        <color theme="1"/>
        <rFont val="Arial"/>
        <family val="2"/>
      </rPr>
      <t>10 and ICF KPI 4</t>
    </r>
  </si>
  <si>
    <r>
      <rPr>
        <sz val="10"/>
        <color theme="1"/>
        <rFont val="Arial"/>
        <family val="2"/>
      </rPr>
      <t>Change in % of target households below the poverty line</t>
    </r>
    <r>
      <rPr>
        <sz val="10"/>
        <color rgb="FFFF0000"/>
        <rFont val="Arial"/>
        <family val="2"/>
      </rPr>
      <t xml:space="preserve"> </t>
    </r>
    <r>
      <rPr>
        <sz val="10"/>
        <color theme="1"/>
        <rFont val="Arial"/>
        <family val="2"/>
      </rPr>
      <t xml:space="preserve">(as measured by the Probability of Poverty Index). 
Disaggregated by geography
</t>
    </r>
  </si>
  <si>
    <r>
      <rPr>
        <b/>
        <sz val="10"/>
        <color theme="1"/>
        <rFont val="Arial"/>
        <family val="2"/>
      </rPr>
      <t>Nov-Dec 2023</t>
    </r>
    <r>
      <rPr>
        <sz val="10"/>
        <color theme="1"/>
        <rFont val="Arial"/>
        <family val="2"/>
      </rPr>
      <t xml:space="preserve">: Aligned with updated poverty lines for low and lower-middle income countries (Nov-Dec 23)
</t>
    </r>
    <r>
      <rPr>
        <b/>
        <sz val="10"/>
        <color theme="1"/>
        <rFont val="Arial"/>
        <family val="2"/>
      </rPr>
      <t>Aug-Sep 2024</t>
    </r>
    <r>
      <rPr>
        <sz val="10"/>
        <color theme="1"/>
        <rFont val="Arial"/>
        <family val="2"/>
      </rPr>
      <t xml:space="preserve">: PPI survey and analysis to apply the new international poverty line $2.15 PPD revised in Sept 2022 using the 2017 PPP.
</t>
    </r>
    <r>
      <rPr>
        <b/>
        <sz val="10"/>
        <color theme="1"/>
        <rFont val="Arial"/>
        <family val="2"/>
      </rPr>
      <t>Jan 2026: Methodological Note T</t>
    </r>
    <r>
      <rPr>
        <sz val="10"/>
        <color theme="1"/>
        <rFont val="Arial"/>
        <family val="2"/>
      </rPr>
      <t xml:space="preserve">he poverty assessments were conducted using the Poverty Probability Index (PPI) tools, with household-level data analysed against internationally recognised poverty thresholds. The analysis classified individual smallholder farmers (SHFs) as living below or above the relevant International Poverty Lines (IPLs) applicable to each country context. The IPLs applied were: $1.90 PPP per person per day (Ethiopia and Uganda), $2.15 PPP per person per day (Malawi), and $2.50 PPP per person per day (Nepal and Rwanda). Outcome analysis was therefore based on country-specific poverty lines aligned to global standards, ensuring comparability while reflecting differing economic contexts.
Poverty assessments were conducted at different times across countries, aligned to project closure timelines. In Uganda, the endline poverty assessment was undertaken in the first half of 2022, as the Uganda projects closed in June 2022. For Malawi and Nepal, endline poverty assessments were conducted in December 2024, following project completion in June 2025. In Ethiopia and Rwanda, endline poverty assessments were carried out in November 2025.
Given these staggered assessment timelines, the poverty outcomes reflect varying macroeconomic conditions, inflationary pressures, and country-specific shocks at the time of measurement. As such, cross-country comparisons should be interpreted with due consideration of temporal and contextual differences, while recognising that the PPI methodology ensures methodological consistency across programme geographies.
</t>
    </r>
    <r>
      <rPr>
        <b/>
        <sz val="10"/>
        <color theme="1"/>
        <rFont val="Arial"/>
        <family val="2"/>
      </rPr>
      <t xml:space="preserve">
</t>
    </r>
  </si>
  <si>
    <t>Achieved: Comp A</t>
  </si>
  <si>
    <t>To be provided from Y5</t>
  </si>
  <si>
    <t xml:space="preserve">Overall (-6%), reduction in HHs under IPL.
Disaggregation: Rural HHs (45.4%) below the IPL, no baseline to establish the change.
</t>
  </si>
  <si>
    <t>Overall (-4.92%), reduction in HHs under IPL.</t>
  </si>
  <si>
    <t>Programme Overall 3% 
Increase in HHs Living  (Baseline 44%, Endline 47%)</t>
  </si>
  <si>
    <t>Comp A Nepal SHFs</t>
  </si>
  <si>
    <t>Comp A Malawi SHFs</t>
  </si>
  <si>
    <t>Comp A Urban SHFs</t>
  </si>
  <si>
    <t>No baseline</t>
  </si>
  <si>
    <t>33.1% (Gross  )</t>
  </si>
  <si>
    <t>Comp A Rural  SHFs</t>
  </si>
  <si>
    <t>45.4% (Gross)</t>
  </si>
  <si>
    <t>Comp A Ethiopia  SHFs</t>
  </si>
  <si>
    <t>Comp A Rwanda SHFs</t>
  </si>
  <si>
    <t>Comp A Uganda</t>
  </si>
  <si>
    <t>Achieved: Comp B (TAF)</t>
  </si>
  <si>
    <r>
      <rPr>
        <sz val="8"/>
        <color theme="1"/>
        <rFont val="Arial"/>
        <family val="2"/>
      </rPr>
      <t xml:space="preserve">Programme-weighted average poverty headcount fell from 11.9% to 8.3% across treatment farmers 
</t>
    </r>
    <r>
      <rPr>
        <i/>
        <sz val="8"/>
        <color theme="1"/>
        <rFont val="Arial"/>
        <family val="2"/>
      </rPr>
      <t>Footnote: Investees use different poverty lines ($1.90/$2.15/$3.10/day), so the weighted average blends non-comparable headcounts and is indicative only; it is weighted by farmer reach (DeHaat 78,643; Sucafina 9,945; Coscharis 2,500), so largely reflects the DeHaat result.</t>
    </r>
  </si>
  <si>
    <r>
      <t xml:space="preserve">DeHaat (India; $3.10/day): 9.19% at baseline, 6.63% at follow-up; change −2.56pp. 
Sucafina (Tanzania; $1.90/day): 26.5% at baseline, 17.9% at follow-up; change −8.6pp.
</t>
    </r>
    <r>
      <rPr>
        <sz val="8"/>
        <color rgb="FFFF0000"/>
        <rFont val="Arial"/>
        <family val="2"/>
      </rPr>
      <t xml:space="preserve">Coscharis outgrowers (Nigeria $2.15/day): 11.9% at baseline, 6.6% at follow-up; change −5.3pp. </t>
    </r>
  </si>
  <si>
    <r>
      <rPr>
        <sz val="10"/>
        <color theme="1"/>
        <rFont val="Arial"/>
        <family val="2"/>
      </rPr>
      <t xml:space="preserve">
Mean food insecurity experience &amp; dietary diversity scores of CASA target households.
</t>
    </r>
    <r>
      <rPr>
        <sz val="10"/>
        <color theme="1"/>
        <rFont val="Arial"/>
        <family val="2"/>
      </rPr>
      <t xml:space="preserve">Disaggregated by geography
</t>
    </r>
  </si>
  <si>
    <t xml:space="preserve">Achieved: Comp A and disaggreagations </t>
  </si>
  <si>
    <t>FIES- 44.76
HDDS-9.25</t>
  </si>
  <si>
    <t xml:space="preserve">FIES- 27.1%  (Nepal 21.5%, Malawi 32.8%)
                                                               HDDS-7.5 (Nepal 8.1 and Malawi 7) 
</t>
  </si>
  <si>
    <t xml:space="preserve">FIES: 26.4%  Food insecure (12.4% reduction in food insecure SHFs from BL 38.8%))
HDDS-7.79 </t>
  </si>
  <si>
    <t xml:space="preserve">FIES 22.1%  food insecure SHFs (BL 28.3%), 6.2% reduction in food insecurity)
HDDS, Dietary Diversity  7.3 (BL 7.5 out of possible 12 food groups. 0.2 reduction ) </t>
  </si>
  <si>
    <r>
      <rPr>
        <b/>
        <sz val="10"/>
        <color theme="1"/>
        <rFont val="Arial"/>
        <family val="2"/>
      </rPr>
      <t>Aug-Sep 2024</t>
    </r>
    <r>
      <rPr>
        <sz val="10"/>
        <color theme="1"/>
        <rFont val="Arial"/>
        <family val="2"/>
      </rPr>
      <t xml:space="preserve">: No change- Across all revision periods.
</t>
    </r>
    <r>
      <rPr>
        <b/>
        <sz val="10"/>
        <color theme="1"/>
        <rFont val="Arial"/>
        <family val="2"/>
      </rPr>
      <t xml:space="preserve">Jan 2026: </t>
    </r>
    <r>
      <rPr>
        <sz val="10"/>
        <color theme="1"/>
        <rFont val="Arial"/>
        <family val="2"/>
      </rPr>
      <t xml:space="preserve">Food and nutrition security across Ethiopia, Malawi, Nepal, Rwanda, and Uganda was measured using the Food Insecurity Experience Scale (FIES) and the Household Dietary Diversity Score (HDDS), both internationally validated tools developed by the Food and Agriculture Organization. FIES assessed the access dimension of food security by capturing households’ lived experiences of food-related constraints over a defined recall period, while HDDS measured dietary diversity through a 24-hour food group recall, providing a proxy for diet quality and nutrient adequacy. Together, the two tools provided a comprehensive framework to assess both food access and nutrition outcomes across programme countries.
Baseline and endline food and nutritional security assessments were conducted in alignment with country-specific project closure timelines. In Uganda, the endline assessment took place in the first half of 2022 prior to project closure in June 2022. For Malawi and Nepal, endline assessments were completed in December 2024 following project closure in June 2025, while Ethiopia and Rwanda conducted their endline assessments in November 2025. Although staggered in timing, the methodology remained consistent across countries, ensuring comparability of results.
A slight reduction of 0.2 from the baseline HDDS score was observed, largely attributed to results from Nepal and Malawi. HDDS is a high-level impact indicator to which CASA contributes indirectly through increased production and additional income generated across the supported value chains. However, the indicator is also influenced by external factors beyond CASA’s direct interventions. In particular, achievement of HDDS outcomes depends on whether the eight food baskets listed in the data questionnaire are available and affordable in local markets for smallholder farmers (SHFs). Access and affordability are affected by multiple factors beyond CASA’s control, including market supply, price fluctuations, and broader economic conditions. 
</t>
    </r>
  </si>
  <si>
    <t xml:space="preserve">FIES- Nepal </t>
  </si>
  <si>
    <t>FIES- Malawi</t>
  </si>
  <si>
    <t>HDDS-Nepal</t>
  </si>
  <si>
    <t>HDDS-Malawi</t>
  </si>
  <si>
    <t xml:space="preserve">FIES  Urban </t>
  </si>
  <si>
    <t xml:space="preserve">FIES Rural </t>
  </si>
  <si>
    <t>HDDS Urban</t>
  </si>
  <si>
    <t xml:space="preserve">HDDS Rural </t>
  </si>
  <si>
    <t>FIES- Ethiopia</t>
  </si>
  <si>
    <t xml:space="preserve">FIES- Rwanda </t>
  </si>
  <si>
    <t>HDDS-Ethiopia</t>
  </si>
  <si>
    <t>HDDS-Rwanda</t>
  </si>
  <si>
    <t xml:space="preserve">FIES -Uganda </t>
  </si>
  <si>
    <r>
      <rPr>
        <b/>
        <sz val="10"/>
        <color theme="1"/>
        <rFont val="Arial"/>
        <family val="2"/>
      </rPr>
      <t>FIES</t>
    </r>
    <r>
      <rPr>
        <sz val="10"/>
        <color theme="1"/>
        <rFont val="Arial"/>
        <family val="2"/>
      </rPr>
      <t xml:space="preserve">: 18.9% at baseline → 7.9% at follow-up; 11 pp reduction.
</t>
    </r>
    <r>
      <rPr>
        <b/>
        <sz val="10"/>
        <color theme="1"/>
        <rFont val="Arial"/>
        <family val="2"/>
      </rPr>
      <t>HDDS</t>
    </r>
    <r>
      <rPr>
        <sz val="10"/>
        <color theme="1"/>
        <rFont val="Arial"/>
        <family val="2"/>
      </rPr>
      <t>: 3.80 at baseline → 4.63 at follow-up; change +0.83.
Programme weighted means based on farmer reaches.</t>
    </r>
  </si>
  <si>
    <r>
      <rPr>
        <b/>
        <sz val="10"/>
        <color theme="1"/>
        <rFont val="Arial"/>
        <family val="2"/>
      </rPr>
      <t>FIES</t>
    </r>
    <r>
      <rPr>
        <sz val="10"/>
        <color theme="1"/>
        <rFont val="Arial"/>
        <family val="2"/>
      </rPr>
      <t xml:space="preserve">
DeHaat (India): 16.9% at baseline, 6.5% at follow-up; change −10.4 pp.
Sucafina (Tanzania): 29.1% at baseline, 10.9% at follow-up; change −18.2 pp.
Coscharis (Nigeria): 40.0% at baseline, 38.3% at follow-up; change −1.8 pp.
Programme-weighted mean (weights: DeHaat 78,643; Sucafina 9,945; Coscharis 2,500): 18.9% at baseline → 7.9% at follow-up; change −11.0 pp.
</t>
    </r>
    <r>
      <rPr>
        <b/>
        <sz val="10"/>
        <color theme="1"/>
        <rFont val="Arial"/>
        <family val="2"/>
      </rPr>
      <t>HDDS</t>
    </r>
    <r>
      <rPr>
        <sz val="10"/>
        <color theme="1"/>
        <rFont val="Arial"/>
        <family val="2"/>
      </rPr>
      <t xml:space="preserve">
DeHaat (India): 3.60 at baseline, 4.50 at follow-up; change +0.90.
Sucafina (Tanzania): 4.45 at baseline, 4.54 at follow-up; change +0.09.
Coscharis (Nigeria): 7.41 at baseline, 9.16 at follow-up; change +1.75.
Programme-weighted mean (weights: DeHaat 78,643; Sucafina 9,945; Coscharis 2,500): 3.80 at baseline → 4.63 at follow-up; change +0.83.</t>
    </r>
  </si>
  <si>
    <t>Impact Indicator 3</t>
  </si>
  <si>
    <t>% of target smallholder farmers with improved climate resilience Disaggregated by FCDO/ICF recommended demographic characteristic (gender, age,disability,  disability and  geography (CASA A only)</t>
  </si>
  <si>
    <r>
      <rPr>
        <b/>
        <sz val="10"/>
        <color theme="1"/>
        <rFont val="Arial"/>
        <family val="2"/>
      </rPr>
      <t>Nov-Dec 2023</t>
    </r>
    <r>
      <rPr>
        <sz val="10"/>
        <color theme="1"/>
        <rFont val="Arial"/>
        <family val="2"/>
      </rPr>
      <t xml:space="preserve">: Revised to focus specifically on climate resilience in alignment with ICF KPI 4, and to disaggregate by FCDO recommended beneficiary characteristics (Nov-Dec 23)
</t>
    </r>
    <r>
      <rPr>
        <b/>
        <sz val="10"/>
        <color theme="1"/>
        <rFont val="Arial"/>
        <family val="2"/>
      </rPr>
      <t>Aug-Sep 2024</t>
    </r>
    <r>
      <rPr>
        <sz val="10"/>
        <color theme="1"/>
        <rFont val="Arial"/>
        <family val="2"/>
      </rPr>
      <t xml:space="preserve">: The review team with the support of the CLEAN Help Desk recommended the change in reporting  the mean resilience score and percentages  to reporting the number of SHFs with improved resilience in line with the ICF KPI 4 guidelines. On the methodology  for computing the percentage of SHFs with improved resilience, it was recommended that a baseline establishes the status based on the set of sector specific climate practices and thereafter a follow-up study (outome  assessment) is conducted to establish how many  smallholder farmers have scored additional climate practices from the baseline. For the counterfactual, though CASA do not construct control groups, qualitative inquiry will be used to account for the additionality.
</t>
    </r>
    <r>
      <rPr>
        <b/>
        <sz val="10"/>
        <color theme="1"/>
        <rFont val="Arial"/>
        <family val="2"/>
      </rPr>
      <t xml:space="preserve">Jan 2026: </t>
    </r>
    <r>
      <rPr>
        <sz val="10"/>
        <color theme="1"/>
        <rFont val="Arial"/>
        <family val="2"/>
      </rPr>
      <t xml:space="preserve">The Year 7 (2025/26) climate resilience results cover all five CASA implementation countries — Ethiopia, Malawi, Nepal, Rwanda, and Uganda — and measure resilience through behavioural change in the adoption of climate-smart practices. The resilience score reflects the proportion of supported smallholder farmers (SHFs) who adopted at least one additional climate-smart practice at endline compared to their baseline practice set.
</t>
    </r>
    <r>
      <rPr>
        <b/>
        <sz val="10"/>
        <color theme="1"/>
        <rFont val="Arial"/>
        <family val="2"/>
      </rPr>
      <t xml:space="preserve">Total SHFs supported (climate adaptation): 306,063
SHFs with improved climate resilience: 170,141
Women with improved resilience: 86,081 (47%)
Overall resilience rate: 56%
Climate Resilience Performance by Country
Country level performance 
</t>
    </r>
    <r>
      <rPr>
        <sz val="10"/>
        <color theme="1"/>
        <rFont val="Arial"/>
        <family val="2"/>
      </rPr>
      <t xml:space="preserve">Ethiopia – 3259 SHFs improved (52%)
Malawi – 33,534 SHFs improved (58%)
Nepal – 69,473 SHFs improved (57%)
Rwanda – 8,441 SHFs improved (75%)
Uganda – 55,433 SHFs improved (61%)
</t>
    </r>
    <r>
      <rPr>
        <b/>
        <sz val="10"/>
        <color theme="1"/>
        <rFont val="Arial"/>
        <family val="2"/>
      </rPr>
      <t xml:space="preserve">
</t>
    </r>
  </si>
  <si>
    <t>62.7% (Nepal 59.4%; Malawi 64.9%)</t>
  </si>
  <si>
    <t xml:space="preserve">Overall 56% (170,141) of the total 306,063 SHFs  supported on climate adaptations in 5 Countries. </t>
  </si>
  <si>
    <t>Female</t>
  </si>
  <si>
    <t>47% (86,081 )</t>
  </si>
  <si>
    <t>Male</t>
  </si>
  <si>
    <t>67%(95,333)</t>
  </si>
  <si>
    <t>Disabled</t>
  </si>
  <si>
    <t>5% (9,071)</t>
  </si>
  <si>
    <t>Rural</t>
  </si>
  <si>
    <t>75%(136,061)</t>
  </si>
  <si>
    <t>Urban</t>
  </si>
  <si>
    <t>25% (45,354)</t>
  </si>
  <si>
    <t>15-24 Year</t>
  </si>
  <si>
    <t>6% (10,885)</t>
  </si>
  <si>
    <t>25-64 year</t>
  </si>
  <si>
    <t>89% (161,458)</t>
  </si>
  <si>
    <t>Over 65 years</t>
  </si>
  <si>
    <r>
      <t xml:space="preserve">Programme-weighted average (weights: DeHaat 78,643; Sucafina 9,945; Coscharis 2,500): 47.4%. 
</t>
    </r>
    <r>
      <rPr>
        <i/>
        <sz val="10"/>
        <color theme="1"/>
        <rFont val="Arial"/>
        <family val="2"/>
      </rPr>
      <t xml:space="preserve">Footnote: The index is weighted by farmer reach (DeHaat phygital 78,643; Sucafina 9,945; Coscharis outgrowers 2,500), so the average largely reflects the DeHaat result. </t>
    </r>
  </si>
  <si>
    <t>DeHaat: 46.7% of farmers experienced an increased in index
Sucafina: 52.6% of farmers experienced an increased in index
Coscharis: 50.5%of farmers experienced an increased in index</t>
  </si>
  <si>
    <t>TOTAL Comp A+B</t>
  </si>
  <si>
    <t xml:space="preserve">
Increased smallholder incomes and climate resilience, increased investment in agribusiness and in the approach of donors and investors to commercial agriculture</t>
  </si>
  <si>
    <r>
      <rPr>
        <sz val="10"/>
        <color rgb="FF000000"/>
        <rFont val="Arial"/>
        <family val="2"/>
      </rPr>
      <t>Number of smallholder producers, micro-enterprises</t>
    </r>
    <r>
      <rPr>
        <sz val="10"/>
        <color theme="1"/>
        <rFont val="Arial"/>
        <family val="2"/>
      </rPr>
      <t xml:space="preserve"> and underserved people be</t>
    </r>
    <r>
      <rPr>
        <sz val="10"/>
        <color rgb="FF000000"/>
        <rFont val="Arial"/>
        <family val="2"/>
      </rPr>
      <t>nefiting from CASA
i) CASA overall
ii) Component A/C
iii) Component B
iv) IIED EPIC 
Component A benefits:
- Smallholder farmer increase productivity
- Smallholder farmer increase sales
- Smallholder farmer additional income
- Smallholder farmer application of behaviour/practices that helps them better cope with the effects of climate change
Component B benefits:
- Smallholder producers and micro-enterprises that continue to buy, sell, or transact with CASA supported agribusiness partners.
- Smallholder producers and micro-enterprises that have an increase in annual net-income
- Smallholder producers and micro-enterprises that adopt a behaviour that helps them better cope with the effects of climate change
- Smallholder producers and micro-enterprises with sustained livelihoods as a result of CASA's response to crises (for example, the COVID-19 pandemic and the food and fertiliser crisis).
Disaggregated by:
- FCDO/ICF recommended demographic characteristic (gender, age (CASA A only), disability (CASA A only), geography) 
- Country
- Poorer (those earning less than the poverty line) 
- Micro-enterprises (CASA TAF Only)
- Smallholder farmers (CASA TAF Only)</t>
    </r>
  </si>
  <si>
    <t>Planned (revised -2024): Comp A</t>
  </si>
  <si>
    <r>
      <rPr>
        <b/>
        <sz val="10"/>
        <color rgb="FF000000"/>
        <rFont val="Arial"/>
        <family val="2"/>
      </rPr>
      <t xml:space="preserve">Nov-Dec 2023: </t>
    </r>
    <r>
      <rPr>
        <sz val="10"/>
        <color rgb="FF000000"/>
        <rFont val="Arial"/>
        <family val="2"/>
      </rPr>
      <t xml:space="preserve">Component A revised this to focus more directly on benefits (rather than support received). 4 key benefits will be captured: productivity, sales, income, and application ofclimate adaptive practices. Component B also refined the benefits captured and revised the approach to disaggregation - now reporting on the change in inclusion, rather than progress against a 50% target of women smallholders in the programme to account for field realities and baseline information of our current portfolio of agribusinesses. Targets for Comp A have been changed accordingly. The Y5 and Y6 targets represent 60% of the total number of farmers reached with support by Component A in countries with active CASA support at time of survey data collection (so, not inlcuding Uganda, where operations closed in 2021 (see output indicator 1.2).  (Nov-Dec 2023)
</t>
    </r>
    <r>
      <rPr>
        <b/>
        <sz val="10"/>
        <color rgb="FF000000"/>
        <rFont val="Arial"/>
        <family val="2"/>
      </rPr>
      <t xml:space="preserve">
Aug-Sept 2024: </t>
    </r>
    <r>
      <rPr>
        <sz val="10"/>
        <color rgb="FF000000"/>
        <rFont val="Arial"/>
        <family val="2"/>
      </rPr>
      <t xml:space="preserve">No change to the indicator but some improvements were made to the methodology for capturing data on the good production and practices aspect, to ensure practices were targetted better at the farmers to whom they applied and to put general good production practices and climate smart practices together in the survey tool, then disaggregate by in the analysis. 
CASA TAF: To account for the buy-in projects, the indicator was expanded to include "underserved people". This is specifically to accommodate CASA South Africa where the target beneficiaries will be emerging commercial farm employees and not smallholder farmers or microenterprises.
The target for Outcome 1 for CASA TAF now includes CASA Plus, and the two buy-in projects (South Africa and Kenya).
</t>
    </r>
    <r>
      <rPr>
        <b/>
        <sz val="10"/>
        <color rgb="FF000000"/>
        <rFont val="Arial"/>
        <family val="2"/>
      </rPr>
      <t>Sept 2025</t>
    </r>
    <r>
      <rPr>
        <sz val="10"/>
        <color rgb="FF000000"/>
        <rFont val="Arial"/>
        <family val="2"/>
      </rPr>
      <t>:</t>
    </r>
    <r>
      <rPr>
        <b/>
        <sz val="10"/>
        <color rgb="FF000000"/>
        <rFont val="Arial"/>
        <family val="2"/>
      </rPr>
      <t xml:space="preserve"> </t>
    </r>
    <r>
      <rPr>
        <sz val="10"/>
        <color rgb="FF000000"/>
        <rFont val="Arial"/>
        <family val="2"/>
      </rPr>
      <t xml:space="preserve">Benefit rates for Malawi and Nepal under the old CASA programme stood at 53%. Ethiopia and Rwanda are relatively new in terms of implementation, and therefore a conservative benefit rate of 50% of the population is applied.As at 30th June 2025, the total outreach was 16,121. Applying the 50% benefit rate gives an estimated additional beneficiaries of 8,060.
Accordingly, the projected outcome target can be set at 202,600.
</t>
    </r>
    <r>
      <rPr>
        <b/>
        <sz val="10"/>
        <color rgb="FF000000"/>
        <rFont val="Arial"/>
        <family val="2"/>
      </rPr>
      <t>Jan 2026</t>
    </r>
    <r>
      <rPr>
        <sz val="10"/>
        <color rgb="FF000000"/>
        <rFont val="Arial"/>
        <family val="2"/>
      </rPr>
      <t>: Outcome 1 tracks the number of smallholder farmers (SHFs) benefitting from CASA-supported interventions across programme countries and value chains. Four benefit categories are monitored and systematically checked for overlap during aggregation to avoid double counting. These include: (i) farmers with increased productivity, (ii) farmers able to sell all they wanted (improved market access), (iii) farmers gaining additional income compared to baseline, and (iv) farmers demonstrating improved climate resilience. The aggregate programme result represents unique SHFs benefitting from at least one of these benefit streams.
For Year 7 (25/26 FY), cumulative results include smallholders from Uganda’s beans and sesame value chains, even though the Uganda projects formally closed in 2022. Of the 138,490 SHFs supported by CASA in Uganda, 65,200 farmers have cumulatively benefitted from at least one Outcome 1 pathway — increased productivity, improved sales performance, higher income, or strengthened climate resilience. Their inclusion reflects sustained and measurable outcome-level effects beyond project closure, consistent with CASA’s results framework and longitudinal tracking approach.</t>
    </r>
  </si>
  <si>
    <t>Achieved: Comp A (revised 2023)</t>
  </si>
  <si>
    <t>84,685(55% women)</t>
  </si>
  <si>
    <t>160,565 ( 79% of  total outreach minus Uganda)
60% women</t>
  </si>
  <si>
    <t>194,638 (Women 51.1%)</t>
  </si>
  <si>
    <t>294,043 Benefitted (67% of  the supported SHFs - 436,643); 52% women</t>
  </si>
  <si>
    <t>Increased productivity</t>
  </si>
  <si>
    <t xml:space="preserve">30% Women
35 % Under poverty line
105,573ICF KPI 1 </t>
  </si>
  <si>
    <t xml:space="preserve">60% Women
40% Under poverty line
(TBD)ICF KPI 1 </t>
  </si>
  <si>
    <t>102,214 (women 58%)</t>
  </si>
  <si>
    <t>127,286 (women 37%)</t>
  </si>
  <si>
    <t>252,273 ( women 42%)</t>
  </si>
  <si>
    <t xml:space="preserve">Increased sales </t>
  </si>
  <si>
    <t>127,022 (women 59%)</t>
  </si>
  <si>
    <t>175,238  Women 75%)</t>
  </si>
  <si>
    <t>286,680 (Women 62%)</t>
  </si>
  <si>
    <t xml:space="preserve">Increased incomes </t>
  </si>
  <si>
    <t>77,374 (women 56%)</t>
  </si>
  <si>
    <t xml:space="preserve">99,875 (Women 33%) </t>
  </si>
  <si>
    <t>186,775 (Women 45%)</t>
  </si>
  <si>
    <t>Adapting to climate change</t>
  </si>
  <si>
    <t>115,294 (women 67%)</t>
  </si>
  <si>
    <t>158,441 (Women 63%)</t>
  </si>
  <si>
    <t>170,141 (Women 60%)</t>
  </si>
  <si>
    <t xml:space="preserve">Female  </t>
  </si>
  <si>
    <t>Age, 15-24</t>
  </si>
  <si>
    <t xml:space="preserve">Age, 25-64 </t>
  </si>
  <si>
    <t>Age,  over 65</t>
  </si>
  <si>
    <t xml:space="preserve">Disability </t>
  </si>
  <si>
    <t>PPI Under the poverty line</t>
  </si>
  <si>
    <t>Planned: CASA TAF (revised 2024)</t>
  </si>
  <si>
    <t xml:space="preserve">Note, for Component A this indicator was formerly used to capture total outreach, whereas this is now captured through ouptut indicator 1.2, and thiis indicator now captures farmers benefitiin from improved productivity, sales and income. This accounts for the inconsistency in targets. Country results measurements systems, monitoring data collected by partners. % on less than $1.90 per day collected using annual sample surveys and Poverty Probability Index (PPI) method. https://www.povertyindex.org/ </t>
  </si>
  <si>
    <t>Planned (revised 2024): Comp A</t>
  </si>
  <si>
    <r>
      <rPr>
        <b/>
        <sz val="10"/>
        <color rgb="FF000000"/>
        <rFont val="Arial"/>
        <family val="2"/>
      </rPr>
      <t xml:space="preserve">Nov-Dec 2023: </t>
    </r>
    <r>
      <rPr>
        <sz val="10"/>
        <color rgb="FF000000"/>
        <rFont val="Arial"/>
        <family val="2"/>
      </rPr>
      <t xml:space="preserve">This indicator was changed to  use % increase as the metric, instead of GBP amount. 
% increase is more readily understandable than a numerical GBP amount, accounts better for individual context and allows for easier cross-country compraison. (Nov-Dec 23)
Component A figures are based on an average across all farmers supported, while Component B are for those reporting an income uplift - see definitions.
Measurement of this will take place until March 2026.
GBP amount figures will still be reported in Annual Report narrative analysis. 
</t>
    </r>
    <r>
      <rPr>
        <b/>
        <sz val="10"/>
        <color rgb="FF000000"/>
        <rFont val="Arial"/>
        <family val="2"/>
      </rPr>
      <t>Aug-Sept 2024</t>
    </r>
    <r>
      <rPr>
        <sz val="10"/>
        <color rgb="FF000000"/>
        <rFont val="Arial"/>
        <family val="2"/>
      </rPr>
      <t xml:space="preserve">:Comp A Included a target of 10% for year 6 and 7 based on an average 9% achieved on year 5. The projected 10% is an increase on year-over -year (Y-O-Y) bases. Comp to report on Impact Indicator 1 at the end of year 6. and 7
</t>
    </r>
    <r>
      <rPr>
        <b/>
        <sz val="10"/>
        <color rgb="FF000000"/>
        <rFont val="Arial"/>
        <family val="2"/>
      </rPr>
      <t>Sept 2025:</t>
    </r>
    <r>
      <rPr>
        <sz val="10"/>
        <color rgb="FF000000"/>
        <rFont val="Arial"/>
        <family val="2"/>
      </rPr>
      <t xml:space="preserve"> The target was retained at 10% as it was not feasible to increase it. This is because the SHFs who will participate in the outcome assessments at the end of 2025 had their baselines in June 2024 and July 2025, leaving too short an interval between the baseline and the planned assessment to demonstrate measurable impact.</t>
    </r>
    <r>
      <rPr>
        <sz val="10"/>
        <color rgb="FF00B050"/>
        <rFont val="Arial"/>
        <family val="2"/>
      </rPr>
      <t xml:space="preserve">
</t>
    </r>
    <r>
      <rPr>
        <b/>
        <sz val="10"/>
        <color rgb="FF000000"/>
        <rFont val="Arial"/>
        <family val="2"/>
      </rPr>
      <t>Jan 2026: Methodological Note and additional information</t>
    </r>
    <r>
      <rPr>
        <sz val="10"/>
        <color rgb="FF000000"/>
        <rFont val="Arial"/>
        <family val="2"/>
      </rPr>
      <t xml:space="preserve">
Income results for Year 7 (2024/25) relate to projects implemented in Ethiopia (soybean and vegetable sectors) and Rwanda (aquaculture, poultry, and vegetable sectors). Year 6 (2023/24) and earlier results relate to projects in Malawi (aquaculture and poultry) and Nepal (dairy, vegetable, and COE sectors).
Nepal and Malawi recorded higher income gains in Year 6 compared to Ethiopia and Rwanda in Year 7 because income tracking in Nepal and Malawi was conducted over multiple implementation cycles, while Ethiopia and Rwanda income outcomes were measured during the first year of tracking. The longer and more stable implementation horizon in Nepal and Malawi enabled farmers to consolidate productivity and market gains, resulting in an average 63% increase in income relative to baseline, compared to a 25% increase observed in Ethiopia and Rwanda. All reported income changes are measured against the respective baseline values.
</t>
    </r>
    <r>
      <rPr>
        <sz val="10"/>
        <color rgb="FF000000"/>
        <rFont val="Arial"/>
        <family val="2"/>
      </rPr>
      <t>For CASA TAF in 2022/23: DeHaat A2F (India): DiD = +£195 per farmer per year (+79.6% of the treatment baseline), statistically significant. Applying CASA TAF's 78% additionality factor, the attributable to CASA figure is +£152 per farmer per year (62.1% greater than baseline). For CASA TAF in 2025/6: DeHaat (Phygital, India): No statistically significant difference between the treatment and control group.
Sucafina (Tanzania): No statistically significant difference between the treatment and control group on net income (not directly reported; gross revenue DiD was not significant). However, treatment farmers experienced a significantly smaller increase in production cost intensity than control farmers (DiD = −0.061 on a z-scored cost index, p=0.019), indicating improved input-use efficiency that is likely to translate into better relative margins over time
Coscharis Out-Growers (Nigeria, rice): DiD = +£801 per farmer per year (+56.3% of the treatment baseline), statistically significant (p&lt;0.001). Applying CASA TAF's 67% additionality factor, the attributable to CASA figure is +£536 per farmer per year.
Coscharis In-Growers (Nigeria, rice): +£102 per farmer per year (+72.8% of baseline, paired t-test p&lt;0.001). Applying CASA TAF's 67% additionality factor, the attributable to CASA figure is +£69 per farmer per year.</t>
    </r>
  </si>
  <si>
    <t>Average % change in income amongst smallholder farmers reached by CASA that can be credibly linked to the the effects of the programme
Disaggregated by component
i) Components A 
ii) CASA TAF
iii) Country (Component A)
iv) Sector (Component A)
v) FCDO/ICF recommended demographic characteristic (gender, age, disability, geography) (Component A)</t>
  </si>
  <si>
    <t>Acheived (revised 2023): Comp A (% increase)</t>
  </si>
  <si>
    <t xml:space="preserve">45% (GBP 82) </t>
  </si>
  <si>
    <t>18% (GBP 33)</t>
  </si>
  <si>
    <t>Cohort 1: 89% (GBP 157)
Cohort 2: 8% (GBP 24)</t>
  </si>
  <si>
    <t xml:space="preserve"> 63% (GBP 183)</t>
  </si>
  <si>
    <t>23% (£ 64.97)</t>
  </si>
  <si>
    <t>Achieved (revised 2023): Comp A (% increase) (disaggregated)</t>
  </si>
  <si>
    <t xml:space="preserve">Ethiopia </t>
  </si>
  <si>
    <t>£237.84</t>
  </si>
  <si>
    <t>7% (£ 95.91)</t>
  </si>
  <si>
    <t xml:space="preserve">Soyabea </t>
  </si>
  <si>
    <t>£6.83</t>
  </si>
  <si>
    <t>1,405% (£ 95.91)</t>
  </si>
  <si>
    <t xml:space="preserve">Vegetable </t>
  </si>
  <si>
    <t xml:space="preserve"> Negative 8% (-£37.29)</t>
  </si>
  <si>
    <t>Malawi</t>
  </si>
  <si>
    <t>£5.46</t>
  </si>
  <si>
    <t>Malawi, 1973% (GBP 110)</t>
  </si>
  <si>
    <t xml:space="preserve">Cohort 1: Malawi: 3439%  (162 GBP) ) </t>
  </si>
  <si>
    <t xml:space="preserve">
Malawi: 1379% (76.29 GBP) Cohort 2: 
</t>
  </si>
  <si>
    <t xml:space="preserve">Aquaculture </t>
  </si>
  <si>
    <t>Cohort 1: % change not available (184 GBP); 
Cohort 2: % change not available (52 GBP)</t>
  </si>
  <si>
    <t>Cohort 2.
31567% (133 GBP)</t>
  </si>
  <si>
    <t xml:space="preserve">Poultry </t>
  </si>
  <si>
    <t>£11.40</t>
  </si>
  <si>
    <t>Cohort 1: -35% (-15 GBP)
Cohort 2: 39% (6 GBP)</t>
  </si>
  <si>
    <t>Cohort 2.
250% (28 GBP)</t>
  </si>
  <si>
    <t xml:space="preserve">Nepal </t>
  </si>
  <si>
    <t>£599.86</t>
  </si>
  <si>
    <t xml:space="preserve"> Nepal, -12% (GBP -53)</t>
  </si>
  <si>
    <t xml:space="preserve">Cohort 1: Nepal: -10% (-44 GBP)
Cohort 2: Nepal: 13% (77 GBP) </t>
  </si>
  <si>
    <t xml:space="preserve">Cohort 2: 
Nepal: 9% (54 GBP) </t>
  </si>
  <si>
    <t xml:space="preserve">Dairy </t>
  </si>
  <si>
    <t>£738.74</t>
  </si>
  <si>
    <t>Cohort 1: -21% (-104 GBP)
Cohort 2: -8% (-60 GBP)</t>
  </si>
  <si>
    <t>Cohort 2.
34% (254 GBP)</t>
  </si>
  <si>
    <t>£467.70</t>
  </si>
  <si>
    <t>Cohort 1: 50% (194 GBP)
Cohort 2: 53% (244 GBP)</t>
  </si>
  <si>
    <t>Cohort 2.
-1% (-7 GBP)</t>
  </si>
  <si>
    <t xml:space="preserve">Rwanda </t>
  </si>
  <si>
    <t>£290.49</t>
  </si>
  <si>
    <t>39% (£114.20)</t>
  </si>
  <si>
    <t>Aquaculture - Rwanda</t>
  </si>
  <si>
    <t>£393.78</t>
  </si>
  <si>
    <t>42% (£ 166.25)</t>
  </si>
  <si>
    <t xml:space="preserve">Poultry - Rwanda </t>
  </si>
  <si>
    <t>£214.6</t>
  </si>
  <si>
    <t>72% (£ 154.97 )</t>
  </si>
  <si>
    <t xml:space="preserve">Vegetable Rwanda </t>
  </si>
  <si>
    <t>£263.07</t>
  </si>
  <si>
    <t>15% (£ 38.31)</t>
  </si>
  <si>
    <t>Uganda</t>
  </si>
  <si>
    <t>£74</t>
  </si>
  <si>
    <t>24% (£ 18.00)</t>
  </si>
  <si>
    <t>Beans</t>
  </si>
  <si>
    <t>£77</t>
  </si>
  <si>
    <t>10% (£ 8.0)</t>
  </si>
  <si>
    <t xml:space="preserve">Sesame </t>
  </si>
  <si>
    <t>£68</t>
  </si>
  <si>
    <t>44% (£ 30.0)</t>
  </si>
  <si>
    <t>Other disagregations</t>
  </si>
  <si>
    <t xml:space="preserve">Male headed household </t>
  </si>
  <si>
    <t>36% (£84.02)</t>
  </si>
  <si>
    <t>(16%) £34.66</t>
  </si>
  <si>
    <t xml:space="preserve">Female headed household </t>
  </si>
  <si>
    <t>-70% (£210.53)</t>
  </si>
  <si>
    <t>(-16%) -£1.07</t>
  </si>
  <si>
    <t xml:space="preserve">Age 15-24 </t>
  </si>
  <si>
    <t>90% (£138.23)</t>
  </si>
  <si>
    <t>(134%) £203.84</t>
  </si>
  <si>
    <t xml:space="preserve">Age 25-64 </t>
  </si>
  <si>
    <t>-20%(-£57.92)</t>
  </si>
  <si>
    <t>(3%) £5.43</t>
  </si>
  <si>
    <t xml:space="preserve">Age 65+ </t>
  </si>
  <si>
    <t>9% (£33.38)</t>
  </si>
  <si>
    <t>(13%) £28.76</t>
  </si>
  <si>
    <t xml:space="preserve">Disabled </t>
  </si>
  <si>
    <t>21%(£36.95)</t>
  </si>
  <si>
    <t>(16%) £30.37</t>
  </si>
  <si>
    <t xml:space="preserve">Not disabled </t>
  </si>
  <si>
    <t>-13%(£40.66)</t>
  </si>
  <si>
    <t>(9%) £19.49</t>
  </si>
  <si>
    <t xml:space="preserve">Urban </t>
  </si>
  <si>
    <t>-37%(-£199.77)</t>
  </si>
  <si>
    <t>(-43%) -£265.69</t>
  </si>
  <si>
    <t xml:space="preserve">Rural </t>
  </si>
  <si>
    <t>-20%(-£22.75)</t>
  </si>
  <si>
    <t>(20%) £51.55</t>
  </si>
  <si>
    <t>Achieved (revised 2023): CASA TAF (% increase)</t>
  </si>
  <si>
    <t>62.1% (£152)</t>
  </si>
  <si>
    <r>
      <t>Coscharis (Nigeria, rice): +</t>
    </r>
    <r>
      <rPr>
        <sz val="10"/>
        <color rgb="FFFF0000"/>
        <rFont val="Arial"/>
        <family val="2"/>
      </rPr>
      <t>19.4</t>
    </r>
    <r>
      <rPr>
        <sz val="10"/>
        <color theme="1"/>
        <rFont val="Arial"/>
        <family val="2"/>
      </rPr>
      <t xml:space="preserve">%  average annual net farm income uplift across 2,500 rice farmers (outgrower)
</t>
    </r>
    <r>
      <rPr>
        <i/>
        <sz val="10"/>
        <color theme="1"/>
        <rFont val="Arial"/>
        <family val="2"/>
      </rPr>
      <t xml:space="preserve">Footnote: Coscharis is the only investee from showing income uplift out of the evaluations. However, including 2 further businesses assessed through evidence-based modelling at close (no baselines, absolute values only), as well as the absolute income increase for Coscharis In-growers which did not have a control group nor a pre-ingrower income baseline, the weighted attributable uplift across all </t>
    </r>
    <r>
      <rPr>
        <i/>
        <sz val="10"/>
        <color rgb="FFFF0000"/>
        <rFont val="Arial"/>
        <family val="2"/>
      </rPr>
      <t xml:space="preserve">6,370 </t>
    </r>
    <r>
      <rPr>
        <i/>
        <sz val="10"/>
        <color theme="1"/>
        <rFont val="Arial"/>
        <family val="2"/>
      </rPr>
      <t xml:space="preserve">farmers in businesses with a positive income effect is approximately </t>
    </r>
    <r>
      <rPr>
        <i/>
        <sz val="10"/>
        <color rgb="FFFF0000"/>
        <rFont val="Arial"/>
        <family val="2"/>
      </rPr>
      <t xml:space="preserve">+£143.68 </t>
    </r>
    <r>
      <rPr>
        <i/>
        <sz val="10"/>
        <color theme="1"/>
        <rFont val="Arial"/>
        <family val="2"/>
      </rPr>
      <t>per farmer per year (gross)</t>
    </r>
    <r>
      <rPr>
        <sz val="10"/>
        <color theme="1"/>
        <rFont val="Arial"/>
        <family val="2"/>
      </rPr>
      <t>.</t>
    </r>
  </si>
  <si>
    <t>% Change in number of households reporting women having greater decision-making power over agricultural income and production decisions 
Disaggregated by FCDO/ICF recommended demographic characteristic (gender, age, disability, geography) (CASA A only)</t>
  </si>
  <si>
    <t>Planned: Comp A</t>
  </si>
  <si>
    <r>
      <rPr>
        <b/>
        <sz val="10"/>
        <color theme="1"/>
        <rFont val="Arial (Body)"/>
      </rPr>
      <t>Nov-Dec 2023:</t>
    </r>
    <r>
      <rPr>
        <sz val="10"/>
        <color theme="1"/>
        <rFont val="Arial (Body)"/>
      </rPr>
      <t xml:space="preserve"> No change (other than the addition of FCDO recommended beneficiary characteristic disaggregation)
</t>
    </r>
    <r>
      <rPr>
        <b/>
        <sz val="10"/>
        <color theme="1"/>
        <rFont val="Arial (Body)"/>
      </rPr>
      <t>Aug-Sept 2024</t>
    </r>
    <r>
      <rPr>
        <sz val="10"/>
        <color theme="1"/>
        <rFont val="Arial (Body)"/>
      </rPr>
      <t xml:space="preserve">: No target
</t>
    </r>
    <r>
      <rPr>
        <b/>
        <sz val="10"/>
        <color theme="1"/>
        <rFont val="Arial (Body)"/>
      </rPr>
      <t>Sept 2025</t>
    </r>
    <r>
      <rPr>
        <sz val="10"/>
        <color theme="1"/>
        <rFont val="Arial (Body)"/>
      </rPr>
      <t xml:space="preserve">: No target
</t>
    </r>
    <r>
      <rPr>
        <b/>
        <sz val="10"/>
        <color theme="1"/>
        <rFont val="Arial (Body)"/>
      </rPr>
      <t xml:space="preserve"> Jan 2026: Country performance breakdown was as follows.
</t>
    </r>
    <r>
      <rPr>
        <sz val="10"/>
        <color theme="1"/>
        <rFont val="Arial (Body)"/>
      </rPr>
      <t xml:space="preserve">WEAI country breakdown (Baseline vs Endline):
1) Ethiopia: 77% → 84% (+7pp)
2) Malawi: 26% → 66% (+40pp)
3) Nepal: 46% → 79% (+33pp)
4) Rwanda: 93% → 75% (–18pp)
5) Uganda: 83% → 86% (+3pp)
</t>
    </r>
    <r>
      <rPr>
        <b/>
        <sz val="10"/>
        <color theme="1"/>
        <rFont val="Arial (Body)"/>
      </rPr>
      <t>Programme Overall: 77% → 78% (+1pp)</t>
    </r>
  </si>
  <si>
    <t>The data was not reported last year</t>
  </si>
  <si>
    <t xml:space="preserve">6.50% (Difference between Baseline 68.8% and the Outcome assessment 75.3%)
</t>
  </si>
  <si>
    <t>38 % (Difference between Baseline 38% and the Outcome assessment 76%), covering Nepal and Malawi Smallholder farmers.</t>
  </si>
  <si>
    <t>Overall Change  1% (Endline 78%, BL 77%)</t>
  </si>
  <si>
    <t>N/A - this will only be reported at the end of the programme</t>
  </si>
  <si>
    <t>DeHaat Phygital (India): Not measurable - too few women in sample
Sucafina (Ruvuma and Songwe, Tanzania): Women's input in production decisions not significant; women's control over use of income not significant
Coscharis (Nigeria): Women's input in production decisions not significant; women's control over use of income not significant</t>
  </si>
  <si>
    <t>Outcome Indicator 4.1</t>
  </si>
  <si>
    <t>Number of agribusinesses accessing commercial finance as a result of CASA support (cumulative). Disaggregated by country and sector/value chain.</t>
  </si>
  <si>
    <t>Planned: Comp A+B</t>
  </si>
  <si>
    <t>Achieved (total): Comp A+B</t>
  </si>
  <si>
    <t>Achieved (total): Comp A</t>
  </si>
  <si>
    <t xml:space="preserve">Comp A sector  disaggregations </t>
  </si>
  <si>
    <t xml:space="preserve">Countries and totals </t>
  </si>
  <si>
    <t>Nepal</t>
  </si>
  <si>
    <t>Ethiopia</t>
  </si>
  <si>
    <t xml:space="preserve">Sector </t>
  </si>
  <si>
    <t>Dairy -Nepal</t>
  </si>
  <si>
    <t xml:space="preserve">Vegetable - Nepal </t>
  </si>
  <si>
    <t>Other (VC Agnostic) -Nepal</t>
  </si>
  <si>
    <t>Aquaculture- Malawi</t>
  </si>
  <si>
    <t>Poultry - Malawi</t>
  </si>
  <si>
    <t xml:space="preserve">Soybean - Ethiopia </t>
  </si>
  <si>
    <t>Vegetable Ethiopia</t>
  </si>
  <si>
    <t>Aquacuture Rwanda</t>
  </si>
  <si>
    <t>Vegetable  Rwanda</t>
  </si>
  <si>
    <t>Sesame</t>
  </si>
  <si>
    <t>Achieved (total): Comp  B</t>
  </si>
  <si>
    <t>Planned:  Comp B</t>
  </si>
  <si>
    <t xml:space="preserve">Source : </t>
  </si>
  <si>
    <t>CASA A monitoring reports; Outcome assessment</t>
  </si>
  <si>
    <t>Outcome Indicator 4.2</t>
  </si>
  <si>
    <t>Additional private and public sector investment (GBP value) leveraged into smallholder related agribusiness in CASA-supported businesses models and value chains.
Disaggregated by component. 
i) Component A
ii) CASA TAF
Disaggregated by:
- by country and value chain (Comp A)
- by loans vs equity (Comp A)    
- volumes leveraged through cost-sharing 
- public and private sector leverage (Comp B)
- climate finance - public (ICF KPI 11) CASA TAF only) and private (ICF KPI 12) (both components)
- GBP value of investment into gender initiatives (Comp B)
- GBP value of investment into climate initiatives (Comp B)</t>
  </si>
  <si>
    <t xml:space="preserve">Planned: CASA total </t>
  </si>
  <si>
    <t>£980000</t>
  </si>
  <si>
    <t>Achieved: CASA Total (Comp A+B+D)</t>
  </si>
  <si>
    <t>Planned (revised 2024): CASA TAF</t>
  </si>
  <si>
    <t>Achieved Comp B</t>
  </si>
  <si>
    <t>Planned:  Comp D</t>
  </si>
  <si>
    <t>Achieved: Comp D</t>
  </si>
  <si>
    <t>Third Party  Inv.</t>
  </si>
  <si>
    <t>Partner Contribution</t>
  </si>
  <si>
    <t>Total  planned</t>
  </si>
  <si>
    <t>Comp A (Partner Contri.+Third Party financial leverage)</t>
  </si>
  <si>
    <t>i) Sector disaggregations Leverage through third party financing</t>
  </si>
  <si>
    <t>Countries</t>
  </si>
  <si>
    <t>Ethiopa</t>
  </si>
  <si>
    <t>Soybean</t>
  </si>
  <si>
    <t>Vegetables</t>
  </si>
  <si>
    <t xml:space="preserve">     Aquaculture</t>
  </si>
  <si>
    <t xml:space="preserve">     Poultry</t>
  </si>
  <si>
    <t xml:space="preserve">    Dairy </t>
  </si>
  <si>
    <t xml:space="preserve">    Vegetable </t>
  </si>
  <si>
    <t>CoE</t>
  </si>
  <si>
    <t>Aquaculture</t>
  </si>
  <si>
    <t>Poultry</t>
  </si>
  <si>
    <t xml:space="preserve">      Sesame </t>
  </si>
  <si>
    <t xml:space="preserve">      Beans</t>
  </si>
  <si>
    <t xml:space="preserve">ii) Leveraged through partner contribution to the project budget </t>
  </si>
  <si>
    <t>Soya</t>
  </si>
  <si>
    <t>Vegetable</t>
  </si>
  <si>
    <t>Dairy</t>
  </si>
  <si>
    <t xml:space="preserve">     CoE</t>
  </si>
  <si>
    <t>Number of policy and investment decisions by Government, Investors, Agribusinesses and FCDO missions in favour of smallholder related agribusiness as a result of the activities and outputs of the programme, where CASA has plausibly influenced them. 
Disaggregated by component:
i) Component A
ii) CASA TAF
iii) EPIC
iv) Component C 
Also disaggregated by investor/investor stakeholder segment. For Component A, they will also be disaggregated by country and sector. 
** This quantitative number will be supplemented with additional qualitative information on the types of decisions, the strength of the causal relationship to CASA and the possible impacts of such decisions on smallholders and agribusinesses.</t>
  </si>
  <si>
    <t>Planned: CASA Total (Comp A+B)</t>
  </si>
  <si>
    <r>
      <rPr>
        <b/>
        <sz val="10"/>
        <color rgb="FF3F3F3F"/>
        <rFont val="Arial"/>
        <family val="2"/>
      </rPr>
      <t>Nov-Dec 2023</t>
    </r>
    <r>
      <rPr>
        <sz val="10"/>
        <color rgb="FF3F3F3F"/>
        <rFont val="Arial"/>
        <family val="2"/>
      </rPr>
      <t xml:space="preserve">: No change to indicator. Component A targets were revised down to reflect the shift away from BEE  interventions (only 1 of which was implemented)
</t>
    </r>
    <r>
      <rPr>
        <b/>
        <sz val="10"/>
        <color rgb="FF3F3F3F"/>
        <rFont val="Arial"/>
        <family val="2"/>
      </rPr>
      <t xml:space="preserve">Aug-Sept 2024: </t>
    </r>
    <r>
      <rPr>
        <sz val="10"/>
        <color rgb="FF3F3F3F"/>
        <rFont val="Arial"/>
        <family val="2"/>
      </rPr>
      <t xml:space="preserve">CASA TAF has included CASA Plus and the two CASA buy-in projects into the target for March 2026. (corrected error) 
Added Component D
</t>
    </r>
    <r>
      <rPr>
        <b/>
        <u/>
        <sz val="10"/>
        <color rgb="FF3F3F3F"/>
        <rFont val="Arial"/>
        <family val="2"/>
      </rPr>
      <t>Sept 2025 JC:</t>
    </r>
    <r>
      <rPr>
        <sz val="10"/>
        <color rgb="FF3F3F3F"/>
        <rFont val="Arial"/>
        <family val="2"/>
      </rPr>
      <t xml:space="preserve"> Comp C suggest reduction due to tracking difficulties which will increase after Cally departure. Needs discussion with FCDO.
</t>
    </r>
    <r>
      <rPr>
        <b/>
        <sz val="10"/>
        <color rgb="FF3F3F3F"/>
        <rFont val="Arial"/>
        <family val="2"/>
      </rPr>
      <t xml:space="preserve">
Sept 2025:</t>
    </r>
    <r>
      <rPr>
        <sz val="10"/>
        <color rgb="FF3F3F3F"/>
        <rFont val="Arial"/>
        <family val="2"/>
      </rPr>
      <t xml:space="preserve"> Comp A plan to achieve 2 from Ethiopia and 2 from Rwanda pushing the target  up from 5 to 9. With 6 additional from CASA TAF, Nil from Comp C and 4 from Comp A the overall target increases from the initial 47 to 56.
</t>
    </r>
    <r>
      <rPr>
        <b/>
        <sz val="10"/>
        <color rgb="FF3F3F3F"/>
        <rFont val="Arial"/>
        <family val="2"/>
      </rPr>
      <t>Jan 2026:</t>
    </r>
    <r>
      <rPr>
        <sz val="10"/>
        <color rgb="FF3F3F3F"/>
        <rFont val="Arial"/>
        <family val="2"/>
      </rPr>
      <t xml:space="preserve"> As noted in September 2025 and reflected in the final report, Component C faced several challenges in realising influence in Y7 due to the turnover of staff impacting our informal influence tracking and reduced opportunities to disseminate CASA work. This has led to no additional decisions emerging from Comp C in Y7, against a target of 5 decisions. However, when combined, Comp A and Comp C have sumulatively hit their combined target of 39.</t>
    </r>
  </si>
  <si>
    <t>planned(Revised 2024) Comp A</t>
  </si>
  <si>
    <t>Planned:  Comp D-Aceli Africa</t>
  </si>
  <si>
    <t>Achieved: Comp D -Aceli</t>
  </si>
  <si>
    <t>Planned: Comp C</t>
  </si>
  <si>
    <t>Achieved: Comp C</t>
  </si>
  <si>
    <t>FCDO (£)</t>
  </si>
  <si>
    <t>Other (£)</t>
  </si>
  <si>
    <t>FCDO SHARE (%)</t>
  </si>
  <si>
    <t>FCDO (FTEs)</t>
  </si>
  <si>
    <t>Outcome Indicator 6</t>
  </si>
  <si>
    <t>Average increase in the percentage of women formally integrated into the supported businesses' value chain
Disaggregation:
-Comp A: country and sector/value chain</t>
  </si>
  <si>
    <t>No target</t>
  </si>
  <si>
    <r>
      <rPr>
        <b/>
        <sz val="10"/>
        <color theme="1"/>
        <rFont val="Arial (Body)"/>
      </rPr>
      <t>Jan 2026:</t>
    </r>
    <r>
      <rPr>
        <sz val="10"/>
        <color theme="1"/>
        <rFont val="Arial (Body)"/>
      </rPr>
      <t>This indicator describes the mean change in the proportion of women who have been officially involved in the sequence of processes that businesses use to produce and distribute their products or services. It is measured by establishing a baseline of the % of women included in each business's value of chain, either as customers or suppliers for Component B, as suppliers for Component A, and a follow-up at the end of the programme. We calculated a simple average of percentage point change in women included.
The indicator was revised from an absolute number to a percentage change in Year 5 when we reported a 22% increase in women since the beginning of the programme. The reasoning was that it is more revealing to measure even a very small change in a traditionally male dominated supply chain than a large change is already predominantly served by women, so a percentage change made more sense. 
In Year 6 an additional increase of 3.18% was recorded and in Year 7 a further 10.6%. When aggregated across the years from baseline this equates to a total 35.78% increase over the life of the programme, demonstrating how inclusive agribusiness models can overcome several common barriers to women’s inclusion in commercial agriculture activities. Key models being supported and tested to increase inclusion were.
For Comp B 2025/6: Arohan Foods: 100% to 100%
Aliet Green: 100% to 100%
Sucafina: 12.1% to 13.8%
Coscharis Ingrower: 20%* to 43% 
Coscharis Outgrower: 36%* to 50.4% 
Organic Africa: 65.5% to 89.4% 
Businesses do not collect gender disagregated data consistently making this indicator difficult to measure consitently across portfolio, or if they do it is a new practice and a baseline is not available
* Coscharis baselines are based on company reports</t>
    </r>
  </si>
  <si>
    <t>198,221 (22% increase from a baseline of 162,477)</t>
  </si>
  <si>
    <t>204,931 (26% increase from a baseline of 162,477)</t>
  </si>
  <si>
    <t>226,664 (36% increase from a baseline of 164,975 )</t>
  </si>
  <si>
    <t xml:space="preserve">Soyabean </t>
  </si>
  <si>
    <t xml:space="preserve">Malawi </t>
  </si>
  <si>
    <t>COE</t>
  </si>
  <si>
    <t xml:space="preserve">Uganda </t>
  </si>
  <si>
    <t xml:space="preserve">Gross average amongst those with a change: + 15.75 pp </t>
  </si>
  <si>
    <t>Programme monitoring records based on information obtained from partner businesses</t>
  </si>
  <si>
    <t>Change log</t>
  </si>
  <si>
    <t xml:space="preserve">Number of technical assistance projects which aim to improve smallholder access to markets and climate resilience (cumulative)
Disaggregated by country, sector/value chain, and projects with significant contribution to gender, climate and nutrition </t>
  </si>
  <si>
    <t>Planned (revised 2024):Comp A</t>
  </si>
  <si>
    <r>
      <rPr>
        <b/>
        <sz val="10"/>
        <color rgb="FF3F3F3F"/>
        <rFont val="Arial"/>
        <family val="2"/>
      </rPr>
      <t>Sept 2025 Revision</t>
    </r>
    <r>
      <rPr>
        <sz val="10"/>
        <color rgb="FF3F3F3F"/>
        <rFont val="Arial"/>
        <family val="2"/>
      </rPr>
      <t>: The target was revised from 90 to 97 in Sept 2025. The additional target expected from Rwanda in Year 7; Afrinet.</t>
    </r>
  </si>
  <si>
    <t>Achieved (total)</t>
  </si>
  <si>
    <t xml:space="preserve">Country and Sector </t>
  </si>
  <si>
    <t xml:space="preserve">     Ethiopia </t>
  </si>
  <si>
    <t>Soyabean</t>
  </si>
  <si>
    <t xml:space="preserve">     Malawi :</t>
  </si>
  <si>
    <t xml:space="preserve">           Aquaculture</t>
  </si>
  <si>
    <t xml:space="preserve">           Poultry</t>
  </si>
  <si>
    <t xml:space="preserve">     Nepal :</t>
  </si>
  <si>
    <t xml:space="preserve">            Dairy</t>
  </si>
  <si>
    <t xml:space="preserve">           Vegetable</t>
  </si>
  <si>
    <t xml:space="preserve">           CoE</t>
  </si>
  <si>
    <t xml:space="preserve">     Rwanda </t>
  </si>
  <si>
    <t xml:space="preserve">         Poultry</t>
  </si>
  <si>
    <t xml:space="preserve">         Vegetable </t>
  </si>
  <si>
    <t xml:space="preserve">         Aquaculture </t>
  </si>
  <si>
    <t xml:space="preserve">     Uganda</t>
  </si>
  <si>
    <t xml:space="preserve">          Sesame</t>
  </si>
  <si>
    <t xml:space="preserve">          Beans</t>
  </si>
  <si>
    <t>CASA A monitoring reports</t>
  </si>
  <si>
    <t xml:space="preserve">Number of smallholders receiving support from Component A  (cumulative)
Disaggregated by
- those reached by new and/or strengthened aggregation and/or offtaker arrangements;
- those supported to better adapt to the effects of climate change as a result of CASA (ICF KPI 1)
- Country and sector
- Those living under poverty line
- FCDO/ICF recommended demographic characteristic (gender, age, disability, geography) 
</t>
  </si>
  <si>
    <t>215,000 (170,000 aggregation/offtake)</t>
  </si>
  <si>
    <t>334,440 (220,000 aggregation/offtake)</t>
  </si>
  <si>
    <t>400,758 (300,000 aggregation/offtake)</t>
  </si>
  <si>
    <t>418,000 (340,000  agregation/offtaker support)</t>
  </si>
  <si>
    <r>
      <rPr>
        <b/>
        <sz val="10"/>
        <color rgb="FF3F3F3F"/>
        <rFont val="Arial"/>
        <family val="2"/>
      </rPr>
      <t>Nov-Dec 2023</t>
    </r>
    <r>
      <rPr>
        <sz val="10"/>
        <color rgb="FF3F3F3F"/>
        <rFont val="Arial"/>
        <family val="2"/>
      </rPr>
      <t xml:space="preserve">: This was changed from  'Number of smallholders new and/or strengthened aggregation and/or offtaker arrangements' to total  number of smallholders receiving CASA support, with number reached by  new and/or strengthened aggregation and/or offtaker arrangements retained as a sub-indicator alongside 'number supported to better adapt to the effects of climate change as a result of CASA' (in line with ICF KPI 1). This corresponds with the change to outcome indicator 1 for Component A, with what was previously reported under that, now reported here. The former outcome 1 targets have been replicated here, with previous output indicator 1.2 targets as a sub-set. Y5 and Y6 targets have been updated to reflect latest projects (from 300,000 to 334,440 Y5 and 350,000 to 400,758 for Y6) (Nov/Dec 23)
</t>
    </r>
    <r>
      <rPr>
        <b/>
        <sz val="10"/>
        <color rgb="FF3F3F3F"/>
        <rFont val="Arial"/>
        <family val="2"/>
      </rPr>
      <t>Aug-Sept 2024</t>
    </r>
    <r>
      <rPr>
        <sz val="10"/>
        <color rgb="FF3F3F3F"/>
        <rFont val="Arial"/>
        <family val="2"/>
      </rPr>
      <t>: Comp A target for year 7 added  while target for year 6 remained as projected in 2023).
Sept 2025: Revised the target for the smallholder farmers supported by CASA Comp A from initial 466,801(340,000 supported on aggregation and market offtaker) to 418,000(340,000 i.e 81.3% strenghtened  aggregation and offtaker arrangement).  By the end of year 6 Comp A achieved 380,907(310,558 on strengthened aggregation and offtaker arrangements).</t>
    </r>
  </si>
  <si>
    <t>Achieved (disaggregated)</t>
  </si>
  <si>
    <t>238,052 (142,682 aggregation/offtake)</t>
  </si>
  <si>
    <t>293,694 (175,890)</t>
  </si>
  <si>
    <t xml:space="preserve">342,216 (58% female) (268,720 aggregation/offtake)
</t>
  </si>
  <si>
    <t xml:space="preserve">380,907(54% female) 
310,558 (aggregation/offtake
,66% women)
</t>
  </si>
  <si>
    <t>436,643 (51.9% female)
  362,395(aggregation /offtake 52% women)</t>
  </si>
  <si>
    <t xml:space="preserve">     Ethiopia</t>
  </si>
  <si>
    <t xml:space="preserve"> Soyabean</t>
  </si>
  <si>
    <t xml:space="preserve">N/A </t>
  </si>
  <si>
    <t xml:space="preserve">                   Aquaculture</t>
  </si>
  <si>
    <t xml:space="preserve">                    Poultry</t>
  </si>
  <si>
    <t xml:space="preserve">               Dairy</t>
  </si>
  <si>
    <t xml:space="preserve">              COE</t>
  </si>
  <si>
    <t xml:space="preserve">               Vegetable</t>
  </si>
  <si>
    <t xml:space="preserve">      Rwanda</t>
  </si>
  <si>
    <t xml:space="preserve">             Aquaculture</t>
  </si>
  <si>
    <t xml:space="preserve">             Poultry</t>
  </si>
  <si>
    <t xml:space="preserve">             Vegetable</t>
  </si>
  <si>
    <t xml:space="preserve">New/ strengthened aggregation/ offtaker arrangement </t>
  </si>
  <si>
    <t>268,720 (123,556 or 46% women)</t>
  </si>
  <si>
    <t>310,558 (190,829 or 66% women)</t>
  </si>
  <si>
    <t>362,395 (52% women)</t>
  </si>
  <si>
    <t>Supported to adapt climate change (ICF KPI 1)</t>
  </si>
  <si>
    <t>N/A.</t>
  </si>
  <si>
    <t>306,064 (47% women)</t>
  </si>
  <si>
    <t>% Below the Poverty line</t>
  </si>
  <si>
    <t>43% below $1.90 PPD</t>
  </si>
  <si>
    <t>Women</t>
  </si>
  <si>
    <t xml:space="preserve">54.4% (21% HH head by women and 79% headed by men) </t>
  </si>
  <si>
    <t>200,003 or 58% of the total outreach</t>
  </si>
  <si>
    <t>219,501 or 57% of the total outreach</t>
  </si>
  <si>
    <t>226,664 or 51.9% total SHFs supported</t>
  </si>
  <si>
    <t>N/A (Not available)</t>
  </si>
  <si>
    <t>10230 or 3% of the total outreach</t>
  </si>
  <si>
    <t>226,456 or 66% of the total outreach</t>
  </si>
  <si>
    <t>15-24 Years</t>
  </si>
  <si>
    <t>19,128 or 6% of the total outreach</t>
  </si>
  <si>
    <t>25-64  years</t>
  </si>
  <si>
    <t>293,175 or 86% of the total outreach</t>
  </si>
  <si>
    <t xml:space="preserve">65 and above </t>
  </si>
  <si>
    <t>30,864 or 9% of the total outreach</t>
  </si>
  <si>
    <t xml:space="preserve">Percentage of smallholder farmers who routinely apply key good production practices
Disaggregated by:
- Sector/value chain
- FCDO/ICF recommended demographic characteristic (gender, age, disability, geography) 
</t>
  </si>
  <si>
    <r>
      <rPr>
        <b/>
        <sz val="10"/>
        <color theme="1"/>
        <rFont val="Arial"/>
        <family val="2"/>
      </rPr>
      <t>Nov-Dec 2023:</t>
    </r>
    <r>
      <rPr>
        <sz val="10"/>
        <color theme="1"/>
        <rFont val="Arial"/>
        <family val="2"/>
      </rPr>
      <t xml:space="preserve"> This indicator was changed from 'Percentage of small scale producers who report that training received through CASA has had bnefits for their farm system, including improved access to markets' to 'Percentage of smallholder farmers who routinely apply key good production practices' This change was made because the former indicator is now captured by the revised outcome indicator 1. The new indicator represents an output level bridging point to the benefits captured at outcome level. Targets are set at 50% of smallholders routinely applying all key good production practices asked about in the outcome survey.  (Nov/Dec 23)
</t>
    </r>
    <r>
      <rPr>
        <b/>
        <sz val="10"/>
        <color theme="1"/>
        <rFont val="Arial"/>
        <family val="2"/>
      </rPr>
      <t>Aug-Sept 2024:</t>
    </r>
    <r>
      <rPr>
        <sz val="10"/>
        <color theme="1"/>
        <rFont val="Arial"/>
        <family val="2"/>
      </rPr>
      <t xml:space="preserve"> No changes to the indicator but some refinements made to how the data is collected through the survey to ensure that farmers are only asked about practices relevant to their sector and partner. 
</t>
    </r>
    <r>
      <rPr>
        <b/>
        <sz val="10"/>
        <color theme="1"/>
        <rFont val="Arial"/>
        <family val="2"/>
      </rPr>
      <t>Jan 2026:</t>
    </r>
    <r>
      <rPr>
        <sz val="10"/>
        <color theme="1"/>
        <rFont val="Arial"/>
        <family val="2"/>
      </rPr>
      <t xml:space="preserve">The percentage of smallholder farmers applying best production practices was measured using a structured baseline and endline assessment tool administered across CASA-supported value chains. The tool captured adoption of a predefined set of promoted practices tailored to each value chain across the CASA Countries. Y7 results compromise results from all CASA value chains including Uganda projects that ended in 2022..
At endline, farmers were assessed against the same criteria, and the indicator was calculated as the proportion of farmers applying at least one promoted practice out of the total supported. Results were aggregated at value chain, country, and programme level using a consistent methodology to ensure comparability and avoid double counting.
</t>
    </r>
  </si>
  <si>
    <t>99.81% (Women 65.73%)</t>
  </si>
  <si>
    <t xml:space="preserve">sector </t>
  </si>
  <si>
    <t>66%(women 46%)</t>
  </si>
  <si>
    <t>99.34% (Women 50.0%)</t>
  </si>
  <si>
    <t>72% (women 71)</t>
  </si>
  <si>
    <t>99.45%(Women 42.64%)</t>
  </si>
  <si>
    <t>Vegetable -Nepal</t>
  </si>
  <si>
    <t>32%(women 60%)</t>
  </si>
  <si>
    <t>100%( women 71.42%)</t>
  </si>
  <si>
    <t>77%  (women 54%)</t>
  </si>
  <si>
    <t>100%(Women 56.56%)</t>
  </si>
  <si>
    <t xml:space="preserve">Beans  </t>
  </si>
  <si>
    <t xml:space="preserve">Sesame  </t>
  </si>
  <si>
    <t xml:space="preserve">Other disaggregations </t>
  </si>
  <si>
    <t>57.4% or 72,628</t>
  </si>
  <si>
    <t>2% or 2,526</t>
  </si>
  <si>
    <t>66% or 83,365</t>
  </si>
  <si>
    <t>34% or 42,945</t>
  </si>
  <si>
    <t>5% or 6,316</t>
  </si>
  <si>
    <t>86% or 108,627</t>
  </si>
  <si>
    <t>9% or 11,368</t>
  </si>
  <si>
    <t>CASA A outcome assessment</t>
  </si>
  <si>
    <r>
      <rPr>
        <sz val="10"/>
        <color rgb="FFFF0000"/>
        <rFont val="Arial"/>
        <family val="2"/>
      </rPr>
      <t xml:space="preserve">
</t>
    </r>
    <r>
      <rPr>
        <sz val="10"/>
        <color rgb="FFFF0000"/>
        <rFont val="Arial"/>
        <family val="2"/>
      </rPr>
      <t>Interventions supporting agribusinesses to grow/expand, improve ability to access finance and investment, and have a more enabling policy/regulatory environment in which to operate</t>
    </r>
    <r>
      <rPr>
        <sz val="10"/>
        <color rgb="FFFF0000"/>
        <rFont val="Arial"/>
        <family val="2"/>
      </rPr>
      <t xml:space="preserve"> </t>
    </r>
    <r>
      <rPr>
        <sz val="10"/>
        <color rgb="FF000000"/>
        <rFont val="Arial"/>
        <family val="2"/>
      </rPr>
      <t xml:space="preserve">
</t>
    </r>
  </si>
  <si>
    <t>Number of agribusinesses in target value chains that receive technical assistance to improve their investment readiness (cumulative).
Disaggregated by Country and sector/value chain</t>
  </si>
  <si>
    <t xml:space="preserve">
SMEs interested to access technical assistance which is within the scope of the programme; economics of smallholder-focused business models are profitable; SMEs have access to finance to invest in these models; targeted investors are interested to secure investments in target countries and value chains and at the risk/reward profile available.</t>
  </si>
  <si>
    <r>
      <rPr>
        <b/>
        <sz val="10"/>
        <color theme="1"/>
        <rFont val="Arial"/>
        <family val="2"/>
      </rPr>
      <t>Aug-Sept 2024:</t>
    </r>
    <r>
      <rPr>
        <sz val="10"/>
        <color theme="1"/>
        <rFont val="Arial"/>
        <family val="2"/>
      </rPr>
      <t xml:space="preserve">Comp A target for Year 6 was revised upward from 35 to 62 due to the extended CASA programme period( No-cost extension for year 6 and cost extension for year 7)
</t>
    </r>
    <r>
      <rPr>
        <b/>
        <sz val="10"/>
        <color rgb="FF3F3F3F"/>
        <rFont val="Arial"/>
        <family val="2"/>
      </rPr>
      <t>Sept 2025</t>
    </r>
    <r>
      <rPr>
        <sz val="10"/>
        <color rgb="FF3F3F3F"/>
        <rFont val="Arial"/>
        <family val="2"/>
      </rPr>
      <t>: The target for the number of Agri-SMEs receiving investment readiness support in Year 7 was revised from 60 to 63. A recurring error was identified in reporting since Year 4, where the number of Agri-SMEs receiving support to become investment ready was underreported as 6 instead of 8. Correcting this raises the total achievement for Year 6 from 60 to 62. The net increase in the indicator target for Year 7 is therefore 1.</t>
    </r>
  </si>
  <si>
    <t>Rwanda</t>
  </si>
  <si>
    <t>Vegetable- Nepal</t>
  </si>
  <si>
    <t>CoE - Nepal</t>
  </si>
  <si>
    <t>Aquaculture - Malawi</t>
  </si>
  <si>
    <t>Aquaculture- Rwanda</t>
  </si>
  <si>
    <t>Poultry - Rwanda</t>
  </si>
  <si>
    <t>Vegetable -Rwanda</t>
  </si>
  <si>
    <t>Soyabean - Ethiopia</t>
  </si>
  <si>
    <t>Beans  -Uganda</t>
  </si>
  <si>
    <t>Sesame  -Uganda</t>
  </si>
  <si>
    <t>Number of projects specifically focused on addressing policy barriers limiting trade, investments and access to markets in target sectors</t>
  </si>
  <si>
    <r>
      <rPr>
        <b/>
        <sz val="10"/>
        <color rgb="FF3F3F3F"/>
        <rFont val="Arial"/>
        <family val="2"/>
      </rPr>
      <t>Aug-Sept 2024</t>
    </r>
    <r>
      <rPr>
        <sz val="10"/>
        <color rgb="FF3F3F3F"/>
        <rFont val="Arial"/>
        <family val="2"/>
      </rPr>
      <t xml:space="preserve">: No change except adding target for Y7 due to the CASA programme extension (No cost/Cost extension)
</t>
    </r>
    <r>
      <rPr>
        <b/>
        <sz val="10"/>
        <color rgb="FF3F3F3F"/>
        <rFont val="Arial"/>
        <family val="2"/>
      </rPr>
      <t>Sept 2025</t>
    </r>
    <r>
      <rPr>
        <sz val="10"/>
        <color rgb="FF3F3F3F"/>
        <rFont val="Arial"/>
        <family val="2"/>
      </rPr>
      <t>: Retained at 10 as no more BEE projects are expected in year 7.</t>
    </r>
  </si>
  <si>
    <t>Output Indicator 2.4</t>
  </si>
  <si>
    <t>Number of constructive formal engagements (meetings, workshops, etc.) between CASA partner agribusinesses and policymakers aimed at addressing key enabling environment issues</t>
  </si>
  <si>
    <r>
      <rPr>
        <b/>
        <sz val="10"/>
        <color rgb="FF3F3F3F"/>
        <rFont val="Arial"/>
        <family val="2"/>
      </rPr>
      <t>Sept 2025</t>
    </r>
    <r>
      <rPr>
        <sz val="10"/>
        <color rgb="FF3F3F3F"/>
        <rFont val="Arial"/>
        <family val="2"/>
      </rPr>
      <t>: By end of year 6 achieved 22 and therefore increase the target for year 7 from 18 to 22. The additional 4 are contributed by Ethiopia (2) and Rwanda (2)</t>
    </r>
  </si>
  <si>
    <t>IMPACT WEIGHTING : 60%</t>
  </si>
  <si>
    <t>RISK RATING : Moderate</t>
  </si>
  <si>
    <t>This cover note sets out the caveats, methodology choices and data quality considerations that should be kept in mind when reading Comp B results. The Combined sheet brings together Component B achievements from CASA TAF, CASA Plus, CASA South Africa and CASA Kenya against the CASA TAF logframe structure, and reports a Total that is the sum of the four facility lines. It uses the CASA TAF and Plus sheet as the master layout; the disaggregated Kenya and South Africa achievements have been added as new rows under each relevant indicator, with a Total row placed immediately below.
Scope of aggregation: Targets have NOT been combined. The target column in the Combined sheet remains the original CASA TAF (and where applicable, TAF + Plus) target for Y6 and Y7. The Total row sums achievement only and should be read against the original TAF/Plus target; Kenya, South Africa and CASA Plus have their own programme-level targets in their standalone sheets and these should be referred to for facility-level performance assessment.
Reporting period coverage: CASA Kenya (Phase 1) concluded in March 2026. An additional £750k was signed in April 2026 to continue pre- and post-deal TA for ~14 businesses until March 2027, but this is a follow-on programme and its results are not captured here. CASA Plus has been extended to March 2027 with top-up contributions from FCDO, FMO and BII (~US$2m combined) and figures shown are for the CASA TAF reporting period only. CASA South Africa is completed too. Kenya and South Africa only contribute in Y6 (FY24/25) and Y7 (FY25/26) columns; earlier years are blank for these facilities by design.
Outcome 1 - At programme completion, a total of 97,980 smallholder producers and micro-enterprises have benefited from CASA TAF supported Agribusinesses, against the 70,000 end-of-programme target. This represents a substantial increase over the final year, driven primarily by new evidence captured through impact evaluations and improved reporting of business-level data.
The increase in beneficiaries this year is largely attributable to two sources. First, the impact evaluation of Coscharis in Nigeria enabled the inclusion of 2,625 smallholder farmers (both ingrowers and outgrowers) benefiting from improved seed systems and associated support. The evaluation provides robust evidence that these farmers experienced statistically significant increases in income, confirming the effectiveness of the model. 
Second, 3,518 additional farmers have been captured through sourcing relationships, particularly those supplying Rosella to Organic Africa.
Following the first submission of the quarterly report, we were able to conduct our evidence-based modelling, as set out in our MEL Plan and logframe definition. Drawing on primary data, secondary evidence and company records from five portfolio companies, we have estimated both the number of farmers experiencing a net income uplift attributable to the programme and the quantum of that uplift on a per-farmer basis. This method has added 6,661 farmers to Outcome 1, specifically the disaggregation of farmers who have experienced a net additional increase in their incomes.
A further 23,188 farmers have been added through the scaled phase of DeHaat's Access-to-Finance (A2F) pilot. We have now received signed confirmation from DeHaat detailing the cumulative number of farmers reached, the number of loans disbursed and the total loan value. Income uplift for this expanded cohort has been quantified using the same rigorous quasi-experimental (Difference-in-Differences) method applied to the original farmer pilot evaluation, with the underlying per-farmer effect extrapolated to the scaled cohort. 
Outcome 4.1 - Number of investors supported: CASA TAF cumulative is 10 and CASA Plus is 4, giving a TAF+Plus total of 14. The 'Total (TAF+Plus)' row is retained in the Combined sheet unchanged for traceability; the new Total row layers Kenya and South Africa investor numbers on top of that.
Outcome 4.2 - Value of third-party finance leveraged: The combined Y7 figure (~£21.2m) is a conservative snapshot as of 31 March 2026 (~£32m if including Kenya and South Africa). Cost-share contributions from several agribusiness partners remain unvalidated pending further evidence and will be tracked by TechnoServe post-programme. Investment catalysation is typically non-linear: significant cost-share and follow-on investment often materialises after pilots have been validated, so the full scale of investment catalysed by CASA-supported models is expected to continue accruing beyond programme close. Figures draw on GBP equivalents at the time of reporting; conversions are not restated for currency movement. The row combines commercial loans, private equity, grants and partner contributions across the four facilities; readers should refer to the facility-level sheets for the underlying disaggregation.
Outcome 5 (CASA SA-specific): The CASA South Africa sheet introduces an Outcome 5 breakdown (government, investors, agribusinesses, FCDO, devcap) that does not have a direct analogue in the CASA TAF/Plus structure. These rows have been added to the Combined sheet immediately under the relevant SA indicator and should be interpreted as South Africa-specific additions rather than a cross-facility total.
Gender and poverty disaggregation: Gender- and poverty-disaggregated data are not consistently available across all four facilities. Many agribusiness partners do not systematically collect gender-disaggregated data, and where they do, baselines are often recent, which limits the ability to track change over time. The CASA TAF women-beneficiaries percentage (18.15% in Y7) is heavily influenced by the DeHaat phygital pilot in Uttar Pradesh, which reflects structural constraints on women's participation in agriculture in that context; other interventions in the portfolio have achieved notably higher levels of female participation. The percentage of poorer beneficiaries (29.49% Y7) meets the 20% target.
Impact indicators (Outcome / Impact 1-3): Results are reported from four outcome and impact evaluations - DeHaat A2F (India), DeHaat Phygital (India), Coscharis (Nigeria) and Sucafina (Tanzania). Income effects (Outcome 2) apply CASA TAF's additionality factor (67%-78% depending on evaluation, rated across concept, capacity and capital) to the raw DiD estimate to produce the attributable-to-CASA figure. Impact-level figures (poverty, food security, climate resilience) are based on before-and-after comparisons for the treatment group rather than causal estimates against a control group, and should be interpreted as directional trends among participating farmers rather than changes directly attributable to CASA. Additional outcome evaluations originally planned with Samanu and BRM Agro were not completed due to budget cuts; the Samanu baseline is being carried forward to inform ongoing Norad/Norfund work. The percentage of people with an improvement in Climate resilience is calculated as anyone who had a net improvement in their climate resilience score of at least 1.
Outcome 3 and 6 (gender outcomes): No statistically significant changes in women's decision-making power (Outcome 3) were observed across the evaluated interventions; complementary evidence from Coscharis shows women achieving equal or stronger outcomes on yield and revenue, which are likely precursors to longer-term shifts in agency. Outcome 6 (women's integration into value chains) results are mixed and constrained by data limitations, but a gross average of those that experienced an increase (Coscharis, Sucafina and Organic Africa) point to a 13.10 percentage point increase in women from baseline.
Methodological differences between facilities: CASA TAF and CASA Plus use the same reporting definitions. CASA South Africa applies adapted definitions reflecting its emerging-commercial-farmer beneficiary base and its Outcome 5 engagement-level indicators. CASA Kenya uses the CASA TAF indicator set but reports only those indicators relevant to its pre- and post-deal TA scope. Readers are encouraged to interpret each facility line in the context of its standalone sheet before drawing cross-facility conclusions from the Total row.
Traceability: Formulas in the Total row reference the individual facility rows above rather than hard-coded numbers, so changes to any facility line will flow through to the Total. Existing TAF+Plus subtotal rows have been preserved unchanged to allow direct comparison between the previously reported figures, and should be used in ovreall aggregation,  and the four-facility combined figures are for interest and not for comparing against targets.</t>
  </si>
  <si>
    <t xml:space="preserve">
Increased smallholder incomes, improved rural food and nutrition security and resilience contributing to SDGs 1, 2, 5, 8, 10 and ICF KPI 4</t>
  </si>
  <si>
    <t xml:space="preserve">Change in % of target households below the poverty line (as measured by the Probability of Poverty Index). 
Disaggregated by geography
</t>
  </si>
  <si>
    <r>
      <t xml:space="preserve">DeHaat phygital (India; $3.10/day): 9.19% at baseline, 6.63% at follow-up; change −2.56pp. 
Sucafina (Tanzania; $1.90/day): 26.5% at baseline, 17.9% at follow-up; change −8.6pp.
</t>
    </r>
    <r>
      <rPr>
        <sz val="8"/>
        <color rgb="FFFF0000"/>
        <rFont val="Arial"/>
        <family val="2"/>
      </rPr>
      <t xml:space="preserve">Coscharis outgrowers (Nigeria $2.15/day): 11.9% at baseline, 6.6% at follow-up; change −5.3pp. </t>
    </r>
  </si>
  <si>
    <t xml:space="preserve">
Mean food insecurity experience &amp; dietary diversity scores of CASA target households.
Disaggregated by geography
</t>
  </si>
  <si>
    <r>
      <t xml:space="preserve">FIES (Experience of moderate to severe food insecurity)
DeHaat phygital (India): 16.9% at baseline, 6.5% at follow-up; change −10.4 pp.
Sucafina (Tanzania): 29.1% at baseline, 10.9% at follow-up; change −18.2 pp.
Coscharis outgrowers (Nigeria): 40.0% at baseline, 38.3% at follow-up; change −1.8 pp.
</t>
    </r>
    <r>
      <rPr>
        <b/>
        <sz val="8"/>
        <color rgb="FF000000"/>
        <rFont val="Arial"/>
        <family val="2"/>
      </rPr>
      <t>Programme-weighted mean (weights: DeHaat 78,643; Sucafina 9,945; Coscharis 2,500): 18.9% at baseline → 7.9% at follow-up; change −11.0 pp.</t>
    </r>
    <r>
      <rPr>
        <sz val="8"/>
        <color rgb="FF000000"/>
        <rFont val="Arial"/>
        <family val="2"/>
      </rPr>
      <t xml:space="preserve">
HDDS
DeHaat phygital (India): 3.60 at baseline, 4.50 at follow-up; change +0.90.
Sucafina (Tanzania): 4.45 at baseline, 4.54 at follow-up; change +0.09.
Coscharis outgrowers (Nigeria): 7.41 at baseline, 9.16 at follow-up; change +1.75.
</t>
    </r>
    <r>
      <rPr>
        <b/>
        <sz val="8"/>
        <color rgb="FF000000"/>
        <rFont val="Arial"/>
        <family val="2"/>
      </rPr>
      <t xml:space="preserve">Programme-weighted mean (weights: DeHaat 78,643; Sucafina 9,945; Coscharis 2,500): 3.80 at baseline → 4.63 at follow-up; change +0.83.
</t>
    </r>
    <r>
      <rPr>
        <sz val="8"/>
        <color rgb="FF000000"/>
        <rFont val="Arial"/>
        <family val="2"/>
      </rPr>
      <t>* All these figures are treatment group only (not in comparison to the control group)</t>
    </r>
  </si>
  <si>
    <t>Impact indicator 3: % of target smallholder farmers with improved climate resilience Disaggregated by FCDO/ICF recommended demographic characteristic (gender, age (CASA A only), disability (CASA A only), geography</t>
  </si>
  <si>
    <r>
      <t xml:space="preserve">DeHaat Phygital: 46.7% of farmers experienced an increase in the climate resilience index
Sucafina: 52.6% of farmers experienced an increase in the climate resilience index
Coscharis outgrowers: 50.5% of farmers experienced an increase in the climate resilience index
</t>
    </r>
    <r>
      <rPr>
        <i/>
        <sz val="8"/>
        <color rgb="FF000000"/>
        <rFont val="Arial"/>
        <family val="2"/>
      </rPr>
      <t xml:space="preserve">Note: Increase is calculated as whether there has been a net increase in of at least 1 in the climate resilience points. </t>
    </r>
  </si>
  <si>
    <t>CUMULATIVE</t>
  </si>
  <si>
    <t>Number of smallholder producers and micro-enterprises benefiting from CASA
i) CASA overall
ii) Component A/C
iii) Component B
iv) IIED EPIC 
Component B benefits:
- Smallholder producers and micro-enterprises that continue to buy, sell, or transact with CASA supported agribusiness partners.
- Smallholder producers and micro-enterprises that have an increase in annual net-income
- Smallholder producers and micro-enterprises that adopt a behaviour that helps them better cope with the effects of climate change
- Smallholder producers and micro-enterprises with sustained livelihoods as a result of CASA's response to crises (for example, the COVID-19 pandemic and the food and fertiliser crisis).
Disaggregated by:
- FCDO/ICF recommended demographic characteristic (gender, age (CASA A only), disability (CASA A only), geography) 
- Country
- Poorer (those earning less than the poverty line) 
- Micro-enterprises (CASA TAF Only)
- Smallholder farmers (CASA TAF Only)</t>
  </si>
  <si>
    <t>Planned (revised 2022): CASA TAF</t>
  </si>
  <si>
    <t>Planned (disaggregated): CASA TAF</t>
  </si>
  <si>
    <t>20% poorer</t>
  </si>
  <si>
    <t>% Women beneficiaries</t>
  </si>
  <si>
    <t>% poorer beneficiaries</t>
  </si>
  <si>
    <t>Smallholder producers and micro-enterprises that have an increase in annual net-income</t>
  </si>
  <si>
    <t>Smallholder producers and micro-enterprises that continue to buy, sell, or transact with CASA supported agribusiness partners.</t>
  </si>
  <si>
    <t>Smallholder producers and micro-enterprises that adopt a behaviour that helps them better cope with the effects of climate change</t>
  </si>
  <si>
    <t>Smallholder producers and micro-enterprises with sustained livelihoods as a result of CASA's response to crises</t>
  </si>
  <si>
    <t># of beneficiaries who are SHFs</t>
  </si>
  <si>
    <t># of beneficiaries who are micro-enterprises</t>
  </si>
  <si>
    <t>Average % change in income amongst smallholder farmers reached by CASA that can be credibly linked to the the effects of the programme</t>
  </si>
  <si>
    <t>Planned (revised 2023): CASA TAF  (% increase)</t>
  </si>
  <si>
    <t>Acheived (revised 2023): CASA TAF (% increase)</t>
  </si>
  <si>
    <t>DeHaat A2F (India): DiD = +£195 per farmer per year (+79.6% of the treatment baseline), statistically significant. Applying CASA TAF's 78% additionality factor, the attributable to CASA figure is +£152 per farmer per year</t>
  </si>
  <si>
    <r>
      <t>DeHaat (Phygital, India): No statistically significant difference between the treatment and control group.
Sucafina (Tanzania): No statistically significant difference between the treatment and control group on net income (not directly reported; gross revenue DiD was not significant). However, treatment farmers experienced a significantly smaller increase in production cost intensity than control farmers (DiD = −0.061 on a z-scored cost index, p=0.019), indicating improved input-use efficiency that is likely to translate into better relative margins over time
Coscharis Out-Growers (Nigeria, rice): DiD = +</t>
    </r>
    <r>
      <rPr>
        <b/>
        <sz val="8"/>
        <color rgb="FFFF0000"/>
        <rFont val="Arial"/>
        <family val="2"/>
      </rPr>
      <t>£264</t>
    </r>
    <r>
      <rPr>
        <b/>
        <sz val="8"/>
        <color rgb="FF000000"/>
        <rFont val="Arial"/>
        <family val="2"/>
      </rPr>
      <t xml:space="preserve"> per farmer per year (+</t>
    </r>
    <r>
      <rPr>
        <b/>
        <sz val="8"/>
        <color rgb="FFFF0000"/>
        <rFont val="Arial"/>
        <family val="2"/>
      </rPr>
      <t>19.4</t>
    </r>
    <r>
      <rPr>
        <b/>
        <sz val="8"/>
        <color rgb="FF000000"/>
        <rFont val="Arial"/>
        <family val="2"/>
      </rPr>
      <t>% of the treatment baseline), statistically significant (p&lt;0.001). Applying CASA TAF's 67% additionality factor, the attributable to CASA figure is +£176.88 per farmer per year.</t>
    </r>
  </si>
  <si>
    <t>DeHaat Phygital (India): Not measurable - too few women in the sample 
Sucafina (Ruvuma and Songwe, Tanzania): Women's input in production decisions not significant; women's control over use of income not significant
Coscharis (Nigeria): Women's input in production decisions not significant; women's control over use of income not significant</t>
  </si>
  <si>
    <t>Planned : CASA TAF</t>
  </si>
  <si>
    <t>Achieved: Total (TAF + Plus)</t>
  </si>
  <si>
    <t>Achieved: CASA Plus</t>
  </si>
  <si>
    <t>Additional private and public sector investment (GBP value) leveraged into smallholder related agribusiness in CASA-supported businesses models and value chains.</t>
  </si>
  <si>
    <t>GBP value of cost share</t>
  </si>
  <si>
    <t>GBP value of additional private sector investment</t>
  </si>
  <si>
    <t>GBP value of climate finance (private sector) ICF KPI 12</t>
  </si>
  <si>
    <t>GBP value of additional public sector investment</t>
  </si>
  <si>
    <t>GBP value of climate finance (public sector) ICF KPI 11</t>
  </si>
  <si>
    <t xml:space="preserve">Number of policy and investment decisions by Government, Investors, Agribusinesses and FCDO missions in favour of smallholder related agribusiness as a result of the activities and outputs of the programme, where CASA has plausibly influenced them. 
Disaggregated by component:
i) Component A
ii) CASA TAF
iii) EPIC
iv) Component C 
Also disaggregated by investor/investor stakeholder segment. For Component A, they will also be disaggregated by country and sector. 
</t>
  </si>
  <si>
    <t># of government decisions</t>
  </si>
  <si>
    <t># of investor decisions</t>
  </si>
  <si>
    <t># of agribusiness decisions</t>
  </si>
  <si>
    <t># of FCDO mission decisions</t>
  </si>
  <si>
    <t># of development partner decisions</t>
  </si>
  <si>
    <r>
      <t xml:space="preserve">Arohan Foods: 100% to 100%
Aliet Green: 100% to 100%
Sucafina: 12.1% to 13.8%
Coscharis Ingrower: 20%* to 43% 
Coscharis Outgrower: 36%* to 50.4% 
Organic Africa: 65.5% to 89.4% 
</t>
    </r>
    <r>
      <rPr>
        <sz val="8"/>
        <color theme="1"/>
        <rFont val="Arial"/>
        <family val="2"/>
      </rPr>
      <t>Businesses do not collect gender disagregated data consistently making this indicator difficult to measure consitently across portfolio, or if they do it is a new practice and a baseline is not available
* Coscharis baselines are based on company reports</t>
    </r>
  </si>
  <si>
    <t xml:space="preserve">Component B Outputs (Technoserve) </t>
  </si>
  <si>
    <t xml:space="preserve">
Smallholder impact of development finance deals is increased.</t>
  </si>
  <si>
    <t>Number of investors supported with technical assistance by CASA TAF (Cumulative)</t>
  </si>
  <si>
    <t>Planned (revised 2022)</t>
  </si>
  <si>
    <t>Source :</t>
  </si>
  <si>
    <t>The number of businesses supported by the CASA  Technical Assistance Facility (TAF), including businesses reached by CASA 's crisis related support (support for addressing the COVID-19 pandemic and the food and fertiliser crisis). 
Disaggregated by:
4.2.1) Number of businesses with climate initiatives supported
4.2.2) Number of businesses with gender initiatives supported
Disaggregated by # of companies reporting that the support:
- i) Did not meet the expectations of the company
- ii) Met the company's expectations
- iii) Exceeded expectations of the company</t>
  </si>
  <si>
    <t>4.2 Planned (revised 2023)</t>
  </si>
  <si>
    <t># where CASA TAF did not meet expectations of the company</t>
  </si>
  <si>
    <t># where CASA TAF met the company's expectations</t>
  </si>
  <si>
    <t># where CASA TAF exceeded the expectations of the company</t>
  </si>
  <si>
    <t>4.2.1 Planned (revised 2023)</t>
  </si>
  <si>
    <t>4.2.1 Achieved (Climate)</t>
  </si>
  <si>
    <t>4.2.2 Planned (revised 2023)</t>
  </si>
  <si>
    <t>4.2.2 Achieved (Gender)</t>
  </si>
  <si>
    <t>The number of projects supported by the CASA  Technical Assistance Facility (TAF) 
disaggregated by:
- Inclusive business projects
- Projects supported to address crises (e.g. Covid-19 pandemic, food crisis etc)
- Projects to support FCDO missions</t>
  </si>
  <si>
    <t>Planned (revised 2023)</t>
  </si>
  <si>
    <t># of Inclusive business projects</t>
  </si>
  <si>
    <t># of projects supported to address crises</t>
  </si>
  <si>
    <t># of projects to support FCDO missions</t>
  </si>
  <si>
    <t># of Market building projects</t>
  </si>
  <si>
    <t>Number of smallholder farmers and micro-enterprises receiving support* provided through the CASA TAF. 
Disaggregated by:
 4.4.1 (new): Number of smallholders supported to better adapt to the effects of climate change as a result of CASA (ICF KPI 1)
- Poorer
- Gender of participating individual
- By small-scale producers reached with crisis related support,including support for addressing the COVID-19 pandemic and the food and fertiliser crisis
- Micro-enterprises 
- Smallholder farmers</t>
  </si>
  <si>
    <t>4.4 Planned (revised 2023)</t>
  </si>
  <si>
    <t>Achieved:</t>
  </si>
  <si>
    <t>% of women participants</t>
  </si>
  <si>
    <t>% of poorer participants</t>
  </si>
  <si>
    <t># of participants reached with crisis related support</t>
  </si>
  <si>
    <t># of participants who are micro-enterprises</t>
  </si>
  <si>
    <t># of participants who are SHFs</t>
  </si>
  <si>
    <t>4.4.1 Planned (New 2023)</t>
  </si>
  <si>
    <t>Achieved: # of participants supported to cope with climate change</t>
  </si>
  <si>
    <t>CASA TAF quarterly reports; and including investor meetings; investor conferences; investor mailing lists, etc.</t>
  </si>
  <si>
    <t>Output Indicator 4.6</t>
  </si>
  <si>
    <t>Number of FCDO country missions supported by CASA TAF. Disaggregated by # of missions reporting that the support:
- i) Did not meet the expectations of the mission
- ii) Met the mission's expectations
- iii) Exceeded expectations of the mission
4.6.1 (new): Number of country-level spin-off programmes resulting from FCDO mission support</t>
  </si>
  <si>
    <t>4.6 Planned (revised 2023)</t>
  </si>
  <si>
    <t>No data yet</t>
  </si>
  <si>
    <t>4.6.1 Planned (new 2023)</t>
  </si>
  <si>
    <t>Output Indicator 4.7 (NEW)</t>
  </si>
  <si>
    <t># of market shaping opportunities identified with corresponding recommendations presented for public-private coordination.</t>
  </si>
  <si>
    <t>Output Indicator 4.8 (NEW)</t>
  </si>
  <si>
    <t>£ value of Dev Cap funding allocated for small scale co-investment or blended finance</t>
  </si>
  <si>
    <t>Shared Outputs on Evidence, Communication and Influencing</t>
  </si>
  <si>
    <t xml:space="preserve">
Improved data, evidence and understanding of the commercialisation of smallholder and SME agriculture is produced and communicated</t>
  </si>
  <si>
    <t>Number of written outputs produced contributing to the evidence base on SHF inclusive or green agribusiness investment:
Disaggregation: Number of which document insights into opportunities or models with co-benefits between SHF incomes, Climate resilience and/or Food security
b) CASA-TAF: Number of learning products developed and distributed (1 thematic learning study per year supported by case studies)</t>
  </si>
  <si>
    <t>2 reports; 3 case studies</t>
  </si>
  <si>
    <t>2 reports; 4 case studies</t>
  </si>
  <si>
    <t>3 reports; 6 case studies</t>
  </si>
  <si>
    <t>4 reports; 9 case studies</t>
  </si>
  <si>
    <t>5 reports; 12 case studies</t>
  </si>
  <si>
    <t>7 reports; 12 case studies</t>
  </si>
  <si>
    <t>1 reports, 0 case studies</t>
  </si>
  <si>
    <t>2 reports, 3 case studies</t>
  </si>
  <si>
    <t>2 reports, 5 case studies</t>
  </si>
  <si>
    <t>3 reports, 6 case studies</t>
  </si>
  <si>
    <t>4 reports, 9 case studies</t>
  </si>
  <si>
    <t>5 reports, 12 case studies</t>
  </si>
  <si>
    <t>7 reports, 12 case studies</t>
  </si>
  <si>
    <t>Programme monitoring records, website statistics.</t>
  </si>
  <si>
    <t>Number of events held or attended with CASA contributing to the evidence base on SHF inclusive or green agribusiness investment
 b) CASA-TAF: Number of 
  i) Learning workshops, 
  ii) investor round table meetings 
  iii) # of presentations made at external events</t>
  </si>
  <si>
    <t>i) 11, ii) 4; iii) 24</t>
  </si>
  <si>
    <t>i) 0 Learning workshops, ii) 0 Investor roundtables, iii) 1 Presentations at external events</t>
  </si>
  <si>
    <t>i) 2 Learning workshops, ii) 1 Investor roundtables, iii) 6 Presentations at external events</t>
  </si>
  <si>
    <t>i) 4 Learning workshops, ii) 2 Investor roundtables, iii) 9 Presentations at external events</t>
  </si>
  <si>
    <t>i) 5 Learning workshops, ii) 3 Investor roundtables, iii) 12 Presentations at external events</t>
  </si>
  <si>
    <t>i) 8 Learning workshops, ii) 4 Investor roundtables, iii) 16 Presentations at external events</t>
  </si>
  <si>
    <t>i) 11 Learning workshops, ii) 5 Investor roundtables, iii) 20 Presentations at external events</t>
  </si>
  <si>
    <t>i) 16 Learning workshops, ii) 7 Investor roundtables, iii) 24 Presentations at external events</t>
  </si>
  <si>
    <t>Programme monitoring records</t>
  </si>
  <si>
    <t> </t>
  </si>
  <si>
    <t>Number of smallholder producers, micro-enterprises and underserved people benefiting from CASA
Component B benefits:
- Smallholder producers and micro-enterprises that continue to buy, sell, or transact with CASA supported agribusiness partners.
- Smallholder producers and micro-enterprises that have an increase in annual net-income
- Smallholder producers and micro-enterprises that adopt a behaviour that helps them better cope with the effects of climate change
- Smallholder producers and micro-enterprises with sustained livelihoods as a result of CASA's response to crises (for example, the COVID-19 pandemic and the food and fertiliser crisis).
Disaggregated by:
- Poorer (those earning less than the poverty line)
- Micro-enterprises (CASA Kenya Only)
- Smallholder farmers (CASA Kenya Only)</t>
  </si>
  <si>
    <t>Planned : CASA Kenya</t>
  </si>
  <si>
    <t>Achieved: CASA Kenya</t>
  </si>
  <si>
    <t>Additional private and public sector investment (GBP value) leveraged into smallholder related agribusiness in CASA-supported businesses models and value chains.
Disaggregated by:
- volumes leveraged through cost-sharing
- public and private sector leverage (Comp B)
- climate finance - public (ICF KPI 11) CASA Kenya only) and private (ICF KPI 12) (both components)
- GBP value of investment into gender initiatives (Comp B)
- GBP value of investment into climate initiatives (Comp B)</t>
  </si>
  <si>
    <t>The number of businesses supported by the CASA Technical Assistance Facility (TAF), including businesses reached by CASA 's crisis related support (support for addressing the COVID-19 pandemic and the food and fertiliser crisis), pre-investment and core business support.
Disaggregated by:
4.2.1) Number of businesses with climate initiatives supported
4.2.2) Number of businesses with gender initiatives supported
Disaggregated by # of companies reporting that the support:
- i) Did not meet the expectations of the company
- ii) Met the company's expectations
- iii) Exceeded expectations of the company</t>
  </si>
  <si>
    <t>4.2 Planned (CASA Kenya): # of green IBPs developed within the programme</t>
  </si>
  <si>
    <t>4.2 Planned (CASA Kenya): # of businesses receiving TA to build investment case or drive investor readiness</t>
  </si>
  <si>
    <t>4.2.1 Planned (CASA Kenya): (Number of businesses with climate initiatives supported)</t>
  </si>
  <si>
    <t>4.2.1 Achieved</t>
  </si>
  <si>
    <t>4.2.2 Planned (CASA Kenya): (Number of businesses with gender initiatives supported)</t>
  </si>
  <si>
    <t>4.2.2 Achieved (Number of businesses with gender initiatives supported)</t>
  </si>
  <si>
    <t>CASA Kenya quarterly reports</t>
  </si>
  <si>
    <t>Number of smallholder farmers and micro-enterprises receiving support* provided through the CASA Kenya.
Disaggregated by:
 4.4.1 (new): Number of smallholders supported to better adapt to the effects of climate change as a result of CASA (ICF KPI 1)
- Poorer
- Gender of participating individual
- By small-scale producers reached with crisis related support,including support for addressing the COVID-19 pandemic and the food and fertiliser crisis
- Micro-enterprises
- Smallholder farmers</t>
  </si>
  <si>
    <t>4.4.1 Planned ( Number of smallholders supported to better adapt to the effects of climate change as a result of CASA)</t>
  </si>
  <si>
    <t> 2,325</t>
  </si>
  <si>
    <t>Number of smallholder producers, micro-enterprises and underserved people benefiting from CASA
Component B benefits:
- Smallholder producers and micro-enterprises that continue to buy, sell, or transact with CASA supported agribusiness partners.
- Smallholder producers and micro-enterprises that have an increase in annual net-income
- Smallholder producers and micro-enterprises that adopt a behaviour that helps them better cope with the effects of climate change
- Smallholder producers and micro-enterprises with sustained livelihoods as a result of CASA's response to crises (for example, the COVID-19 pandemic and the food and fertiliser crisis).
Disaggregated by:
- Poorer (those earning less than the poverty line)
- Micro-enterprises (CASA SA Only)
- Smallholder farmers (CASA SA Only)</t>
  </si>
  <si>
    <t>Planned : CASA SA</t>
  </si>
  <si>
    <t>120 jobs supported (MP: 60, LP: 60)
355 new jobs created* (MP: 178 LP: 177)
*unlikely to be realised within LOP
Proxy indicators:
At least 3 business plans endorsed with clear pathway for creating 50-200 new jobs per business (Y1)
3 pre-commercial farms have received additional finance and/or invest in farm expansion (Y2)</t>
  </si>
  <si>
    <t>Achieved: Number of jobs supported by the supported pre-commercial farmers
 Disaggregated by:
  # permanent and seasonal, % full-time and part-time
 Gender</t>
  </si>
  <si>
    <t>375 jobs supported*
MP:297 LP: 78
Permanent women: 40 Permanent men: 74 | Seasonal women: 136 Seasonal men: 124 Seasonal unspecified: 1</t>
  </si>
  <si>
    <t>Achieved: Number of new jobs created by the supported pre-commercial farmers, attributable to the programme
 Disaggregated by:
  # permanent and seasonal, % full-time and part-time
 Gender</t>
  </si>
  <si>
    <t>163 jobs (financed expansion) + 640 jobs (business plans endorsed and likely to raise finance) = 803</t>
  </si>
  <si>
    <t>3 fruit and nut farms raise capital (disaggregated by province)
 MP: 2
 LP: 1
 Proxy indicator: Interest from financiers confirmed in at least 2 farms
15 fruit and nut farms access finance from agri-lenders (disaggregated by province)
 MP: 8
 LP: 7
 Proxy indicator: On-lender TA plans agreed with defined pathway for reaching farms in Mpumalanga and Limpopo</t>
  </si>
  <si>
    <t>Achieved: CASA SA</t>
  </si>
  <si>
    <t> MP: 3</t>
  </si>
  <si>
    <t>Additional private and public sector investment (GBP value) leveraged into smallholder related agribusiness in CASA-supported businesses models and value chains.
Disaggregated by:
- volumes leveraged through cost-sharing
- public and private sector leverage (Comp B)
- climate finance - public (ICF KPI 11) CASA SA only) and private (ICF KPI 12) (both components)
- GBP value of investment into gender initiatives (Comp B)
- GBP value of investment into climate initiatives (Comp B)</t>
  </si>
  <si>
    <t>£2.4M investment mobilised (value of which is private, ICF KPI 12 or public, ICF KPI11)
 --- £2.4M in deals under evaluation by financiers ***As it may take some time to realise the investments, deal concluding may fall out of the programme life window
 Proxy indicator: Interest expressed by financiers in at least £1M worth of deals</t>
  </si>
  <si>
    <t>Number of policy and investment decisions by Government, Investors, Agribusinesses and FCDO missions in favour of smallholder related agribusiness as a result of the activities and outputs of the programme, where CASA has plausibly influenced them.
** This quantitative number will be supplemented with additional qualitative information on the types of decisions, the strength of the causal relationship to CASA and the possible impacts of such decisions on smallholders and agribusinesses.</t>
  </si>
  <si>
    <t>2 donor, Government and/or investor organisations</t>
  </si>
  <si>
    <t>Number of investors supported with technical assistance by CASA SA (Cumulative)</t>
  </si>
  <si>
    <t>2 specialist agri-lenders supported by programme</t>
  </si>
  <si>
    <t>CASA SA quarterly reports</t>
  </si>
  <si>
    <t>4.2 Planned (CASA SA): Number of pre-commercial farmers in Mpumulanga and Limpopo receiving TA</t>
  </si>
  <si>
    <t>4.2.1 Planned (CASA SA): Number of pre-commercial farmers support with Climate adaptation, migitation and/or circularity initativies to support their resilience and sustainable growth</t>
  </si>
  <si>
    <t>4.2.2 Planned (CASA SA): Number of pre-commercial farmers supported with initiatives to drive more gender-responsive business practices</t>
  </si>
  <si>
    <t xml:space="preserve">DeHaat (India; $3.10/day): 9.19% at baseline, 6.63% at follow-up; change −2.56pp. 
Sucafina (Tanzania; $1.90/day): 26.5% at baseline, 17.9% at follow-up; change −8.6pp.
Coscharis (Nigeria $2.15/day): 37.5% at baseline, 22.0% at follow-up; change −15.5pp. </t>
  </si>
  <si>
    <t>FIES
DeHaat (India): 1.28 at baseline, 0.76 at follow-up; change −0.52.
Sucafina (Tanzania): 1.20 at baseline, 0.42 at follow-up; change −0.78. 
Coscharis (Nigeria): 1.63 at baseline, 1.55 at follow-up; change −0.08.
HDDS
DeHaat (India): 3.60 at baseline, 4.50 at follow-up; change +0.90.
Sucafina (Tanzania): 4.45 at baseline, 4.54 at follow-up; change +0.09.
Coscharis (Nigeria): 7.41 at baseline, 9.16 at follow-up; change +1.75.</t>
  </si>
  <si>
    <t>DeHaat (India): 0.40 at baseline, 0.47 at follow-up; change +6.9pp. 
Sucafina (Tanzania): 0.71 at baseline, 0.73 at follow-up; change +1.8pp.
Coscharis (Nigeria): 0.546 at baseline, 0.587 at follow-up; change +4.1pp.</t>
  </si>
  <si>
    <t>Achieved: CASA South Africa (jobs supported)</t>
  </si>
  <si>
    <t>Achieved: CASA South Africa (new jobs created)</t>
  </si>
  <si>
    <t>Achieved: Total (TAF + Plus + South Africa + Kenya)</t>
  </si>
  <si>
    <t>Notes</t>
  </si>
  <si>
    <t xml:space="preserve">South African jobs have not been added to the total due toa difference in definitions. </t>
  </si>
  <si>
    <t>DeHaat A2F (India): DiD = +£195 per farmer per year (+79.6% of the treatment baseline), statistically significant. Applying CASA TAF's 78% additionality factor, the attributable to CASA figure is +£152 per farmer per year (62.1% greater than baseline).</t>
  </si>
  <si>
    <t>DeHaat (Phygital, India): No statistically significant difference between the treatment and control group.
Sucafina (Tanzania): No statistically significant difference between the treatment and control group on net income (not directly reported; gross revenue DiD was not significant). However, treatment farmers experienced a significantly smaller increase in production cost intensity than control farmers (DiD = −0.061 on a z-scored cost index, p=0.019), indicating improved input-use efficiency that is likely to translate into better relative margins over time
Coscharis Out-Growers (Nigeria, rice): DiD = +£801 per farmer per year (+56.3% of the treatment baseline), statistically significant (p&lt;0.001). Applying CASA TAF's 67% additionality factor, the attributable to CASA figure is +£536 per farmer per year.
Coscharis In-Growers (Nigeria, rice): +£102 per farmer per year (+72.8% of baseline, paired t-test p&lt;0.001). Applying CASA TAF's 67% additionality factor, the attributable to CASA figure is +£69 per farmer per year.</t>
  </si>
  <si>
    <t>Achieved: CASA South Africa</t>
  </si>
  <si>
    <t>Arohan Foods: 100% to 100%
Aliet Green: 100% to 100%
Sucafina: 12.1% to 13.8%
Coscharis Ingrower: 20%* to 43% 
Coscharis Outgrower: 36%* to 50.4% 
Organic Africa: 65.5% to 89.4% 
Businesses do not collect gender disagregated data consistently making this indicator difficult to measure consitently across portfolio, or if they do it is a new practice and a baseline is not available
* Coscharis baselines are based on company reports</t>
  </si>
  <si>
    <t>Number of written outputs produced contributing to the evidence base on SHF inclusive or green agribusiness investment: 
a) Component A/C:
    i) research reports/CA review
    ii) Other written outputs
Disaggregation: Number of which document insights into opportunities or models with co-benefits between SHF incomes, Climate resilience and/or Food security</t>
  </si>
  <si>
    <t>Planned (revised 2024): Comp A/C</t>
  </si>
  <si>
    <t>i) 25 ii) 13</t>
  </si>
  <si>
    <t>i) 28 ii)20</t>
  </si>
  <si>
    <t>i) 33 (CAPR and 4x learning papers: Investment, partnering, WEE, FNS) ii) 27 (products from country learning and comms colleagues)</t>
  </si>
  <si>
    <r>
      <rPr>
        <b/>
        <sz val="10"/>
        <color theme="1"/>
        <rFont val="Arial"/>
        <family val="2"/>
      </rPr>
      <t>i) 46</t>
    </r>
    <r>
      <rPr>
        <sz val="10"/>
        <color theme="1"/>
        <rFont val="Arial"/>
        <family val="2"/>
      </rPr>
      <t xml:space="preserve"> (x10 country closing papers; x1 CASA lit review) </t>
    </r>
    <r>
      <rPr>
        <b/>
        <sz val="10"/>
        <color theme="1"/>
        <rFont val="Arial"/>
        <family val="2"/>
      </rPr>
      <t>ii) 54</t>
    </r>
    <r>
      <rPr>
        <sz val="10"/>
        <color theme="1"/>
        <rFont val="Arial"/>
        <family val="2"/>
      </rPr>
      <t xml:space="preserve"> (x8: 2x case studies each from Rw and Et; x2 CASA bulletins; Closing partnerships brief; 5 CSA steps from Nepal)</t>
    </r>
  </si>
  <si>
    <r>
      <rPr>
        <b/>
        <u/>
        <sz val="10"/>
        <color rgb="FF000000"/>
        <rFont val="Arial"/>
        <family val="2"/>
      </rPr>
      <t>JC 15.09.25:</t>
    </r>
    <r>
      <rPr>
        <sz val="10"/>
        <color rgb="FF000000"/>
        <rFont val="Arial"/>
        <family val="2"/>
      </rPr>
      <t xml:space="preserve"> Targets and text updated to reflect Y7 Comp C pipeline. Both i) and ii) targets increased - both initially at 39 outputs.
</t>
    </r>
    <r>
      <rPr>
        <b/>
        <u/>
        <sz val="10"/>
        <color rgb="FF000000"/>
        <rFont val="Arial"/>
        <family val="2"/>
      </rPr>
      <t>NV 16.09.25:</t>
    </r>
    <r>
      <rPr>
        <sz val="10"/>
        <color rgb="FF000000"/>
        <rFont val="Arial"/>
        <family val="2"/>
      </rPr>
      <t xml:space="preserve"> CASA TAF target increased to 7 learning papers from 5 </t>
    </r>
  </si>
  <si>
    <t>Achieved: Comp A/C</t>
  </si>
  <si>
    <t>i) 25 ii)17</t>
  </si>
  <si>
    <t>i) 30 cumulative (CAPR 2022, 2 research papers, 2 learning papers for Y5); ii) 23 cumulative (1 policy brief, 1 briefing note, 4 case studies for Y5)</t>
  </si>
  <si>
    <r>
      <rPr>
        <sz val="10"/>
        <color theme="1"/>
        <rFont val="Arial"/>
        <family val="2"/>
      </rPr>
      <t xml:space="preserve">i) </t>
    </r>
    <r>
      <rPr>
        <b/>
        <sz val="10"/>
        <color theme="1"/>
        <rFont val="Arial"/>
        <family val="2"/>
      </rPr>
      <t>35</t>
    </r>
    <r>
      <rPr>
        <sz val="10"/>
        <color theme="1"/>
        <rFont val="Arial"/>
        <family val="2"/>
      </rPr>
      <t xml:space="preserve"> (Partnering and Investment on website; CAPR 2024, WEE and FNS with FCDO for final review); ii) </t>
    </r>
    <r>
      <rPr>
        <b/>
        <sz val="10"/>
        <color theme="1"/>
        <rFont val="Arial"/>
        <family val="2"/>
      </rPr>
      <t>46</t>
    </r>
    <r>
      <rPr>
        <sz val="10"/>
        <color theme="1"/>
        <rFont val="Arial"/>
        <family val="2"/>
      </rPr>
      <t xml:space="preserve"> (23 case studies: x4 for FCDO; x4 on BEAM; x13 on CASA site; x2 CASA Bulletins)</t>
    </r>
  </si>
  <si>
    <r>
      <rPr>
        <b/>
        <sz val="10"/>
        <color theme="1"/>
        <rFont val="Arial"/>
        <family val="2"/>
      </rPr>
      <t>i) 48</t>
    </r>
    <r>
      <rPr>
        <sz val="10"/>
        <color theme="1"/>
        <rFont val="Arial"/>
        <family val="2"/>
      </rPr>
      <t xml:space="preserve"> (x12 country closing papers); </t>
    </r>
    <r>
      <rPr>
        <b/>
        <sz val="10"/>
        <color theme="1"/>
        <rFont val="Arial"/>
        <family val="2"/>
      </rPr>
      <t>ii) 65</t>
    </r>
    <r>
      <rPr>
        <sz val="10"/>
        <color theme="1"/>
        <rFont val="Arial"/>
        <family val="2"/>
      </rPr>
      <t xml:space="preserve"> (x4 learning briefs; x9 case studies on CASA website; x2 blogs; x1 newspaper articles; x1 CASA literature review; x2 CASA Bulletins)</t>
    </r>
  </si>
  <si>
    <t xml:space="preserve">Planned (revised 2025): CASA TAF </t>
  </si>
  <si>
    <t>2 reports; 4 case studies (Should it be 3 reports; 6 case studies?)</t>
  </si>
  <si>
    <t>5 reports; 12 case studies/other products</t>
  </si>
  <si>
    <t>7 reports
12 case studies</t>
  </si>
  <si>
    <t>2 reports, 6 case studies</t>
  </si>
  <si>
    <t>3 reports, 7 case studies</t>
  </si>
  <si>
    <t>"Number of events held or attended with CASA contributing to the evidence base on SHF inclusive or green agribusiness investment
a) Component A/C: 
    i) Investor summit/annual learning event, 
    ii) Other Component C organised events 
    iii) number of presentations made at other events 
    iv) number of attendees at Component C events
b) CASA-TAF: Number of 
    i)  Learning workshops, 
    ii) investor round table meetings 
    iii) # of presentations made at external events</t>
  </si>
  <si>
    <t>i) 9 ; ii) 24 (1 new side event) iii) 8  iv) 1,700</t>
  </si>
  <si>
    <t>i) 12 (Annual learning event); ii) 26; iii) 25 (including FCDO presentations of papers)  iv) 3,550</t>
  </si>
  <si>
    <t>i) 13 (Rwanda Investment event); ii) 30 (3x country level wrap up events); iii) 27 (FCDO presentations - CAPR and Final); iv) 4,050</t>
  </si>
  <si>
    <r>
      <rPr>
        <b/>
        <u/>
        <sz val="10"/>
        <color rgb="FF000000"/>
        <rFont val="Arial"/>
        <family val="2"/>
      </rPr>
      <t>JC 15.09.25</t>
    </r>
    <r>
      <rPr>
        <sz val="10"/>
        <color rgb="FF000000"/>
        <rFont val="Arial"/>
        <family val="2"/>
      </rPr>
      <t xml:space="preserve">: Targets for i), ii) and iv) remain unchanged. Target for iii) reduced to account for slowdown in FCDO presentation pipeline.
</t>
    </r>
    <r>
      <rPr>
        <b/>
        <u/>
        <sz val="10"/>
        <color rgb="FF000000"/>
        <rFont val="Arial"/>
        <family val="2"/>
      </rPr>
      <t>NV 16.09.25:</t>
    </r>
    <r>
      <rPr>
        <b/>
        <sz val="10"/>
        <color rgb="FF000000"/>
        <rFont val="Arial"/>
        <family val="2"/>
      </rPr>
      <t xml:space="preserve"> </t>
    </r>
    <r>
      <rPr>
        <sz val="10"/>
        <color rgb="FF000000"/>
        <rFont val="Arial"/>
        <family val="2"/>
      </rPr>
      <t xml:space="preserve">CASA TAF targets increased targets to i) 15 ii) 6 iii) 24 from i) 7 ii) 4 iii) 8 </t>
    </r>
  </si>
  <si>
    <t>i)  global AGRF; 2 regional (Uganda, Asia)  
ii) 20 online events
iii) 10
iv) 1,700 live attendees (+ 4,109 views of recordings)</t>
  </si>
  <si>
    <t xml:space="preserve">i)  8, including the Nepal Investment Meeting
ii) 22 , including the Nepal Investor Tourism and CASA's breakfast session at the Grow Asia Forum 
iii) 13  - including 2 at the Africa Delivery Exchange in Oct 2022 – Climate (ADX – Climate)  and 1 at COP27
iv) 2800 live attendees, including 50 from the Grow Asia Forum and 100 from the Nepal Investment Meeting
</t>
  </si>
  <si>
    <r>
      <rPr>
        <sz val="10"/>
        <color theme="1"/>
        <rFont val="Arial"/>
        <family val="2"/>
      </rPr>
      <t xml:space="preserve">i) 11; ii) 26; iii) 20; iv) 3,163
</t>
    </r>
    <r>
      <rPr>
        <b/>
        <sz val="10"/>
        <color theme="1"/>
        <rFont val="Arial"/>
        <family val="2"/>
      </rPr>
      <t>Breakdown:</t>
    </r>
    <r>
      <rPr>
        <sz val="10"/>
        <color theme="1"/>
        <rFont val="Arial"/>
        <family val="2"/>
      </rPr>
      <t xml:space="preserve">
i) Cumulative </t>
    </r>
    <r>
      <rPr>
        <b/>
        <sz val="10"/>
        <color theme="1"/>
        <rFont val="Arial"/>
        <family val="2"/>
      </rPr>
      <t>11</t>
    </r>
    <r>
      <rPr>
        <sz val="10"/>
        <color theme="1"/>
        <rFont val="Arial"/>
        <family val="2"/>
      </rPr>
      <t xml:space="preserve"> - Including  2 investor events, 1 learning workshop for Y5
ii) Cumulative </t>
    </r>
    <r>
      <rPr>
        <b/>
        <sz val="10"/>
        <color theme="1"/>
        <rFont val="Arial"/>
        <family val="2"/>
      </rPr>
      <t>26</t>
    </r>
    <r>
      <rPr>
        <sz val="10"/>
        <color theme="1"/>
        <rFont val="Arial"/>
        <family val="2"/>
      </rPr>
      <t xml:space="preserve">: Including 1 meeting(s) convened, 1 webinar, 2 roundtables for Y5
iii) Cumulative </t>
    </r>
    <r>
      <rPr>
        <b/>
        <sz val="10"/>
        <color theme="1"/>
        <rFont val="Arial"/>
        <family val="2"/>
      </rPr>
      <t>20</t>
    </r>
    <r>
      <rPr>
        <sz val="10"/>
        <color theme="1"/>
        <rFont val="Arial"/>
        <family val="2"/>
      </rPr>
      <t>: including  4 in-person presentations, 3 webinar presentations for Y5
iv) Cumulative attendance of 3,163, including 363 documented for year 5</t>
    </r>
  </si>
  <si>
    <r>
      <rPr>
        <sz val="9"/>
        <color theme="1"/>
        <rFont val="Arial"/>
        <family val="2"/>
      </rPr>
      <t xml:space="preserve">i) 12; ii) 27; iii) 25; iv) 3,581
</t>
    </r>
    <r>
      <rPr>
        <b/>
        <sz val="9"/>
        <color theme="1"/>
        <rFont val="Arial"/>
        <family val="2"/>
      </rPr>
      <t xml:space="preserve">Breakdown:
</t>
    </r>
    <r>
      <rPr>
        <sz val="9"/>
        <color theme="1"/>
        <rFont val="Arial"/>
        <family val="2"/>
      </rPr>
      <t>i) Cumulative 12 - 1 annual learning event for CASA team
ii) Cumulative 27 - 1 research, learning and communication workshop
iii) Cumulative 25: 3 in-person presentations at DCED workshop; 1 presentation to FCDO on climate paper; 1 facilitation of smallholder contribution to parliamentary IDC
iv) Cumulative attendance of 3,603, including 440 documented for Y6.</t>
    </r>
  </si>
  <si>
    <r>
      <rPr>
        <b/>
        <sz val="10"/>
        <color theme="1"/>
        <rFont val="Arial"/>
        <family val="2"/>
      </rPr>
      <t xml:space="preserve">i) 13; ii) 30; iii) 29; iv) 4,053 
Breakdown:
</t>
    </r>
    <r>
      <rPr>
        <sz val="10"/>
        <color theme="1"/>
        <rFont val="Arial"/>
        <family val="2"/>
      </rPr>
      <t>i) Cumulative 13 - x1 Rwanda investor event
ii) Cumulative 30 - x3 closing events in Nepal, Malawi, Ethiopia
iii) Cumulative 29 - FCDO CAPR presentation; FCDO FNS presentation; BEAM Exchange webinar; Ethiopia Embassy event with MA
iv) Cumulative attendance</t>
    </r>
    <r>
      <rPr>
        <b/>
        <sz val="10"/>
        <color theme="1"/>
        <rFont val="Arial"/>
        <family val="2"/>
      </rPr>
      <t xml:space="preserve"> 4,053 so far </t>
    </r>
    <r>
      <rPr>
        <sz val="10"/>
        <color theme="1"/>
        <rFont val="Arial"/>
        <family val="2"/>
      </rPr>
      <t xml:space="preserve">including 449 recorded for Y7 by end March.
</t>
    </r>
  </si>
  <si>
    <t>15 learning workshops
6 investor roundtables
24 presentations at external events</t>
  </si>
  <si>
    <t xml:space="preserve">a) Total number of visits per year to the CASA website.  </t>
  </si>
  <si>
    <t>IMPACT WEIGHTING : 10%</t>
  </si>
  <si>
    <t>RISK RATING : Major</t>
  </si>
  <si>
    <t>FCDO CASA - Logical Framework for Aceli Africa</t>
  </si>
  <si>
    <t>CASA</t>
  </si>
  <si>
    <t>Reported as of March 31, 2026</t>
  </si>
  <si>
    <t>Progress April-June 2025</t>
  </si>
  <si>
    <t>OUTCOME 1</t>
  </si>
  <si>
    <t>Baseline - 2024/2025</t>
  </si>
  <si>
    <t>2025/26</t>
  </si>
  <si>
    <t>Notes - Indicators and targets revisions 2025</t>
  </si>
  <si>
    <t>Number of smallholder producers, micro-enterprises and underserved people benefiting from CASA</t>
  </si>
  <si>
    <t>% growth of payments to farmers</t>
  </si>
  <si>
    <t xml:space="preserve">
% growth</t>
  </si>
  <si>
    <t>20% (in KE and RW)</t>
  </si>
  <si>
    <t xml:space="preserve">
Lenders support borrowers for a second or third loan and they meet Aceli critieria</t>
  </si>
  <si>
    <r>
      <rPr>
        <b/>
        <sz val="9"/>
        <color rgb="FF00B050"/>
        <rFont val="Arial"/>
        <family val="2"/>
      </rPr>
      <t>Initial Outcome indicator 1.1 :</t>
    </r>
    <r>
      <rPr>
        <sz val="9"/>
        <color rgb="FF00B050"/>
        <rFont val="Arial"/>
        <family val="2"/>
      </rPr>
      <t xml:space="preserve"> % of farmers accessing markets for the first time through their SME was </t>
    </r>
    <r>
      <rPr>
        <b/>
        <sz val="9"/>
        <color rgb="FF00B050"/>
        <rFont val="Arial"/>
        <family val="2"/>
      </rPr>
      <t>Adjusted for 2025/2026 to:</t>
    </r>
    <r>
      <rPr>
        <sz val="9"/>
        <color rgb="FF00B050"/>
        <rFont val="Arial"/>
        <family val="2"/>
      </rPr>
      <t xml:space="preserve"> % growth of payments to farmers
</t>
    </r>
    <r>
      <rPr>
        <b/>
        <sz val="9"/>
        <color rgb="FF00B050"/>
        <rFont val="Arial"/>
        <family val="2"/>
      </rPr>
      <t>Initial Outcome indicator 1.2:</t>
    </r>
    <r>
      <rPr>
        <sz val="9"/>
        <color rgb="FF00B050"/>
        <rFont val="Arial"/>
        <family val="2"/>
      </rPr>
      <t xml:space="preserve"> % of farmers that would have sold less produce without the SME was </t>
    </r>
    <r>
      <rPr>
        <b/>
        <sz val="9"/>
        <color rgb="FF00B050"/>
        <rFont val="Arial"/>
        <family val="2"/>
      </rPr>
      <t>Adjusted for 2025/2026 to:</t>
    </r>
    <r>
      <rPr>
        <sz val="9"/>
        <color rgb="FF00B050"/>
        <rFont val="Arial"/>
        <family val="2"/>
      </rPr>
      <t xml:space="preserve"> % growth of annual revenue of borrowers returning for a second or third loan supported by Aceli</t>
    </r>
  </si>
  <si>
    <t>This indicator measures the % growth of payments to farmers, using repeat loans (i.e., loans to borrowers that have received one or more Aceli supported loans to date)</t>
  </si>
  <si>
    <t>Outcome Indicator 1.2</t>
  </si>
  <si>
    <t>% growth of annual revenue of borrowers returning for a second or third loan supported by Aceli</t>
  </si>
  <si>
    <t>% growth</t>
  </si>
  <si>
    <t>This indicator measures the % growth of annual revenue of repeat borrowers (i.e., loans to borrowers that have received one or more Aceli supported loans to date)</t>
  </si>
  <si>
    <t>OUTCOME 4.1</t>
  </si>
  <si>
    <t>Outcome Indicator 4.1.1</t>
  </si>
  <si>
    <t>Baseline - 2023/2024</t>
  </si>
  <si>
    <t xml:space="preserve">Notes </t>
  </si>
  <si>
    <t>Number of agribusinesses accessing commercial finance as a result of CASA support</t>
  </si>
  <si>
    <t>Number of loans approved as a result of Aceli's financial incentives
This indicator includes disaggregated targets on (a) gender inclusive businesses and (b) climate change purposes</t>
  </si>
  <si>
    <t>Total loans registered</t>
  </si>
  <si>
    <t>525 (388 KE; 137 RW)</t>
  </si>
  <si>
    <t xml:space="preserve">Gender inclusive businesses are 35% of Aceli's portfolio 
Businesses that meet Aceli's high standard for climate &amp; environment are 18% of Aceli's portfolio </t>
  </si>
  <si>
    <t>568 (378 KE; 190 RW)</t>
  </si>
  <si>
    <t>32 (22 KE; 10 RW)</t>
  </si>
  <si>
    <t>Loans registered to gender inclusive businesses</t>
  </si>
  <si>
    <t>184 (128 KE; 56 RW)</t>
  </si>
  <si>
    <t>257 (177 KE; 80 RW)</t>
  </si>
  <si>
    <t>14 (10 KE; 4 RW)</t>
  </si>
  <si>
    <t>Loans registered for climate change purposes</t>
  </si>
  <si>
    <t>95 (29 KE; 66 RW)</t>
  </si>
  <si>
    <t>134 (56 KE; 78 RW)</t>
  </si>
  <si>
    <t>5 (1 KE; 4 RW)</t>
  </si>
  <si>
    <t xml:space="preserve">This indicator measures the number of loans registered to the Aceli program funded by the CASA program. This data is registered by lenders and tracked by the Aceli team. </t>
  </si>
  <si>
    <t>OUTCOME 4.2</t>
  </si>
  <si>
    <t>Outcome Indicator 4.2.1</t>
  </si>
  <si>
    <t xml:space="preserve">Investment mobilised as a result of Aceli's activities (includes: domestic investment, domestic direct investment, foreign direct investment, foreign portfolio investment).
This indicator includes disaggregated targets on (a) gender inclusive businesses and (b) climate change purposes
</t>
  </si>
  <si>
    <t>Total investment mobilized</t>
  </si>
  <si>
    <t>$30350171 ($16.8M KE; $13.4M RW)</t>
  </si>
  <si>
    <t>$40.7M ($15M KE; $24M RW)</t>
  </si>
  <si>
    <t>$3.2M ($970k KE; $2.3M RW)</t>
  </si>
  <si>
    <t>Investment mobilized for gender inclusive businesses</t>
  </si>
  <si>
    <t>$10622559 ($7.4M KE; $3.2M RW)</t>
  </si>
  <si>
    <t>$18.8M ($8.9M KE; $9.9M RW)</t>
  </si>
  <si>
    <t>$1.5M ($500k KE; $1M RW)</t>
  </si>
  <si>
    <t>Investment mobilized for climate change purposes</t>
  </si>
  <si>
    <t>$5463030 ($1.6M KE; $3.8M RW)</t>
  </si>
  <si>
    <t>$16.4M ($4.5M KE; $11.9M RW)</t>
  </si>
  <si>
    <t>$550k ($100k KE; $440k RW)</t>
  </si>
  <si>
    <t xml:space="preserve">This indicator represents amount of finance mobilised to SMEs through Aceli support, disaggregated by gender and climate. This data is collected from self-reported information that lenders provide during the loan registration. 
</t>
  </si>
  <si>
    <t>OUTCOME 5</t>
  </si>
  <si>
    <t>Outcome Indicator 5.1</t>
  </si>
  <si>
    <t xml:space="preserve">Number of policy and investment decisions by Government, Investors, Agribusinesses and FCDO missions in favour of smallholder related agribusiness as a result of the activities and outputs of the programme, where CASA has plausibly influenced them. </t>
  </si>
  <si>
    <t xml:space="preserve"># of policy decisions by governments </t>
  </si>
  <si>
    <t># of decisions</t>
  </si>
  <si>
    <t>Aceli is ready to explore coordination with government</t>
  </si>
  <si>
    <t xml:space="preserve">  0 </t>
  </si>
  <si>
    <t>This indicator measures the # of policy decisions of governments in countries where Aceli is active in favor of smallholder farmers and agri-SMEs</t>
  </si>
  <si>
    <t>Mobilising investment for agri-SMEs ($10k-$50k ticket size), through (1) financial risk-sharing (2) technical assistance to businesses and (3) capacity building to lenders (including SACCOs)</t>
  </si>
  <si>
    <t>Number of businesses receiving technical assistance (cumulative) 
This indicator includes disaggregated targets on (a) gender inclusive businesses and (b) climate change purposes</t>
  </si>
  <si>
    <t>Total buinesses</t>
  </si>
  <si>
    <t>57 (22 KE; 35 RW)</t>
  </si>
  <si>
    <t>Gender inclusive businesses are 35% of Aceli's portfolio 
To meet ICF criteria, Aceli counts businesses that meet climate smart criteria and our higher standard for climate &amp; environment (25% of Aceli's portfolio) 
Financial insitutions are interested in receiving capacity building</t>
  </si>
  <si>
    <t>63 (28 KE; 35 RW)</t>
  </si>
  <si>
    <t xml:space="preserve"> Gender inclusive businesses</t>
  </si>
  <si>
    <t xml:space="preserve">33 (22 KE; 11 RW) </t>
  </si>
  <si>
    <t>52 (28 KE; 24 RW)</t>
  </si>
  <si>
    <r>
      <rPr>
        <b/>
        <sz val="9"/>
        <color theme="1"/>
        <rFont val="Arial"/>
        <family val="2"/>
      </rPr>
      <t>Climate change purposes</t>
    </r>
    <r>
      <rPr>
        <b/>
        <sz val="9"/>
        <color rgb="FFFF0000"/>
        <rFont val="Arial"/>
        <family val="2"/>
      </rPr>
      <t xml:space="preserve"> (ICF TA KPI 2.2)</t>
    </r>
  </si>
  <si>
    <t>15 (5 KE; 10 RW)</t>
  </si>
  <si>
    <t>8 (3 KE; 5 RW)</t>
  </si>
  <si>
    <t>12 (4 KE; 8 RW)</t>
  </si>
  <si>
    <t xml:space="preserve">This indicator measures the number of Agri-SMEs receiving capacity building on business management and investment readiness.
Total number of SMEs receiving TA will be aggregated. TA report reviews
chrome-extension://efaidnbmnnnibpcajpcglclefindmkaj/https://assets.publishing.service.gov.uk/media/63fe1f09e90e0740dc92d1bc/International-climate-finance-technical-assistance-KPI_2_Methodology_Note_Individuals_and_organisations_supported_by_ICF_TA.pdf </t>
  </si>
  <si>
    <t>Number of financial insitutions that begin general agri-SME finance capacity building</t>
  </si>
  <si>
    <t>Number of financial insitutions</t>
  </si>
  <si>
    <t>This indicator measures the number of partner finanical insitutions (including commercial banks, NBFIs, and SACCOs) that are selected for and kick off general agri-SME finance capacity building to increase staff capacity in sourcing and serving agri-SMEs</t>
  </si>
  <si>
    <t xml:space="preserve">Number of SMEs linked to financial institutions in matchmaking events </t>
  </si>
  <si>
    <t>Number of linked businesses</t>
  </si>
  <si>
    <t>10 (5 KE; 5 RW)</t>
  </si>
  <si>
    <t>19 (6 KE; 13 RW)</t>
  </si>
  <si>
    <t>This indicator measures the number of financial institutions that pre-qualify TA graduates for financing. Internal report reviews are conducted to verify this information</t>
  </si>
  <si>
    <t>Increased investment in agri-SMEs improves livelihoods for affiliated smallholder farmers</t>
  </si>
  <si>
    <t># of smallholders reached 
This indicator includes disaggregated targets on (a) gender and (b) climate change (ICF)</t>
  </si>
  <si>
    <t>Total SHF reached</t>
  </si>
  <si>
    <t>252k (176k KE; 76k RW)</t>
  </si>
  <si>
    <t>Gender inclusive businesses are 35% of Aceli's portfolio 
To meet ICF criteria, Aceli counts businesses that meet climate smart criteria and our higher standard for climate &amp; environment (25% of Aceli's portfolio) 
Farmers sampled are representative of the Aceli portfolio
Due to sampling nature, we cannot project numbers and must use %</t>
  </si>
  <si>
    <t>272.1k (73.6k KE; 198.5k RW)</t>
  </si>
  <si>
    <t>23k (16k KE; 7k RW)</t>
  </si>
  <si>
    <t>Total SHF reached: women</t>
  </si>
  <si>
    <t>88k (62k KE; 26k RW)</t>
  </si>
  <si>
    <t>96k (32.3k KE; 63.7k RW)</t>
  </si>
  <si>
    <t>10k (7k KE; 3k RW)</t>
  </si>
  <si>
    <r>
      <rPr>
        <b/>
        <sz val="9"/>
        <color theme="1"/>
        <rFont val="Arial"/>
        <family val="2"/>
      </rPr>
      <t xml:space="preserve">Total SHF reached: those supported to better adapt to the effects of climate change </t>
    </r>
    <r>
      <rPr>
        <b/>
        <sz val="9"/>
        <color rgb="FFFF0000"/>
        <rFont val="Arial"/>
        <family val="2"/>
      </rPr>
      <t>(ICF KPI 1)</t>
    </r>
  </si>
  <si>
    <t>63k (19k KE; 44k RW)</t>
  </si>
  <si>
    <t>121k (29.87k KE; 91.9k RW)</t>
  </si>
  <si>
    <t>4k (1k KE; 3k RW)</t>
  </si>
  <si>
    <t>This indicator measures the number of smallholder farmers affiliated with agri-SMEs receiving Aceli-supported loans.
Data is collected from lender loan registration documents and monthly reports
chrome-extension://efaidnbmnnnibpcajpcglclefindmkaj/https://assets.publishing.service.gov.uk/media/63fe279d8fa8f527f4f54b03/international-climate-finance-KPI_1_Methodology_Note_People_supported_to_adapt_to_the_effects_of_climate_change.pdf</t>
  </si>
  <si>
    <t xml:space="preserve">Increased learning, expansion, and coordination opportunities </t>
  </si>
  <si>
    <t># of conversations with FCDO posts in other countries outside Aceli's operations to share learning and implementation advisory</t>
  </si>
  <si>
    <t># of studies</t>
  </si>
  <si>
    <t>Aceli is ready to pursue the exploration of expansion</t>
  </si>
  <si>
    <t xml:space="preserve">Output on hold due to uncertain funding environment. Conversations with FCDO UK necessary
</t>
  </si>
  <si>
    <t>This indicator measures the number of conversations with FCDO posts to share learning</t>
  </si>
  <si>
    <t xml:space="preserve"># of formal engagements / coordination with FCDO posts across the region
</t>
  </si>
  <si>
    <t xml:space="preserve"># of engagements </t>
  </si>
  <si>
    <t>3 (with one pending)</t>
  </si>
  <si>
    <t>This indicator measures the coordination of FCDO posts and their support to Aceli</t>
  </si>
  <si>
    <t>ICF KPI</t>
  </si>
  <si>
    <t>TOTAL DevCap</t>
  </si>
  <si>
    <t>FASA</t>
  </si>
  <si>
    <t>CFC</t>
  </si>
  <si>
    <t>PROGRAMME TITLE :</t>
  </si>
  <si>
    <t>Commercial Agriculture for Smallholders and Agribusiness (CASA) Development Capital Grant</t>
  </si>
  <si>
    <t>Target justification</t>
  </si>
  <si>
    <t>Increased smallholder incomes and climate resilience, increased investment in agribusiness and in the approach of donors and investors to commercial agriculture</t>
  </si>
  <si>
    <r>
      <rPr>
        <sz val="10"/>
        <color rgb="FF000000"/>
        <rFont val="Arial"/>
        <family val="2"/>
      </rPr>
      <t xml:space="preserve">Number of smallholder producers and micro-enterprises benefiting from CASA (cumulative)
 - Smallholder producers and micro-enterprises that continue to buy, sell, or transact with CASA supported agribusiness partners.
 - Smallholder producers and micro-enterprises that have an increase in annual net-income
 - Smallholder producers and micro-enterprises that adopt a behaviour that helps them better cope with the effects of climate change
 - Smallholder producers and micro-enterprises with sustained livelihoods as a result of CASA's response to crises (for example, the COVID-19 pandemic and the food and fertiliser crisis).
 Disaggregated </t>
    </r>
    <r>
      <rPr>
        <sz val="10"/>
        <color rgb="FFFF0000"/>
        <rFont val="Arial"/>
        <family val="2"/>
      </rPr>
      <t>where possible</t>
    </r>
    <r>
      <rPr>
        <sz val="10"/>
        <color rgb="FF000000"/>
        <rFont val="Arial"/>
        <family val="2"/>
      </rPr>
      <t xml:space="preserve"> by:
 - FCDO/ICF recommended demographic characteristic (gender, geography)
 - Country
 - Poorer (those earning less than the poverty line)
 - Micro-enterprises (CASA TAF Only)
 - Smallholder farmers (CASA TAF Only)</t>
    </r>
  </si>
  <si>
    <t>KPI #1 - People supported to better adapt to the effects of climate change</t>
  </si>
  <si>
    <r>
      <rPr>
        <b/>
        <sz val="10"/>
        <color theme="1"/>
        <rFont val="Arial"/>
        <family val="2"/>
      </rPr>
      <t>Assumptions related to the type of funds that FCDO will support through FASA</t>
    </r>
    <r>
      <rPr>
        <sz val="10"/>
        <color theme="1"/>
        <rFont val="Arial"/>
        <family val="2"/>
      </rPr>
      <t xml:space="preserve">: 1 VC fund in 2026, 1 early-stage SME fund in year 2027, and 1 debt fund in 2028. 
There is a time-related effect to take into consideration as FASA is a fund of funds: once FASA invests in a fund (IF), the IF itself needs to invest in an SME. More time is needed for such investment to yield to a positive impact on smallholders (such impact is expected to increase over the investment period of the IF) </t>
    </r>
  </si>
  <si>
    <r>
      <rPr>
        <b/>
        <sz val="10"/>
        <color rgb="FF000000"/>
        <rFont val="Arial"/>
        <family val="2"/>
      </rPr>
      <t xml:space="preserve">Assumption: </t>
    </r>
    <r>
      <rPr>
        <sz val="10"/>
        <color rgb="FF000000"/>
        <rFont val="Arial"/>
        <family val="2"/>
      </rPr>
      <t>Based on average number of beneficiary smallholders relative to loan size in current CFC portfolio minus 10%.</t>
    </r>
    <r>
      <rPr>
        <b/>
        <sz val="10"/>
        <color rgb="FF000000"/>
        <rFont val="Arial"/>
        <family val="2"/>
      </rPr>
      <t xml:space="preserve">
Measurement:</t>
    </r>
    <r>
      <rPr>
        <sz val="10"/>
        <color rgb="FF000000"/>
        <rFont val="Arial"/>
        <family val="2"/>
      </rPr>
      <t xml:space="preserve"> Reporting by the investees. To include disaggregations as per the technical agreement on income improvements, job creation, gender inclusion. </t>
    </r>
    <r>
      <rPr>
        <sz val="10"/>
        <color rgb="FF000000"/>
        <rFont val="Arial"/>
        <family val="2"/>
      </rPr>
      <t xml:space="preserve">
</t>
    </r>
  </si>
  <si>
    <t>ACHIEVED</t>
  </si>
  <si>
    <t>DISAGGREGATION</t>
  </si>
  <si>
    <t>Outcome 4.1</t>
  </si>
  <si>
    <t>Number of agriSMEs accessing commercial finance as a result of CASA support (cumulative). Disaggregated by country and sector/value chain.</t>
  </si>
  <si>
    <t>All FASA IFs will provide commercial capital to their SMEs. 100% of their SMEs therefore access commercial capital (through the IF itself). Based on the deployment projection/profiles of the IFs (1 VC in year 2, 1 early-stage SME fund in year 3, 1 debt fund in year 4), we expect a portfolio of total SMEs (cumulative) of 0, 24, 37 and 53 in year 4. We then apply a 50% factor as we assume that FASA IFs have 50% exposure to agriculture</t>
  </si>
  <si>
    <r>
      <rPr>
        <b/>
        <sz val="10"/>
        <color rgb="FF000000"/>
        <rFont val="Arial"/>
        <family val="2"/>
      </rPr>
      <t xml:space="preserve">Assumption: </t>
    </r>
    <r>
      <rPr>
        <sz val="10"/>
        <color rgb="FF000000"/>
        <rFont val="Arial"/>
        <family val="2"/>
      </rPr>
      <t xml:space="preserve">Average ticket size of GBP 300k.
</t>
    </r>
    <r>
      <rPr>
        <b/>
        <sz val="10"/>
        <color rgb="FF000000"/>
        <rFont val="Arial"/>
        <family val="2"/>
      </rPr>
      <t xml:space="preserve">Measurement: </t>
    </r>
    <r>
      <rPr>
        <sz val="10"/>
        <color rgb="FF000000"/>
        <rFont val="Arial"/>
        <family val="2"/>
      </rPr>
      <t>CFC documentation on loans disbursed.</t>
    </r>
  </si>
  <si>
    <t>Additional private and public sector investment ( £ value) leveraged into smallholder related agribusiness in CASA-supported businesses models and value chains  (cumulative)
 Disaggregated by:
 - volumes leveraged through cost-sharing
 - public and private sector leverage (Comp B)
 - climate finance - public (ICF KPI 11) CASA TAF only) and private (ICF KPI 12) (both components)
 - GBP value of investment into gender initiatives (Comp B)
 - GBP value of investment into climate initiatives (Comp B)</t>
  </si>
  <si>
    <t>KPI #11: Volume of public finance mobilised for climate change purposes
KPI #12: Volume of private finance mobilised for climate change purposes</t>
  </si>
  <si>
    <t>- FASA target leverage ratio is 3:1 at IF level. We expect the CasaDev IFs to have a lower leverage ratio of 2:1 (as outlined in the FCDO technical agreement).
- That amount (FASA and other capital providers in the IF) is partly used to invest in SMEs and the rest is used to cover the IF expenses and fund manager fees. We can assume that 50% of the total IF size is used for investments in SMEs, and 50% of these SMEs are agri-SMEs. 
- Seeing the type/maturity of target agri-SMEs under this specific FCDO scope, we assume a low leverage ratio of 0.5:1 at SME level (every 1 doll invested by the agri-SME, 0.5 doll will be leveraged)
=&gt; we end up with 0.375 ratio at agri-SME level
- We then use relate to the FCDO amount available for investment (excluding TA, capacity building and other expenses), which is 58% of each tranche FCDO disburses.
- We use 1.35 FX rate pounds to USD
=&gt; FCDO amounts for investment in USD are 1.968m for year 2, 1.968m for year 3,  1.575m for year 4. To which we apply the 0.38 ratio
Please note that don't add up amounts leveraged at IF levels and amounts at agri-SMEs (projections on the left side represent the additional capital unlocked at agri-SME level)
Please also note that, FASA beeing a fund of funds, we are only be confortable with targets at IF levels (hence FASA KPI 1 only relates to the target leverage at IF level)</t>
  </si>
  <si>
    <r>
      <rPr>
        <b/>
        <sz val="10"/>
        <color rgb="FF000000"/>
        <rFont val="Arial"/>
        <family val="2"/>
      </rPr>
      <t xml:space="preserve">To be disaggregated by:
(i) CFC contribution:
</t>
    </r>
    <r>
      <rPr>
        <u/>
        <sz val="10"/>
        <color rgb="FF000000"/>
        <rFont val="Arial"/>
        <family val="2"/>
      </rPr>
      <t xml:space="preserve">
Assumption</t>
    </r>
    <r>
      <rPr>
        <b/>
        <sz val="10"/>
        <color rgb="FF000000"/>
        <rFont val="Arial"/>
        <family val="2"/>
      </rPr>
      <t xml:space="preserve">: </t>
    </r>
    <r>
      <rPr>
        <sz val="10"/>
        <color rgb="FF000000"/>
        <rFont val="Arial"/>
        <family val="2"/>
      </rPr>
      <t xml:space="preserve">Matching CFC contribution to modelled loan disbursements.
</t>
    </r>
    <r>
      <rPr>
        <u/>
        <sz val="10"/>
        <color rgb="FF000000"/>
        <rFont val="Arial"/>
        <family val="2"/>
      </rPr>
      <t>Measurement</t>
    </r>
    <r>
      <rPr>
        <b/>
        <sz val="10"/>
        <color rgb="FF000000"/>
        <rFont val="Arial"/>
        <family val="2"/>
      </rPr>
      <t xml:space="preserve">: </t>
    </r>
    <r>
      <rPr>
        <sz val="10"/>
        <color rgb="FF000000"/>
        <rFont val="Arial"/>
        <family val="2"/>
      </rPr>
      <t xml:space="preserve">CFC accounting of loans disbursed. 
</t>
    </r>
    <r>
      <rPr>
        <b/>
        <sz val="10"/>
        <color rgb="FF000000"/>
        <rFont val="Arial"/>
        <family val="2"/>
      </rPr>
      <t>(ii) Business and 3rd party contribution:</t>
    </r>
    <r>
      <rPr>
        <sz val="10"/>
        <color rgb="FF000000"/>
        <rFont val="Arial"/>
        <family val="2"/>
      </rPr>
      <t xml:space="preserve">
</t>
    </r>
    <r>
      <rPr>
        <u/>
        <sz val="10"/>
        <color rgb="FF000000"/>
        <rFont val="Arial"/>
        <family val="2"/>
      </rPr>
      <t>Assumption</t>
    </r>
    <r>
      <rPr>
        <sz val="10"/>
        <color rgb="FF000000"/>
        <rFont val="Arial"/>
        <family val="2"/>
      </rPr>
      <t xml:space="preserve">: The matching contribution to modelled loan disbursements (standard CFC requirement of matching contribution by business owner of third party investor).
</t>
    </r>
    <r>
      <rPr>
        <u/>
        <sz val="10"/>
        <color rgb="FF000000"/>
        <rFont val="Arial"/>
        <family val="2"/>
      </rPr>
      <t>Measurement</t>
    </r>
    <r>
      <rPr>
        <sz val="10"/>
        <color rgb="FF000000"/>
        <rFont val="Arial"/>
        <family val="2"/>
      </rPr>
      <t>: As documented by businesses (e.g. account statements, loan agreements).</t>
    </r>
  </si>
  <si>
    <t>Number of policy and investment decisions by Government, Investors, Agribusinesses and FCDO missions in favour of smallholder related agribusiness as a result of the activities and outputs of the programme, where CASA has plausibly influenced them  (cumulative)
 ** This quantitative number will be supplemented with additional qualitative information on the types of decisions, the strength of the causal relationship to CASA and the possible impacts of such decisions on smallholders and agribusinesses.</t>
  </si>
  <si>
    <t>FASA to provide a short memo each year alongside logframe setting out the number of decisions influenced by FASA, if any, with a few lines justification</t>
  </si>
  <si>
    <t>CFC to provide a short memo each year alongside logframe setting out the number of decisions influenced by CFC, if any, with a few lines justification</t>
  </si>
  <si>
    <r>
      <rPr>
        <b/>
        <sz val="10"/>
        <color rgb="FF000000"/>
        <rFont val="Arial"/>
        <family val="2"/>
      </rPr>
      <t xml:space="preserve">Outcome Indicator X </t>
    </r>
    <r>
      <rPr>
        <b/>
        <sz val="10"/>
        <color rgb="FFFF0000"/>
        <rFont val="Arial"/>
        <family val="2"/>
      </rPr>
      <t>NEW</t>
    </r>
  </si>
  <si>
    <t xml:space="preserve">Area under sustainable management practices </t>
  </si>
  <si>
    <t>KPI#17</t>
  </si>
  <si>
    <r>
      <rPr>
        <b/>
        <sz val="10"/>
        <color rgb="FF000000"/>
        <rFont val="Arial"/>
        <family val="2"/>
      </rPr>
      <t xml:space="preserve">Assumption: </t>
    </r>
    <r>
      <rPr>
        <sz val="10"/>
        <color rgb="FF000000"/>
        <rFont val="Arial"/>
        <family val="2"/>
      </rPr>
      <t xml:space="preserve">Based on average reported area under sustainable management relative to loan size in current CFC portfolio minus 10%.
</t>
    </r>
    <r>
      <rPr>
        <b/>
        <sz val="10"/>
        <color rgb="FF000000"/>
        <rFont val="Arial"/>
        <family val="2"/>
      </rPr>
      <t>Measurement:</t>
    </r>
    <r>
      <rPr>
        <sz val="10"/>
        <color rgb="FF000000"/>
        <rFont val="Arial"/>
        <family val="2"/>
      </rPr>
      <t xml:space="preserve"> SME reporting.</t>
    </r>
  </si>
  <si>
    <t>Number of scaled SMEs with improved financial performance  (cumulative)</t>
  </si>
  <si>
    <r>
      <rPr>
        <b/>
        <sz val="10"/>
        <color rgb="FF000000"/>
        <rFont val="Arial"/>
        <family val="2"/>
      </rPr>
      <t xml:space="preserve">Assumption: </t>
    </r>
    <r>
      <rPr>
        <sz val="10"/>
        <color rgb="FF000000"/>
        <rFont val="Arial"/>
        <family val="2"/>
      </rPr>
      <t xml:space="preserve">Half of all financed businesses to improve financial performance (net income margin).
</t>
    </r>
    <r>
      <rPr>
        <b/>
        <sz val="10"/>
        <color rgb="FF000000"/>
        <rFont val="Arial"/>
        <family val="2"/>
      </rPr>
      <t>Measurement:</t>
    </r>
    <r>
      <rPr>
        <sz val="10"/>
        <color rgb="FF000000"/>
        <rFont val="Arial"/>
        <family val="2"/>
      </rPr>
      <t xml:space="preserve"> Business submitted financials.</t>
    </r>
  </si>
  <si>
    <t>CASA DevCap Outputs</t>
  </si>
  <si>
    <r>
      <rPr>
        <b/>
        <sz val="10"/>
        <color rgb="FF000000"/>
        <rFont val="Arial"/>
        <family val="2"/>
      </rPr>
      <t xml:space="preserve">Output </t>
    </r>
    <r>
      <rPr>
        <b/>
        <sz val="10"/>
        <color rgb="FFFF0000"/>
        <rFont val="Arial"/>
        <family val="2"/>
      </rPr>
      <t>NEW</t>
    </r>
  </si>
  <si>
    <t>Developmental capital grant disbursed to impact investors</t>
  </si>
  <si>
    <t>Number of investment funds receiving concessional capital through CASA DevCap (cumulative)</t>
  </si>
  <si>
    <t>No investments before end of 2025, then 1 investment each year in an IF that is aligned with CASA DevCap criteria</t>
  </si>
  <si>
    <t>Value (GBP) of FCDO investment capital funding deployed (cumulative)</t>
  </si>
  <si>
    <t>Those amounts are in line with FCDO disbursement schedule to FASA (totalling to c. 4m£ to be deployed in investment funds, 58% of the total 7m£)</t>
  </si>
  <si>
    <t>£750,000</t>
  </si>
  <si>
    <t>£1,500,000</t>
  </si>
  <si>
    <t>£2,250,000</t>
  </si>
  <si>
    <r>
      <rPr>
        <b/>
        <sz val="10"/>
        <color theme="1"/>
        <rFont val="Arial"/>
        <family val="2"/>
      </rPr>
      <t xml:space="preserve">Assumption: </t>
    </r>
    <r>
      <rPr>
        <sz val="10"/>
        <color theme="1"/>
        <rFont val="Arial"/>
        <family val="2"/>
      </rPr>
      <t>GBP 15,000 per TA project, GBP 300,000 per loan. First TA projects same year as first loan.</t>
    </r>
    <r>
      <rPr>
        <b/>
        <sz val="10"/>
        <color theme="1"/>
        <rFont val="Arial"/>
        <family val="2"/>
      </rPr>
      <t xml:space="preserve">
Measurement: </t>
    </r>
    <r>
      <rPr>
        <sz val="10"/>
        <color theme="1"/>
        <rFont val="Arial"/>
        <family val="2"/>
      </rPr>
      <t>CFC documentation on loans disbursed and TA funds deployed.</t>
    </r>
  </si>
  <si>
    <t>Output 4</t>
  </si>
  <si>
    <t>Output 4.1</t>
  </si>
  <si>
    <t>Number of funds supported with technical assistance funded by CASA DevCap (cumulative)</t>
  </si>
  <si>
    <t>TA KPI #2: Number of individuals and organisations informed by ICF Technical Assistance</t>
  </si>
  <si>
    <t>All these IFs will benefit from TA funded by CASA DevCap (100% of IFs receive capacity building provided by CGIAR on climate, please ref. to FASA KPI 2)</t>
  </si>
  <si>
    <t>The number of businesses supported with Technical Assistance funded by CASA DevCap  (cumulative)
 Disaggregated by:
2.2.1) Number of businesses with climate initiatives supported
2.2.2) Number of businesses with gender initiatives supported</t>
  </si>
  <si>
    <t>Under the various assumptions explained above, we expect 0, 24, 37 then 53 SMEs cumulative in the funded IFs. We assume that 50% of them are in the agricultural sector. And 50% of these agri-SMEs will use TA</t>
  </si>
  <si>
    <r>
      <rPr>
        <sz val="10"/>
        <color theme="1"/>
        <rFont val="Arial"/>
        <family val="2"/>
      </rPr>
      <t xml:space="preserve">To be disaggregated by climate and gender initiatives.
</t>
    </r>
    <r>
      <rPr>
        <b/>
        <sz val="10"/>
        <color theme="1"/>
        <rFont val="Arial"/>
        <family val="2"/>
      </rPr>
      <t xml:space="preserve">
Assumption</t>
    </r>
    <r>
      <rPr>
        <sz val="10"/>
        <color theme="1"/>
        <rFont val="Arial"/>
        <family val="2"/>
      </rPr>
      <t xml:space="preserve">: All businesses supported with TA. Half of TA projects to encompass climate initiatives, and half gender, and assuming max one of these per business. First TA projects same year as first loan.
</t>
    </r>
    <r>
      <rPr>
        <b/>
        <sz val="10"/>
        <color theme="1"/>
        <rFont val="Arial"/>
        <family val="2"/>
      </rPr>
      <t>Measurement</t>
    </r>
    <r>
      <rPr>
        <sz val="10"/>
        <color theme="1"/>
        <rFont val="Arial"/>
        <family val="2"/>
      </rPr>
      <t>: As documented by CFC TA committee (implemented TA programmes).</t>
    </r>
  </si>
  <si>
    <t>Capture the number of ALL TA projects at agri-SME level (not only inclusive or green TA, but also core business TA projects). We assume that each agri-SMEs will be supported through 2 TA missions</t>
  </si>
  <si>
    <r>
      <rPr>
        <b/>
        <sz val="10"/>
        <color theme="1"/>
        <rFont val="Arial"/>
        <family val="2"/>
      </rPr>
      <t>Assumption:</t>
    </r>
    <r>
      <rPr>
        <sz val="10"/>
        <color theme="1"/>
        <rFont val="Arial"/>
        <family val="2"/>
      </rPr>
      <t xml:space="preserve"> Half of TA projects to encompass climate resilience and smallholder access (may overlap with 2.2.1). First TA projects same year as first loan.
</t>
    </r>
    <r>
      <rPr>
        <b/>
        <sz val="10"/>
        <color theme="1"/>
        <rFont val="Arial"/>
        <family val="2"/>
      </rPr>
      <t>Measurement:</t>
    </r>
    <r>
      <rPr>
        <sz val="10"/>
        <color theme="1"/>
        <rFont val="Arial"/>
        <family val="2"/>
      </rPr>
      <t xml:space="preserve"> As documented by CFC TA committee (implemented TA programmes)</t>
    </r>
  </si>
  <si>
    <r>
      <rPr>
        <b/>
        <sz val="10"/>
        <color rgb="FF000000"/>
        <rFont val="Arial"/>
        <family val="2"/>
      </rPr>
      <t>Output Indicator 4.</t>
    </r>
    <r>
      <rPr>
        <b/>
        <sz val="10"/>
        <color rgb="FFFF0000"/>
        <rFont val="Arial"/>
        <family val="2"/>
      </rPr>
      <t>X</t>
    </r>
  </si>
  <si>
    <t>Value (GBP) of FCDO technical assistance funding deployed (cumulative)</t>
  </si>
  <si>
    <t xml:space="preserve">-   </t>
  </si>
  <si>
    <t>These TA amounts only capture what is deployed at agri-SME level (in line with output indicator 4.3). TA will continue to be deployed throughout the holding period of Casadev eligible funds by FASA (10 years+)</t>
  </si>
  <si>
    <t>£0</t>
  </si>
  <si>
    <r>
      <rPr>
        <b/>
        <sz val="10"/>
        <color theme="1"/>
        <rFont val="Arial"/>
        <family val="2"/>
      </rPr>
      <t>Assumption:</t>
    </r>
    <r>
      <rPr>
        <sz val="10"/>
        <color theme="1"/>
        <rFont val="Arial"/>
        <family val="2"/>
      </rPr>
      <t xml:space="preserve"> GBP 15,000 per TA project. First TA projects same year as first loan.
</t>
    </r>
    <r>
      <rPr>
        <b/>
        <sz val="10"/>
        <color theme="1"/>
        <rFont val="Arial"/>
        <family val="2"/>
      </rPr>
      <t xml:space="preserve">
Measurement:</t>
    </r>
    <r>
      <rPr>
        <sz val="10"/>
        <color theme="1"/>
        <rFont val="Arial"/>
        <family val="2"/>
      </rPr>
      <t xml:space="preserve"> CFC reporting on TA funds deployed.</t>
    </r>
  </si>
  <si>
    <t>Output 6</t>
  </si>
  <si>
    <t>Number of written outputs produced contributing to the evidence base on SHF inclusive or green agribusiness investment  (cumulative)</t>
  </si>
  <si>
    <t>1 annual report per year, first one is due in July 2026</t>
  </si>
  <si>
    <r>
      <rPr>
        <b/>
        <sz val="10"/>
        <color theme="1"/>
        <rFont val="Arial"/>
        <family val="2"/>
      </rPr>
      <t>Assumption:</t>
    </r>
    <r>
      <rPr>
        <sz val="10"/>
        <color theme="1"/>
        <rFont val="Arial"/>
        <family val="2"/>
      </rPr>
      <t xml:space="preserve"> All implemented projects as minimum covered in CFC Annual Report.
</t>
    </r>
    <r>
      <rPr>
        <b/>
        <sz val="10"/>
        <color theme="1"/>
        <rFont val="Arial"/>
        <family val="2"/>
      </rPr>
      <t>Measurement:</t>
    </r>
    <r>
      <rPr>
        <sz val="10"/>
        <color theme="1"/>
        <rFont val="Arial"/>
        <family val="2"/>
      </rPr>
      <t xml:space="preserve"> As documented by CFC written outputs.</t>
    </r>
  </si>
  <si>
    <r>
      <rPr>
        <b/>
        <sz val="11"/>
        <color rgb="FFC55A11"/>
        <rFont val="Arial"/>
        <family val="2"/>
      </rPr>
      <t xml:space="preserve">
CASA LOGFRAME REVISONS - SEPT 2025</t>
    </r>
    <r>
      <rPr>
        <sz val="11"/>
        <color rgb="FFC55A11"/>
        <rFont val="Arial"/>
        <family val="2"/>
      </rPr>
      <t xml:space="preserve">
</t>
    </r>
    <r>
      <rPr>
        <sz val="12"/>
        <color rgb="FFC55A11"/>
        <rFont val="Arial"/>
        <family val="2"/>
      </rPr>
      <t xml:space="preserve">The 2025 logframe revisions included several adjustments prompted by budget cuts that affected the anticipated full implementation in Year 7. As a result, the Nepal and Malawi projects were closed out earlier than expected, in the first quarter of Year 7 (2025/26), leaving Ethiopia and Rwanda to continue until December 2025. Consequently, targets were revised to align with the available resources. In addition, Component D – Aceli was incorporated.
Below is an overview of the main adjustments made to each CASA component as part of the September 2025 logframe revisions:
</t>
    </r>
    <r>
      <rPr>
        <b/>
        <sz val="12"/>
        <color rgb="FFC55A11"/>
        <rFont val="Arial"/>
        <family val="2"/>
      </rPr>
      <t xml:space="preserve">Comp A Outcome Indicator 1: </t>
    </r>
    <r>
      <rPr>
        <sz val="12"/>
        <color rgb="FFC55A11"/>
        <rFont val="Arial"/>
        <family val="2"/>
      </rPr>
      <t xml:space="preserve">The number of smallholders expected to benefit from CASA through increased productivity, sales, incomes, and improved climate resilience has been revised down to 202,600 from the initial projection of 204,906.This adjustment is based on benefit rate trends observed in previous outcome assessments for Malawi and Nepal, which stood at 53%. For 2025, outcome assessments will focus on Ethiopia and Rwanda. Since these programmes are relatively new in terms of implementation, a conservative estimate is that 8,060 smallholders (53% of the total outreach of 16,121 as of June 2025) will benefit. This brings the cumulative Year 7 target to 202,600.
</t>
    </r>
    <r>
      <rPr>
        <b/>
        <sz val="12"/>
        <color rgb="FFC55A11"/>
        <rFont val="Arial"/>
        <family val="2"/>
      </rPr>
      <t>Comp A Outcome Indicator 2 :</t>
    </r>
    <r>
      <rPr>
        <sz val="12"/>
        <color rgb="FFC55A11"/>
        <rFont val="Arial"/>
        <family val="2"/>
      </rPr>
      <t xml:space="preserve">The target was retained at 10% as it was not considered feasible to increase. The SHFs scheduled for the endline outcome assessments had their baselines conducted in June 2024 and July 2025, which provides an insufficient interval to demonstrate increased impact within the 2025 assessment period.
</t>
    </r>
    <r>
      <rPr>
        <b/>
        <sz val="12"/>
        <color rgb="FFC55A11"/>
        <rFont val="Arial"/>
        <family val="2"/>
      </rPr>
      <t>Comp A Outcome 4 :</t>
    </r>
    <r>
      <rPr>
        <sz val="12"/>
        <color rgb="FFC55A11"/>
        <rFont val="Arial"/>
        <family val="2"/>
      </rPr>
      <t xml:space="preserve"> The Year 7 target  for the outcome indicator  4.1 was adjusted from 29 to 25 due to the early phase-out of Nepal and Malawi, which were expected to contribute significantly toward the target. The additional seven Agri-SMEs to be mobilised for loans or equity are now anticipated to come primarily from Ethiopia and Rwanda, with a possibility of some still being realised from Nepal even after its close-out.Comp A's  Outcome indicator 4.2 that relates to 4.1 and which tracks the value of  investment mobilised by the Agri-SMEs through partner contribution,  commercial loans and Private equity  was slightly  increased from £10,155,870 to £13,422.939 having achieved £10713,878  by the end of year 6. Again the increase in the target is slightly conservative because of the early close-out of Nepal and Malawi.
</t>
    </r>
    <r>
      <rPr>
        <b/>
        <sz val="12"/>
        <color rgb="FFC55A11"/>
        <rFont val="Arial"/>
        <family val="2"/>
      </rPr>
      <t>Comp A Outcome 5:</t>
    </r>
    <r>
      <rPr>
        <sz val="12"/>
        <color rgb="FFC55A11"/>
        <rFont val="Arial"/>
        <family val="2"/>
      </rPr>
      <t xml:space="preserve"> Comp A plan to achieve 2 from Ethiopia and 2 from Rwanda pushing the target  up from 5 to 9. With 6 additional from CASA TAF, Nil from Comp C and 4 from Comp A the overall target increases from the initial 47 to 56
</t>
    </r>
    <r>
      <rPr>
        <b/>
        <sz val="12"/>
        <color rgb="FFC55A11"/>
        <rFont val="Arial"/>
        <family val="2"/>
      </rPr>
      <t xml:space="preserve">
CASA TAF's Outcome indicator 4.2</t>
    </r>
    <r>
      <rPr>
        <sz val="12"/>
        <color rgb="FFC55A11"/>
        <rFont val="Arial"/>
        <family val="2"/>
      </rPr>
      <t xml:space="preserve"> target now includes the targets for CASA Kenya and CASA South Africa, along with the additional investment into CASA Plus unlocked by the CASA TAF uplift, bringing the total target to £18m.
</t>
    </r>
    <r>
      <rPr>
        <b/>
        <sz val="12"/>
        <color rgb="FFC55A11"/>
        <rFont val="Arial"/>
        <family val="2"/>
      </rPr>
      <t xml:space="preserve">Outcome 5: CASA TAF </t>
    </r>
    <r>
      <rPr>
        <sz val="12"/>
        <color rgb="FFC55A11"/>
        <rFont val="Arial"/>
        <family val="2"/>
      </rPr>
      <t xml:space="preserve">has increased its target for the indicator for Outcome 5 from 5 to 16 to reflect the higher number of decisions influences as well as the influence the market building work CASA Plus is undertaking.
</t>
    </r>
    <r>
      <rPr>
        <b/>
        <sz val="12"/>
        <color rgb="FFC55A11"/>
        <rFont val="Arial"/>
        <family val="2"/>
      </rPr>
      <t xml:space="preserve">Comp A Output 1.1: </t>
    </r>
    <r>
      <rPr>
        <sz val="12"/>
        <color rgb="FFC55A11"/>
        <rFont val="Arial"/>
        <family val="2"/>
      </rPr>
      <t xml:space="preserve">Having already achieved 96 at the end of year6-2024/25, the target was revised from 90 to 97 in Sept 2025. The additional target expected from Rwanda in year 7.
</t>
    </r>
    <r>
      <rPr>
        <b/>
        <sz val="12"/>
        <color rgb="FFC55A11"/>
        <rFont val="Arial"/>
        <family val="2"/>
      </rPr>
      <t xml:space="preserve">Comp A Output 1.2 : </t>
    </r>
    <r>
      <rPr>
        <sz val="12"/>
        <color rgb="FFC55A11"/>
        <rFont val="Arial"/>
        <family val="2"/>
      </rPr>
      <t xml:space="preserve">Revised the target for the smallholder farmers supported by CASA Comp A from initial 466,801(340,000 supported on aggregation and market offtaker) to 418,000(340,000 i.e 81.3% strenghtened  aggregation and offtaker arrangement).  By the end of year 6 Comp A achieved 380,907(310,558 on strengthened aggregation and offtaker arrangements). By setting the programme target at 418,000 means we have revised Malawi and Nepal down by 35,948 due to early close out and revised the Ethiopia and Rwanda target in year 7 from 55,150 to 38,297 due to funding and early closeout.
</t>
    </r>
    <r>
      <rPr>
        <b/>
        <sz val="12"/>
        <color rgb="FFC55A11"/>
        <rFont val="Arial"/>
        <family val="2"/>
      </rPr>
      <t xml:space="preserve">Comp A Output Indicator 2.1:  </t>
    </r>
    <r>
      <rPr>
        <sz val="12"/>
        <color rgb="FFC55A11"/>
        <rFont val="Arial"/>
        <family val="2"/>
      </rPr>
      <t xml:space="preserve">The target for the number of Agri-SMEs receiving investment readiness support in Year 7 was revised from 60 to 63. A recurring error was identified in reporting since Year 4, where the number of Agri-SMEs receiving support to become investment ready was underreported as 6 instead of 8. Correcting this raises the total achievement for Year 6 from 60 to 62. The net increase in the indicator target for Year 7 is therefore 1.
</t>
    </r>
    <r>
      <rPr>
        <b/>
        <sz val="12"/>
        <color rgb="FFC55A11"/>
        <rFont val="Arial"/>
        <family val="2"/>
      </rPr>
      <t xml:space="preserve">Comp A Output Indicator 2.4: </t>
    </r>
    <r>
      <rPr>
        <sz val="12"/>
        <color rgb="FFC55A11"/>
        <rFont val="Arial"/>
        <family val="2"/>
      </rPr>
      <t xml:space="preserve"> By the end of Year 6, 22 were achieved. Accordingly, the Year 7 target was revised upward from 18 to 22. The additional 4 are expected to come from Ethiopia (2) and Rwanda (2).
</t>
    </r>
    <r>
      <rPr>
        <b/>
        <sz val="12"/>
        <color rgb="FFC55A11"/>
        <rFont val="Arial"/>
        <family val="2"/>
      </rPr>
      <t>Comp C Output 6.1:</t>
    </r>
    <r>
      <rPr>
        <sz val="12"/>
        <color rgb="FFC55A11"/>
        <rFont val="Arial"/>
        <family val="2"/>
      </rPr>
      <t xml:space="preserve"> i)Research reports /CA review increassed from 39 to 46 while, ii). Other written outputs increased from 39 to 54. Detailed breakdown of the sources in the logframe.
</t>
    </r>
    <r>
      <rPr>
        <b/>
        <sz val="12"/>
        <color rgb="FFC55A11"/>
        <rFont val="Arial"/>
        <family val="2"/>
      </rPr>
      <t>Comp D: ACELI AFRICA</t>
    </r>
    <r>
      <rPr>
        <sz val="12"/>
        <color rgb="FFC55A11"/>
        <rFont val="Arial"/>
        <family val="2"/>
      </rPr>
      <t xml:space="preserve">
</t>
    </r>
    <r>
      <rPr>
        <b/>
        <sz val="12"/>
        <color rgb="FFC55A11"/>
        <rFont val="Arial"/>
        <family val="2"/>
      </rPr>
      <t>Comp D Outcome 1</t>
    </r>
    <r>
      <rPr>
        <sz val="12"/>
        <color rgb="FFC55A11"/>
        <rFont val="Arial"/>
        <family val="2"/>
      </rPr>
      <t xml:space="preserve">-The initial </t>
    </r>
    <r>
      <rPr>
        <b/>
        <sz val="12"/>
        <color rgb="FFC55A11"/>
        <rFont val="Arial"/>
        <family val="2"/>
      </rPr>
      <t>Outcome indicator 1.1</t>
    </r>
    <r>
      <rPr>
        <sz val="12"/>
        <color rgb="FFC55A11"/>
        <rFont val="Arial"/>
        <family val="2"/>
      </rPr>
      <t xml:space="preserve"> : % of farmers accessing markets for the first time through their SME was Adjusted for 2025/2026 to: </t>
    </r>
    <r>
      <rPr>
        <i/>
        <sz val="12"/>
        <color rgb="FFC55A11"/>
        <rFont val="Arial"/>
        <family val="2"/>
      </rPr>
      <t xml:space="preserve">% growth of payments to farmers. 
</t>
    </r>
    <r>
      <rPr>
        <b/>
        <i/>
        <sz val="12"/>
        <color rgb="FFC55A11"/>
        <rFont val="Arial"/>
        <family val="2"/>
      </rPr>
      <t>Comp D Outcome 1</t>
    </r>
    <r>
      <rPr>
        <i/>
        <sz val="12"/>
        <color rgb="FFC55A11"/>
        <rFont val="Arial"/>
        <family val="2"/>
      </rPr>
      <t xml:space="preserve"> - The i</t>
    </r>
    <r>
      <rPr>
        <sz val="12"/>
        <color rgb="FFC55A11"/>
        <rFont val="Arial"/>
        <family val="2"/>
      </rPr>
      <t xml:space="preserve">nitial </t>
    </r>
    <r>
      <rPr>
        <b/>
        <sz val="12"/>
        <color rgb="FFC55A11"/>
        <rFont val="Arial"/>
        <family val="2"/>
      </rPr>
      <t>Outcome indicator 1.2</t>
    </r>
    <r>
      <rPr>
        <sz val="12"/>
        <color rgb="FFC55A11"/>
        <rFont val="Arial"/>
        <family val="2"/>
      </rPr>
      <t xml:space="preserve">: % of farmers that would have sold less produce without the SME was Adjusted for 2025/2026 to: </t>
    </r>
    <r>
      <rPr>
        <i/>
        <sz val="12"/>
        <color rgb="FFC55A11"/>
        <rFont val="Arial"/>
        <family val="2"/>
      </rPr>
      <t>% growth of annual revenue of borrowers returning for a second or third loan supported by Aceli.</t>
    </r>
    <r>
      <rPr>
        <sz val="11"/>
        <color rgb="FFC55A11"/>
        <rFont val="Arial"/>
        <family val="2"/>
      </rPr>
      <t xml:space="preserve">
</t>
    </r>
    <r>
      <rPr>
        <b/>
        <sz val="12"/>
        <color rgb="FFC55A11"/>
        <rFont val="Arial"/>
        <family val="2"/>
      </rPr>
      <t>DevCap</t>
    </r>
    <r>
      <rPr>
        <sz val="12"/>
        <color rgb="FFC55A11"/>
        <rFont val="Arial"/>
        <family val="2"/>
      </rPr>
      <t>- Added</t>
    </r>
  </si>
  <si>
    <r>
      <rPr>
        <sz val="11"/>
        <color rgb="FF000000"/>
        <rFont val="Arial"/>
        <family val="2"/>
      </rPr>
      <t xml:space="preserve">The 2024 logframe revision had a fewer recommended adjustments compared to 2023 revision period which had a significant recommendations for redefinining and diseggreagating  indicators across all results levels, as detailed in the last sheet, cover note 2023. The overacrching amendment in 2024 revision period was to re-organise the logframe to make it user-friendly by pushing the indicators no longer tracked to the LF history sheet, having standalone components outcome and output sheets. Below is a summary of the indicator specific adjustments:
</t>
    </r>
    <r>
      <rPr>
        <b/>
        <sz val="11"/>
        <color rgb="FF000000"/>
        <rFont val="Arial"/>
        <family val="2"/>
      </rPr>
      <t>Impact Indicator 1</t>
    </r>
    <r>
      <rPr>
        <sz val="11"/>
        <color rgb="FF000000"/>
        <rFont val="Arial"/>
        <family val="2"/>
      </rPr>
      <t xml:space="preserve">: PPI survey and analysis to apply the new international poverty line $2.15 PPD revised in Sept 2022 using the 2017 PPP. It was noted that some countries may not have their Country PPI tools including look up tables  updated to the revised International Poverty Line( hence applying the $1.90 PPD. 
</t>
    </r>
    <r>
      <rPr>
        <b/>
        <sz val="11"/>
        <color rgb="FF000000"/>
        <rFont val="Arial"/>
        <family val="2"/>
      </rPr>
      <t xml:space="preserve">Impact Indicator 3 (ICF KPI 4): </t>
    </r>
    <r>
      <rPr>
        <sz val="11"/>
        <color rgb="FF000000"/>
        <rFont val="Arial"/>
        <family val="2"/>
      </rPr>
      <t xml:space="preserve">The LF review team with the support of the Clean Help Desk recommended the change in reporting from the mean resilience score and percentages  to reporting the </t>
    </r>
    <r>
      <rPr>
        <b/>
        <sz val="11"/>
        <color rgb="FF000000"/>
        <rFont val="Arial"/>
        <family val="2"/>
      </rPr>
      <t>number of SHFs with improved resilience</t>
    </r>
    <r>
      <rPr>
        <sz val="11"/>
        <color rgb="FF000000"/>
        <rFont val="Arial"/>
        <family val="2"/>
      </rPr>
      <t xml:space="preserve"> in line with the ICF KPI 4 guidelines. On the methodology  for computing the percentage of SHFs with improved resilience, it was recommended that  a baseline establishes the status based on the set of  sector specific climate practices and thereafter a follow-up study (outome  assessment) is conducted to establish how many  smallholder farmers have scored additional climate practices from the baseline. For the counterfactual, as CASA A do not construct control groups, qualitative inquiry will be used to account for the additionality, while CASA TAF does use control groups.
</t>
    </r>
    <r>
      <rPr>
        <b/>
        <sz val="11"/>
        <color rgb="FF000000"/>
        <rFont val="Arial"/>
        <family val="2"/>
      </rPr>
      <t>Outcome Indicator 1: Comp A</t>
    </r>
    <r>
      <rPr>
        <sz val="11"/>
        <color rgb="FF000000"/>
        <rFont val="Arial"/>
        <family val="2"/>
      </rPr>
      <t xml:space="preserve"> proposed some improvements were made on the methodology for capturing data on the good production and practices aspect, to ensure practices were targetted better at the farmers to whom they applied and to put general good production practices and climate smart practices together in the survey tool, then disaggregate by in the analysis. </t>
    </r>
    <r>
      <rPr>
        <b/>
        <sz val="11"/>
        <color rgb="FF000000"/>
        <rFont val="Arial"/>
        <family val="2"/>
      </rPr>
      <t>CASA TAF</t>
    </r>
    <r>
      <rPr>
        <sz val="11"/>
        <color rgb="FF000000"/>
        <rFont val="Arial"/>
        <family val="2"/>
      </rPr>
      <t>: To account for the buy-in projects, the indicator was expanded to include "underserved people". This is specifically to accommodate CASA South Africa where the target beneficiaries will be emerging commercial farm employees and not smallholder farmers or microenterprises.The target for</t>
    </r>
    <r>
      <rPr>
        <b/>
        <sz val="11"/>
        <color rgb="FF000000"/>
        <rFont val="Arial"/>
        <family val="2"/>
      </rPr>
      <t xml:space="preserve"> Outcome 1 for CASA TAF</t>
    </r>
    <r>
      <rPr>
        <sz val="11"/>
        <color rgb="FF000000"/>
        <rFont val="Arial"/>
        <family val="2"/>
      </rPr>
      <t xml:space="preserve"> now includes CASA Plus, and the two buy-in projects (South Africa and Kenya). Component D has also been added. 
</t>
    </r>
    <r>
      <rPr>
        <b/>
        <sz val="11"/>
        <color rgb="FF000000"/>
        <rFont val="Arial"/>
        <family val="2"/>
      </rPr>
      <t>Outcome Indicator 2 :Comp A</t>
    </r>
    <r>
      <rPr>
        <sz val="11"/>
        <color rgb="FF000000"/>
        <rFont val="Arial"/>
        <family val="2"/>
      </rPr>
      <t xml:space="preserve"> had been capturing additional income in GBP and percentage increase, however for projections  for Years 6 and 7 Comp A proposed to use percentage increase from the baseline as the target. As a result Comp A included a target of 10% for Years 6 and 7 based on an average 9% achieved on Year 5. The projected 10% is an increase on year-over -year (Y-O-Y) bases. Comp A to report on Impact Indicator 1 at the end of Years 6. and 7.
</t>
    </r>
    <r>
      <rPr>
        <b/>
        <sz val="11"/>
        <color rgb="FF000000"/>
        <rFont val="Arial"/>
        <family val="2"/>
      </rPr>
      <t xml:space="preserve">Outcome 4, Comp A </t>
    </r>
    <r>
      <rPr>
        <sz val="11"/>
        <color rgb="FF000000"/>
        <rFont val="Arial"/>
        <family val="2"/>
      </rPr>
      <t xml:space="preserve">: The outcome indicator 4.2 that captured third party financial investment leveraged(Commercial loans and private equity) was expanded to include partners contribution and projections for the same in Y6 and 7, based on the Year 5 LF revisions. Annual reporting will disagregate the two types of investment leverage accordingly in Years 6 and 7.
</t>
    </r>
    <r>
      <rPr>
        <b/>
        <sz val="11"/>
        <color rgb="FF000000"/>
        <rFont val="Arial"/>
        <family val="2"/>
      </rPr>
      <t>Outcome Indicator 4.1</t>
    </r>
    <r>
      <rPr>
        <sz val="11"/>
        <color rgb="FF000000"/>
        <rFont val="Arial"/>
        <family val="2"/>
      </rPr>
      <t xml:space="preserve">: </t>
    </r>
    <r>
      <rPr>
        <b/>
        <sz val="11"/>
        <color rgb="FF000000"/>
        <rFont val="Arial"/>
        <family val="2"/>
      </rPr>
      <t>CASA TAF</t>
    </r>
    <r>
      <rPr>
        <sz val="11"/>
        <color rgb="FF000000"/>
        <rFont val="Arial"/>
        <family val="2"/>
      </rPr>
      <t xml:space="preserve">: This new indicator was added to capture the number of agribusinesses receiving additional investment. Targets were added for Comp D. 
</t>
    </r>
    <r>
      <rPr>
        <b/>
        <sz val="11"/>
        <color rgb="FF000000"/>
        <rFont val="Arial"/>
        <family val="2"/>
      </rPr>
      <t>Outcome Indicator 4.2</t>
    </r>
    <r>
      <rPr>
        <sz val="11"/>
        <color rgb="FF000000"/>
        <rFont val="Arial"/>
        <family val="2"/>
      </rPr>
      <t xml:space="preserve">: </t>
    </r>
    <r>
      <rPr>
        <b/>
        <sz val="11"/>
        <color rgb="FF000000"/>
        <rFont val="Arial"/>
        <family val="2"/>
      </rPr>
      <t>CASA TAF</t>
    </r>
    <r>
      <rPr>
        <sz val="11"/>
        <color rgb="FF000000"/>
        <rFont val="Arial"/>
        <family val="2"/>
      </rPr>
      <t xml:space="preserve">: Added CASA Plus and CASA South Africa to end of programme targets.
</t>
    </r>
    <r>
      <rPr>
        <b/>
        <sz val="11"/>
        <color rgb="FF000000"/>
        <rFont val="Arial"/>
        <family val="2"/>
      </rPr>
      <t xml:space="preserve">Output 1.1, Comp A: </t>
    </r>
    <r>
      <rPr>
        <sz val="11"/>
        <color rgb="FF000000"/>
        <rFont val="Arial"/>
        <family val="2"/>
      </rPr>
      <t xml:space="preserve">Targets for year 6 was revised from 60 to 90 as a result of the CASA no-cost extension for Y6 and cost extension for Y7. Output 1.1include core SMEs and BEE projects.  
</t>
    </r>
    <r>
      <rPr>
        <b/>
        <sz val="11"/>
        <color rgb="FF000000"/>
        <rFont val="Arial"/>
        <family val="2"/>
      </rPr>
      <t>Output 1.3, Comp A</t>
    </r>
    <r>
      <rPr>
        <sz val="11"/>
        <color rgb="FF000000"/>
        <rFont val="Arial"/>
        <family val="2"/>
      </rPr>
      <t xml:space="preserve">: Elaborated  how the data is collected through the survey to ensure that SHFs are only asked about practices relevant to their sector and partner. 
</t>
    </r>
    <r>
      <rPr>
        <b/>
        <sz val="11"/>
        <color rgb="FF000000"/>
        <rFont val="Arial"/>
        <family val="2"/>
      </rPr>
      <t>Output 2.1, Comp A</t>
    </r>
    <r>
      <rPr>
        <sz val="11"/>
        <color rgb="FF000000"/>
        <rFont val="Arial"/>
        <family val="2"/>
      </rPr>
      <t xml:space="preserve"> : target for Year 6 was revised upward from 35 to 62 due to the extended CASA programme period (No-cost extension for year 6 and cost extension for year 7)
</t>
    </r>
    <r>
      <rPr>
        <b/>
        <sz val="11"/>
        <color rgb="FF000000"/>
        <rFont val="Arial"/>
        <family val="2"/>
      </rPr>
      <t>Output 2.2, Comp A</t>
    </r>
    <r>
      <rPr>
        <sz val="11"/>
        <color rgb="FF000000"/>
        <rFont val="Arial"/>
        <family val="2"/>
      </rPr>
      <t xml:space="preserve"> : was upgraded to outcome indicator 4.1 as it measured the # of Agribusiness accessing commercial investment finance which complements the original outcome 4 which measures he value of investment finance accessed. The initial Outcome indicator was split into 2, with Output 2.2 becoming 4.1 and the initial outcome 4 becoming 4.2.
</t>
    </r>
    <r>
      <rPr>
        <b/>
        <sz val="11"/>
        <color rgb="FF000000"/>
        <rFont val="Arial"/>
        <family val="2"/>
      </rPr>
      <t xml:space="preserve">Output 6.1, Comp C: </t>
    </r>
    <r>
      <rPr>
        <sz val="11"/>
        <color rgb="FF000000"/>
        <rFont val="Arial"/>
        <family val="2"/>
      </rPr>
      <t xml:space="preserve">Learning products from country learning and coms increased from 24 to 27 for year 6 and target for year 7 included due to the extended programme period and capturing of Comp B learning outputs.
</t>
    </r>
    <r>
      <rPr>
        <b/>
        <sz val="11"/>
        <color rgb="FF000000"/>
        <rFont val="Arial"/>
        <family val="2"/>
      </rPr>
      <t xml:space="preserve">Output 6.2, Comp C: </t>
    </r>
    <r>
      <rPr>
        <sz val="11"/>
        <color rgb="FF000000"/>
        <rFont val="Arial"/>
        <family val="2"/>
      </rPr>
      <t xml:space="preserve">Year 6 target for annual learning event increased from 10 to 12 , events audience increased from 1,700 to 3,700 due to the expected increased momentum of Comp C activities in year 6 and 7.
</t>
    </r>
    <r>
      <rPr>
        <b/>
        <sz val="11"/>
        <color rgb="FF000000"/>
        <rFont val="Arial"/>
        <family val="2"/>
      </rPr>
      <t xml:space="preserve">Component A Ethiopia Buy-in Project: </t>
    </r>
    <r>
      <rPr>
        <sz val="11"/>
        <color rgb="FF000000"/>
        <rFont val="Arial"/>
        <family val="2"/>
      </rPr>
      <t xml:space="preserve">The additional targets from the Ethiopia Buy-In project have been combined proportionaly with the othre Component A result measurement indicators. 
</t>
    </r>
    <r>
      <rPr>
        <b/>
        <sz val="11"/>
        <color rgb="FF000000"/>
        <rFont val="Arial"/>
        <family val="2"/>
      </rPr>
      <t xml:space="preserve">Comp B: 
</t>
    </r>
    <r>
      <rPr>
        <sz val="11"/>
        <color rgb="FF000000"/>
        <rFont val="Arial"/>
        <family val="2"/>
      </rPr>
      <t xml:space="preserve">Output 4.2: increased target from 31 to 40
Output 4.2.1: increased target from 10 to 12
Output 4.2.2: increased target from 8 to 10
Output 4.3 : Increased target from 100 to 115
Output 4.4: Increased target from 105000 to 130000
Output 4.4.1 : Increased target 20000 to 30000
Output 4.7 added to accomodate the market shaping work under CASA Plus
Output 4.8 added to accomodate the DevCap funding
</t>
    </r>
    <r>
      <rPr>
        <b/>
        <sz val="11"/>
        <color rgb="FF000000"/>
        <rFont val="Arial"/>
        <family val="2"/>
      </rPr>
      <t xml:space="preserve">New sub-components
</t>
    </r>
    <r>
      <rPr>
        <sz val="11"/>
        <color rgb="FF000000"/>
        <rFont val="Arial"/>
        <family val="2"/>
      </rPr>
      <t xml:space="preserve">CASA South Africa's logframe added
CASA Kenya's logframe added
CASA Plus Logframe added
</t>
    </r>
    <r>
      <rPr>
        <u/>
        <sz val="11"/>
        <color rgb="FFFF0000"/>
        <rFont val="Arial"/>
        <family val="2"/>
      </rPr>
      <t xml:space="preserve">These three new sub-components will contribute to CASA TAF's overall outcome targets, while there specific outputs are disaggregated into separate worksheets. 
</t>
    </r>
    <r>
      <rPr>
        <sz val="11"/>
        <color rgb="FF000000"/>
        <rFont val="Arial"/>
        <family val="2"/>
      </rPr>
      <t xml:space="preserve">
Comp D: Logframe added
Aceli Africa: Updated Logframe added in April 2025 and results updated in Sept. 2025
</t>
    </r>
  </si>
  <si>
    <t xml:space="preserve">Revised Targets (as agreed on 01/12/2023) </t>
  </si>
  <si>
    <t>To be provided from next year</t>
  </si>
  <si>
    <t xml:space="preserve"> % of target smallholder farmers with improved climate resilience Disaggregated by FCDO/ICF recommended demographic characteristic (gender, age (CASA A only), disability (CASA A only), geography</t>
  </si>
  <si>
    <t>Number of smallholder producers and micro-enterprises benefiting from CASA
i) CASA overall
ii) Component A/C
iii) Component B
iv) IIED EPIC 
Component A benefits:
- Smallholder farmer increase productivity
- Smallholder farmer increase sales
- Smallholder farmer additional income
- Smallholder farmer application of behaviour/practices that helps them better cope with the effects of climate change
Component B benefits:
- Smallholder producers and micro-enterprises that continue to buy, sell, or transact with CASA supported agribusiness partners.
- Smallholder producers and micro-enterprises that have an increase in annual net-income
- Smallholder producers and micro-enterprises that adopt a behaviour that helps them better cope with the effects of climate change
- Smallholder producers and micro-enterprises with sustained livelihoods as a result of CASA's response to crises (for example, the COVID-19 pandemic and the food and fertiliser crisis).
Disaggregated by:
- FCDO/ICF recommended demographic characteristic (gender, age (CASA A only), disability (CASA A only), geography) 
- Country
- Poorer (those earning less than the poverty line) 
- Micro-enterprises (CASA TAF Only)
- Smallholder farmers (CASA TAF Only)</t>
  </si>
  <si>
    <t>Planned (original): Comp A</t>
  </si>
  <si>
    <t>Planned (revised - 2022): Comp A</t>
  </si>
  <si>
    <t>Planned (revised -2023): Comp A</t>
  </si>
  <si>
    <t xml:space="preserve"> Planned (disaggregated): Comp A</t>
  </si>
  <si>
    <t xml:space="preserve">50% Women
30% Under poverty line 
ICF KPI 1 </t>
  </si>
  <si>
    <t xml:space="preserve">50% Women
30% Under pvoerty line
ICF KPI 1 </t>
  </si>
  <si>
    <t xml:space="preserve">50% Women
30% Under poverty line
</t>
  </si>
  <si>
    <t xml:space="preserve"> Achieved: Comp A</t>
  </si>
  <si>
    <t xml:space="preserve"> Planned (original): CASA TAF</t>
  </si>
  <si>
    <t>Planned (revised 2021): CASA TAF</t>
  </si>
  <si>
    <t xml:space="preserve"> Planned (disaggregated):   EPIC</t>
  </si>
  <si>
    <t xml:space="preserve"> Achieved: EPIC</t>
  </si>
  <si>
    <t xml:space="preserve"> Achieved (disaggregated): EPIC</t>
  </si>
  <si>
    <t xml:space="preserve">
Average % change in income amongst smallholder farmers reached by CASA that can be credibly linked to the the effects of the programme
Disaggregated by component
i) Components A 
ii) CASA TAF
iii) Country (Component A)
iv) Sector (Component A)
v) FCDO/ICF recommended demographic characteristic (gender, age, disability, geography) (Component A)</t>
  </si>
  <si>
    <t>Planned (revised 2023): Comp A  (% increase)</t>
  </si>
  <si>
    <t>Malawi, 698% (GBP 39); Nepal, 32% (GBP 142); Uganda, 185% (GBP 42)</t>
  </si>
  <si>
    <t xml:space="preserve">Malawi, 1973% (GBP 110); Nepal, -12% (GBP -53); Uganda, 399% (GBP 91) </t>
  </si>
  <si>
    <t xml:space="preserve">Cohort 1: Malawi: 3439%  (162 GBP) 
Nepal: -10% (-44 GBP)
Cohort 2: Malawi: 462% (43 GBP) 
Nepal: 13% (77 GBP) </t>
  </si>
  <si>
    <t>Planned (revised 2022): Comp A/C (£ per farmer) (uplift only)</t>
  </si>
  <si>
    <t>Achieved: Comp A average per farmer (uplift only)</t>
  </si>
  <si>
    <t>Planned (revised 2022): CASA TAF (£ per farmer)</t>
  </si>
  <si>
    <t xml:space="preserve">Achieved: CASA TAF average per farmer </t>
  </si>
  <si>
    <t>£152</t>
  </si>
  <si>
    <t>Achieved: CASA Total (Comp A+B)</t>
  </si>
  <si>
    <t>Planned (revised 2022): Comp A</t>
  </si>
  <si>
    <t>Achieved: Comp A -Third party debts</t>
  </si>
  <si>
    <t>Achieved: Comp A -Partner contribution</t>
  </si>
  <si>
    <t>Total Comp A (Partner Contri.+Third Party financial leverage)</t>
  </si>
  <si>
    <t>22% or 180,735 increase from the baseline</t>
  </si>
  <si>
    <t>Disaggregations</t>
  </si>
  <si>
    <t xml:space="preserve">
Malawi: 11,200(Poultry 8000, Aquaculture 3200)
Nepal: 7,180(Dairy 4000, Vegetable 3180)
Uganda: 34,076(Sesame 16,596, Beans 17,480)
</t>
  </si>
  <si>
    <t>Malawi 43,771 (Aquaculture 4,186, Poultry 39,585)
Nepal 76,895 (Dairy 18,674, Vegetable 58,221)
Uganda 60,069 (Sesame 32,085, Beans 27, 984)</t>
  </si>
  <si>
    <t xml:space="preserve">Component A Outputs (NIRAS) </t>
  </si>
  <si>
    <t xml:space="preserve">
Interventions supporting smallholder farmers to increase commercialisation and market engagement and climate resilience
</t>
  </si>
  <si>
    <t>Uganda -10; Beans 5;Sesame 5
Nepal-21; Dairy 10; Veg 11
Malawi-18; Poultry 10;Aqua 8</t>
  </si>
  <si>
    <t>Uganda -10 (Beans 5;Sesame 5)
Nepal-30 (Dairy 12; Veg 14;COE 4)
Malawi-20( Poultry 13;Aquaculture 7)
Rwanda 2 (Poultry 1;Aquaculture 1
Ethiopia 1 - Soya)</t>
  </si>
  <si>
    <t>Planned (revised 2023): Comp A</t>
  </si>
  <si>
    <t xml:space="preserve">Total outreach  342,216 
(200,003 women or 58%)
New/ Strengthened aggregation: 268,720(46% women)
</t>
  </si>
  <si>
    <t xml:space="preserve">•	Uganda, 32,857
Malawi, 20,789
          Nepal, 16,741
54.4% women; 45.6% men 
•	Across outputs 1.2 and 2.3, 43% of farmers reached are living below $1.90/day.
•	Across outputs 1.2 and 2.3, 21% of households reached are headed by women, and 79% by men.
</t>
  </si>
  <si>
    <t>Uganda, 44,266
Malawi, 56,924
          Nepal, 41,492	
60% women
•	42% living below $1.90/day
•	20% Women headed households</t>
  </si>
  <si>
    <t>Uganda -138,490
Malawi-    65,291
Nepal - 89,913
60% women</t>
  </si>
  <si>
    <t xml:space="preserve">Uganda -138,490(48% women)
Malawi-    75,592(67%  women
Nepal - 128,134 (63% Women)                                                             </t>
  </si>
  <si>
    <t>Nepal-72.66% - 51% Women
Malawi-50.7% - 46% Women
Uganda- 83% - 58% Women
60% Women</t>
  </si>
  <si>
    <t xml:space="preserve">Nepal vegetable -32% (60% Women)
Nepal Dairy  77%  (54%  Women)
Malawi Aquaculture 66%(46% women)
Malawi Poultry -72% (71% Women)
</t>
  </si>
  <si>
    <t>Output Indicator 1.4</t>
  </si>
  <si>
    <t xml:space="preserve">Number of additional smallholders supported only with 
cross-cutting crisis response interventions (Covid-19, global food crisis)
Disaggregated by:
- those living under poverty line 
- FCDO/ICF recommended demographic characteristic (gender, age, disability, geography) 
</t>
  </si>
  <si>
    <t>Nepal-11 (5 Dairy; 6 Vegetable)
Malawi- 10 (5 Poultry; 5 Aqua)
Uganda 6  (3 Sesame; 3 Beans)</t>
  </si>
  <si>
    <t>Nepal-13 (6 Dairy; 7 Vegetable, COE 1)
Malawi- 12 (7 Poultry; 5 Aqua)
Uganda 6  (3 Sesame; 3 Beans)</t>
  </si>
  <si>
    <t>Nepal -7 (5 Dairy; 2 Vegetable)
Malawi-1 (Poultry)
Uganda -3 ( 2 Sesame; 1 Beans)</t>
  </si>
  <si>
    <t>Nepal -9 (7 Dairy; 2 Vegetable)
Malawi-2 (1 Poultry; 1 Aquaculture)
Uganda -3 ( 2 Sesame; 1 Beans)</t>
  </si>
  <si>
    <t>Number of investors supported with technical assistance by CASA TAF (Cumulative)Number of agribusinesses accessing commercial finance as a result of CASA support (cumulative). Disaggregated by country and sector/value chain.</t>
  </si>
  <si>
    <t>Planned (revised 2022): Comp B</t>
  </si>
  <si>
    <t xml:space="preserve">
Investor partners are eager and willing to partner with the CASA TAF; Investor partners have sufficient agribusiness investments that source from smallholders for the CASA TAF to work with; Agribusinesses want to engage with CASA TAF on inclusive TA and are willing to cost-share; Investor Learning Stakeholders engage with CASA TAF and review new literature / research on smallholder and agribusiness investments; 
</t>
  </si>
  <si>
    <t>4.2 Planned (revised 2023): Comp B</t>
  </si>
  <si>
    <t>4.2.1 Planned (revised 2023): Comp B</t>
  </si>
  <si>
    <t>4.2.1 Achieved ( Number of businesses with climate initiatives supported)</t>
  </si>
  <si>
    <t>4.2.2 Planned (revised 2023): Comp B</t>
  </si>
  <si>
    <t>Planned (revised 2023): Comp B</t>
  </si>
  <si>
    <t># of participants supported to cope with climate change</t>
  </si>
  <si>
    <t xml:space="preserve">Achieved </t>
  </si>
  <si>
    <t>4.6 Planned (revised 2023): Comp B</t>
  </si>
  <si>
    <t>4.6.1 Planned (new 2023): Comp B</t>
  </si>
  <si>
    <t>IMPACT WEIGHTING : 30%</t>
  </si>
  <si>
    <t xml:space="preserve">RISK RATING : </t>
  </si>
  <si>
    <t>EPIC Outputs (IIED)</t>
  </si>
  <si>
    <t xml:space="preserve">Degree to which small-scale rural producers and/or wider communities feel they have been empowered through project, assessed considering intra-community differentiation (e.g. wealth, status, gender, age, disability) </t>
  </si>
  <si>
    <t xml:space="preserve">see quality data reports </t>
  </si>
  <si>
    <t>Review of meeting minutes, workshop reports, outcome harvesting statements and participatory self-assessment by producers in interviews, FDGs and workshops, reflecting on the extent to which they feel they have strengthened their 'understanding', 'organising' and 'engaging' and through this are in a better position to influence other actors for more sustainable agricultural investments. Illustrative case stories shared as evidence.</t>
  </si>
  <si>
    <t xml:space="preserve">Key actors have used and applied  evidence/insight/guidance and approaches developed by the project in Nepal and Malawi </t>
  </si>
  <si>
    <t>see quality data reports</t>
  </si>
  <si>
    <t>IMPACT WEIGHTING : 0%</t>
  </si>
  <si>
    <t>RISK RATING : Minor</t>
  </si>
  <si>
    <t>Number of written outputs produced contributing to the evidence base on SHF inclusive or green agribusiness investment:</t>
  </si>
  <si>
    <t>Planned (revised 2022): Comp A/C</t>
  </si>
  <si>
    <t>i) 35 ii)24</t>
  </si>
  <si>
    <t>Disaggregation: Number of which document insights into opportunities or models with co-benefits between SHF incomes, Climate resilience and/or Food security</t>
  </si>
  <si>
    <t>i) 30 cumulative (CAPR 2022, 2 research papers, 2 learning papers for Y5)
 ii) 23 cumulative (1 policy brief, 1 briefing note, 4 case studies for Y5)</t>
  </si>
  <si>
    <t xml:space="preserve">a) Component A/C: </t>
  </si>
  <si>
    <t xml:space="preserve">Planned (revised 2022): CASA TAF </t>
  </si>
  <si>
    <t>5 reports ;12 case studies</t>
  </si>
  <si>
    <t xml:space="preserve">    i) research reports/CA review, </t>
  </si>
  <si>
    <t xml:space="preserve">    ii) Other written outputs</t>
  </si>
  <si>
    <t xml:space="preserve">i)3 reports; 4 briefing notes; 1 guidance tool
ii) 3 lesson learning products; 8 blogs. </t>
  </si>
  <si>
    <t>b) CASA-TAF: Number of learning products developed and distributed (1 thematic learning study per year supported by case studies)</t>
  </si>
  <si>
    <t xml:space="preserve">i)3 reports; 3 briefing notes
ii) 2 lesson-sharing products; 11 blogs
</t>
  </si>
  <si>
    <t xml:space="preserve">c) EPIC: </t>
  </si>
  <si>
    <t>Planned : Malabo</t>
  </si>
  <si>
    <t xml:space="preserve">    i) research reports/briefing notes/guides, </t>
  </si>
  <si>
    <t>2reports,2 papers and 7 case studies OR i) 7 reports 
ii) 54 case studies/papers</t>
  </si>
  <si>
    <t>i) 9 (2 reports in 2021) 
ii) 60 (4 papers/briefings and 2 blogs in 2021) OR i) 9 (2 online in 2021)
ii) 77 (4 webinars held in 2021 and attendance to 13 events)</t>
  </si>
  <si>
    <t xml:space="preserve">    ii) lesson learning products/blogs</t>
  </si>
  <si>
    <t xml:space="preserve">d) Malabo:  </t>
  </si>
  <si>
    <t>"Number of events held or attended with CASA contributing to the evidence base on SHF inclusive or green agribusiness investment
a) Component A/C: 
    i) Investor summit/annual learning event, 
    ii) Other Component C organised events 
    iii) number of presentations made at other events 
    iv) number of attendees at Component C events
b) CASA-TAF: Number of 
    i)  Learning workshops, 
    ii) investor round table meetings 
    iii) # of presentations made at external events
c) EPIC: 
    i) webinars 
    ii) national outreach events 
    iii) annual partner events 
    iv) international outreach events v) # of external events attended 
d) Malabo:  
    i) Panel events
    ii) other events</t>
  </si>
  <si>
    <t>Planned:Comp A/ C</t>
  </si>
  <si>
    <t>i) 10 ; ii) 26  iii) 8  iv) 1,700</t>
  </si>
  <si>
    <t xml:space="preserve">Total number of visits per year to the CASA website.    
</t>
  </si>
  <si>
    <t>ASEAN RAI (Grow Asia and IISD)</t>
  </si>
  <si>
    <t>OUTPUT 8</t>
  </si>
  <si>
    <t>Increased engagement with financial investors who aim to encourage more responsible practices among MSMEs and agribusinesses</t>
  </si>
  <si>
    <t xml:space="preserve">That agribusinesses (particularly MSMEs) do not have capacity to accurately assess or manage the potential impact of their investments on smallholder farmer livelihoods and/or rural food security
That one key incentive for agribusinesses to positively impact smallholder livelihoods is financial, requiring a clear and compelling business case to be demonstrated. 
</t>
  </si>
  <si>
    <t>5 case studies featuring agri-SMEs to be published (2 in the Philippines, 1 in Indonesia, 2 in Vietnam)</t>
  </si>
  <si>
    <t>Published case studies, available on project partner websites and annexed to project report.</t>
  </si>
  <si>
    <t xml:space="preserve">4 written confirmations received from investors active in Vietnam and the Philippines. </t>
  </si>
  <si>
    <t>Written (incl. email) commitments from financial investors confirming their commitment, annexed to project report.</t>
  </si>
  <si>
    <t>OUTPUT 9</t>
  </si>
  <si>
    <t>Increased engagement with policymakers and enhancement of their capacity to improve the legal and policy framework governing investment in agriculture and food systems to better reflect and implement the principles of the ASEAN RAI</t>
  </si>
  <si>
    <t>2 (3?)</t>
  </si>
  <si>
    <t xml:space="preserve">That the second set of incentives for agribusinesses to positively impact smallholder livelihoods is the national legal and policy framework, which can create an enabling environment for agribusinesses to positively impact smallholder livelihoods and rural food security. 
That policymakers can benefit from capacity development and advice to help them better understand the role of the legal and policy framework in supporting smallholder livelihoods, and to initiate and implement reforms.  
</t>
  </si>
  <si>
    <t>Work in Indonesia, Vietnam and Cambodia to apply the ASEAN-RAI Alignment Assessment Tool.</t>
  </si>
  <si>
    <t>2 legal and policy advisory pro-jects– one in Lao PDR (contract farming template) and one in Cambodia (business agreement templates for Cambodian agricul-tural cooperatives).</t>
  </si>
  <si>
    <t>Indicator</t>
  </si>
  <si>
    <t>Definition</t>
  </si>
  <si>
    <t>Impact indicator 1</t>
  </si>
  <si>
    <t>Increased smallholder incomes, improved rural food security and resilience contributing to SDGs 1,2,5, 8, 10 and ICF KPI 4</t>
  </si>
  <si>
    <r>
      <rPr>
        <sz val="10"/>
        <color rgb="FFFF0000"/>
        <rFont val="Arial"/>
        <family val="2"/>
      </rPr>
      <t xml:space="preserve">This indicator indicates the effect of CASA on reducing poverty. </t>
    </r>
    <r>
      <rPr>
        <sz val="10"/>
        <color rgb="FF000000"/>
        <rFont val="Arial"/>
        <family val="2"/>
      </rPr>
      <t xml:space="preserve">Methodology: Once a PPI survey has been completed for a household, the poverty likelihood of that household is calculated by summing the score and using the Look-Up Table to convert the score to a poverty likelihood related to a poverty line. Once individual household poverty likelihoods have been calculated, these are then averaged for the group of beneficiaries surveyed to determine the poverty rate, or the percentage of the beneficiaries who live below a specific poverty line. The PPI survey is integrated into the household surveys conducted for CASA. </t>
    </r>
    <r>
      <rPr>
        <sz val="10"/>
        <color rgb="FFFF0000"/>
        <rFont val="Arial"/>
        <family val="2"/>
      </rPr>
      <t>PPI findings will be reported seperately for Component A and Component B</t>
    </r>
    <r>
      <rPr>
        <sz val="10"/>
        <color rgb="FF000000"/>
        <rFont val="Arial"/>
        <family val="2"/>
      </rPr>
      <t xml:space="preserve">. </t>
    </r>
    <r>
      <rPr>
        <sz val="10"/>
        <color rgb="FFFF0000"/>
        <rFont val="Arial"/>
        <family val="2"/>
      </rPr>
      <t>As this is a household level metric it will not be possible to disaggregate by individual demographic characteristic (gender, age, disability) but it can be disaggregated by geography (ruaral/urban). The poverty lines used reflect the poverty line for that given year (as defined for the PPI).</t>
    </r>
  </si>
  <si>
    <t>Impact indicator 2</t>
  </si>
  <si>
    <t>Mean food insecurity experience &amp; dietary diversity scores of CASA target households.
Disaggregated by geography</t>
  </si>
  <si>
    <r>
      <rPr>
        <sz val="10"/>
        <color rgb="FF000000"/>
        <rFont val="Arial"/>
        <family val="2"/>
      </rPr>
      <t>The Food Insecurity Experience Scale (FIES) Survey Module of 8 questions and the Household Dietary Diversity Score (HDDS) Survey Module of 1 question with 11 food-type specific options will be included in a household survey of farming families involved in CASA interventions. For the FIES we will use a reference period of 1 year.</t>
    </r>
    <r>
      <rPr>
        <sz val="10"/>
        <color rgb="FFFF0000"/>
        <rFont val="Arial"/>
        <family val="2"/>
      </rPr>
      <t xml:space="preserve"> PPI findings will be reported seperately for Component A and Component B</t>
    </r>
    <r>
      <rPr>
        <sz val="10"/>
        <color rgb="FF000000"/>
        <rFont val="Arial"/>
        <family val="2"/>
      </rPr>
      <t>.</t>
    </r>
    <r>
      <rPr>
        <sz val="10"/>
        <color rgb="FFFF0000"/>
        <rFont val="Arial"/>
        <family val="2"/>
      </rPr>
      <t xml:space="preserve"> As these are household level metrics it will not be possible to disaggregate by individual demographic characteristic (gender, age, disability) but it can be disaggregated by geography (ruaral/urban). </t>
    </r>
  </si>
  <si>
    <t>Impact indicator 3</t>
  </si>
  <si>
    <t>Impact indicator 3: % of target smallholder farmers with improved climate resilience. 
Disaggregated by FCDO/ICF recommended demographic characteristic (gender, age (CASA A only), disability (CASA A only), geography</t>
  </si>
  <si>
    <r>
      <rPr>
        <sz val="10"/>
        <color rgb="FF000000"/>
        <rFont val="Arial"/>
        <family val="2"/>
      </rPr>
      <t xml:space="preserve">This indicator is a bespoke index to measure smallholder farmer households resilience to </t>
    </r>
    <r>
      <rPr>
        <sz val="10"/>
        <color rgb="FFFF0000"/>
        <rFont val="Arial"/>
        <family val="2"/>
      </rPr>
      <t>climate shocks and stressors. The methodology is based on a tailored version of the TNS tool for capturing resilience (the Farm climate adaptation index, which is adapted from USAID's Assessing Climate Resilience in Smallholder Supply Chains and Mercy Corp's Farm Resilience Assessment Tool). It has 3 dimensions: Awareness, Resources, Practices. Awareness will cover awareness of climate change risks and impacts, and awareness of potential responses (adaptations, mitigations); Resources will cover aaccess to information/advisory services on predicted weather and/or pest and disease related stressors, access to climate-ready/resilient varieties of the focus crop, and access to financial resources in case of emergency (through VSLA, insurance etc); Practices will cover practice of climate resilient/adaptive farming methods relevant to the country and sector (e.g. use of organic fertilizer/compost, use of forage to feed livestock, mulching etc). This tool has been tailored to ensure it is relevant to the CASA context and in line with ICF KPI 4. One of the recommended methods for ICF KPI 4 is to use an index indicator, such as this, which captures at least 2 of the 3As. The metrics captured for the CASA resilience tool cover each of the 3As: awareness and access to weather and/or pest/disease information relates to Anticipatory capacity, access to climate-ready seeds and application of climate adaptive farming practices relates to Adaptive capacity; access to emergency financial resources relateds to Absorptive capacity</t>
    </r>
  </si>
  <si>
    <t>Outcome 1</t>
  </si>
  <si>
    <t>Number of smallholder producers and micro-enterprises benefiting from CASA
i) CASA overall
ii) Component A/C
iii) Component B
iv) IIED EPIC 
Component A benefits:
- Smallholder farmer increase productivity
- Smallholder farmer increase sales
- Smallholder farmer additional income
- Smallholder farmer application of behaviour/practices that helps them better cope with the effects of climate change
Component B benefits:
- Smallholder producers and micro-enterprises that continue to buy, sell, or transact with CASA supported agribusiness partners.
- Smallholder producers and micro-enterprises that have an increase in annual net-income
- Smallholder producers and micro-enterprises that adopt a behaviour that helps them better cope with the effects of climate change
- Smallholder producers and micro-enterprises with sustained livelihoods as a result of CASA's response to crises (for example, the COVID-19 pandemic and the food and fertiliser crisis).
Disaggregated by:
- FCDO/ICF recommended demographic characteristic (gender, age (CASA A only), disability (CASA A only), geography) 
- Poorer (those earning less than the poverty line) 
- Micro-enterprises (CASA TAF Only)
- Smallholder farmers (CASA TAF Only)</t>
  </si>
  <si>
    <r>
      <rPr>
        <sz val="10"/>
        <color rgb="FFFF0000"/>
        <rFont val="Arial"/>
        <family val="2"/>
      </rPr>
      <t xml:space="preserve">Component A: The source for data on Component A benefits is the outcome assessment survey. The proportion benefitting on each of the dimensions (productivity, sales, income) will be calculated and extrapolated to the wider population of farmers supported by CASA Compoent A to obtain the estimated number benefitting. Benefit data will be derived from comparison of productivity, sales and income levels, and levels of application of key climate adaptive/resilient production practices, from the relevant year's annual outcome assessment survey against baseline. Productivity (yield per productive unit e.g. hectare, pond, dairy animal etc) will be used over production (size of yield) as far as possible. A farmer will be counted as having benefited if one or more of the benefits have been experienced.  
</t>
    </r>
    <r>
      <rPr>
        <sz val="10"/>
        <color rgb="FF000000"/>
        <rFont val="Arial"/>
        <family val="2"/>
      </rPr>
      <t xml:space="preserve">
Component B: We will count all those smallholder farmers that benefitted by CASA TAF activities drawing on data from programme staff and supported businesses. Benefits should include at least one of the following:
- Increases in net income
- Adoption of improved climate practices
- Improved sustainable linkages to reliable, secure partners, markets or services. This includes sustained linkages with, amongst other things, improved transparency, fairer pricing, guaranteed offtake, or associated services.
Not all assessments of ‘benefits’ need to be supported by survey data through survey data can assist in formulating the assumptions used to estimate beneficiaries where actual records are not available. Benefits relating to improved linkages will also be explored qualitatively.
Some examples of how ‘assumptions’ can be used illustrate our approach to counting in CASA TAF: 
Example 1: A business has a list of 1,000 smallholder suppliers. It is supported by CASA to access a working capital loan which allows it to buy an additional 100,000 kg of product from these farmers. Data indicates that each supplier sells an average of 100 kg product to the business a year, resulting in an increase in farmers' net income from the commodity of 25%. CASA TAF will count the 1000 as beneficiaries.
Example 2: CASA TAF partners provide climate smart agricultural training to 100 of smallholders using CASA TAF funds. The partner estimates that 50% of the trained smallholders put the training into practice a climate smart agricultural practice. CASA TAF will count 50 additional beneficiaries. 
Example 3: CASA TAF assists an agribusiness sustainably scale its business and increase its supplier base by 2,000 smallholder suppliers. Data indicates that the agribusiness partner is sourcing from these smallholder farmers. CASA TAF will count the 2,000 smallholder farmers as beneficiaries.</t>
    </r>
  </si>
  <si>
    <t>Outcome 2</t>
  </si>
  <si>
    <r>
      <rPr>
        <sz val="10"/>
        <color theme="1"/>
        <rFont val="Arial"/>
        <family val="2"/>
      </rPr>
      <t xml:space="preserve">
</t>
    </r>
    <r>
      <rPr>
        <sz val="10"/>
        <color rgb="FFFF0000"/>
        <rFont val="Arial"/>
        <family val="2"/>
      </rPr>
      <t xml:space="preserve">Components A and B use different methodologies for this indicator and so results are not directly comparable. One key difference is that Component A figures  will be based on an average across all smallholder farmers supported (extrapolated from the baseline and outcome assessment panel survey samples), while Component B will based their figures on those smallholders reporting increased income given that some smallholder farmers supported through Component B are not getting support designed to have a direct effect on income (primarily those supported with crisis response and resilience support). 
Component A use their smallholder farmer surveys to capture net income from the target value chain at baseline and subsequent years. </t>
    </r>
    <r>
      <rPr>
        <sz val="10"/>
        <color theme="1"/>
        <rFont val="Arial"/>
        <family val="2"/>
      </rPr>
      <t xml:space="preserve">Income is estimated equivalent to farmers’ gross margin [gross margin= gross income – input costs] for the specific commodity of interest to the CASA intervention. It is not affordable to conduct a survey of farmers in a control group therefore additionality of the income will be estimated. We will measure income at the individual enterprise level (i.e. if there are two people within the household with separate enterprises then we will only collect data from one of them). The total number of farmers reached will then include all those farmers involved in an enterprise regardless of whether they are in the same household. Comparison over time will adjust for inflation and will use baseline local currency : GBP exchange rates. </t>
    </r>
    <r>
      <rPr>
        <sz val="10"/>
        <color rgb="FFFF0000"/>
        <rFont val="Arial"/>
        <family val="2"/>
      </rPr>
      <t xml:space="preserve">Average percentage increase from baseline to the study period is then calculated from the inflation-adjusted figures. Extra efforts will be made from 2023/24 onwards to provide evidence of link/contribution of CASA. Methods for doing this will include comparison to data on average net income for the wider population (as available), observations from country teams, and use of qualitative research with smallholder farmers to explore nature and extent of CASA's contribution to increased income.
Component B will use two approaches to determine changes in net-income. Where feasible and with a limited number of businesses (Minimum three) a quasi-experinemental approach will be used to determine the change in net income of benefiting farmers. For other businesses, Component B will rely on secondary data from the supported companies and will use evidence-based modeling to determine changes in income, as described in the MEL plan for CASA B. 
This indicator was changed in 2023 from GBP amount to percent change. GBP amount figures will still be reported in Annual Report narrative analysis. 
</t>
    </r>
    <r>
      <rPr>
        <b/>
        <sz val="10"/>
        <color theme="1"/>
        <rFont val="Arial"/>
        <family val="2"/>
      </rPr>
      <t xml:space="preserve">Tree Crop Exemption </t>
    </r>
    <r>
      <rPr>
        <sz val="10"/>
        <color theme="1"/>
        <rFont val="Arial"/>
        <family val="2"/>
      </rPr>
      <t xml:space="preserve">
Some interventions may not generate income within the lifetime of the CASA programme but are likely to have significant long-term income gains. To avoid disincentives to invest in such interventions, the number of expected beneficiaries for tree crop interventions will be counted and reported on (Outcome 1), but these farmers will not be included in the calculation of per farmer income increases (Outcome 2). </t>
    </r>
  </si>
  <si>
    <t>Outcome 3</t>
  </si>
  <si>
    <t xml:space="preserve">% Change in number of households reporting women having greater decision-making power over agricultural income and production decisions </t>
  </si>
  <si>
    <t xml:space="preserve">This is a composite indicator and is not defined as a single quantitative measure. We are interested in the number of men and women reporting changes in women’s decision-making authority over income and productive decisions, and how and why this is happening. Thus, we will use both quantitative and qualitative approaches to understanding changes in women's empowerment.
The following quantitative sub-indicators will be tracked:
•        % change in number of households reporting women to have greater degree in production-decision making processes
•        % change in number of households reporting women to have greater degree in income decision-making.
These indicators should not be rolled up into an index given that they represent a sub-component of a broader index and the diversity of interventions and varying importance of each sub-indicator means weighting each would have to be dynamic.  
Qualitative methods will be used to better understand the patterns in women’s decision-making authority over agricultural income and production. This will help us understand drivers of change; benefits related to these changes for women, men, their families and communities; and, perceptions (positive, negative, neutral) about the changes. </t>
  </si>
  <si>
    <t xml:space="preserve">Outcome 4.1 </t>
  </si>
  <si>
    <t>Number of agribusinesses accessing finance (Private or public) as a result of CASA support (cumulative). Disaggregated by country and sector/value chain.</t>
  </si>
  <si>
    <t>Based on programme reports and self-reporting from agribusinesses. This will cover public and private( loans and equity) accessed since CASA began supporting the agribusiness and for which there is evidence to show that CASA support at least contributed to the agribusiness accessing (on the understanding that other factors can also contribute)</t>
  </si>
  <si>
    <t xml:space="preserve">Outcome 4.2 </t>
  </si>
  <si>
    <r>
      <rPr>
        <sz val="10"/>
        <color rgb="FF00B050"/>
        <rFont val="Arial"/>
        <family val="2"/>
      </rPr>
      <t>i) Component A methodology: The data will primarily be collated by CASA staff from discussions with our target businesses and sector stakeholders. 
In order to be counted as linked to CASA intervention, there must</t>
    </r>
    <r>
      <rPr>
        <sz val="10"/>
        <color rgb="FFFF0000"/>
        <rFont val="Arial"/>
        <family val="2"/>
      </rPr>
      <t xml:space="preserve"> be a documented trail of evidence of CASA support to the agribusiness to enbale it access the private or public investment finance. Testimonials from the source of the finance and the agrbusiness , where possible will reinforce the evidence.</t>
    </r>
    <r>
      <rPr>
        <sz val="10"/>
        <color rgb="FF00B050"/>
        <rFont val="Arial"/>
        <family val="2"/>
      </rPr>
      <t xml:space="preserve">. These statements will be included in a database of ‘countable’ investments maintained across the programme. 
ii) Component B methodology: This indicator will capture the total value of all additional eligible private, public, and philanthropic sector investments (£). The definition of “additional” investment includes an agribusiness or investor's own contributions and cost-shares to a specific intervention initiated by CASA. It would also include any additional investments made by existing or new investor partners to sustain or scale up business models or initiatives initiated by CASA TAF. Investments will be counted once a commitment has been made (not necessarily when capital is deployed e.g. if new investment is committed but not disbursed by the end of the CASA programme, this would be counted). 
To be counted as linked to CASA TAF, there must be interview records showing that a relevant and credible external stakeholder has identified a meaningful causal link between CASA TAF and the investments made.
We will tag new investments as "climate finance" if the investments are made to target bona fide climate change mitigation and/or adaptation goals, as defined by the OECD DAC RIO Marker definitions, as per ICF KPI 11 and 12. Component A is relevant only to KPI 12 (private climate finance mobilised), while Component B will also capture for KPI 11 (public climate finance mobilised)
GBP equivalent values for all investments will be calculated using the exchange rate from oanda.com on the day the investment was made.
</t>
    </r>
  </si>
  <si>
    <t>Outcome 5</t>
  </si>
  <si>
    <r>
      <rPr>
        <sz val="10"/>
        <color theme="1"/>
        <rFont val="Arial"/>
        <family val="2"/>
      </rPr>
      <t xml:space="preserve">This should count decisions taken by CASA stakeholders that reflect a shift in the perceptions of the value of investment in smallholder farmers or a change in the capacity to engage with SMEs working with smallholder farmers. It will also count decisions taken by Government agencies, development partners, agribusinesses in support of CASA objectives as a result of support from Component A and B. It is, however, a larger focus for Component B </t>
    </r>
    <r>
      <rPr>
        <sz val="10"/>
        <color rgb="FFFF0000"/>
        <rFont val="Arial"/>
        <family val="2"/>
      </rPr>
      <t xml:space="preserve">as, due to adjustments to the original design, Component A only ran one Business Enabling Environment (BEE) intervention (Component A targets have been revised down accordingly). 
</t>
    </r>
    <r>
      <rPr>
        <sz val="10"/>
        <color theme="1"/>
        <rFont val="Arial"/>
        <family val="2"/>
      </rPr>
      <t xml:space="preserve">
This number gives a sense of the scale and reach of the programmes’ activities. It will be supplemented with additional qualitative information on the types of decisions, the strength of the causal relationship to CASA and the possible impacts of such decisions on smallholders and agribusinesses.The indicator shall be measured through qualitative follow ups with government and investors on policy decisions or reforms undertaken in favour of enhancing the competitiveness of SMES/smallholders/agribusinesses supported by CASA.
One business or investor can make multiple countable decisions. All decisions will be described and logged on a common datasheet to ensure that they meet some basic criteria. These criteria are: 
1.        Decisions must relate to an organisational activity or policy. 
2.        Decisions must be those where there is a credible case that the decision will be acted upon.  
3.        Decisions must relate to the objectives of the CASA programme to enhance producer organisation, to increase investment for agribusinesses with smallholder supply chains; to improve the enabling environment for agribusiness and to improve the development benefits from such investments.
4.        The organisation making the decision must have been exposed to some aspect of the CASA programme or network – either direct support, TA, meetings or phone calls with CASA staff or partners, access to communications materials or events. 
5.        There must be a credible narrative describing a link between exposure to CASA and the decision.  </t>
    </r>
  </si>
  <si>
    <t>Outcome 6</t>
  </si>
  <si>
    <t>Describes the mean change in the proportion of women who have been officially involved in the sequence of processes that businesses use to produce and distribute their products or services. This will be measured by establishing a baseline of the % of women included in each business's value of chain, either as customers or suppliers for Component B, as suppliers for Component A, and a follow-up at the end of the programme. We will then calculate a simple average of percentage point change in women included.</t>
  </si>
  <si>
    <t>Interventions supporting smallholder farmers to increase commercialisation and market engagement</t>
  </si>
  <si>
    <t>Number of technical assistance projects which aim to improve smallholder access to markets (cumulative)
Disaggregated by country, sector/value chain, and contribution to cross-cutting theme</t>
  </si>
  <si>
    <r>
      <rPr>
        <sz val="10"/>
        <color theme="1"/>
        <rFont val="Arial"/>
        <family val="2"/>
      </rPr>
      <t>This will count all TA projects under Comp A (including BEE or cross-cutting crisis-response projects) for which the concept note has been approved by FCDO.</t>
    </r>
    <r>
      <rPr>
        <sz val="10"/>
        <color rgb="FFFF0000"/>
        <rFont val="Arial"/>
        <family val="2"/>
      </rPr>
      <t xml:space="preserve"> Which projects have significantly contributed to cross-cutting themes will be assessed and justified by the respective cross-cutting experts in each country.</t>
    </r>
  </si>
  <si>
    <r>
      <rPr>
        <sz val="10"/>
        <color theme="1"/>
        <rFont val="Arial"/>
        <family val="2"/>
      </rPr>
      <t xml:space="preserve">Number of smallholders receiving support: total, those reached by new and/or strengthened aggregation and/or offtaker arrangements (cumulative), and those supported to better adapt to the effects of climate change as a result of CASA (ICF KPI 1)
Disaggregated by
-those living under </t>
    </r>
    <r>
      <rPr>
        <strike/>
        <sz val="10"/>
        <color theme="1"/>
        <rFont val="Arial"/>
        <family val="2"/>
      </rPr>
      <t xml:space="preserve"> </t>
    </r>
    <r>
      <rPr>
        <sz val="10"/>
        <color theme="1"/>
        <rFont val="Arial"/>
        <family val="2"/>
      </rPr>
      <t xml:space="preserve">poverty line
-FCDO/ICF recommended demographic characteristic (gender, age, disability, geography) </t>
    </r>
    <r>
      <rPr>
        <strike/>
        <sz val="10"/>
        <color theme="1"/>
        <rFont val="Arial"/>
        <family val="2"/>
      </rPr>
      <t xml:space="preserve"> </t>
    </r>
    <r>
      <rPr>
        <sz val="10"/>
        <color theme="1"/>
        <rFont val="Arial"/>
        <family val="2"/>
      </rPr>
      <t xml:space="preserve">
–Smallholders reached with cross-cutting crisis response support
</t>
    </r>
  </si>
  <si>
    <t xml:space="preserve">This indicator was adapted in 2023. It now provides a total outreach figure (formerly captured under Outcome indicator i) showing all smallhoder farmers supported by CASA and subsets of that figure showing i) number of famers reached by an intervention aimed at improving aggregation/market access and/or who directly engage with agribusinesses/SMES/off-take buyers that receive  technical assistance delivered or facilitated by the CASA programme, and ii) by those supported to better adapt to the effects of climate change as a result of CASA. In relation to i), a programme of activities could include a series of steps including productivity enhancing activities but must include aggregation/market access activities to be included here. Farmers reached by this programme of activities can be included if there is an intention for them to also benefit from the planned aggregation/ market access activities at a later stage. Only those smallholders impacted by changes in the SME business model which occur as a result of the CASA support will be counted. In relation to ii), this is how Component A will report against ICF KPI 1. Figures reported will represent the number of smallholder farmers who have received training or other forms of support which include climate smart/adative farming practices and/or technologies. This will be captured by country teams under the guidance and supervision of the Climate Change and Environment cross-cut experts in country and at programme level.  </t>
  </si>
  <si>
    <r>
      <rPr>
        <sz val="10"/>
        <color theme="1"/>
        <rFont val="Arial"/>
        <family val="2"/>
      </rPr>
      <t xml:space="preserve">Percentage of smallholder farmers who routinely apply key good production practices.
</t>
    </r>
    <r>
      <rPr>
        <sz val="10"/>
        <color rgb="FF00B050"/>
        <rFont val="Arial"/>
        <family val="2"/>
      </rPr>
      <t>Disegrate by those applying climate smart practices.</t>
    </r>
  </si>
  <si>
    <t>Based on outcome assessment survey findings on application of key good production practices. Sector-specific practices are identified in consultation with CASA country team market managers. We will calculate the percentage of farmers who report that they routinely apply each of the key practices. Results will be disaggregated by sector, as well as demographic characteristic. Best practices facilitated by CASA  will include climate practices and are pre-identified per sector. This indicator will simply investigate and analyse the proportion of the sampled SHFs applying all practices including the climate smart practices.</t>
  </si>
  <si>
    <t xml:space="preserve">Number of additional smallholders supported only with 
cross-cutting crisis response interventions (Covid-19, global food crisis)
Disaggregated by:
- those living under $1.90 per day
- FCDO/ICF recommended demographic characteristic (gender, age, disability, geography) </t>
  </si>
  <si>
    <t xml:space="preserve">Counts smallholder farmers who have benefitted from Comp A initiated support to respond to crises (including Covid and the global food crisis) which is additional to that provided through Comp A TA projects. 
</t>
  </si>
  <si>
    <t xml:space="preserve">Interventions supporting agribusinesses to grow/expand, improve ability to access finance and investment, and have a more enabling policy/regulatory environment in which to operate </t>
  </si>
  <si>
    <t xml:space="preserve">Number of agribusinesses in target value chains that receive technical assistance to improve their investment readiness (cumulative).
Disaggregated by Country and sector/value chain
</t>
  </si>
  <si>
    <t xml:space="preserve">This will capture any TA aimed at improving investment readiness, including activities to improve links and provide exposure as well as practical actrivities like supporting to have an audited set of accounts or improve governance. </t>
  </si>
  <si>
    <t>Number of agribusinesses accessing finance( from Public or private sources) as a result of CASA support (cumulative)</t>
  </si>
  <si>
    <t xml:space="preserve">Output indicator 2.2 has been updgarded to outcome 4.1 </t>
  </si>
  <si>
    <t xml:space="preserve">This refers specifically to the 6 BEE projects. These are no longer being commissioned but there is ongoing implementation and impact </t>
  </si>
  <si>
    <t xml:space="preserve">This will count any formal engagement as captured in programme reporting. It includes engagements undertaken under BEE projects and TA projects with a policy element </t>
  </si>
  <si>
    <t>An “investor partner” is an investor that is receiving or has received technical assistance for at least one business in their portfolio.</t>
  </si>
  <si>
    <t>Output 4.2</t>
  </si>
  <si>
    <t>The number of businesses supported by the CASA  Technical Assistance Facility (TAF), including businesses reached by CASA 's crisis related support (support for addressing the COVID-19 pandemic and the food and fertiliser crisis). 
Disaggregated by:
4.2.1) Number of businesses with climate initiatives supported
4.2.2) Number of businesses with gender initiatives supported</t>
  </si>
  <si>
    <t xml:space="preserve">A “supported agribusiness” is one that is receiving or has received at least one technical assistance project from CASA TAF, including inclusive business plans. Businesses supported as part of crisis response will also be counted under this indicator where they meet the criterion described above. We will further disaggregate this indicator by whether the business has been supported with gender or climate initaitives.
This indicator will be disaggregated by the level of satisfaction the business has with the IBP and process, as collected through a survey. </t>
  </si>
  <si>
    <t>Output 4.3</t>
  </si>
  <si>
    <t xml:space="preserve">A “TA project” is designed and implemented by the CASA-TAF to improve the supply chain efficiency for the agribusiness and the smallholder farmer. A “TA project” can be an Inclusive Business Plan or a TA follow-on project. A TA project is counted if it is in progress (i.e. IBP kick-off meeting has taken place or TA follow-on MoU/contract has been signed) or completed. TA projects implemented as part of the CASA Crisis response will also be counted under this indicator. </t>
  </si>
  <si>
    <t>Output 4.4</t>
  </si>
  <si>
    <t xml:space="preserve">A smallholder farmer or micro-entrepreneur* participant is one who has participated in a TA project (does not necessarily experience a change in income). Participation means that an individual directly received i) some form of technical assistance/training (i.e. attendance of series of training), ii) formal registration under company farmer support programme, iii) access to finance (i.e. at least one loan agreement signed), or iv) access to market (i.e. at least one partnership or purchase agreement signed, OR one transaction between SHF and market partner). Farmer must have received substantive access (i.e. not only attending one training) that means they could become better off because of our work.
NB. CASA TAF completes an Inclusive Business Plan (IBP) for a company, and the company implements one of the interventions described in the IBP with or without the assistance of CASA TAF during implementation, then the associated farmers or micro-entrepreneurs would be counted as participants
Smallholder farmers or micro-entrepreneur participant supported through interventions tagged as part of the CASA crisis response will also be counted under this indicator where they have received TA or training, access to finance or access to market support as described above. 
Smallholder farmer or micro-entrepreneur participant participants will also be tagged and reported on if they have been supported to better adapt to the effects of climate change, which can include training in climate smart agricultural techniques OR being provided with access to climate resilient or improved varieties OR accessing insurance products that include cover for climate related events OR other support that would assist the smallholder farmer adapt to the effects of climate change.
* A micro-entrepreneur is an individual or single household business. This may include, micro retailers, bottom of the pyramid distributors, or aggregators."
</t>
  </si>
  <si>
    <t>Output 4.5</t>
  </si>
  <si>
    <t>An investor learning stakeholder is an investor who is considering adopting, adapting or expanding investment or TA approaches in agriculture towards smallholder sourcing and responds pro-actively to CASA TAF evidence generated and shared. An investor learning stakeholder is counted as reached when they have met with CASA TAF team at a dedicated learning event (virtually or in-person); or requested further learning materials from CASA TAF; and demonstrated evidence of progress to adopting, adapting or expanding TA approaches.</t>
  </si>
  <si>
    <t>Output 4.6</t>
  </si>
  <si>
    <t xml:space="preserve">A “supported FCDO mission” is one that is receiving or has received at least one technical assistance project from CASA TAF, including studies and strategic support.
A "spin-off programme" is a programme that has been developed and deployed based on the recommendations of CASA TAF FCDO mission support and has its own budget allocation. </t>
  </si>
  <si>
    <t>Output 4.7</t>
  </si>
  <si>
    <t>A "market shaping opportunity" refers to an identified gap, challenge, or potential intervention in the market ecosystem that, if addressed, could enhance the efficiency, inclusivity, or resilience of agricultural value chains. Such opportunities may include recommendations for public-private partnerships, policy adjustments, or collaborative initiatives. A market shaping opportunity is counted when:
It has been explicitly identified and analysed in a report, study, or assessment supported by CASA TAF.
Corresponding actionable recommendations have been formally presented to relevant stakeholders, such as private sector actors, government agencies, or donor organisations, during a public-private coordination meeting or event.</t>
  </si>
  <si>
    <t>Output 4.8</t>
  </si>
  <si>
    <t>£ value of Dev Cap funding allocated for small-scale co-investment or blended finance" refers exclusively to the total amount of funding disbursed from the CASA Development Capital (DevCap) grant for small-scale co-investment or blended finance initiatives</t>
  </si>
  <si>
    <t>No definition could be traced from the history LF. The Indicator ceased to be tracked from year 4(2022/223)</t>
  </si>
  <si>
    <t xml:space="preserve">Number of written outputs produced contributing to the evidence base on SHF inclusive or green agribusiness investment: 
a) Component A/C:
    i) research reports/CA review 
    ii) Other written outputs -Including CASA TAF
Disaggregation: Number of which document insights into opportunities or models with co-benefits between SHF incomes, Climate resilience and/or Food security
</t>
  </si>
  <si>
    <t xml:space="preserve">
i) A Thematic learning study is compiled annually according to pre-agreed themes
ii) A case study is an account created by CASA TAF to exemplify its TA projects and to influence both anchor and engaged investors of the benefits of inclusive TA to agribusinesses</t>
  </si>
  <si>
    <t xml:space="preserve">"Number of events held or attended with CASA contributing to the evidence base on SHF inclusive or green agribusiness investment
a) Component A/C: 
    i) Investor summit/annual learning event - CASA TAF 
    ii) Other Component C organised events 
    iii) number of presentations made at other events 
    iv) number of attendees at Component C events
</t>
  </si>
  <si>
    <t>i) A learning workshop is an event organised by the CASA-TAF to promote the benefits of inclusive TA to key stakeholders including agribusinesses, investors, TA practitioners and donors. 
ii) An investor roundtable is targeted at investors and can be a public or private (closed-door) event. There is no prescription on number of people present. 
iii) An external event can include an event organised by another component of CASA
All events can be in person or virtual</t>
  </si>
  <si>
    <t xml:space="preserve">Total number of visits per year to the CASA website.   </t>
  </si>
  <si>
    <t xml:space="preserve">
As discussed with FCDO, there is limited utility in additional website metrics, which largely relate to time on website and clicking hotspots, intended for use on e-commerce platforms. There is also no realistic way to determine how many times our papers have been downloaded. As such, there has been an agreement to stick to the current approach of only tracking the number of visitors to the website
</t>
  </si>
  <si>
    <t>No tracked since 2022/23. Intervention ceased.</t>
  </si>
  <si>
    <r>
      <rPr>
        <sz val="11"/>
        <color rgb="FF000000"/>
        <rFont val="Arial"/>
        <family val="2"/>
      </rPr>
      <t xml:space="preserve">The 2023 revisions to the CASA logframe were made in response to recommendations made in the 2022-23 Annual Review to increase reporting on cross-cutting themes: climate change and environment, food security and nutrition, and gender. In relation to climate change and environment, the recommendation included alignment with the International Climate Fund (ICF) KPIs. As part of the recommendation for systematic disaggregation of results, FCDO guidance on logframes was shared, which includes advice to disaggregate beneficiary data by gender (male/female), disability (disabled/not disabled), geography (urban/rural), and age (children/youth/adults/elders). 
After reviewing the ICF KPI guidance it was determined by the CASA team that the relevant ICF KPIs for CASA are:
- ICF KPI 1, Number of people supported to better adapt to the effects of climate change
- ICF KPI 4, Number of people with improved (climate) resilience
- ICF KPI 11, Public climate finance mobilised (GBP)
- ICF KPI 12, Private climate finance mobilised (GBP)
ICF KPI 1 has been added as a disaggregation to the respective Component A and B output indicators capturing smallholder farmers supported by CASA (indicators 1.2 and 4.4). ICF KPI 4 will be captured through adapting the resilience outcome indicator (impact indicator 3) to focus it on climate resilience and ensure it is aligned with the ICF KPI 4 methodology. ICF KPIs 11 and 12 have been accommodated as disaggregation of outcome indicator 4: Additional private and public sector investment. Both components A and B will report against ICF KPI 12, while only component B will report against ICF KPI 11 (as component A does not deal with public finance). Disaggregation by beneficiary characteristic has been added to indicators relating to smallholder farmers where feasible to do so (in some cases where the data comes from partner agribusinesses, it is not possible to obtain disaggregated data).
</t>
    </r>
    <r>
      <rPr>
        <sz val="11"/>
        <color rgb="FFFF0000"/>
        <rFont val="Arial"/>
        <family val="2"/>
      </rPr>
      <t xml:space="preserve">
</t>
    </r>
    <r>
      <rPr>
        <sz val="11"/>
        <color rgb="FF000000"/>
        <rFont val="Arial"/>
        <family val="2"/>
      </rPr>
      <t xml:space="preserve">The other cross-cutting themes have been incorporated by addition of new disaggregations and also some new indicators:
- 'Smallholder farmer application of behaviour/practices that helps them better cope with the effects of climate change' has been added as a disaggregation to Outcome indicator 1
- A new gender related outcome indicator has been added - outcome indicator 6: Average increase in the percentage of women formally integrated into the supported businesses' value chain
- Comp A output indicator 1.1 (Number of technical assistance projects which aim to improve smallholder access to markets) will now be disaggregated by projects with significant contribution to cross-cutting theme (as well as country and value chain)
- Comp B output indicator 4.2 (The number of businesses supported by the CASA Technical Assistance Facility (TAF)) will now be disaggregated by 'Number of businesses with climate initiatives supported' and 'Number of businesses with gender initiatives supported'
The outcome statement itself has also been changed to incorporate climate resilience, so that it is now: 'Increased smallholder incomes </t>
    </r>
    <r>
      <rPr>
        <u/>
        <sz val="11"/>
        <color rgb="FF000000"/>
        <rFont val="Arial"/>
        <family val="2"/>
      </rPr>
      <t>and climate resilience</t>
    </r>
    <r>
      <rPr>
        <sz val="11"/>
        <color rgb="FF000000"/>
        <rFont val="Arial"/>
        <family val="2"/>
      </rPr>
      <t xml:space="preserve">, increased investment in agribusiness and in the approach of donors and investors to commercial agriculture'. Simiarly, the  Component A output 1 statement has been changed to 'Interventions supporting smallholder farmers to increase commercialisation and market engagement </t>
    </r>
    <r>
      <rPr>
        <u/>
        <sz val="11"/>
        <color rgb="FF000000"/>
        <rFont val="Arial"/>
        <family val="2"/>
      </rPr>
      <t>and climate resilience</t>
    </r>
    <r>
      <rPr>
        <sz val="11"/>
        <color rgb="FF000000"/>
        <rFont val="Arial"/>
        <family val="2"/>
      </rPr>
      <t>'
Other key changes to note include the change of outcome indicator 2 from 'Additional net annual income per farmer (£) that can be credibly linked to support provided by CASA' to 'Average % increase in income amongst smallholder farmers reached by CASA that can be credibly linked to the the effects of the programme'. This is beause it was realied that using % increase is more readily understandable than a numerical GBP amount, accounts better for individual context and allows for easier cross-country comparison
Other revisions to note are the updating of the poverty lines for impact indicator 1 and the replacement of the previous Component A output indicator 1.3, which related to satisfaction of smallholder farmers with training received with an indicator relating to adoption/application of key production good practices (which is seen as more meaningful). 
Some targets have also been adjusted to align with changes to the indicator or developments relating to programme implementation, as well as for the extension of the programme duration. These include the revising down of the outcome indicator 5 target for Component A to reflect the cancelling of the Component A Business Enabling Environment (BEE) stream and the revising down of some targets for indicators relating to investment leveraged and number of agribusinesses accessing finance for Component A (outcome indicator 4 and output indicator 2.2) to reflect the difficulties of leveraging finance in many of the operating contexts, exacerbated by inflation in 2023. CASA B has added and revised targets for 2024/25 based on budget revisions and to reflect the additional year of implementation. Changes to targets are noted in the change log for each indicator where targets have been revised. The increased target for Comp B output indicator 4.6 - Number of FCDO country missions supported by CASA TAF - from 6 to 15 justifies the slight increase in budget through the contract amendment process 
Component C targets will be reviewed again once the new Component C team is in place. Indicator 6.3 (website visits) may be disaggregated further to more meaningfully capture engagement with the website once we the new website hosting arrangement is in place.
In future, and for the purposes of the logframe that will be produced for the 2023/24 annual review, partners will provide fully disaggregated results in a separate sheet to ensure the LF does not become too wieldy/unreadable.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</si>
</sst>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6" formatCode="&quot;£&quot;#,##0;[Red]\-&quot;£&quot;#,##0"/>
    <numFmt numFmtId="8" formatCode="&quot;£&quot;#,##0.00;[Red]\-&quot;£&quot;#,##0.00"/>
    <numFmt numFmtId="164" formatCode="&quot;$&quot;#,##0_);[Red]\(&quot;$&quot;#,##0\)"/>
    <numFmt numFmtId="165" formatCode="d/m/yyyy"/>
    <numFmt numFmtId="166" formatCode="_-* #,##0_-;\-* #,##0_-;_-* &quot;-&quot;??_-;_-@"/>
    <numFmt numFmtId="167" formatCode="_-[$£-491]* #,##0_-;\-[$£-491]* #,##0_-;_-[$£-491]* &quot;-&quot;_-;_-@"/>
    <numFmt numFmtId="168" formatCode="[$£-809]#,##0;\-[$£-809]#,##0"/>
    <numFmt numFmtId="169" formatCode="0.0%"/>
    <numFmt numFmtId="170" formatCode="0.0"/>
    <numFmt numFmtId="171" formatCode="_ * #,##0_ ;_ * \-#,##0_ ;_ * &quot;-&quot;??_ ;_ @_ "/>
    <numFmt numFmtId="172" formatCode="[$£-809]#,##0.00"/>
    <numFmt numFmtId="173" formatCode="_-[$£-809]* #,##0.00_-;\-[$£-809]* #,##0.00_-;_-[$£-809]* &quot;-&quot;??_-;_-@"/>
    <numFmt numFmtId="174" formatCode="_-[$£-809]* #,##0_-;\-[$£-809]* #,##0_-;_-[$£-809]* &quot;-&quot;??_-;_-@"/>
    <numFmt numFmtId="175" formatCode="_(* #,##0_);_(* \(#,##0\);_(* &quot;-&quot;??_);_(@_)"/>
    <numFmt numFmtId="176" formatCode="0.0000"/>
    <numFmt numFmtId="177" formatCode="_ * #,##0.0_ ;_ * \-#,##0.0_ ;_ * &quot;-&quot;??_ ;_ @_ "/>
    <numFmt numFmtId="178" formatCode="0_ "/>
    <numFmt numFmtId="179" formatCode="0_);[Red]\(0\)"/>
    <numFmt numFmtId="180" formatCode="_-* #,##0_-;\-* #,##0_-;_-* \-??_-;_-@"/>
    <numFmt numFmtId="181" formatCode="\£#,##0;[Red]&quot;-£&quot;#,##0"/>
    <numFmt numFmtId="182" formatCode="_(* #,##0_);_(* \(#,##0\);_(* \-??_);_(@_)"/>
    <numFmt numFmtId="183" formatCode="\£#,##0.00_);[Red]&quot;(£&quot;#,##0.00\)"/>
    <numFmt numFmtId="184" formatCode="_-[$£-809]* #,##0.00_-;\-[$£-809]* #,##0.00_-;_-[$£-809]* \-??_-;_-@"/>
    <numFmt numFmtId="185" formatCode="_(\£* #,##0.00_);_(\£* \(#,##0.00\);_(\£* \-??_);_(@_)"/>
    <numFmt numFmtId="186" formatCode="&quot;$&quot;#,##0"/>
    <numFmt numFmtId="187" formatCode="_-[$$-409]* #,##0.00_ ;_-[$$-409]* \-#,##0.00\ ;_-[$$-409]* &quot;-&quot;??_ ;_-@_ "/>
    <numFmt numFmtId="188" formatCode="[$$-409]#,##0.00"/>
    <numFmt numFmtId="189" formatCode="[$$-409]#,##0"/>
    <numFmt numFmtId="190" formatCode="_ * #,##0.00_ ;_ * \-#,##0.00_ ;_ * &quot;-&quot;??_ ;_ @_ "/>
  </numFmts>
  <fonts count="105">
    <font>
      <sz val="11"/>
      <color theme="1"/>
      <name val="Arial"/>
      <scheme val="minor"/>
    </font>
    <font>
      <sz val="10"/>
      <color theme="1"/>
      <name val="Arial"/>
      <family val="2"/>
    </font>
    <font>
      <b/>
      <sz val="10"/>
      <color theme="1"/>
      <name val="Arial"/>
      <family val="2"/>
    </font>
    <font>
      <i/>
      <sz val="10"/>
      <color theme="1"/>
      <name val="Arial"/>
      <family val="2"/>
    </font>
    <font>
      <u/>
      <sz val="10"/>
      <color theme="1"/>
      <name val="Arial"/>
      <family val="2"/>
    </font>
    <font>
      <u/>
      <sz val="10"/>
      <color rgb="FF0000FF"/>
      <name val="Arial"/>
      <family val="2"/>
    </font>
    <font>
      <b/>
      <sz val="12"/>
      <color theme="1"/>
      <name val="Arial"/>
      <family val="2"/>
    </font>
    <font>
      <sz val="11"/>
      <name val="Arial"/>
      <family val="2"/>
    </font>
    <font>
      <sz val="11"/>
      <color theme="1"/>
      <name val="Arial"/>
      <family val="2"/>
    </font>
    <font>
      <b/>
      <sz val="11"/>
      <color theme="1"/>
      <name val="Arial"/>
      <family val="2"/>
    </font>
    <font>
      <b/>
      <sz val="10"/>
      <color rgb="FFFF0000"/>
      <name val="Arial"/>
      <family val="2"/>
    </font>
    <font>
      <b/>
      <sz val="10"/>
      <color rgb="FF7030A0"/>
      <name val="Arial"/>
      <family val="2"/>
    </font>
    <font>
      <sz val="10"/>
      <color rgb="FF7030A0"/>
      <name val="Arial"/>
      <family val="2"/>
    </font>
    <font>
      <sz val="11"/>
      <color theme="1"/>
      <name val="Calibri"/>
      <family val="2"/>
    </font>
    <font>
      <strike/>
      <sz val="10"/>
      <color theme="1"/>
      <name val="Arial"/>
      <family val="2"/>
    </font>
    <font>
      <b/>
      <strike/>
      <sz val="10"/>
      <color theme="1"/>
      <name val="Arial"/>
      <family val="2"/>
    </font>
    <font>
      <strike/>
      <sz val="11"/>
      <color theme="1"/>
      <name val="Arial"/>
      <family val="2"/>
    </font>
    <font>
      <sz val="10"/>
      <color rgb="FFFF0000"/>
      <name val="Arial"/>
      <family val="2"/>
    </font>
    <font>
      <sz val="9"/>
      <color theme="1"/>
      <name val="Arial"/>
      <family val="2"/>
    </font>
    <font>
      <sz val="8"/>
      <color theme="1"/>
      <name val="Arial"/>
      <family val="2"/>
    </font>
    <font>
      <i/>
      <sz val="8"/>
      <color theme="1"/>
      <name val="Arial"/>
      <family val="2"/>
    </font>
    <font>
      <b/>
      <sz val="9"/>
      <color theme="1"/>
      <name val="Arial"/>
      <family val="2"/>
    </font>
    <font>
      <sz val="9"/>
      <color theme="1"/>
      <name val="G to"/>
    </font>
    <font>
      <b/>
      <sz val="14"/>
      <color theme="1"/>
      <name val="Arial"/>
      <family val="2"/>
    </font>
    <font>
      <sz val="14"/>
      <color theme="1"/>
      <name val="Noto Sans"/>
    </font>
    <font>
      <sz val="8"/>
      <color theme="1"/>
      <name val="Noto Sans"/>
    </font>
    <font>
      <sz val="10"/>
      <color rgb="FF000000"/>
      <name val="Arial"/>
      <family val="2"/>
    </font>
    <font>
      <sz val="28"/>
      <color rgb="FF000000"/>
      <name val="Arial"/>
      <family val="2"/>
    </font>
    <font>
      <sz val="24"/>
      <color theme="1"/>
      <name val="Arial"/>
      <family val="2"/>
    </font>
    <font>
      <sz val="11"/>
      <color rgb="FFFF0000"/>
      <name val="Arial"/>
      <family val="2"/>
    </font>
    <font>
      <b/>
      <sz val="11"/>
      <color theme="0"/>
      <name val="Arial"/>
      <family val="2"/>
    </font>
    <font>
      <sz val="14"/>
      <color theme="1"/>
      <name val="Arial"/>
      <family val="2"/>
    </font>
    <font>
      <b/>
      <sz val="12"/>
      <color rgb="FFFF0000"/>
      <name val="Arial"/>
      <family val="2"/>
    </font>
    <font>
      <strike/>
      <sz val="10"/>
      <color rgb="FFC55A11"/>
      <name val="Arial"/>
      <family val="2"/>
    </font>
    <font>
      <sz val="11"/>
      <color rgb="FFC55A11"/>
      <name val="Arial"/>
      <family val="2"/>
    </font>
    <font>
      <b/>
      <sz val="10"/>
      <color rgb="FF385623"/>
      <name val="Arial"/>
      <family val="2"/>
    </font>
    <font>
      <b/>
      <sz val="10"/>
      <color rgb="FF000000"/>
      <name val="Arial"/>
      <family val="2"/>
    </font>
    <font>
      <b/>
      <sz val="9"/>
      <color rgb="FF000000"/>
      <name val="Arial"/>
      <family val="2"/>
    </font>
    <font>
      <sz val="10"/>
      <color rgb="FF385623"/>
      <name val="Arial"/>
      <family val="2"/>
    </font>
    <font>
      <sz val="10"/>
      <color rgb="FF595959"/>
      <name val="Arial"/>
      <family val="2"/>
    </font>
    <font>
      <sz val="8"/>
      <color rgb="FF000000"/>
      <name val="Arial"/>
      <family val="2"/>
    </font>
    <font>
      <sz val="10"/>
      <color rgb="FF666666"/>
      <name val="Arial"/>
      <family val="2"/>
    </font>
    <font>
      <b/>
      <sz val="10"/>
      <color rgb="FF595959"/>
      <name val="Arial"/>
      <family val="2"/>
    </font>
    <font>
      <strike/>
      <sz val="11"/>
      <color rgb="FFC55A11"/>
      <name val="Arial"/>
      <family val="2"/>
    </font>
    <font>
      <b/>
      <sz val="9"/>
      <color rgb="FF666666"/>
      <name val="Arial"/>
      <family val="2"/>
    </font>
    <font>
      <sz val="8"/>
      <color rgb="FF595959"/>
      <name val="Arial"/>
      <family val="2"/>
    </font>
    <font>
      <sz val="9"/>
      <color rgb="FF595959"/>
      <name val="Arial"/>
      <family val="2"/>
    </font>
    <font>
      <b/>
      <sz val="11"/>
      <color rgb="FF595959"/>
      <name val="Arial"/>
      <family val="2"/>
    </font>
    <font>
      <b/>
      <sz val="11"/>
      <color rgb="FF000000"/>
      <name val="Arial"/>
      <family val="2"/>
    </font>
    <font>
      <sz val="10"/>
      <color rgb="FF3F3F3F"/>
      <name val="Arial"/>
      <family val="2"/>
    </font>
    <font>
      <b/>
      <sz val="10"/>
      <color rgb="FF262626"/>
      <name val="Arial"/>
      <family val="2"/>
    </font>
    <font>
      <sz val="11"/>
      <color rgb="FF595959"/>
      <name val="Arial"/>
      <family val="2"/>
    </font>
    <font>
      <b/>
      <sz val="10"/>
      <color theme="0"/>
      <name val="Arial"/>
      <family val="2"/>
    </font>
    <font>
      <sz val="9"/>
      <color rgb="FF666666"/>
      <name val="Arial"/>
      <family val="2"/>
    </font>
    <font>
      <b/>
      <sz val="12"/>
      <color rgb="FF000000"/>
      <name val="Arial"/>
      <family val="2"/>
    </font>
    <font>
      <b/>
      <i/>
      <sz val="10"/>
      <color rgb="FF666666"/>
      <name val="Arial"/>
      <family val="2"/>
    </font>
    <font>
      <sz val="11"/>
      <color rgb="FF000000"/>
      <name val="Arial"/>
      <family val="2"/>
    </font>
    <font>
      <b/>
      <sz val="8"/>
      <color theme="1"/>
      <name val="Arial"/>
      <family val="2"/>
    </font>
    <font>
      <strike/>
      <sz val="8"/>
      <color rgb="FFC55A11"/>
      <name val="Arial"/>
      <family val="2"/>
    </font>
    <font>
      <sz val="8"/>
      <color rgb="FFFF0000"/>
      <name val="Arial"/>
      <family val="2"/>
    </font>
    <font>
      <b/>
      <sz val="8"/>
      <color rgb="FF000000"/>
      <name val="Arial"/>
      <family val="2"/>
    </font>
    <font>
      <i/>
      <sz val="8"/>
      <color rgb="FF666666"/>
      <name val="Arial"/>
      <family val="2"/>
    </font>
    <font>
      <sz val="8"/>
      <color rgb="FF666666"/>
      <name val="Arial"/>
      <family val="2"/>
    </font>
    <font>
      <b/>
      <sz val="8"/>
      <color rgb="FF666666"/>
      <name val="Arial"/>
      <family val="2"/>
    </font>
    <font>
      <sz val="9"/>
      <color rgb="FF000000"/>
      <name val="Arial"/>
      <family val="2"/>
    </font>
    <font>
      <i/>
      <sz val="9"/>
      <color rgb="FF666666"/>
      <name val="Arial"/>
      <family val="2"/>
    </font>
    <font>
      <b/>
      <sz val="8"/>
      <color theme="0"/>
      <name val="Arial"/>
      <family val="2"/>
    </font>
    <font>
      <sz val="10"/>
      <color theme="0"/>
      <name val="Arial"/>
      <family val="2"/>
    </font>
    <font>
      <sz val="10"/>
      <color rgb="FF4F81BD"/>
      <name val="Arial"/>
      <family val="2"/>
    </font>
    <font>
      <b/>
      <sz val="9"/>
      <color rgb="FFFF0000"/>
      <name val="Arial"/>
      <family val="2"/>
    </font>
    <font>
      <sz val="9"/>
      <color rgb="FF00B050"/>
      <name val="Arial"/>
      <family val="2"/>
    </font>
    <font>
      <b/>
      <u/>
      <sz val="10"/>
      <color rgb="FF0000FF"/>
      <name val="Arial"/>
      <family val="2"/>
    </font>
    <font>
      <sz val="10"/>
      <color rgb="FF0000FF"/>
      <name val="Arial"/>
      <family val="2"/>
    </font>
    <font>
      <b/>
      <sz val="10"/>
      <color rgb="FF0000FF"/>
      <name val="Arial"/>
      <family val="2"/>
    </font>
    <font>
      <sz val="10"/>
      <color rgb="FF00B050"/>
      <name val="Arial"/>
      <family val="2"/>
    </font>
    <font>
      <sz val="10"/>
      <color theme="1"/>
      <name val="Calibri"/>
      <family val="2"/>
    </font>
    <font>
      <b/>
      <sz val="10"/>
      <color rgb="FF00B050"/>
      <name val="Arial"/>
      <family val="2"/>
    </font>
    <font>
      <b/>
      <i/>
      <sz val="10"/>
      <color theme="1"/>
      <name val="Arial"/>
      <family val="2"/>
    </font>
    <font>
      <i/>
      <sz val="10"/>
      <color rgb="FF666666"/>
      <name val="Arial"/>
      <family val="2"/>
    </font>
    <font>
      <b/>
      <sz val="10"/>
      <color rgb="FFFFFFFF"/>
      <name val="Arial"/>
      <family val="2"/>
    </font>
    <font>
      <u/>
      <sz val="9"/>
      <color rgb="FF000000"/>
      <name val="Arial"/>
      <family val="2"/>
    </font>
    <font>
      <i/>
      <sz val="9"/>
      <color rgb="FF000000"/>
      <name val="Arial"/>
      <family val="2"/>
    </font>
    <font>
      <b/>
      <sz val="14"/>
      <color rgb="FF00B050"/>
      <name val="Arial"/>
      <family val="2"/>
    </font>
    <font>
      <sz val="12"/>
      <color rgb="FF000000"/>
      <name val="Arial"/>
      <family val="2"/>
    </font>
    <font>
      <b/>
      <sz val="11"/>
      <color rgb="FF00B050"/>
      <name val="Arial"/>
      <family val="2"/>
    </font>
    <font>
      <sz val="14"/>
      <color rgb="FF00B050"/>
      <name val="Arial"/>
      <family val="2"/>
    </font>
    <font>
      <b/>
      <sz val="10"/>
      <color theme="1"/>
      <name val="Arial (Body)"/>
    </font>
    <font>
      <sz val="10"/>
      <color theme="1"/>
      <name val="Arial (Body)"/>
    </font>
    <font>
      <b/>
      <sz val="10"/>
      <color rgb="FF3F3F3F"/>
      <name val="Arial"/>
      <family val="2"/>
    </font>
    <font>
      <b/>
      <u/>
      <sz val="10"/>
      <color rgb="FF3F3F3F"/>
      <name val="Arial"/>
      <family val="2"/>
    </font>
    <font>
      <b/>
      <u/>
      <sz val="10"/>
      <color rgb="FF000000"/>
      <name val="Arial"/>
      <family val="2"/>
    </font>
    <font>
      <b/>
      <sz val="9"/>
      <color rgb="FF00B050"/>
      <name val="Arial"/>
      <family val="2"/>
    </font>
    <font>
      <u/>
      <sz val="10"/>
      <color rgb="FF000000"/>
      <name val="Arial"/>
      <family val="2"/>
    </font>
    <font>
      <b/>
      <sz val="11"/>
      <color rgb="FFC55A11"/>
      <name val="Arial"/>
      <family val="2"/>
    </font>
    <font>
      <sz val="12"/>
      <color rgb="FFC55A11"/>
      <name val="Arial"/>
      <family val="2"/>
    </font>
    <font>
      <b/>
      <sz val="12"/>
      <color rgb="FFC55A11"/>
      <name val="Arial"/>
      <family val="2"/>
    </font>
    <font>
      <i/>
      <sz val="12"/>
      <color rgb="FFC55A11"/>
      <name val="Arial"/>
      <family val="2"/>
    </font>
    <font>
      <b/>
      <i/>
      <sz val="12"/>
      <color rgb="FFC55A11"/>
      <name val="Arial"/>
      <family val="2"/>
    </font>
    <font>
      <u/>
      <sz val="11"/>
      <color rgb="FFFF0000"/>
      <name val="Arial"/>
      <family val="2"/>
    </font>
    <font>
      <u/>
      <sz val="11"/>
      <color rgb="FF000000"/>
      <name val="Arial"/>
      <family val="2"/>
    </font>
    <font>
      <i/>
      <sz val="8"/>
      <color rgb="FF000000"/>
      <name val="Arial"/>
      <family val="2"/>
    </font>
    <font>
      <b/>
      <sz val="8"/>
      <color rgb="FFFF0000"/>
      <name val="Arial"/>
      <family val="2"/>
    </font>
    <font>
      <i/>
      <sz val="8"/>
      <color rgb="FFFF0000"/>
      <name val="Arial"/>
      <family val="2"/>
    </font>
    <font>
      <i/>
      <sz val="10"/>
      <color rgb="FFFF0000"/>
      <name val="Arial"/>
      <family val="2"/>
    </font>
    <font>
      <sz val="11"/>
      <color theme="1"/>
      <name val="Arial"/>
      <family val="2"/>
      <scheme val="minor"/>
    </font>
  </fonts>
  <fills count="34">
    <fill>
      <patternFill patternType="none"/>
    </fill>
    <fill>
      <patternFill patternType="gray125"/>
    </fill>
    <fill>
      <patternFill patternType="solid">
        <fgColor rgb="FFFFFF99"/>
        <bgColor rgb="FFFFFF99"/>
      </patternFill>
    </fill>
    <fill>
      <patternFill patternType="solid">
        <fgColor rgb="FF99CCFF"/>
        <bgColor rgb="FF99CCFF"/>
      </patternFill>
    </fill>
    <fill>
      <patternFill patternType="solid">
        <fgColor rgb="FFCCFFCC"/>
        <bgColor rgb="FFCCFFCC"/>
      </patternFill>
    </fill>
    <fill>
      <patternFill patternType="solid">
        <fgColor rgb="FF969696"/>
        <bgColor rgb="FF969696"/>
      </patternFill>
    </fill>
    <fill>
      <patternFill patternType="solid">
        <fgColor rgb="FFFFFFFF"/>
        <bgColor rgb="FFFFFFFF"/>
      </patternFill>
    </fill>
    <fill>
      <patternFill patternType="solid">
        <fgColor rgb="FFD6DCE4"/>
        <bgColor rgb="FFD6DCE4"/>
      </patternFill>
    </fill>
    <fill>
      <patternFill patternType="solid">
        <fgColor rgb="FFC0C0C0"/>
        <bgColor rgb="FFC0C0C0"/>
      </patternFill>
    </fill>
    <fill>
      <patternFill patternType="solid">
        <fgColor rgb="FFFFCC99"/>
        <bgColor rgb="FFFFCC99"/>
      </patternFill>
    </fill>
    <fill>
      <patternFill patternType="solid">
        <fgColor theme="0"/>
        <bgColor theme="0"/>
      </patternFill>
    </fill>
    <fill>
      <patternFill patternType="solid">
        <fgColor rgb="FF7F7F7F"/>
        <bgColor rgb="FF7F7F7F"/>
      </patternFill>
    </fill>
    <fill>
      <patternFill patternType="solid">
        <fgColor rgb="FFD9E2F3"/>
        <bgColor rgb="FFD9E2F3"/>
      </patternFill>
    </fill>
    <fill>
      <patternFill patternType="solid">
        <fgColor rgb="FF44546A"/>
        <bgColor rgb="FF44546A"/>
      </patternFill>
    </fill>
    <fill>
      <patternFill patternType="solid">
        <fgColor rgb="FF92D050"/>
        <bgColor rgb="FF92D050"/>
      </patternFill>
    </fill>
    <fill>
      <patternFill patternType="solid">
        <fgColor rgb="FFFFC000"/>
        <bgColor rgb="FFFFC000"/>
      </patternFill>
    </fill>
    <fill>
      <patternFill patternType="solid">
        <fgColor rgb="FFA5A5A5"/>
        <bgColor rgb="FFA5A5A5"/>
      </patternFill>
    </fill>
    <fill>
      <patternFill patternType="solid">
        <fgColor rgb="FFD9D9D9"/>
        <bgColor rgb="FFD9D9D9"/>
      </patternFill>
    </fill>
    <fill>
      <patternFill patternType="solid">
        <fgColor rgb="FFF2F2F2"/>
        <bgColor rgb="FFF2F2F2"/>
      </patternFill>
    </fill>
    <fill>
      <patternFill patternType="solid">
        <fgColor rgb="FF00B0F0"/>
        <bgColor rgb="FF00B0F0"/>
      </patternFill>
    </fill>
    <fill>
      <patternFill patternType="solid">
        <fgColor theme="1"/>
        <bgColor theme="1"/>
      </patternFill>
    </fill>
    <fill>
      <patternFill patternType="solid">
        <fgColor rgb="FFD8D8D8"/>
        <bgColor rgb="FFD8D8D8"/>
      </patternFill>
    </fill>
    <fill>
      <patternFill patternType="solid">
        <fgColor rgb="FFFFFF00"/>
        <bgColor rgb="FFFFFF00"/>
      </patternFill>
    </fill>
    <fill>
      <patternFill patternType="solid">
        <fgColor rgb="FFBFBFBF"/>
        <bgColor rgb="FFBFBFBF"/>
      </patternFill>
    </fill>
    <fill>
      <patternFill patternType="solid">
        <fgColor rgb="FFF7CAAC"/>
        <bgColor rgb="FFF7CAAC"/>
      </patternFill>
    </fill>
    <fill>
      <patternFill patternType="solid">
        <fgColor rgb="FFDADADA"/>
        <bgColor rgb="FFDADADA"/>
      </patternFill>
    </fill>
    <fill>
      <patternFill patternType="solid">
        <fgColor rgb="FFF4CCCC"/>
        <bgColor rgb="FFF4CCCC"/>
      </patternFill>
    </fill>
    <fill>
      <patternFill patternType="solid">
        <fgColor rgb="FF0000FF"/>
        <bgColor rgb="FF0000FF"/>
      </patternFill>
    </fill>
    <fill>
      <patternFill patternType="solid">
        <fgColor rgb="FFFF0000"/>
        <bgColor rgb="FFFF0000"/>
      </patternFill>
    </fill>
    <fill>
      <patternFill patternType="solid">
        <fgColor rgb="FF00B050"/>
        <bgColor rgb="FF00B050"/>
      </patternFill>
    </fill>
    <fill>
      <patternFill patternType="solid">
        <fgColor rgb="FFF3F3F3"/>
        <bgColor rgb="FFF3F3F3"/>
      </patternFill>
    </fill>
    <fill>
      <patternFill patternType="solid">
        <fgColor rgb="FF000000"/>
        <bgColor rgb="FF000000"/>
      </patternFill>
    </fill>
    <fill>
      <patternFill patternType="solid">
        <fgColor rgb="FFB4C6E7"/>
        <bgColor rgb="FFB4C6E7"/>
      </patternFill>
    </fill>
    <fill>
      <patternFill patternType="solid">
        <fgColor rgb="FFFFFF00"/>
        <bgColor rgb="FFD8D8D8"/>
      </patternFill>
    </fill>
  </fills>
  <borders count="85">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right style="thick">
        <color rgb="FFFFFFFF"/>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dotted">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dotted">
        <color rgb="FF000000"/>
      </top>
      <bottom style="dotted">
        <color rgb="FF000000"/>
      </bottom>
      <diagonal/>
    </border>
    <border>
      <left style="thin">
        <color rgb="FF000000"/>
      </left>
      <right style="thin">
        <color rgb="FF000000"/>
      </right>
      <top style="thin">
        <color rgb="FF000000"/>
      </top>
      <bottom style="dotted">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dotted">
        <color rgb="FF000000"/>
      </top>
      <bottom/>
      <diagonal/>
    </border>
    <border>
      <left style="medium">
        <color rgb="FF000000"/>
      </left>
      <right style="medium">
        <color rgb="FF000000"/>
      </right>
      <top/>
      <bottom style="dotted">
        <color rgb="FF000000"/>
      </bottom>
      <diagonal/>
    </border>
    <border>
      <left style="hair">
        <color rgb="FF000000"/>
      </left>
      <right style="hair">
        <color rgb="FF000000"/>
      </right>
      <top style="thin">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thin">
        <color rgb="FFFFFFFF"/>
      </left>
      <right style="thin">
        <color rgb="FF000000"/>
      </right>
      <top/>
      <bottom style="thin">
        <color rgb="FF000000"/>
      </bottom>
      <diagonal/>
    </border>
    <border>
      <left style="thin">
        <color rgb="FFFFFFFF"/>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CCCCCC"/>
      </left>
      <right style="thin">
        <color rgb="FF000000"/>
      </right>
      <top style="thin">
        <color rgb="FF000000"/>
      </top>
      <bottom style="thin">
        <color rgb="FF000000"/>
      </bottom>
      <diagonal/>
    </border>
    <border>
      <left style="thin">
        <color rgb="FF000000"/>
      </left>
      <right style="thin">
        <color rgb="FF000000"/>
      </right>
      <top style="thin">
        <color rgb="FFCCCCCC"/>
      </top>
      <bottom/>
      <diagonal/>
    </border>
    <border>
      <left style="thin">
        <color rgb="FFCCCCCC"/>
      </left>
      <right style="thin">
        <color rgb="FF000000"/>
      </right>
      <top style="thin">
        <color rgb="FFCCCCCC"/>
      </top>
      <bottom style="thin">
        <color rgb="FF000000"/>
      </bottom>
      <diagonal/>
    </border>
    <border>
      <left style="thin">
        <color rgb="FF000000"/>
      </left>
      <right style="thin">
        <color rgb="FF000000"/>
      </right>
      <top style="thin">
        <color rgb="FFCCCCCC"/>
      </top>
      <bottom style="thin">
        <color rgb="FF000000"/>
      </bottom>
      <diagonal/>
    </border>
    <border>
      <left style="thin">
        <color rgb="FFCCCCCC"/>
      </left>
      <right style="thin">
        <color rgb="FFCCCCCC"/>
      </right>
      <top style="thin">
        <color rgb="FFCCCCCC"/>
      </top>
      <bottom style="thin">
        <color rgb="FF000000"/>
      </bottom>
      <diagonal/>
    </border>
    <border>
      <left/>
      <right style="thin">
        <color rgb="FFCCCCCC"/>
      </right>
      <top style="thin">
        <color rgb="FFCCCCCC"/>
      </top>
      <bottom style="thin">
        <color rgb="FF000000"/>
      </bottom>
      <diagonal/>
    </border>
    <border>
      <left style="thin">
        <color rgb="FFCCCCCC"/>
      </left>
      <right/>
      <top style="thin">
        <color rgb="FFCCCCCC"/>
      </top>
      <bottom style="thin">
        <color rgb="FF000000"/>
      </bottom>
      <diagonal/>
    </border>
    <border>
      <left/>
      <right/>
      <top style="thin">
        <color rgb="FFCCCCCC"/>
      </top>
      <bottom style="thin">
        <color rgb="FF000000"/>
      </bottom>
      <diagonal/>
    </border>
    <border>
      <left/>
      <right style="thin">
        <color rgb="FF000000"/>
      </right>
      <top style="thin">
        <color rgb="FFCCCCCC"/>
      </top>
      <bottom style="thin">
        <color rgb="FF000000"/>
      </bottom>
      <diagonal/>
    </border>
    <border>
      <left style="thin">
        <color rgb="FFCCCCCC"/>
      </left>
      <right/>
      <top style="thin">
        <color rgb="FFCCCCCC"/>
      </top>
      <bottom/>
      <diagonal/>
    </border>
    <border>
      <left/>
      <right style="thin">
        <color rgb="FF000000"/>
      </right>
      <top style="thin">
        <color rgb="FFCCCCCC"/>
      </top>
      <bottom/>
      <diagonal/>
    </border>
    <border>
      <left style="thin">
        <color rgb="FFCCCCCC"/>
      </left>
      <right/>
      <top/>
      <bottom/>
      <diagonal/>
    </border>
    <border>
      <left style="thin">
        <color rgb="FFCCCCCC"/>
      </left>
      <right style="thin">
        <color rgb="FF000000"/>
      </right>
      <top style="thin">
        <color rgb="FFCCCCCC"/>
      </top>
      <bottom/>
      <diagonal/>
    </border>
    <border>
      <left style="thin">
        <color rgb="FFCCCCCC"/>
      </left>
      <right style="thin">
        <color rgb="FF000000"/>
      </right>
      <top/>
      <bottom style="thin">
        <color rgb="FF000000"/>
      </bottom>
      <diagonal/>
    </border>
    <border>
      <left style="thin">
        <color rgb="FFCCCCCC"/>
      </left>
      <right/>
      <top/>
      <bottom style="thin">
        <color rgb="FF000000"/>
      </bottom>
      <diagonal/>
    </border>
    <border>
      <left/>
      <right/>
      <top/>
      <bottom style="thin">
        <color rgb="FF000000"/>
      </bottom>
      <diagonal/>
    </border>
    <border>
      <left/>
      <right style="thin">
        <color rgb="FF666666"/>
      </right>
      <top style="medium">
        <color rgb="FF000000"/>
      </top>
      <bottom style="thin">
        <color rgb="FF666666"/>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rgb="FFA9D08E"/>
      </right>
      <top style="thin">
        <color rgb="FF000000"/>
      </top>
      <bottom style="thin">
        <color rgb="FF000000"/>
      </bottom>
      <diagonal/>
    </border>
    <border>
      <left style="thin">
        <color rgb="FFA9D08E"/>
      </left>
      <right style="thin">
        <color rgb="FFA9D08E"/>
      </right>
      <top style="thin">
        <color rgb="FF000000"/>
      </top>
      <bottom style="thin">
        <color rgb="FF000000"/>
      </bottom>
      <diagonal/>
    </border>
    <border>
      <left style="thin">
        <color rgb="FFA9D08E"/>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style="thin">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top/>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s>
  <cellStyleXfs count="1">
    <xf numFmtId="0" fontId="0" fillId="0" borderId="0"/>
  </cellStyleXfs>
  <cellXfs count="1299">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1" xfId="0" applyFont="1" applyBorder="1" applyAlignment="1">
      <alignment horizontal="left" vertical="center"/>
    </xf>
    <xf numFmtId="165" fontId="4" fillId="0" borderId="1" xfId="0" applyNumberFormat="1" applyFont="1" applyBorder="1" applyAlignment="1">
      <alignment horizontal="left" vertical="center"/>
    </xf>
    <xf numFmtId="0" fontId="1" fillId="0" borderId="1" xfId="0" applyFont="1" applyBorder="1" applyAlignment="1">
      <alignment horizontal="left" vertical="center"/>
    </xf>
    <xf numFmtId="165" fontId="1" fillId="0" borderId="1" xfId="0" applyNumberFormat="1" applyFont="1" applyBorder="1" applyAlignment="1">
      <alignment horizontal="right" vertical="center"/>
    </xf>
    <xf numFmtId="0" fontId="1" fillId="0" borderId="0" xfId="0" applyFont="1" applyAlignment="1">
      <alignment horizontal="left" vertical="center"/>
    </xf>
    <xf numFmtId="0" fontId="1" fillId="0" borderId="0" xfId="0" applyFont="1" applyAlignment="1">
      <alignment horizontal="left"/>
    </xf>
    <xf numFmtId="0" fontId="1" fillId="0" borderId="0" xfId="0" applyFont="1"/>
    <xf numFmtId="0" fontId="5" fillId="0" borderId="0" xfId="0" applyFont="1" applyAlignment="1">
      <alignment vertical="center"/>
    </xf>
    <xf numFmtId="0" fontId="3" fillId="0" borderId="1" xfId="0" applyFont="1" applyBorder="1" applyAlignment="1">
      <alignment horizontal="left" vertical="center" wrapText="1"/>
    </xf>
    <xf numFmtId="0" fontId="8" fillId="0" borderId="0" xfId="0" applyFont="1"/>
    <xf numFmtId="0" fontId="1" fillId="0" borderId="0" xfId="0" applyFont="1" applyAlignment="1">
      <alignment horizontal="right"/>
    </xf>
    <xf numFmtId="0" fontId="2" fillId="3" borderId="2" xfId="0" applyFont="1" applyFill="1" applyBorder="1" applyAlignment="1">
      <alignment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horizontal="left" vertical="top" wrapText="1"/>
    </xf>
    <xf numFmtId="0" fontId="2" fillId="4" borderId="3" xfId="0" applyFont="1" applyFill="1" applyBorder="1" applyAlignment="1">
      <alignment horizontal="left" vertical="top" wrapText="1"/>
    </xf>
    <xf numFmtId="0" fontId="1" fillId="4" borderId="3" xfId="0" applyFont="1" applyFill="1" applyBorder="1" applyAlignment="1">
      <alignment horizontal="left" vertical="top" wrapText="1"/>
    </xf>
    <xf numFmtId="0" fontId="2" fillId="4" borderId="3" xfId="0" applyFont="1" applyFill="1" applyBorder="1" applyAlignment="1">
      <alignment horizontal="right" vertical="top" wrapText="1"/>
    </xf>
    <xf numFmtId="0" fontId="2" fillId="0" borderId="2" xfId="0" applyFont="1" applyBorder="1" applyAlignment="1">
      <alignment horizontal="left" vertical="top" wrapText="1"/>
    </xf>
    <xf numFmtId="0" fontId="1" fillId="8" borderId="2" xfId="0" applyFont="1" applyFill="1" applyBorder="1" applyAlignment="1">
      <alignment horizontal="left" vertical="top" wrapText="1"/>
    </xf>
    <xf numFmtId="0" fontId="1" fillId="7" borderId="2" xfId="0" applyFont="1" applyFill="1" applyBorder="1" applyAlignment="1">
      <alignment horizontal="left" vertical="top" wrapText="1"/>
    </xf>
    <xf numFmtId="0" fontId="1" fillId="7" borderId="2" xfId="0" applyFont="1" applyFill="1" applyBorder="1" applyAlignment="1">
      <alignment horizontal="right" vertical="top" wrapText="1"/>
    </xf>
    <xf numFmtId="0" fontId="2" fillId="2" borderId="2"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2" borderId="3" xfId="0" applyFont="1" applyFill="1" applyBorder="1" applyAlignment="1">
      <alignment horizontal="right" vertical="top" wrapText="1"/>
    </xf>
    <xf numFmtId="0" fontId="2" fillId="9" borderId="3" xfId="0" applyFont="1" applyFill="1" applyBorder="1" applyAlignment="1">
      <alignment horizontal="right" vertical="top" wrapText="1"/>
    </xf>
    <xf numFmtId="166" fontId="1" fillId="0" borderId="2" xfId="0" applyNumberFormat="1" applyFont="1" applyBorder="1" applyAlignment="1">
      <alignment horizontal="left" vertical="top" wrapText="1"/>
    </xf>
    <xf numFmtId="166" fontId="1" fillId="0" borderId="2" xfId="0" applyNumberFormat="1" applyFont="1" applyBorder="1" applyAlignment="1">
      <alignment horizontal="right" vertical="top" wrapText="1"/>
    </xf>
    <xf numFmtId="166" fontId="1" fillId="8" borderId="2" xfId="0" applyNumberFormat="1" applyFont="1" applyFill="1" applyBorder="1" applyAlignment="1">
      <alignment horizontal="right" vertical="top" wrapText="1"/>
    </xf>
    <xf numFmtId="0" fontId="2" fillId="7" borderId="2" xfId="0" applyFont="1" applyFill="1" applyBorder="1" applyAlignment="1">
      <alignment horizontal="left" vertical="top" wrapText="1"/>
    </xf>
    <xf numFmtId="0" fontId="1" fillId="7" borderId="2" xfId="0" applyFont="1" applyFill="1" applyBorder="1" applyAlignment="1">
      <alignment horizontal="center" vertical="top" wrapText="1"/>
    </xf>
    <xf numFmtId="0" fontId="2" fillId="0" borderId="5" xfId="0" applyFont="1" applyBorder="1" applyAlignment="1">
      <alignment horizontal="left" vertical="top" wrapText="1"/>
    </xf>
    <xf numFmtId="166" fontId="2" fillId="0" borderId="5" xfId="0" applyNumberFormat="1" applyFont="1" applyBorder="1" applyAlignment="1">
      <alignment horizontal="right" vertical="top" wrapText="1"/>
    </xf>
    <xf numFmtId="0" fontId="1" fillId="11" borderId="7" xfId="0" applyFont="1" applyFill="1" applyBorder="1" applyAlignment="1">
      <alignment horizontal="left" vertical="top" wrapText="1"/>
    </xf>
    <xf numFmtId="166" fontId="1" fillId="7" borderId="2" xfId="0" applyNumberFormat="1" applyFont="1" applyFill="1" applyBorder="1" applyAlignment="1">
      <alignment horizontal="left" vertical="top" wrapText="1"/>
    </xf>
    <xf numFmtId="166" fontId="13" fillId="7" borderId="2" xfId="0" applyNumberFormat="1" applyFont="1" applyFill="1" applyBorder="1" applyAlignment="1">
      <alignment horizontal="right" vertical="top" wrapText="1"/>
    </xf>
    <xf numFmtId="166" fontId="13" fillId="7" borderId="2" xfId="0" applyNumberFormat="1" applyFont="1" applyFill="1" applyBorder="1" applyAlignment="1">
      <alignment horizontal="left" vertical="top" wrapText="1"/>
    </xf>
    <xf numFmtId="0" fontId="15" fillId="0" borderId="2" xfId="0" applyFont="1" applyBorder="1" applyAlignment="1">
      <alignment horizontal="left" vertical="top" wrapText="1"/>
    </xf>
    <xf numFmtId="0" fontId="14" fillId="8" borderId="2" xfId="0" applyFont="1" applyFill="1" applyBorder="1" applyAlignment="1">
      <alignment horizontal="left" vertical="top" wrapText="1"/>
    </xf>
    <xf numFmtId="0" fontId="14" fillId="7" borderId="2" xfId="0" applyFont="1" applyFill="1" applyBorder="1" applyAlignment="1">
      <alignment horizontal="left" vertical="top" wrapText="1"/>
    </xf>
    <xf numFmtId="0" fontId="14" fillId="7" borderId="2" xfId="0" applyFont="1" applyFill="1" applyBorder="1" applyAlignment="1">
      <alignment horizontal="right" vertical="top" wrapText="1"/>
    </xf>
    <xf numFmtId="166" fontId="1"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xf numFmtId="166" fontId="1" fillId="7" borderId="1" xfId="0" applyNumberFormat="1" applyFont="1" applyFill="1" applyBorder="1" applyAlignment="1">
      <alignment horizontal="right" vertical="top" wrapText="1"/>
    </xf>
    <xf numFmtId="0" fontId="1" fillId="11" borderId="2" xfId="0" applyFont="1" applyFill="1" applyBorder="1" applyAlignment="1">
      <alignment horizontal="left" vertical="top" wrapText="1"/>
    </xf>
    <xf numFmtId="0" fontId="1" fillId="10" borderId="2" xfId="0" applyFont="1" applyFill="1" applyBorder="1" applyAlignment="1">
      <alignment horizontal="left" vertical="top" wrapText="1"/>
    </xf>
    <xf numFmtId="0" fontId="2" fillId="10" borderId="2" xfId="0" applyFont="1" applyFill="1" applyBorder="1" applyAlignment="1">
      <alignment horizontal="left" vertical="top" wrapText="1"/>
    </xf>
    <xf numFmtId="0" fontId="1" fillId="10" borderId="2" xfId="0" applyFont="1" applyFill="1" applyBorder="1" applyAlignment="1">
      <alignment horizontal="right" vertical="top" wrapText="1"/>
    </xf>
    <xf numFmtId="0" fontId="2" fillId="8" borderId="3" xfId="0" applyFont="1" applyFill="1" applyBorder="1" applyAlignment="1">
      <alignment horizontal="left" vertical="center" wrapText="1"/>
    </xf>
    <xf numFmtId="0" fontId="2" fillId="8" borderId="2" xfId="0" applyFont="1" applyFill="1" applyBorder="1" applyAlignment="1">
      <alignment horizontal="left" vertical="top" wrapText="1"/>
    </xf>
    <xf numFmtId="0" fontId="2" fillId="9" borderId="3" xfId="0" applyFont="1" applyFill="1" applyBorder="1" applyAlignment="1">
      <alignment vertical="top" wrapText="1"/>
    </xf>
    <xf numFmtId="0" fontId="1" fillId="8" borderId="2" xfId="0" applyFont="1" applyFill="1" applyBorder="1" applyAlignment="1">
      <alignment horizontal="right" vertical="top" wrapText="1"/>
    </xf>
    <xf numFmtId="0" fontId="1" fillId="0" borderId="2" xfId="0" applyFont="1" applyBorder="1" applyAlignment="1">
      <alignment horizontal="right" vertical="top" wrapText="1"/>
    </xf>
    <xf numFmtId="0" fontId="12" fillId="0" borderId="2" xfId="0" applyFont="1" applyBorder="1" applyAlignment="1">
      <alignment horizontal="right" vertical="top" wrapText="1"/>
    </xf>
    <xf numFmtId="0" fontId="1" fillId="0" borderId="2" xfId="0" applyFont="1" applyBorder="1" applyAlignment="1">
      <alignment horizontal="left" vertical="top" wrapText="1"/>
    </xf>
    <xf numFmtId="166" fontId="12" fillId="0" borderId="2" xfId="0" applyNumberFormat="1" applyFont="1" applyBorder="1" applyAlignment="1">
      <alignment horizontal="right" vertical="top" wrapText="1"/>
    </xf>
    <xf numFmtId="9" fontId="12" fillId="0" borderId="2" xfId="0" applyNumberFormat="1" applyFont="1" applyBorder="1" applyAlignment="1">
      <alignment horizontal="right" vertical="top" wrapText="1"/>
    </xf>
    <xf numFmtId="0" fontId="2" fillId="9" borderId="2" xfId="0" applyFont="1" applyFill="1" applyBorder="1" applyAlignment="1">
      <alignment vertical="top" wrapText="1"/>
    </xf>
    <xf numFmtId="0" fontId="2" fillId="0" borderId="2" xfId="0" applyFont="1" applyBorder="1" applyAlignment="1">
      <alignment horizontal="right" vertical="top" wrapText="1"/>
    </xf>
    <xf numFmtId="0" fontId="2" fillId="0" borderId="4" xfId="0" applyFont="1" applyBorder="1" applyAlignment="1">
      <alignment horizontal="left" vertical="top" wrapText="1"/>
    </xf>
    <xf numFmtId="3" fontId="2" fillId="0" borderId="2" xfId="0" applyNumberFormat="1" applyFont="1" applyBorder="1" applyAlignment="1">
      <alignment horizontal="right" vertical="top" wrapText="1"/>
    </xf>
    <xf numFmtId="166" fontId="12" fillId="0" borderId="2" xfId="0" applyNumberFormat="1" applyFont="1" applyBorder="1" applyAlignment="1">
      <alignment horizontal="left" vertical="top" wrapText="1"/>
    </xf>
    <xf numFmtId="0" fontId="12" fillId="10" borderId="2" xfId="0" applyFont="1" applyFill="1" applyBorder="1" applyAlignment="1">
      <alignment horizontal="right" vertical="top" wrapText="1"/>
    </xf>
    <xf numFmtId="0" fontId="12" fillId="0" borderId="2" xfId="0" applyFont="1" applyBorder="1" applyAlignment="1">
      <alignment horizontal="left" vertical="top" wrapText="1"/>
    </xf>
    <xf numFmtId="0" fontId="12" fillId="7" borderId="2" xfId="0" applyFont="1" applyFill="1" applyBorder="1" applyAlignment="1">
      <alignment horizontal="right" vertical="top" wrapText="1"/>
    </xf>
    <xf numFmtId="0" fontId="12" fillId="7" borderId="2" xfId="0" applyFont="1" applyFill="1" applyBorder="1" applyAlignment="1">
      <alignment horizontal="left" vertical="top" wrapText="1"/>
    </xf>
    <xf numFmtId="0" fontId="2" fillId="0" borderId="0" xfId="0" applyFont="1" applyAlignment="1">
      <alignment horizontal="left" vertical="top" wrapText="1"/>
    </xf>
    <xf numFmtId="0" fontId="1" fillId="10"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8"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1" fillId="0" borderId="1" xfId="0" applyFont="1" applyBorder="1" applyAlignment="1">
      <alignment horizontal="right" vertical="top" wrapText="1"/>
    </xf>
    <xf numFmtId="0" fontId="12" fillId="7" borderId="1" xfId="0" applyFont="1" applyFill="1" applyBorder="1" applyAlignment="1">
      <alignment horizontal="left" vertical="top" wrapText="1"/>
    </xf>
    <xf numFmtId="3" fontId="1" fillId="0" borderId="1" xfId="0" applyNumberFormat="1" applyFont="1" applyBorder="1" applyAlignment="1">
      <alignment horizontal="right" vertical="top" wrapText="1"/>
    </xf>
    <xf numFmtId="3" fontId="12" fillId="0" borderId="2" xfId="0" applyNumberFormat="1" applyFont="1" applyBorder="1" applyAlignment="1">
      <alignment horizontal="right" vertical="top" wrapText="1"/>
    </xf>
    <xf numFmtId="0" fontId="19" fillId="0" borderId="0" xfId="0" applyFont="1"/>
    <xf numFmtId="0" fontId="20" fillId="0" borderId="0" xfId="0" applyFont="1"/>
    <xf numFmtId="166" fontId="19" fillId="0" borderId="0" xfId="0" applyNumberFormat="1" applyFont="1"/>
    <xf numFmtId="0" fontId="2" fillId="0" borderId="0" xfId="0" applyFont="1" applyAlignment="1">
      <alignment vertical="top"/>
    </xf>
    <xf numFmtId="0" fontId="1" fillId="0" borderId="0" xfId="0" applyFont="1" applyAlignment="1">
      <alignment horizontal="left" vertical="top"/>
    </xf>
    <xf numFmtId="0" fontId="8" fillId="0" borderId="0" xfId="0" applyFont="1" applyAlignment="1">
      <alignment vertical="top"/>
    </xf>
    <xf numFmtId="0" fontId="8" fillId="0" borderId="15" xfId="0" applyFont="1" applyBorder="1"/>
    <xf numFmtId="0" fontId="8" fillId="0" borderId="1" xfId="0" applyFont="1" applyBorder="1"/>
    <xf numFmtId="0" fontId="8" fillId="0" borderId="16" xfId="0" applyFont="1" applyBorder="1"/>
    <xf numFmtId="0" fontId="2" fillId="2" borderId="7" xfId="0" applyFont="1" applyFill="1" applyBorder="1" applyAlignment="1">
      <alignment horizontal="left" vertical="top" wrapText="1"/>
    </xf>
    <xf numFmtId="0" fontId="1" fillId="6" borderId="17" xfId="0" applyFont="1" applyFill="1" applyBorder="1" applyAlignment="1">
      <alignment horizontal="left" vertical="top" wrapText="1"/>
    </xf>
    <xf numFmtId="0" fontId="1" fillId="10" borderId="17" xfId="0" applyFont="1" applyFill="1" applyBorder="1" applyAlignment="1">
      <alignment horizontal="left" vertical="top" wrapText="1"/>
    </xf>
    <xf numFmtId="0" fontId="2" fillId="2" borderId="18" xfId="0" applyFont="1" applyFill="1" applyBorder="1" applyAlignment="1">
      <alignment horizontal="left" vertical="top" wrapText="1"/>
    </xf>
    <xf numFmtId="0" fontId="1" fillId="10" borderId="19" xfId="0" applyFont="1" applyFill="1" applyBorder="1" applyAlignment="1">
      <alignment horizontal="left" vertical="top" wrapText="1"/>
    </xf>
    <xf numFmtId="0" fontId="21" fillId="2" borderId="7" xfId="0" applyFont="1" applyFill="1" applyBorder="1" applyAlignment="1">
      <alignment vertical="top" wrapText="1"/>
    </xf>
    <xf numFmtId="0" fontId="18" fillId="6" borderId="17" xfId="0" applyFont="1" applyFill="1" applyBorder="1" applyAlignment="1">
      <alignment horizontal="center" vertical="top" wrapText="1"/>
    </xf>
    <xf numFmtId="0" fontId="21" fillId="2" borderId="18" xfId="0" applyFont="1" applyFill="1" applyBorder="1" applyAlignment="1">
      <alignment vertical="top" wrapText="1"/>
    </xf>
    <xf numFmtId="0" fontId="22" fillId="6" borderId="17" xfId="0" applyFont="1" applyFill="1" applyBorder="1" applyAlignment="1">
      <alignment horizontal="center" vertical="top" wrapText="1"/>
    </xf>
    <xf numFmtId="0" fontId="23" fillId="0" borderId="0" xfId="0" applyFont="1" applyAlignment="1">
      <alignment horizontal="left"/>
    </xf>
    <xf numFmtId="0" fontId="1" fillId="0" borderId="0" xfId="0" applyFont="1" applyAlignment="1">
      <alignment horizontal="left" vertical="center" readingOrder="1"/>
    </xf>
    <xf numFmtId="0" fontId="27" fillId="0" borderId="0" xfId="0" applyFont="1" applyAlignment="1">
      <alignment horizontal="left" vertical="center" readingOrder="1"/>
    </xf>
    <xf numFmtId="0" fontId="28" fillId="0" borderId="0" xfId="0" applyFont="1" applyAlignment="1">
      <alignment horizontal="left" vertical="center" readingOrder="1"/>
    </xf>
    <xf numFmtId="0" fontId="1" fillId="0" borderId="0" xfId="0" applyFont="1" applyAlignment="1">
      <alignment horizontal="left" vertical="center" wrapText="1"/>
    </xf>
    <xf numFmtId="0" fontId="26" fillId="0" borderId="0" xfId="0" applyFont="1"/>
    <xf numFmtId="0" fontId="29" fillId="0" borderId="0" xfId="0" applyFont="1"/>
    <xf numFmtId="0" fontId="23" fillId="2" borderId="1" xfId="0" applyFont="1" applyFill="1" applyBorder="1" applyAlignment="1">
      <alignment horizontal="right" vertical="center"/>
    </xf>
    <xf numFmtId="0" fontId="23" fillId="2" borderId="1" xfId="0" applyFont="1" applyFill="1" applyBorder="1" applyAlignment="1">
      <alignment horizontal="left" vertical="center"/>
    </xf>
    <xf numFmtId="0" fontId="23" fillId="2"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3" fillId="0" borderId="1" xfId="0" applyFont="1" applyBorder="1" applyAlignment="1">
      <alignment horizontal="left" vertical="center" wrapText="1"/>
    </xf>
    <xf numFmtId="0" fontId="33" fillId="20" borderId="1" xfId="0" applyFont="1" applyFill="1" applyBorder="1" applyAlignment="1">
      <alignment horizontal="center" vertical="center" wrapText="1"/>
    </xf>
    <xf numFmtId="0" fontId="33" fillId="20" borderId="1" xfId="0" applyFont="1" applyFill="1" applyBorder="1" applyAlignment="1">
      <alignment horizontal="left" vertical="center" wrapText="1"/>
    </xf>
    <xf numFmtId="0" fontId="2" fillId="21" borderId="1" xfId="0" applyFont="1" applyFill="1" applyBorder="1" applyAlignment="1">
      <alignment horizontal="left" vertical="center" wrapText="1"/>
    </xf>
    <xf numFmtId="0" fontId="17" fillId="20" borderId="1" xfId="0" applyFont="1" applyFill="1" applyBorder="1" applyAlignment="1">
      <alignment horizontal="left" vertical="center" wrapText="1"/>
    </xf>
    <xf numFmtId="0" fontId="1" fillId="20" borderId="1" xfId="0" applyFont="1" applyFill="1" applyBorder="1" applyAlignment="1">
      <alignment horizontal="center" vertical="center" wrapText="1"/>
    </xf>
    <xf numFmtId="166" fontId="1" fillId="21" borderId="1" xfId="0" applyNumberFormat="1" applyFont="1" applyFill="1" applyBorder="1" applyAlignment="1">
      <alignment horizontal="right" vertical="center" wrapText="1"/>
    </xf>
    <xf numFmtId="166" fontId="1" fillId="21" borderId="1" xfId="0" applyNumberFormat="1" applyFont="1" applyFill="1" applyBorder="1" applyAlignment="1">
      <alignment horizontal="left" vertical="center" wrapText="1"/>
    </xf>
    <xf numFmtId="10" fontId="1" fillId="21" borderId="1" xfId="0" applyNumberFormat="1" applyFont="1" applyFill="1" applyBorder="1" applyAlignment="1">
      <alignment horizontal="left" vertical="center" wrapText="1"/>
    </xf>
    <xf numFmtId="0" fontId="35" fillId="21" borderId="1" xfId="0" applyFont="1" applyFill="1" applyBorder="1" applyAlignment="1">
      <alignment horizontal="center" vertical="center" wrapText="1"/>
    </xf>
    <xf numFmtId="0" fontId="2" fillId="21" borderId="1" xfId="0" applyFont="1" applyFill="1" applyBorder="1" applyAlignment="1">
      <alignment horizontal="center" vertical="center" wrapText="1"/>
    </xf>
    <xf numFmtId="0" fontId="26" fillId="21" borderId="1" xfId="0" applyFont="1" applyFill="1" applyBorder="1" applyAlignment="1">
      <alignment horizontal="left" vertical="center" wrapText="1"/>
    </xf>
    <xf numFmtId="9" fontId="36" fillId="21" borderId="1" xfId="0" applyNumberFormat="1" applyFont="1" applyFill="1" applyBorder="1" applyAlignment="1">
      <alignment horizontal="center" vertical="center" wrapText="1"/>
    </xf>
    <xf numFmtId="0" fontId="36" fillId="21" borderId="1" xfId="0" applyFont="1" applyFill="1" applyBorder="1" applyAlignment="1">
      <alignment horizontal="center" vertical="center" wrapText="1"/>
    </xf>
    <xf numFmtId="9" fontId="26" fillId="21" borderId="1" xfId="0" applyNumberFormat="1" applyFont="1" applyFill="1" applyBorder="1" applyAlignment="1">
      <alignment horizontal="center" vertical="center" wrapText="1"/>
    </xf>
    <xf numFmtId="10" fontId="35" fillId="21" borderId="1" xfId="0" applyNumberFormat="1" applyFont="1" applyFill="1" applyBorder="1" applyAlignment="1">
      <alignment horizontal="center" vertical="center" wrapText="1"/>
    </xf>
    <xf numFmtId="169" fontId="35" fillId="21" borderId="1" xfId="0" applyNumberFormat="1" applyFont="1" applyFill="1" applyBorder="1" applyAlignment="1">
      <alignment horizontal="center" vertical="center" wrapText="1"/>
    </xf>
    <xf numFmtId="9" fontId="37" fillId="21" borderId="1" xfId="0" applyNumberFormat="1" applyFont="1" applyFill="1" applyBorder="1" applyAlignment="1">
      <alignment horizontal="center" vertical="center" wrapText="1"/>
    </xf>
    <xf numFmtId="10" fontId="38" fillId="21" borderId="1" xfId="0" applyNumberFormat="1" applyFont="1" applyFill="1" applyBorder="1" applyAlignment="1">
      <alignment horizontal="center" vertical="center" wrapText="1"/>
    </xf>
    <xf numFmtId="169" fontId="38" fillId="21" borderId="1" xfId="0" applyNumberFormat="1" applyFont="1" applyFill="1" applyBorder="1" applyAlignment="1">
      <alignment horizontal="center" vertical="center" wrapText="1"/>
    </xf>
    <xf numFmtId="0" fontId="26" fillId="16" borderId="1" xfId="0" applyFont="1" applyFill="1" applyBorder="1" applyAlignment="1">
      <alignment horizontal="left" vertical="center" wrapText="1"/>
    </xf>
    <xf numFmtId="9" fontId="36" fillId="16" borderId="1" xfId="0" applyNumberFormat="1" applyFont="1" applyFill="1" applyBorder="1" applyAlignment="1">
      <alignment horizontal="center" vertical="center" wrapText="1"/>
    </xf>
    <xf numFmtId="0" fontId="36" fillId="16" borderId="1" xfId="0" applyFont="1" applyFill="1" applyBorder="1" applyAlignment="1">
      <alignment horizontal="center" vertical="center" wrapText="1"/>
    </xf>
    <xf numFmtId="9" fontId="26" fillId="16" borderId="1" xfId="0" applyNumberFormat="1" applyFont="1" applyFill="1" applyBorder="1" applyAlignment="1">
      <alignment horizontal="center" vertical="center" wrapText="1"/>
    </xf>
    <xf numFmtId="10" fontId="35" fillId="16" borderId="1" xfId="0" applyNumberFormat="1" applyFont="1" applyFill="1" applyBorder="1" applyAlignment="1">
      <alignment horizontal="center" vertical="center" wrapText="1"/>
    </xf>
    <xf numFmtId="9" fontId="2" fillId="16" borderId="1" xfId="0" applyNumberFormat="1" applyFont="1" applyFill="1" applyBorder="1" applyAlignment="1">
      <alignment horizontal="center" vertical="center" wrapText="1"/>
    </xf>
    <xf numFmtId="9" fontId="37" fillId="16" borderId="1" xfId="0" applyNumberFormat="1" applyFont="1" applyFill="1" applyBorder="1" applyAlignment="1">
      <alignment horizontal="center" vertical="center" wrapText="1"/>
    </xf>
    <xf numFmtId="0" fontId="36" fillId="16" borderId="1" xfId="0" applyFont="1" applyFill="1" applyBorder="1" applyAlignment="1">
      <alignment horizontal="left" vertical="center" wrapText="1"/>
    </xf>
    <xf numFmtId="0" fontId="10" fillId="20" borderId="1" xfId="0" applyFont="1" applyFill="1" applyBorder="1" applyAlignment="1">
      <alignment horizontal="left" vertical="center" wrapText="1"/>
    </xf>
    <xf numFmtId="0" fontId="2" fillId="20" borderId="1" xfId="0" applyFont="1" applyFill="1" applyBorder="1" applyAlignment="1">
      <alignment horizontal="center" vertical="center" wrapText="1"/>
    </xf>
    <xf numFmtId="0" fontId="2" fillId="21" borderId="1" xfId="0" applyFont="1" applyFill="1" applyBorder="1" applyAlignment="1">
      <alignment horizontal="right" vertical="center" wrapText="1"/>
    </xf>
    <xf numFmtId="0" fontId="19" fillId="22" borderId="2" xfId="0" applyFont="1" applyFill="1" applyBorder="1" applyAlignment="1">
      <alignment horizontal="left" vertical="center" wrapText="1"/>
    </xf>
    <xf numFmtId="0" fontId="1" fillId="0" borderId="1" xfId="0" applyFont="1" applyBorder="1" applyAlignment="1">
      <alignment horizontal="left" vertical="center" wrapText="1"/>
    </xf>
    <xf numFmtId="166" fontId="1" fillId="21" borderId="1" xfId="0" applyNumberFormat="1" applyFont="1" applyFill="1" applyBorder="1" applyAlignment="1">
      <alignment horizontal="center" vertical="center" wrapText="1"/>
    </xf>
    <xf numFmtId="0" fontId="38" fillId="21" borderId="1" xfId="0" applyFont="1" applyFill="1" applyBorder="1" applyAlignment="1">
      <alignment horizontal="center" vertical="center" wrapText="1"/>
    </xf>
    <xf numFmtId="169" fontId="36" fillId="21" borderId="1" xfId="0" applyNumberFormat="1" applyFont="1" applyFill="1" applyBorder="1" applyAlignment="1">
      <alignment horizontal="center" vertical="center" wrapText="1"/>
    </xf>
    <xf numFmtId="170" fontId="37" fillId="21" borderId="1" xfId="0" applyNumberFormat="1" applyFont="1" applyFill="1" applyBorder="1" applyAlignment="1">
      <alignment horizontal="center" vertical="center" wrapText="1"/>
    </xf>
    <xf numFmtId="170" fontId="36" fillId="21" borderId="1" xfId="0" applyNumberFormat="1" applyFont="1" applyFill="1" applyBorder="1" applyAlignment="1">
      <alignment horizontal="center" vertical="center" wrapText="1"/>
    </xf>
    <xf numFmtId="2" fontId="35" fillId="21" borderId="1" xfId="0" applyNumberFormat="1" applyFont="1" applyFill="1" applyBorder="1" applyAlignment="1">
      <alignment horizontal="center" vertical="center" wrapText="1"/>
    </xf>
    <xf numFmtId="0" fontId="36" fillId="18" borderId="1" xfId="0" applyFont="1" applyFill="1" applyBorder="1" applyAlignment="1">
      <alignment horizontal="center" vertical="center" wrapText="1"/>
    </xf>
    <xf numFmtId="169" fontId="26" fillId="16" borderId="1" xfId="0" applyNumberFormat="1" applyFont="1" applyFill="1" applyBorder="1" applyAlignment="1">
      <alignment horizontal="center" vertical="center" wrapText="1"/>
    </xf>
    <xf numFmtId="169" fontId="35" fillId="16" borderId="1" xfId="0" applyNumberFormat="1" applyFont="1" applyFill="1" applyBorder="1" applyAlignment="1">
      <alignment horizontal="center" vertical="center" wrapText="1"/>
    </xf>
    <xf numFmtId="1" fontId="37" fillId="16" borderId="1" xfId="0" applyNumberFormat="1" applyFont="1" applyFill="1" applyBorder="1" applyAlignment="1">
      <alignment horizontal="center" vertical="center" wrapText="1"/>
    </xf>
    <xf numFmtId="1" fontId="2" fillId="16" borderId="1" xfId="0" applyNumberFormat="1" applyFont="1" applyFill="1" applyBorder="1" applyAlignment="1">
      <alignment horizontal="center" vertical="center" wrapText="1"/>
    </xf>
    <xf numFmtId="169" fontId="36" fillId="16" borderId="1" xfId="0" applyNumberFormat="1" applyFont="1" applyFill="1" applyBorder="1" applyAlignment="1">
      <alignment horizontal="center" vertical="center" wrapText="1"/>
    </xf>
    <xf numFmtId="0" fontId="33" fillId="20" borderId="22" xfId="0" applyFont="1" applyFill="1" applyBorder="1" applyAlignment="1">
      <alignment horizontal="left" vertical="center" wrapText="1"/>
    </xf>
    <xf numFmtId="166" fontId="2" fillId="21" borderId="1" xfId="0" applyNumberFormat="1" applyFont="1" applyFill="1" applyBorder="1" applyAlignment="1">
      <alignment horizontal="right" vertical="center" wrapText="1"/>
    </xf>
    <xf numFmtId="9" fontId="2" fillId="21" borderId="1" xfId="0" applyNumberFormat="1" applyFont="1" applyFill="1" applyBorder="1" applyAlignment="1">
      <alignment horizontal="right" vertical="center" wrapText="1"/>
    </xf>
    <xf numFmtId="9" fontId="1" fillId="21" borderId="1" xfId="0" applyNumberFormat="1" applyFont="1" applyFill="1" applyBorder="1" applyAlignment="1">
      <alignment horizontal="right" vertical="center" wrapText="1"/>
    </xf>
    <xf numFmtId="0" fontId="1" fillId="21" borderId="1" xfId="0" applyFont="1" applyFill="1" applyBorder="1" applyAlignment="1">
      <alignment horizontal="left" vertical="top" wrapText="1"/>
    </xf>
    <xf numFmtId="0" fontId="26" fillId="21" borderId="1" xfId="0" applyFont="1" applyFill="1" applyBorder="1" applyAlignment="1">
      <alignment horizontal="right" vertical="center" wrapText="1"/>
    </xf>
    <xf numFmtId="9" fontId="26" fillId="21" borderId="1" xfId="0" applyNumberFormat="1" applyFont="1" applyFill="1" applyBorder="1" applyAlignment="1">
      <alignment horizontal="right" vertical="center" wrapText="1"/>
    </xf>
    <xf numFmtId="9" fontId="39" fillId="21" borderId="22" xfId="0" applyNumberFormat="1" applyFont="1" applyFill="1" applyBorder="1" applyAlignment="1">
      <alignment horizontal="center" vertical="center" wrapText="1"/>
    </xf>
    <xf numFmtId="0" fontId="1" fillId="21" borderId="1" xfId="0" applyFont="1" applyFill="1" applyBorder="1" applyAlignment="1">
      <alignment horizontal="right" vertical="center" wrapText="1"/>
    </xf>
    <xf numFmtId="0" fontId="40" fillId="22" borderId="2" xfId="0" applyFont="1" applyFill="1" applyBorder="1" applyAlignment="1">
      <alignment horizontal="left" vertical="center" wrapText="1"/>
    </xf>
    <xf numFmtId="0" fontId="8" fillId="20" borderId="24" xfId="0" applyFont="1" applyFill="1" applyBorder="1" applyAlignment="1">
      <alignment vertical="center"/>
    </xf>
    <xf numFmtId="0" fontId="17" fillId="20" borderId="24" xfId="0" applyFont="1" applyFill="1" applyBorder="1" applyAlignment="1">
      <alignment vertical="center"/>
    </xf>
    <xf numFmtId="0" fontId="1" fillId="20" borderId="24" xfId="0" applyFont="1" applyFill="1" applyBorder="1" applyAlignment="1">
      <alignment horizontal="left" vertical="center" wrapText="1"/>
    </xf>
    <xf numFmtId="0" fontId="17" fillId="20" borderId="24" xfId="0" applyFont="1" applyFill="1" applyBorder="1" applyAlignment="1">
      <alignment horizontal="center" vertical="center" wrapText="1"/>
    </xf>
    <xf numFmtId="0" fontId="29" fillId="20" borderId="24" xfId="0" applyFont="1" applyFill="1" applyBorder="1" applyAlignment="1">
      <alignment vertical="center"/>
    </xf>
    <xf numFmtId="0" fontId="8" fillId="10" borderId="25"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4" borderId="22" xfId="0" applyFont="1" applyFill="1" applyBorder="1" applyAlignment="1">
      <alignment horizontal="center" vertical="center" wrapText="1"/>
    </xf>
    <xf numFmtId="166" fontId="1" fillId="0" borderId="1" xfId="0" applyNumberFormat="1" applyFont="1" applyBorder="1" applyAlignment="1">
      <alignment horizontal="left" vertical="center" wrapText="1"/>
    </xf>
    <xf numFmtId="166" fontId="1" fillId="10" borderId="22" xfId="0" applyNumberFormat="1" applyFont="1" applyFill="1" applyBorder="1" applyAlignment="1">
      <alignment horizontal="left" vertical="center" wrapText="1"/>
    </xf>
    <xf numFmtId="2" fontId="2" fillId="21" borderId="1" xfId="0" applyNumberFormat="1" applyFont="1" applyFill="1" applyBorder="1" applyAlignment="1">
      <alignment vertical="center" wrapText="1"/>
    </xf>
    <xf numFmtId="171" fontId="36" fillId="21" borderId="1" xfId="0" applyNumberFormat="1" applyFont="1" applyFill="1" applyBorder="1" applyAlignment="1">
      <alignment vertical="center" wrapText="1"/>
    </xf>
    <xf numFmtId="0" fontId="1" fillId="21" borderId="1" xfId="0" applyFont="1" applyFill="1" applyBorder="1" applyAlignment="1">
      <alignment horizontal="left" vertical="center" wrapText="1" readingOrder="1"/>
    </xf>
    <xf numFmtId="0" fontId="1" fillId="21" borderId="1" xfId="0" applyFont="1" applyFill="1" applyBorder="1" applyAlignment="1">
      <alignment horizontal="right" vertical="center" readingOrder="1"/>
    </xf>
    <xf numFmtId="171" fontId="1" fillId="21" borderId="1" xfId="0" applyNumberFormat="1" applyFont="1" applyFill="1" applyBorder="1" applyAlignment="1">
      <alignment horizontal="center" vertical="center" readingOrder="1"/>
    </xf>
    <xf numFmtId="171" fontId="1" fillId="21" borderId="1" xfId="0" applyNumberFormat="1" applyFont="1" applyFill="1" applyBorder="1" applyAlignment="1">
      <alignment horizontal="right" vertical="center" wrapText="1" readingOrder="1"/>
    </xf>
    <xf numFmtId="171" fontId="1" fillId="21" borderId="1" xfId="0" applyNumberFormat="1" applyFont="1" applyFill="1" applyBorder="1" applyAlignment="1">
      <alignment vertical="center" wrapText="1"/>
    </xf>
    <xf numFmtId="0" fontId="26" fillId="21" borderId="22" xfId="0" applyFont="1" applyFill="1" applyBorder="1" applyAlignment="1">
      <alignment horizontal="center" vertical="center" wrapText="1"/>
    </xf>
    <xf numFmtId="0" fontId="1" fillId="21" borderId="22" xfId="0" applyFont="1" applyFill="1" applyBorder="1" applyAlignment="1">
      <alignment horizontal="center" vertical="center" wrapText="1"/>
    </xf>
    <xf numFmtId="9" fontId="1" fillId="21" borderId="1" xfId="0" applyNumberFormat="1" applyFont="1" applyFill="1" applyBorder="1" applyAlignment="1">
      <alignment horizontal="right" vertical="center" wrapText="1" readingOrder="1"/>
    </xf>
    <xf numFmtId="10" fontId="1" fillId="21" borderId="1" xfId="0" applyNumberFormat="1" applyFont="1" applyFill="1" applyBorder="1" applyAlignment="1">
      <alignment horizontal="center" vertical="center" wrapText="1"/>
    </xf>
    <xf numFmtId="9" fontId="26" fillId="21" borderId="22" xfId="0" applyNumberFormat="1" applyFont="1" applyFill="1" applyBorder="1" applyAlignment="1">
      <alignment horizontal="center" vertical="center" wrapText="1"/>
    </xf>
    <xf numFmtId="171" fontId="1" fillId="21" borderId="1" xfId="0" applyNumberFormat="1" applyFont="1" applyFill="1" applyBorder="1" applyAlignment="1">
      <alignment horizontal="right" vertical="center" readingOrder="1"/>
    </xf>
    <xf numFmtId="171" fontId="1" fillId="21" borderId="1" xfId="0" applyNumberFormat="1" applyFont="1" applyFill="1" applyBorder="1" applyAlignment="1">
      <alignment horizontal="right" vertical="top" wrapText="1" readingOrder="1"/>
    </xf>
    <xf numFmtId="3" fontId="26" fillId="21" borderId="22" xfId="0" applyNumberFormat="1" applyFont="1" applyFill="1" applyBorder="1" applyAlignment="1">
      <alignment horizontal="center" vertical="center" wrapText="1"/>
    </xf>
    <xf numFmtId="0" fontId="1" fillId="0" borderId="1" xfId="0" applyFont="1" applyBorder="1" applyAlignment="1">
      <alignment horizontal="left" vertical="center" wrapText="1" readingOrder="1"/>
    </xf>
    <xf numFmtId="0" fontId="1" fillId="0" borderId="1" xfId="0" applyFont="1" applyBorder="1" applyAlignment="1">
      <alignment horizontal="right" vertical="center" wrapText="1" readingOrder="1"/>
    </xf>
    <xf numFmtId="0" fontId="1" fillId="0" borderId="1" xfId="0" applyFont="1" applyBorder="1" applyAlignment="1">
      <alignment horizontal="center" vertical="center" wrapText="1" readingOrder="1"/>
    </xf>
    <xf numFmtId="0" fontId="2" fillId="21" borderId="1" xfId="0" applyFont="1" applyFill="1" applyBorder="1" applyAlignment="1">
      <alignment horizontal="left" vertical="center" wrapText="1" readingOrder="1"/>
    </xf>
    <xf numFmtId="0" fontId="1" fillId="21" borderId="1" xfId="0" applyFont="1" applyFill="1" applyBorder="1" applyAlignment="1">
      <alignment horizontal="right" vertical="center" wrapText="1" readingOrder="1"/>
    </xf>
    <xf numFmtId="3" fontId="2" fillId="0" borderId="1" xfId="0" applyNumberFormat="1" applyFont="1" applyBorder="1" applyAlignment="1">
      <alignment horizontal="center" vertical="center" wrapText="1" readingOrder="1"/>
    </xf>
    <xf numFmtId="0" fontId="2"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30" fillId="19" borderId="26" xfId="0" applyFont="1" applyFill="1" applyBorder="1" applyAlignment="1">
      <alignment horizontal="left" vertical="top" wrapText="1"/>
    </xf>
    <xf numFmtId="0" fontId="2" fillId="10" borderId="1" xfId="0" applyFont="1" applyFill="1" applyBorder="1" applyAlignment="1">
      <alignment horizontal="center" vertical="center" wrapText="1"/>
    </xf>
    <xf numFmtId="9" fontId="2" fillId="10" borderId="1" xfId="0" applyNumberFormat="1" applyFont="1" applyFill="1" applyBorder="1" applyAlignment="1">
      <alignment horizontal="center" vertical="center" wrapText="1"/>
    </xf>
    <xf numFmtId="9" fontId="2" fillId="10" borderId="22" xfId="0" applyNumberFormat="1" applyFont="1" applyFill="1" applyBorder="1" applyAlignment="1">
      <alignment horizontal="center" vertical="center" wrapText="1"/>
    </xf>
    <xf numFmtId="0" fontId="1" fillId="21" borderId="1" xfId="0" applyFont="1" applyFill="1" applyBorder="1" applyAlignment="1">
      <alignment horizontal="left" vertical="center" wrapText="1"/>
    </xf>
    <xf numFmtId="0" fontId="1" fillId="21" borderId="1" xfId="0" applyFont="1" applyFill="1" applyBorder="1" applyAlignment="1">
      <alignment horizontal="center" vertical="center" wrapText="1"/>
    </xf>
    <xf numFmtId="0" fontId="26" fillId="21" borderId="1" xfId="0" applyFont="1" applyFill="1" applyBorder="1" applyAlignment="1">
      <alignment horizontal="center" vertical="center" wrapText="1"/>
    </xf>
    <xf numFmtId="0" fontId="2" fillId="21" borderId="22" xfId="0" applyFont="1" applyFill="1" applyBorder="1" applyAlignment="1">
      <alignment horizontal="center" vertical="center" wrapText="1"/>
    </xf>
    <xf numFmtId="0" fontId="41" fillId="23" borderId="1" xfId="0" applyFont="1" applyFill="1" applyBorder="1" applyAlignment="1">
      <alignment horizontal="left" vertical="center" wrapText="1" readingOrder="1"/>
    </xf>
    <xf numFmtId="0" fontId="1" fillId="23" borderId="1" xfId="0" applyFont="1" applyFill="1" applyBorder="1" applyAlignment="1">
      <alignment horizontal="center" vertical="center" readingOrder="1"/>
    </xf>
    <xf numFmtId="172" fontId="1" fillId="23" borderId="1" xfId="0" applyNumberFormat="1" applyFont="1" applyFill="1" applyBorder="1" applyAlignment="1">
      <alignment horizontal="left" vertical="center" readingOrder="1"/>
    </xf>
    <xf numFmtId="172" fontId="1" fillId="23" borderId="1" xfId="0" applyNumberFormat="1" applyFont="1" applyFill="1" applyBorder="1" applyAlignment="1">
      <alignment horizontal="center" vertical="center" readingOrder="1"/>
    </xf>
    <xf numFmtId="172" fontId="39" fillId="23" borderId="1" xfId="0" applyNumberFormat="1" applyFont="1" applyFill="1" applyBorder="1" applyAlignment="1">
      <alignment horizontal="center" vertical="center" wrapText="1" readingOrder="1"/>
    </xf>
    <xf numFmtId="0" fontId="26" fillId="23" borderId="22" xfId="0" applyFont="1" applyFill="1" applyBorder="1" applyAlignment="1">
      <alignment horizontal="center" vertical="center" wrapText="1"/>
    </xf>
    <xf numFmtId="0" fontId="1" fillId="23" borderId="22" xfId="0" applyFont="1" applyFill="1" applyBorder="1" applyAlignment="1">
      <alignment horizontal="center" vertical="center" wrapText="1"/>
    </xf>
    <xf numFmtId="8" fontId="1" fillId="21" borderId="1" xfId="0" applyNumberFormat="1" applyFont="1" applyFill="1" applyBorder="1" applyAlignment="1">
      <alignment horizontal="center" vertical="center" readingOrder="1"/>
    </xf>
    <xf numFmtId="172" fontId="1" fillId="21" borderId="1" xfId="0" applyNumberFormat="1" applyFont="1" applyFill="1" applyBorder="1" applyAlignment="1">
      <alignment horizontal="left" vertical="center" readingOrder="1"/>
    </xf>
    <xf numFmtId="172" fontId="39" fillId="21" borderId="1" xfId="0" applyNumberFormat="1" applyFont="1" applyFill="1" applyBorder="1" applyAlignment="1">
      <alignment horizontal="center" vertical="center" readingOrder="1"/>
    </xf>
    <xf numFmtId="172" fontId="1" fillId="21" borderId="1" xfId="0" applyNumberFormat="1" applyFont="1" applyFill="1" applyBorder="1" applyAlignment="1">
      <alignment horizontal="left" vertical="center" wrapText="1" readingOrder="1"/>
    </xf>
    <xf numFmtId="0" fontId="41" fillId="21" borderId="1" xfId="0" applyFont="1" applyFill="1" applyBorder="1" applyAlignment="1">
      <alignment horizontal="left" vertical="center" wrapText="1" readingOrder="1"/>
    </xf>
    <xf numFmtId="0" fontId="1" fillId="21" borderId="1" xfId="0" applyFont="1" applyFill="1" applyBorder="1" applyAlignment="1">
      <alignment horizontal="center" vertical="center" readingOrder="1"/>
    </xf>
    <xf numFmtId="172" fontId="39" fillId="21" borderId="1" xfId="0" applyNumberFormat="1" applyFont="1" applyFill="1" applyBorder="1" applyAlignment="1">
      <alignment horizontal="left" vertical="center" readingOrder="1"/>
    </xf>
    <xf numFmtId="172" fontId="1" fillId="21" borderId="1" xfId="0" applyNumberFormat="1" applyFont="1" applyFill="1" applyBorder="1" applyAlignment="1">
      <alignment horizontal="center" vertical="center" readingOrder="1"/>
    </xf>
    <xf numFmtId="172" fontId="39" fillId="21" borderId="1" xfId="0" applyNumberFormat="1" applyFont="1" applyFill="1" applyBorder="1" applyAlignment="1">
      <alignment horizontal="left" vertical="center" wrapText="1" readingOrder="1"/>
    </xf>
    <xf numFmtId="172" fontId="42" fillId="21" borderId="1" xfId="0" applyNumberFormat="1" applyFont="1" applyFill="1" applyBorder="1" applyAlignment="1">
      <alignment horizontal="center" vertical="center" wrapText="1" readingOrder="1"/>
    </xf>
    <xf numFmtId="0" fontId="36" fillId="21" borderId="22" xfId="0" applyFont="1" applyFill="1" applyBorder="1" applyAlignment="1">
      <alignment horizontal="center" vertical="center" wrapText="1"/>
    </xf>
    <xf numFmtId="0" fontId="39" fillId="21" borderId="1" xfId="0" applyFont="1" applyFill="1" applyBorder="1" applyAlignment="1">
      <alignment horizontal="left" vertical="center" wrapText="1" readingOrder="1"/>
    </xf>
    <xf numFmtId="0" fontId="39" fillId="21" borderId="1" xfId="0" applyFont="1" applyFill="1" applyBorder="1" applyAlignment="1">
      <alignment horizontal="center" vertical="center" readingOrder="1"/>
    </xf>
    <xf numFmtId="9" fontId="39" fillId="21" borderId="1" xfId="0" applyNumberFormat="1" applyFont="1" applyFill="1" applyBorder="1" applyAlignment="1">
      <alignment horizontal="center" vertical="center" wrapText="1" readingOrder="1"/>
    </xf>
    <xf numFmtId="49" fontId="1" fillId="21" borderId="22" xfId="0" applyNumberFormat="1" applyFont="1" applyFill="1" applyBorder="1" applyAlignment="1">
      <alignment horizontal="center" vertical="center" wrapText="1"/>
    </xf>
    <xf numFmtId="9" fontId="26" fillId="21" borderId="22" xfId="0" quotePrefix="1" applyNumberFormat="1" applyFont="1" applyFill="1" applyBorder="1" applyAlignment="1">
      <alignment horizontal="center" vertical="center" wrapText="1"/>
    </xf>
    <xf numFmtId="0" fontId="39" fillId="21" borderId="1" xfId="0" applyFont="1" applyFill="1" applyBorder="1" applyAlignment="1">
      <alignment horizontal="left" vertical="center" readingOrder="1"/>
    </xf>
    <xf numFmtId="0" fontId="30" fillId="19" borderId="25" xfId="0" applyFont="1" applyFill="1" applyBorder="1" applyAlignment="1">
      <alignment horizontal="left" vertical="top" wrapText="1"/>
    </xf>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1" fillId="19" borderId="1" xfId="0" applyFont="1" applyFill="1" applyBorder="1" applyAlignment="1">
      <alignment horizontal="left" vertical="center" wrapText="1"/>
    </xf>
    <xf numFmtId="0" fontId="1" fillId="21" borderId="22" xfId="0" applyFont="1" applyFill="1" applyBorder="1" applyAlignment="1">
      <alignment horizontal="left" vertical="center" wrapText="1"/>
    </xf>
    <xf numFmtId="0" fontId="2" fillId="0" borderId="1" xfId="0" applyFont="1" applyBorder="1" applyAlignment="1">
      <alignment horizontal="center" vertical="center" wrapText="1"/>
    </xf>
    <xf numFmtId="0" fontId="1" fillId="10" borderId="1" xfId="0" applyFont="1" applyFill="1" applyBorder="1" applyAlignment="1">
      <alignment horizontal="center" vertical="center" wrapText="1"/>
    </xf>
    <xf numFmtId="171" fontId="2" fillId="21" borderId="1" xfId="0" applyNumberFormat="1" applyFont="1" applyFill="1" applyBorder="1" applyAlignment="1">
      <alignment horizontal="right" vertical="center" wrapText="1"/>
    </xf>
    <xf numFmtId="3" fontId="2" fillId="21" borderId="1" xfId="0" applyNumberFormat="1" applyFont="1" applyFill="1" applyBorder="1" applyAlignment="1">
      <alignment horizontal="center" vertical="center" wrapText="1"/>
    </xf>
    <xf numFmtId="171" fontId="39" fillId="21" borderId="1" xfId="0" applyNumberFormat="1" applyFont="1" applyFill="1" applyBorder="1" applyAlignment="1">
      <alignment horizontal="center" vertical="center" readingOrder="1"/>
    </xf>
    <xf numFmtId="171" fontId="1" fillId="21" borderId="27" xfId="0" applyNumberFormat="1" applyFont="1" applyFill="1" applyBorder="1" applyAlignment="1">
      <alignment horizontal="right" vertical="center" readingOrder="1"/>
    </xf>
    <xf numFmtId="0" fontId="44" fillId="21" borderId="1" xfId="0" applyFont="1" applyFill="1" applyBorder="1" applyAlignment="1">
      <alignment horizontal="right" vertical="center" wrapText="1" readingOrder="1"/>
    </xf>
    <xf numFmtId="171" fontId="45" fillId="21" borderId="1" xfId="0" applyNumberFormat="1" applyFont="1" applyFill="1" applyBorder="1" applyAlignment="1">
      <alignment horizontal="left" vertical="center" readingOrder="1"/>
    </xf>
    <xf numFmtId="171" fontId="46" fillId="21" borderId="1" xfId="0" applyNumberFormat="1" applyFont="1" applyFill="1" applyBorder="1" applyAlignment="1">
      <alignment horizontal="left" vertical="center" readingOrder="1"/>
    </xf>
    <xf numFmtId="0" fontId="1" fillId="21" borderId="1" xfId="0" applyFont="1" applyFill="1" applyBorder="1" applyAlignment="1">
      <alignment horizontal="center" vertical="center" wrapText="1" readingOrder="1"/>
    </xf>
    <xf numFmtId="0" fontId="2" fillId="21" borderId="22" xfId="0" applyFont="1" applyFill="1" applyBorder="1" applyAlignment="1">
      <alignment horizontal="center" vertical="center" wrapText="1" readingOrder="1"/>
    </xf>
    <xf numFmtId="171" fontId="9" fillId="21" borderId="27" xfId="0" applyNumberFormat="1" applyFont="1" applyFill="1" applyBorder="1" applyAlignment="1">
      <alignment horizontal="right" vertical="center" readingOrder="1"/>
    </xf>
    <xf numFmtId="171" fontId="9" fillId="21" borderId="1" xfId="0" applyNumberFormat="1" applyFont="1" applyFill="1" applyBorder="1" applyAlignment="1">
      <alignment horizontal="right" vertical="center" readingOrder="1"/>
    </xf>
    <xf numFmtId="3" fontId="2" fillId="21" borderId="22" xfId="0" applyNumberFormat="1" applyFont="1" applyFill="1" applyBorder="1" applyAlignment="1">
      <alignment horizontal="center" vertical="center" wrapText="1" readingOrder="1"/>
    </xf>
    <xf numFmtId="0" fontId="2" fillId="0" borderId="1" xfId="0" applyFont="1" applyBorder="1" applyAlignment="1">
      <alignment horizontal="left" vertical="center" wrapText="1" readingOrder="1"/>
    </xf>
    <xf numFmtId="0" fontId="2" fillId="0" borderId="1" xfId="0" applyFont="1" applyBorder="1" applyAlignment="1">
      <alignment horizontal="center" vertical="center" wrapText="1" readingOrder="1"/>
    </xf>
    <xf numFmtId="0" fontId="2" fillId="10" borderId="22" xfId="0" applyFont="1" applyFill="1" applyBorder="1" applyAlignment="1">
      <alignment horizontal="center" vertical="center" wrapText="1" readingOrder="1"/>
    </xf>
    <xf numFmtId="0" fontId="2" fillId="21" borderId="1" xfId="0" applyFont="1" applyFill="1" applyBorder="1" applyAlignment="1">
      <alignment horizontal="center" vertical="center" wrapText="1" readingOrder="1"/>
    </xf>
    <xf numFmtId="0" fontId="8" fillId="0" borderId="1" xfId="0" applyFont="1" applyBorder="1" applyAlignment="1">
      <alignment vertical="center"/>
    </xf>
    <xf numFmtId="0" fontId="1" fillId="0" borderId="1" xfId="0" applyFont="1" applyBorder="1" applyAlignment="1">
      <alignment horizontal="right" vertical="center" wrapText="1"/>
    </xf>
    <xf numFmtId="168" fontId="1" fillId="0" borderId="1" xfId="0" applyNumberFormat="1" applyFont="1" applyBorder="1" applyAlignment="1">
      <alignment horizontal="right" vertical="center" wrapText="1"/>
    </xf>
    <xf numFmtId="168" fontId="2" fillId="0" borderId="1" xfId="0" applyNumberFormat="1" applyFont="1" applyBorder="1" applyAlignment="1">
      <alignment horizontal="center" vertical="center" wrapText="1"/>
    </xf>
    <xf numFmtId="173" fontId="2" fillId="21" borderId="1" xfId="0" applyNumberFormat="1" applyFont="1" applyFill="1" applyBorder="1" applyAlignment="1">
      <alignment horizontal="left" vertical="center" wrapText="1"/>
    </xf>
    <xf numFmtId="173" fontId="2" fillId="21" borderId="1" xfId="0" applyNumberFormat="1" applyFont="1" applyFill="1" applyBorder="1" applyAlignment="1">
      <alignment horizontal="right" vertical="center" wrapText="1"/>
    </xf>
    <xf numFmtId="174" fontId="2" fillId="10" borderId="22" xfId="0" applyNumberFormat="1" applyFont="1" applyFill="1" applyBorder="1" applyAlignment="1">
      <alignment horizontal="center" vertical="center" wrapText="1" readingOrder="1"/>
    </xf>
    <xf numFmtId="173" fontId="2" fillId="10" borderId="22" xfId="0" applyNumberFormat="1" applyFont="1" applyFill="1" applyBorder="1" applyAlignment="1">
      <alignment horizontal="right" vertical="center" wrapText="1" readingOrder="1"/>
    </xf>
    <xf numFmtId="0" fontId="2" fillId="21" borderId="28" xfId="0" applyFont="1" applyFill="1" applyBorder="1" applyAlignment="1">
      <alignment horizontal="left" vertical="center" wrapText="1"/>
    </xf>
    <xf numFmtId="0" fontId="9" fillId="21" borderId="1" xfId="0" applyFont="1" applyFill="1" applyBorder="1" applyAlignment="1">
      <alignment vertical="center"/>
    </xf>
    <xf numFmtId="173" fontId="2" fillId="10" borderId="1" xfId="0" applyNumberFormat="1" applyFont="1" applyFill="1" applyBorder="1" applyAlignment="1">
      <alignment horizontal="right" vertical="center" wrapText="1"/>
    </xf>
    <xf numFmtId="168"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readingOrder="1"/>
    </xf>
    <xf numFmtId="168" fontId="2" fillId="21" borderId="1" xfId="0" applyNumberFormat="1" applyFont="1" applyFill="1" applyBorder="1" applyAlignment="1">
      <alignment horizontal="right" vertical="center" wrapText="1"/>
    </xf>
    <xf numFmtId="168" fontId="2" fillId="21" borderId="22" xfId="0" applyNumberFormat="1" applyFont="1" applyFill="1" applyBorder="1" applyAlignment="1">
      <alignment horizontal="right" vertical="center" wrapText="1"/>
    </xf>
    <xf numFmtId="0" fontId="21" fillId="0" borderId="1" xfId="0" applyFont="1" applyBorder="1" applyAlignment="1">
      <alignment vertical="center"/>
    </xf>
    <xf numFmtId="173" fontId="1" fillId="10" borderId="1" xfId="0" applyNumberFormat="1" applyFont="1" applyFill="1" applyBorder="1" applyAlignment="1">
      <alignment horizontal="center" vertical="center" wrapText="1"/>
    </xf>
    <xf numFmtId="168" fontId="1" fillId="10" borderId="22" xfId="0" applyNumberFormat="1" applyFont="1" applyFill="1" applyBorder="1" applyAlignment="1">
      <alignment horizontal="right" vertical="center" wrapText="1"/>
    </xf>
    <xf numFmtId="173" fontId="1" fillId="0" borderId="1" xfId="0" applyNumberFormat="1" applyFont="1" applyBorder="1" applyAlignment="1">
      <alignment horizontal="left" vertical="center" wrapText="1"/>
    </xf>
    <xf numFmtId="173" fontId="2" fillId="0" borderId="1" xfId="0" applyNumberFormat="1" applyFont="1" applyBorder="1" applyAlignment="1">
      <alignment horizontal="left" vertical="center" wrapText="1"/>
    </xf>
    <xf numFmtId="168" fontId="2" fillId="10" borderId="22" xfId="0" applyNumberFormat="1" applyFont="1" applyFill="1" applyBorder="1" applyAlignment="1">
      <alignment horizontal="right" vertical="center" wrapText="1"/>
    </xf>
    <xf numFmtId="0" fontId="21" fillId="21" borderId="1" xfId="0" applyFont="1" applyFill="1" applyBorder="1" applyAlignment="1">
      <alignment horizontal="center" vertical="center"/>
    </xf>
    <xf numFmtId="173" fontId="2" fillId="21" borderId="1" xfId="0" applyNumberFormat="1" applyFont="1" applyFill="1" applyBorder="1" applyAlignment="1">
      <alignment horizontal="center" vertical="center" wrapText="1"/>
    </xf>
    <xf numFmtId="168" fontId="2" fillId="21" borderId="1" xfId="0" applyNumberFormat="1" applyFont="1" applyFill="1" applyBorder="1" applyAlignment="1">
      <alignment horizontal="center" vertical="center" wrapText="1"/>
    </xf>
    <xf numFmtId="172" fontId="2" fillId="21" borderId="1" xfId="0" applyNumberFormat="1" applyFont="1" applyFill="1" applyBorder="1" applyAlignment="1">
      <alignment horizontal="right" vertical="center" wrapText="1" readingOrder="1"/>
    </xf>
    <xf numFmtId="0" fontId="48" fillId="21" borderId="22" xfId="0" applyFont="1" applyFill="1" applyBorder="1" applyAlignment="1">
      <alignment horizontal="left" vertical="center" wrapText="1" readingOrder="1"/>
    </xf>
    <xf numFmtId="172" fontId="2" fillId="21" borderId="22" xfId="0" applyNumberFormat="1" applyFont="1" applyFill="1" applyBorder="1" applyAlignment="1">
      <alignment horizontal="right" vertical="center" wrapText="1"/>
    </xf>
    <xf numFmtId="0" fontId="1" fillId="21" borderId="24" xfId="0" applyFont="1" applyFill="1" applyBorder="1" applyAlignment="1">
      <alignment horizontal="center" vertical="center" readingOrder="1"/>
    </xf>
    <xf numFmtId="0" fontId="1" fillId="21" borderId="24" xfId="0" applyFont="1" applyFill="1" applyBorder="1" applyAlignment="1">
      <alignment horizontal="right" vertical="center" readingOrder="1"/>
    </xf>
    <xf numFmtId="173" fontId="2" fillId="21" borderId="22" xfId="0" applyNumberFormat="1" applyFont="1" applyFill="1" applyBorder="1" applyAlignment="1">
      <alignment horizontal="right" vertical="center" wrapText="1"/>
    </xf>
    <xf numFmtId="172" fontId="1" fillId="21" borderId="22" xfId="0" applyNumberFormat="1" applyFont="1" applyFill="1" applyBorder="1" applyAlignment="1">
      <alignment horizontal="right" vertical="center" wrapText="1"/>
    </xf>
    <xf numFmtId="172" fontId="2" fillId="21" borderId="1" xfId="0" applyNumberFormat="1" applyFont="1" applyFill="1" applyBorder="1" applyAlignment="1">
      <alignment horizontal="left" vertical="center" readingOrder="1"/>
    </xf>
    <xf numFmtId="172" fontId="1" fillId="21" borderId="1" xfId="0" applyNumberFormat="1" applyFont="1" applyFill="1" applyBorder="1" applyAlignment="1">
      <alignment horizontal="right" vertical="center" wrapText="1" readingOrder="1"/>
    </xf>
    <xf numFmtId="172" fontId="39" fillId="21" borderId="1" xfId="0" applyNumberFormat="1" applyFont="1" applyFill="1" applyBorder="1" applyAlignment="1">
      <alignment horizontal="right" vertical="center" wrapText="1" readingOrder="1"/>
    </xf>
    <xf numFmtId="0" fontId="2" fillId="21" borderId="24" xfId="0" applyFont="1" applyFill="1" applyBorder="1" applyAlignment="1">
      <alignment horizontal="center" vertical="center" readingOrder="1"/>
    </xf>
    <xf numFmtId="172" fontId="42" fillId="21" borderId="1" xfId="0" applyNumberFormat="1" applyFont="1" applyFill="1" applyBorder="1" applyAlignment="1">
      <alignment horizontal="left" vertical="center" readingOrder="1"/>
    </xf>
    <xf numFmtId="172" fontId="39" fillId="21" borderId="28" xfId="0" applyNumberFormat="1" applyFont="1" applyFill="1" applyBorder="1" applyAlignment="1">
      <alignment horizontal="left" vertical="center" readingOrder="1"/>
    </xf>
    <xf numFmtId="0" fontId="2" fillId="21" borderId="22" xfId="0" applyFont="1" applyFill="1" applyBorder="1" applyAlignment="1">
      <alignment horizontal="right" vertical="center" wrapText="1"/>
    </xf>
    <xf numFmtId="0" fontId="2" fillId="21" borderId="22" xfId="0" applyFont="1" applyFill="1" applyBorder="1" applyAlignment="1">
      <alignment horizontal="left" vertical="center" wrapText="1" readingOrder="1"/>
    </xf>
    <xf numFmtId="173" fontId="2" fillId="21" borderId="1" xfId="0" applyNumberFormat="1" applyFont="1" applyFill="1" applyBorder="1" applyAlignment="1">
      <alignment horizontal="left" vertical="center" wrapText="1" readingOrder="1"/>
    </xf>
    <xf numFmtId="172" fontId="6" fillId="21" borderId="27" xfId="0" applyNumberFormat="1" applyFont="1" applyFill="1" applyBorder="1" applyAlignment="1">
      <alignment horizontal="left" vertical="center" wrapText="1" readingOrder="1"/>
    </xf>
    <xf numFmtId="172" fontId="2" fillId="21" borderId="1" xfId="0" applyNumberFormat="1" applyFont="1" applyFill="1" applyBorder="1" applyAlignment="1">
      <alignment horizontal="left" vertical="center" wrapText="1" readingOrder="1"/>
    </xf>
    <xf numFmtId="0" fontId="1" fillId="21" borderId="1" xfId="0" applyFont="1" applyFill="1" applyBorder="1" applyAlignment="1">
      <alignment horizontal="left" vertical="center" readingOrder="1"/>
    </xf>
    <xf numFmtId="173" fontId="1" fillId="21" borderId="1" xfId="0" applyNumberFormat="1" applyFont="1" applyFill="1" applyBorder="1" applyAlignment="1">
      <alignment horizontal="center" vertical="center" wrapText="1"/>
    </xf>
    <xf numFmtId="0" fontId="2" fillId="21" borderId="1" xfId="0" applyFont="1" applyFill="1" applyBorder="1" applyAlignment="1">
      <alignment horizontal="left" vertical="center" readingOrder="1"/>
    </xf>
    <xf numFmtId="172" fontId="18" fillId="21" borderId="1" xfId="0" applyNumberFormat="1" applyFont="1" applyFill="1" applyBorder="1" applyAlignment="1">
      <alignment horizontal="left" vertical="center" readingOrder="1"/>
    </xf>
    <xf numFmtId="172" fontId="21" fillId="21" borderId="1" xfId="0" applyNumberFormat="1" applyFont="1" applyFill="1" applyBorder="1" applyAlignment="1">
      <alignment horizontal="left" vertical="center" readingOrder="1"/>
    </xf>
    <xf numFmtId="172" fontId="1" fillId="21" borderId="1" xfId="0" applyNumberFormat="1" applyFont="1" applyFill="1" applyBorder="1" applyAlignment="1">
      <alignment horizontal="right" vertical="center" readingOrder="1"/>
    </xf>
    <xf numFmtId="172" fontId="2" fillId="21" borderId="1" xfId="0" applyNumberFormat="1" applyFont="1" applyFill="1" applyBorder="1" applyAlignment="1">
      <alignment horizontal="center" vertical="center" readingOrder="1"/>
    </xf>
    <xf numFmtId="172" fontId="46" fillId="21" borderId="1" xfId="0" applyNumberFormat="1" applyFont="1" applyFill="1" applyBorder="1" applyAlignment="1">
      <alignment horizontal="left" vertical="center" readingOrder="1"/>
    </xf>
    <xf numFmtId="0" fontId="1" fillId="0" borderId="1" xfId="0" applyFont="1" applyBorder="1" applyAlignment="1">
      <alignment horizontal="center" vertical="center"/>
    </xf>
    <xf numFmtId="0" fontId="30" fillId="19" borderId="29" xfId="0" applyFont="1" applyFill="1" applyBorder="1" applyAlignment="1">
      <alignment horizontal="left" vertical="top" wrapText="1"/>
    </xf>
    <xf numFmtId="166" fontId="1" fillId="10" borderId="22" xfId="0" applyNumberFormat="1" applyFont="1" applyFill="1" applyBorder="1" applyAlignment="1">
      <alignment horizontal="right" vertical="center" wrapText="1"/>
    </xf>
    <xf numFmtId="166" fontId="1" fillId="10" borderId="22" xfId="0" applyNumberFormat="1" applyFont="1" applyFill="1" applyBorder="1" applyAlignment="1">
      <alignment horizontal="center" vertical="center" wrapText="1"/>
    </xf>
    <xf numFmtId="0" fontId="1" fillId="21" borderId="1" xfId="0" applyFont="1" applyFill="1" applyBorder="1" applyAlignment="1">
      <alignment vertical="center" wrapText="1"/>
    </xf>
    <xf numFmtId="3" fontId="1" fillId="21" borderId="22" xfId="0" applyNumberFormat="1" applyFont="1" applyFill="1" applyBorder="1" applyAlignment="1">
      <alignment horizontal="right" vertical="center" wrapText="1"/>
    </xf>
    <xf numFmtId="0" fontId="1" fillId="0" borderId="1" xfId="0" applyFont="1" applyBorder="1" applyAlignment="1">
      <alignment vertical="center" wrapText="1"/>
    </xf>
    <xf numFmtId="175" fontId="1" fillId="0" borderId="1" xfId="0" applyNumberFormat="1" applyFont="1" applyBorder="1" applyAlignment="1">
      <alignment horizontal="right" vertical="center" wrapText="1"/>
    </xf>
    <xf numFmtId="0" fontId="1" fillId="10" borderId="1" xfId="0" applyFont="1" applyFill="1" applyBorder="1" applyAlignment="1">
      <alignment horizontal="right" vertical="center" wrapText="1"/>
    </xf>
    <xf numFmtId="0" fontId="1" fillId="10" borderId="22" xfId="0" applyFont="1" applyFill="1" applyBorder="1" applyAlignment="1">
      <alignment horizontal="right" vertical="center" wrapText="1"/>
    </xf>
    <xf numFmtId="0" fontId="1" fillId="21" borderId="22" xfId="0" applyFont="1" applyFill="1" applyBorder="1" applyAlignment="1">
      <alignment horizontal="right" vertical="center" wrapText="1"/>
    </xf>
    <xf numFmtId="175" fontId="26" fillId="0" borderId="1" xfId="0" applyNumberFormat="1" applyFont="1" applyBorder="1" applyAlignment="1">
      <alignment horizontal="right" vertical="center" wrapText="1"/>
    </xf>
    <xf numFmtId="166" fontId="26" fillId="0" borderId="1" xfId="0" applyNumberFormat="1" applyFont="1" applyBorder="1" applyAlignment="1">
      <alignment horizontal="right" vertical="center" wrapText="1"/>
    </xf>
    <xf numFmtId="0" fontId="1" fillId="0" borderId="1" xfId="0" applyFont="1" applyBorder="1" applyAlignment="1">
      <alignment vertical="center"/>
    </xf>
    <xf numFmtId="166" fontId="1" fillId="10" borderId="1" xfId="0" applyNumberFormat="1" applyFont="1" applyFill="1" applyBorder="1" applyAlignment="1">
      <alignment vertical="center" wrapText="1"/>
    </xf>
    <xf numFmtId="0" fontId="1" fillId="21" borderId="1" xfId="0" applyFont="1" applyFill="1" applyBorder="1" applyAlignment="1">
      <alignment horizontal="left" wrapText="1" readingOrder="1"/>
    </xf>
    <xf numFmtId="3" fontId="1" fillId="22" borderId="22" xfId="0" applyNumberFormat="1" applyFont="1" applyFill="1" applyBorder="1" applyAlignment="1">
      <alignment horizontal="right" vertical="center" wrapText="1"/>
    </xf>
    <xf numFmtId="0" fontId="10" fillId="0" borderId="1" xfId="0" applyFont="1" applyBorder="1" applyAlignment="1">
      <alignment horizontal="left" vertical="center" wrapText="1" readingOrder="1"/>
    </xf>
    <xf numFmtId="0" fontId="10" fillId="0" borderId="1" xfId="0" applyFont="1" applyBorder="1" applyAlignment="1">
      <alignment horizontal="right" vertical="center" wrapText="1" readingOrder="1"/>
    </xf>
    <xf numFmtId="0" fontId="10" fillId="21" borderId="1" xfId="0" applyFont="1" applyFill="1" applyBorder="1" applyAlignment="1">
      <alignment horizontal="left" vertical="center" wrapText="1" readingOrder="1"/>
    </xf>
    <xf numFmtId="0" fontId="1" fillId="20" borderId="1" xfId="0" applyFont="1" applyFill="1" applyBorder="1" applyAlignment="1">
      <alignment horizontal="right" vertical="center" wrapText="1"/>
    </xf>
    <xf numFmtId="0" fontId="1" fillId="20" borderId="1" xfId="0" applyFont="1" applyFill="1" applyBorder="1" applyAlignment="1">
      <alignment vertical="center" wrapText="1"/>
    </xf>
    <xf numFmtId="0" fontId="1" fillId="20" borderId="22" xfId="0" applyFont="1" applyFill="1" applyBorder="1" applyAlignment="1">
      <alignment horizontal="right" vertical="center" wrapText="1"/>
    </xf>
    <xf numFmtId="0" fontId="17" fillId="20" borderId="1" xfId="0" applyFont="1" applyFill="1" applyBorder="1" applyAlignment="1">
      <alignment horizontal="right" vertical="center" wrapText="1"/>
    </xf>
    <xf numFmtId="0" fontId="26" fillId="0" borderId="1" xfId="0" applyFont="1" applyBorder="1" applyAlignment="1">
      <alignment horizontal="right" vertical="center" wrapText="1"/>
    </xf>
    <xf numFmtId="0" fontId="1" fillId="10" borderId="1" xfId="0" applyFont="1" applyFill="1" applyBorder="1" applyAlignment="1">
      <alignment vertical="center" wrapText="1"/>
    </xf>
    <xf numFmtId="0" fontId="26" fillId="17" borderId="1" xfId="0" applyFont="1" applyFill="1" applyBorder="1" applyAlignment="1">
      <alignment horizontal="right" vertical="center" wrapText="1"/>
    </xf>
    <xf numFmtId="0" fontId="2" fillId="8"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8" fillId="0" borderId="1" xfId="0" applyFont="1" applyBorder="1" applyAlignment="1">
      <alignment horizontal="center" vertical="center"/>
    </xf>
    <xf numFmtId="0" fontId="36" fillId="2" borderId="1" xfId="0" applyFont="1" applyFill="1" applyBorder="1" applyAlignment="1">
      <alignment horizontal="center" vertical="center" wrapText="1"/>
    </xf>
    <xf numFmtId="0" fontId="30" fillId="19" borderId="30" xfId="0" applyFont="1" applyFill="1" applyBorder="1" applyAlignment="1">
      <alignment horizontal="left" vertical="top" wrapText="1"/>
    </xf>
    <xf numFmtId="0" fontId="8" fillId="0" borderId="1" xfId="0" applyFont="1" applyBorder="1" applyAlignment="1">
      <alignment horizontal="right" vertical="center"/>
    </xf>
    <xf numFmtId="175" fontId="26" fillId="0" borderId="1" xfId="0" applyNumberFormat="1" applyFont="1" applyBorder="1" applyAlignment="1">
      <alignment horizontal="center" vertical="center" wrapText="1"/>
    </xf>
    <xf numFmtId="166" fontId="1" fillId="0" borderId="1" xfId="0" applyNumberFormat="1" applyFont="1" applyBorder="1" applyAlignment="1">
      <alignment horizontal="center" vertical="center" wrapText="1"/>
    </xf>
    <xf numFmtId="0" fontId="33" fillId="21" borderId="1" xfId="0" applyFont="1" applyFill="1" applyBorder="1" applyAlignment="1">
      <alignment horizontal="right" vertical="center" wrapText="1"/>
    </xf>
    <xf numFmtId="166" fontId="2" fillId="21" borderId="1" xfId="0" applyNumberFormat="1" applyFont="1" applyFill="1" applyBorder="1" applyAlignment="1">
      <alignment horizontal="center" vertical="center" wrapText="1"/>
    </xf>
    <xf numFmtId="2" fontId="1" fillId="21" borderId="1" xfId="0" applyNumberFormat="1" applyFont="1" applyFill="1" applyBorder="1" applyAlignment="1">
      <alignment horizontal="right" vertical="center" wrapText="1"/>
    </xf>
    <xf numFmtId="171" fontId="1" fillId="21" borderId="1" xfId="0" applyNumberFormat="1" applyFont="1" applyFill="1" applyBorder="1" applyAlignment="1">
      <alignment horizontal="right" vertical="center" wrapText="1"/>
    </xf>
    <xf numFmtId="176" fontId="1" fillId="21" borderId="1" xfId="0" applyNumberFormat="1" applyFont="1" applyFill="1" applyBorder="1" applyAlignment="1">
      <alignment horizontal="right" vertical="center" wrapText="1"/>
    </xf>
    <xf numFmtId="0" fontId="2" fillId="21" borderId="1" xfId="0" applyFont="1" applyFill="1" applyBorder="1" applyAlignment="1">
      <alignment vertical="center" wrapText="1"/>
    </xf>
    <xf numFmtId="171" fontId="42" fillId="21" borderId="1" xfId="0" applyNumberFormat="1" applyFont="1" applyFill="1" applyBorder="1" applyAlignment="1">
      <alignment horizontal="left" vertical="center" readingOrder="1"/>
    </xf>
    <xf numFmtId="171" fontId="2" fillId="21" borderId="1" xfId="0" applyNumberFormat="1" applyFont="1" applyFill="1" applyBorder="1" applyAlignment="1">
      <alignment horizontal="left" vertical="center" readingOrder="1"/>
    </xf>
    <xf numFmtId="171" fontId="50" fillId="21" borderId="1" xfId="0" applyNumberFormat="1" applyFont="1" applyFill="1" applyBorder="1" applyAlignment="1">
      <alignment horizontal="center" vertical="center" readingOrder="1"/>
    </xf>
    <xf numFmtId="171" fontId="50" fillId="21" borderId="1" xfId="0" applyNumberFormat="1" applyFont="1" applyFill="1" applyBorder="1" applyAlignment="1">
      <alignment horizontal="left" vertical="center" readingOrder="1"/>
    </xf>
    <xf numFmtId="171" fontId="39" fillId="21" borderId="1" xfId="0" applyNumberFormat="1" applyFont="1" applyFill="1" applyBorder="1" applyAlignment="1">
      <alignment horizontal="left" vertical="center" readingOrder="1"/>
    </xf>
    <xf numFmtId="171" fontId="1" fillId="21" borderId="1" xfId="0" applyNumberFormat="1" applyFont="1" applyFill="1" applyBorder="1" applyAlignment="1">
      <alignment horizontal="left" vertical="center" readingOrder="1"/>
    </xf>
    <xf numFmtId="166" fontId="51" fillId="21" borderId="31" xfId="0" applyNumberFormat="1" applyFont="1" applyFill="1" applyBorder="1" applyAlignment="1">
      <alignment wrapText="1"/>
    </xf>
    <xf numFmtId="166" fontId="51" fillId="21" borderId="32" xfId="0" applyNumberFormat="1" applyFont="1" applyFill="1" applyBorder="1" applyAlignment="1">
      <alignment wrapText="1"/>
    </xf>
    <xf numFmtId="171" fontId="39" fillId="21" borderId="1" xfId="0" applyNumberFormat="1" applyFont="1" applyFill="1" applyBorder="1" applyAlignment="1">
      <alignment horizontal="right" vertical="center" readingOrder="1"/>
    </xf>
    <xf numFmtId="3" fontId="1" fillId="21" borderId="1" xfId="0" applyNumberFormat="1" applyFont="1" applyFill="1" applyBorder="1" applyAlignment="1">
      <alignment horizontal="right" vertical="center" wrapText="1"/>
    </xf>
    <xf numFmtId="0" fontId="8" fillId="20" borderId="1" xfId="0" applyFont="1" applyFill="1" applyBorder="1" applyAlignment="1">
      <alignment vertical="center"/>
    </xf>
    <xf numFmtId="0" fontId="1" fillId="20" borderId="1" xfId="0" applyFont="1" applyFill="1" applyBorder="1" applyAlignment="1">
      <alignment vertical="center"/>
    </xf>
    <xf numFmtId="0" fontId="1" fillId="20" borderId="1" xfId="0" applyFont="1" applyFill="1" applyBorder="1" applyAlignment="1">
      <alignment horizontal="center" vertical="center"/>
    </xf>
    <xf numFmtId="0" fontId="1" fillId="20" borderId="22" xfId="0" applyFont="1" applyFill="1" applyBorder="1" applyAlignment="1">
      <alignment vertical="center"/>
    </xf>
    <xf numFmtId="0" fontId="36" fillId="3" borderId="1" xfId="0" applyFont="1" applyFill="1" applyBorder="1" applyAlignment="1">
      <alignment vertical="center" wrapText="1"/>
    </xf>
    <xf numFmtId="0" fontId="2" fillId="2" borderId="1" xfId="0" applyFont="1" applyFill="1" applyBorder="1" applyAlignment="1">
      <alignment horizontal="left" vertical="center" wrapText="1"/>
    </xf>
    <xf numFmtId="0" fontId="36" fillId="4" borderId="1" xfId="0" applyFont="1" applyFill="1" applyBorder="1" applyAlignment="1">
      <alignment horizontal="center" vertical="center" wrapText="1"/>
    </xf>
    <xf numFmtId="0" fontId="36" fillId="9" borderId="1" xfId="0" applyFont="1" applyFill="1" applyBorder="1" applyAlignment="1">
      <alignment vertical="center" wrapText="1"/>
    </xf>
    <xf numFmtId="0" fontId="52" fillId="19" borderId="28" xfId="0" applyFont="1" applyFill="1" applyBorder="1" applyAlignment="1">
      <alignment horizontal="center" vertical="center" wrapText="1"/>
    </xf>
    <xf numFmtId="0" fontId="26" fillId="0" borderId="1" xfId="0" applyFont="1" applyBorder="1" applyAlignment="1">
      <alignment horizontal="center" vertical="center"/>
    </xf>
    <xf numFmtId="0" fontId="26" fillId="10" borderId="1" xfId="0" applyFont="1" applyFill="1" applyBorder="1" applyAlignment="1">
      <alignment horizontal="center" vertical="center"/>
    </xf>
    <xf numFmtId="0" fontId="2" fillId="21" borderId="1" xfId="0" applyFont="1" applyFill="1" applyBorder="1" applyAlignment="1">
      <alignment horizontal="center" vertical="center"/>
    </xf>
    <xf numFmtId="0" fontId="21" fillId="21" borderId="1" xfId="0" applyFont="1" applyFill="1" applyBorder="1" applyAlignment="1">
      <alignment horizontal="left" vertical="center" wrapText="1" readingOrder="1"/>
    </xf>
    <xf numFmtId="0" fontId="1" fillId="21" borderId="27" xfId="0" applyFont="1" applyFill="1" applyBorder="1" applyAlignment="1">
      <alignment horizontal="center" vertical="center" readingOrder="1"/>
    </xf>
    <xf numFmtId="171" fontId="42" fillId="21" borderId="1" xfId="0" applyNumberFormat="1" applyFont="1" applyFill="1" applyBorder="1" applyAlignment="1">
      <alignment horizontal="left" vertical="center" wrapText="1" readingOrder="1"/>
    </xf>
    <xf numFmtId="0" fontId="1" fillId="21" borderId="1" xfId="0" applyFont="1" applyFill="1" applyBorder="1" applyAlignment="1">
      <alignment horizontal="center" vertical="center"/>
    </xf>
    <xf numFmtId="0" fontId="44" fillId="21" borderId="1" xfId="0" applyFont="1" applyFill="1" applyBorder="1" applyAlignment="1">
      <alignment horizontal="left" vertical="center" wrapText="1" readingOrder="1"/>
    </xf>
    <xf numFmtId="0" fontId="2" fillId="21" borderId="27" xfId="0" applyFont="1" applyFill="1" applyBorder="1" applyAlignment="1">
      <alignment horizontal="center" vertical="center" readingOrder="1"/>
    </xf>
    <xf numFmtId="171" fontId="2" fillId="21" borderId="1" xfId="0" applyNumberFormat="1" applyFont="1" applyFill="1" applyBorder="1" applyAlignment="1">
      <alignment horizontal="right" vertical="center" readingOrder="1"/>
    </xf>
    <xf numFmtId="0" fontId="53" fillId="21" borderId="1" xfId="0" applyFont="1" applyFill="1" applyBorder="1" applyAlignment="1">
      <alignment horizontal="center" vertical="center" wrapText="1" readingOrder="1"/>
    </xf>
    <xf numFmtId="171" fontId="39" fillId="21" borderId="1" xfId="0" applyNumberFormat="1" applyFont="1" applyFill="1" applyBorder="1" applyAlignment="1">
      <alignment horizontal="left" vertical="center" wrapText="1" readingOrder="1"/>
    </xf>
    <xf numFmtId="0" fontId="36" fillId="4" borderId="1" xfId="0" applyFont="1" applyFill="1" applyBorder="1" applyAlignment="1">
      <alignment horizontal="right" vertical="center" wrapText="1"/>
    </xf>
    <xf numFmtId="177" fontId="1" fillId="0" borderId="1" xfId="0" applyNumberFormat="1" applyFont="1" applyBorder="1" applyAlignment="1">
      <alignment horizontal="left" vertical="center" wrapText="1"/>
    </xf>
    <xf numFmtId="166" fontId="1" fillId="10" borderId="28" xfId="0" applyNumberFormat="1" applyFont="1" applyFill="1" applyBorder="1" applyAlignment="1">
      <alignment horizontal="center" vertical="center" wrapText="1"/>
    </xf>
    <xf numFmtId="0" fontId="8" fillId="0" borderId="21" xfId="0" applyFont="1" applyBorder="1" applyAlignment="1">
      <alignment vertical="center" wrapText="1"/>
    </xf>
    <xf numFmtId="3" fontId="26" fillId="21" borderId="1" xfId="0" applyNumberFormat="1" applyFont="1" applyFill="1" applyBorder="1" applyAlignment="1">
      <alignment horizontal="center" vertical="center" wrapText="1"/>
    </xf>
    <xf numFmtId="3" fontId="1" fillId="21" borderId="1" xfId="0" applyNumberFormat="1" applyFont="1" applyFill="1" applyBorder="1" applyAlignment="1">
      <alignment horizontal="center" vertical="center" wrapText="1"/>
    </xf>
    <xf numFmtId="166" fontId="18" fillId="21" borderId="1" xfId="0" applyNumberFormat="1" applyFont="1" applyFill="1" applyBorder="1" applyAlignment="1">
      <alignment horizontal="center" vertical="center" wrapText="1"/>
    </xf>
    <xf numFmtId="0" fontId="6" fillId="21" borderId="1" xfId="0" applyFont="1" applyFill="1" applyBorder="1" applyAlignment="1">
      <alignment horizontal="center" vertical="center" wrapText="1"/>
    </xf>
    <xf numFmtId="3" fontId="54" fillId="21" borderId="1" xfId="0" applyNumberFormat="1" applyFont="1" applyFill="1" applyBorder="1" applyAlignment="1">
      <alignment horizontal="center" vertical="center" wrapText="1"/>
    </xf>
    <xf numFmtId="3" fontId="54" fillId="21" borderId="1" xfId="0" applyNumberFormat="1" applyFont="1" applyFill="1" applyBorder="1" applyAlignment="1">
      <alignment vertical="center" wrapText="1"/>
    </xf>
    <xf numFmtId="3" fontId="2" fillId="21" borderId="1" xfId="0" applyNumberFormat="1" applyFont="1" applyFill="1" applyBorder="1" applyAlignment="1">
      <alignment vertical="center" wrapText="1"/>
    </xf>
    <xf numFmtId="166" fontId="1" fillId="21" borderId="1" xfId="0" applyNumberFormat="1" applyFont="1" applyFill="1" applyBorder="1" applyAlignment="1">
      <alignment vertical="center" wrapText="1"/>
    </xf>
    <xf numFmtId="3" fontId="36" fillId="21" borderId="1" xfId="0" applyNumberFormat="1" applyFont="1" applyFill="1" applyBorder="1" applyAlignment="1">
      <alignment horizontal="center" vertical="center" wrapText="1"/>
    </xf>
    <xf numFmtId="166" fontId="2" fillId="21" borderId="1" xfId="0" applyNumberFormat="1" applyFont="1" applyFill="1" applyBorder="1" applyAlignment="1">
      <alignment vertical="center" wrapText="1"/>
    </xf>
    <xf numFmtId="1" fontId="1" fillId="21"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xf>
    <xf numFmtId="9" fontId="1" fillId="6" borderId="1" xfId="0" applyNumberFormat="1" applyFont="1" applyFill="1" applyBorder="1" applyAlignment="1">
      <alignment horizontal="center" vertical="center" wrapText="1"/>
    </xf>
    <xf numFmtId="9" fontId="1" fillId="10" borderId="1" xfId="0" applyNumberFormat="1" applyFont="1" applyFill="1" applyBorder="1" applyAlignment="1">
      <alignment horizontal="center" vertical="center" wrapText="1"/>
    </xf>
    <xf numFmtId="9" fontId="2" fillId="21" borderId="1" xfId="0" applyNumberFormat="1" applyFont="1" applyFill="1" applyBorder="1" applyAlignment="1">
      <alignment horizontal="center" vertical="center" wrapText="1"/>
    </xf>
    <xf numFmtId="9" fontId="2" fillId="21" borderId="1" xfId="0" applyNumberFormat="1" applyFont="1" applyFill="1" applyBorder="1" applyAlignment="1">
      <alignment horizontal="center" vertical="center"/>
    </xf>
    <xf numFmtId="10" fontId="2" fillId="21" borderId="1" xfId="0" applyNumberFormat="1" applyFont="1" applyFill="1" applyBorder="1" applyAlignment="1">
      <alignment horizontal="center" vertical="center"/>
    </xf>
    <xf numFmtId="178" fontId="1" fillId="21" borderId="1" xfId="0" applyNumberFormat="1" applyFont="1" applyFill="1" applyBorder="1" applyAlignment="1">
      <alignment horizontal="center" vertical="center" wrapText="1"/>
    </xf>
    <xf numFmtId="9" fontId="1" fillId="21" borderId="1" xfId="0" applyNumberFormat="1" applyFont="1" applyFill="1" applyBorder="1" applyAlignment="1">
      <alignment horizontal="center" vertical="center" wrapText="1"/>
    </xf>
    <xf numFmtId="169" fontId="2" fillId="21" borderId="1" xfId="0" applyNumberFormat="1" applyFont="1" applyFill="1" applyBorder="1" applyAlignment="1">
      <alignment horizontal="center" vertical="center"/>
    </xf>
    <xf numFmtId="169" fontId="1" fillId="21" borderId="1" xfId="0" applyNumberFormat="1" applyFont="1" applyFill="1" applyBorder="1" applyAlignment="1">
      <alignment horizontal="center" vertical="center"/>
    </xf>
    <xf numFmtId="10" fontId="1" fillId="21" borderId="1" xfId="0" applyNumberFormat="1" applyFont="1" applyFill="1" applyBorder="1" applyAlignment="1">
      <alignment horizontal="center" vertical="center"/>
    </xf>
    <xf numFmtId="9" fontId="1" fillId="21" borderId="1" xfId="0" applyNumberFormat="1" applyFont="1" applyFill="1" applyBorder="1" applyAlignment="1">
      <alignment horizontal="center" vertical="center"/>
    </xf>
    <xf numFmtId="0" fontId="1" fillId="21" borderId="1" xfId="0" applyFont="1" applyFill="1" applyBorder="1" applyAlignment="1">
      <alignment horizontal="left" vertical="center"/>
    </xf>
    <xf numFmtId="171" fontId="1" fillId="21" borderId="27" xfId="0" applyNumberFormat="1" applyFont="1" applyFill="1" applyBorder="1" applyAlignment="1">
      <alignment horizontal="left" vertical="center" readingOrder="1"/>
    </xf>
    <xf numFmtId="0" fontId="1" fillId="10" borderId="1" xfId="0" applyFont="1" applyFill="1" applyBorder="1" applyAlignment="1">
      <alignment horizontal="center" vertical="center"/>
    </xf>
    <xf numFmtId="0" fontId="26" fillId="0" borderId="1" xfId="0" applyFont="1" applyBorder="1" applyAlignment="1">
      <alignment horizontal="center" vertical="center" wrapText="1"/>
    </xf>
    <xf numFmtId="179" fontId="1" fillId="21" borderId="1" xfId="0" applyNumberFormat="1"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wrapText="1"/>
    </xf>
    <xf numFmtId="0" fontId="56" fillId="0" borderId="0" xfId="0" applyFont="1" applyAlignment="1">
      <alignment vertical="top" wrapText="1"/>
    </xf>
    <xf numFmtId="0" fontId="23" fillId="2" borderId="7" xfId="0" applyFont="1" applyFill="1" applyBorder="1" applyAlignment="1">
      <alignment horizontal="right" vertical="center"/>
    </xf>
    <xf numFmtId="0" fontId="23" fillId="2" borderId="33" xfId="0" applyFont="1" applyFill="1" applyBorder="1" applyAlignment="1">
      <alignment horizontal="left" vertical="center"/>
    </xf>
    <xf numFmtId="0" fontId="23" fillId="2" borderId="33" xfId="0" applyFont="1" applyFill="1" applyBorder="1" applyAlignment="1">
      <alignment horizontal="right" vertical="center"/>
    </xf>
    <xf numFmtId="0" fontId="23" fillId="2" borderId="3" xfId="0" applyFont="1" applyFill="1" applyBorder="1" applyAlignment="1">
      <alignment horizontal="left" vertical="center"/>
    </xf>
    <xf numFmtId="0" fontId="58" fillId="20" borderId="2" xfId="0" applyFont="1" applyFill="1" applyBorder="1" applyAlignment="1">
      <alignment horizontal="left" vertical="center" wrapText="1"/>
    </xf>
    <xf numFmtId="0" fontId="58" fillId="20" borderId="7" xfId="0" applyFont="1" applyFill="1" applyBorder="1" applyAlignment="1">
      <alignment horizontal="left" vertical="center" wrapText="1"/>
    </xf>
    <xf numFmtId="0" fontId="57" fillId="21" borderId="3" xfId="0" applyFont="1" applyFill="1" applyBorder="1" applyAlignment="1">
      <alignment horizontal="left" vertical="center" wrapText="1"/>
    </xf>
    <xf numFmtId="0" fontId="59" fillId="20" borderId="2" xfId="0" applyFont="1" applyFill="1" applyBorder="1" applyAlignment="1">
      <alignment horizontal="left" vertical="center" wrapText="1"/>
    </xf>
    <xf numFmtId="0" fontId="19" fillId="20" borderId="2" xfId="0" applyFont="1" applyFill="1" applyBorder="1" applyAlignment="1">
      <alignment horizontal="center" vertical="center" wrapText="1"/>
    </xf>
    <xf numFmtId="0" fontId="19" fillId="21" borderId="2" xfId="0" applyFont="1" applyFill="1" applyBorder="1" applyAlignment="1">
      <alignment horizontal="right" vertical="center" wrapText="1"/>
    </xf>
    <xf numFmtId="0" fontId="19" fillId="21" borderId="2" xfId="0" applyFont="1" applyFill="1" applyBorder="1" applyAlignment="1">
      <alignment horizontal="left" vertical="center" wrapText="1"/>
    </xf>
    <xf numFmtId="0" fontId="19" fillId="0" borderId="0" xfId="0" applyFont="1" applyAlignment="1">
      <alignment horizontal="left" vertical="center" wrapText="1"/>
    </xf>
    <xf numFmtId="0" fontId="19" fillId="20" borderId="19" xfId="0" applyFont="1" applyFill="1" applyBorder="1" applyAlignment="1">
      <alignment vertical="center"/>
    </xf>
    <xf numFmtId="0" fontId="59" fillId="20" borderId="34" xfId="0" applyFont="1" applyFill="1" applyBorder="1" applyAlignment="1">
      <alignment horizontal="center" vertical="center" wrapText="1"/>
    </xf>
    <xf numFmtId="0" fontId="57" fillId="3" borderId="15" xfId="0" applyFont="1" applyFill="1" applyBorder="1" applyAlignment="1">
      <alignment horizontal="center" vertical="center" wrapText="1"/>
    </xf>
    <xf numFmtId="0" fontId="57" fillId="2" borderId="1" xfId="0" applyFont="1" applyFill="1" applyBorder="1" applyAlignment="1">
      <alignment horizontal="center" vertical="center" wrapText="1"/>
    </xf>
    <xf numFmtId="0" fontId="57" fillId="2" borderId="1" xfId="0" applyFont="1" applyFill="1" applyBorder="1" applyAlignment="1">
      <alignment horizontal="left" vertical="center" wrapText="1"/>
    </xf>
    <xf numFmtId="0" fontId="57" fillId="4" borderId="1" xfId="0" applyFont="1" applyFill="1" applyBorder="1" applyAlignment="1">
      <alignment horizontal="center" vertical="center" wrapText="1"/>
    </xf>
    <xf numFmtId="0" fontId="57" fillId="4" borderId="16" xfId="0" applyFont="1" applyFill="1" applyBorder="1" applyAlignment="1">
      <alignment horizontal="center" vertical="center" wrapText="1"/>
    </xf>
    <xf numFmtId="180" fontId="19" fillId="0" borderId="1" xfId="0" applyNumberFormat="1" applyFont="1" applyBorder="1" applyAlignment="1">
      <alignment horizontal="left" vertical="center" wrapText="1"/>
    </xf>
    <xf numFmtId="0" fontId="19" fillId="0" borderId="1" xfId="0" applyFont="1" applyBorder="1" applyAlignment="1">
      <alignment horizontal="left" vertical="center" wrapText="1"/>
    </xf>
    <xf numFmtId="180" fontId="19" fillId="0" borderId="1" xfId="0" applyNumberFormat="1" applyFont="1" applyBorder="1" applyAlignment="1">
      <alignment horizontal="right" vertical="center" wrapText="1"/>
    </xf>
    <xf numFmtId="180" fontId="19" fillId="0" borderId="16" xfId="0" applyNumberFormat="1" applyFont="1" applyBorder="1" applyAlignment="1">
      <alignment horizontal="right" vertical="center" wrapText="1"/>
    </xf>
    <xf numFmtId="2" fontId="57" fillId="21" borderId="1" xfId="0" applyNumberFormat="1" applyFont="1" applyFill="1" applyBorder="1" applyAlignment="1">
      <alignment vertical="center" wrapText="1"/>
    </xf>
    <xf numFmtId="0" fontId="57" fillId="21" borderId="1" xfId="0" applyFont="1" applyFill="1" applyBorder="1" applyAlignment="1">
      <alignment horizontal="left" vertical="center" wrapText="1"/>
    </xf>
    <xf numFmtId="3" fontId="60" fillId="21" borderId="1" xfId="0" applyNumberFormat="1" applyFont="1" applyFill="1" applyBorder="1" applyAlignment="1">
      <alignment horizontal="right" vertical="center" wrapText="1"/>
    </xf>
    <xf numFmtId="3" fontId="60" fillId="25" borderId="1" xfId="0" applyNumberFormat="1" applyFont="1" applyFill="1" applyBorder="1" applyAlignment="1">
      <alignment horizontal="right" vertical="center" wrapText="1"/>
    </xf>
    <xf numFmtId="0" fontId="19" fillId="21" borderId="1" xfId="0" applyFont="1" applyFill="1" applyBorder="1" applyAlignment="1">
      <alignment horizontal="left" vertical="center" wrapText="1"/>
    </xf>
    <xf numFmtId="9" fontId="62" fillId="21" borderId="37" xfId="0" applyNumberFormat="1" applyFont="1" applyFill="1" applyBorder="1" applyAlignment="1">
      <alignment vertical="center" wrapText="1"/>
    </xf>
    <xf numFmtId="10" fontId="62" fillId="25" borderId="37" xfId="0" applyNumberFormat="1" applyFont="1" applyFill="1" applyBorder="1" applyAlignment="1">
      <alignment vertical="center" wrapText="1"/>
    </xf>
    <xf numFmtId="0" fontId="62" fillId="21" borderId="37" xfId="0" applyFont="1" applyFill="1" applyBorder="1" applyAlignment="1">
      <alignment vertical="center" wrapText="1"/>
    </xf>
    <xf numFmtId="3" fontId="62" fillId="25" borderId="37" xfId="0" applyNumberFormat="1" applyFont="1" applyFill="1" applyBorder="1" applyAlignment="1">
      <alignment vertical="center" wrapText="1"/>
    </xf>
    <xf numFmtId="3" fontId="62" fillId="22" borderId="38" xfId="0" applyNumberFormat="1" applyFont="1" applyFill="1" applyBorder="1" applyAlignment="1">
      <alignment vertical="center" wrapText="1"/>
    </xf>
    <xf numFmtId="3" fontId="62" fillId="21" borderId="37" xfId="0" applyNumberFormat="1" applyFont="1" applyFill="1" applyBorder="1" applyAlignment="1">
      <alignment vertical="center" wrapText="1"/>
    </xf>
    <xf numFmtId="0" fontId="19" fillId="10" borderId="24"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0" borderId="1" xfId="0" applyFont="1" applyBorder="1" applyAlignment="1">
      <alignment horizontal="right" vertical="center"/>
    </xf>
    <xf numFmtId="0" fontId="19" fillId="0" borderId="1" xfId="0" applyFont="1" applyBorder="1" applyAlignment="1">
      <alignment horizontal="right" vertical="center" wrapText="1"/>
    </xf>
    <xf numFmtId="181" fontId="19" fillId="0" borderId="1" xfId="0" applyNumberFormat="1" applyFont="1" applyBorder="1" applyAlignment="1">
      <alignment horizontal="right" vertical="center" wrapText="1"/>
    </xf>
    <xf numFmtId="0" fontId="59" fillId="0" borderId="1" xfId="0" applyFont="1" applyBorder="1" applyAlignment="1">
      <alignment horizontal="right" vertical="center" wrapText="1"/>
    </xf>
    <xf numFmtId="0" fontId="59" fillId="0" borderId="16" xfId="0" applyFont="1" applyBorder="1" applyAlignment="1">
      <alignment horizontal="right" vertical="center" wrapText="1"/>
    </xf>
    <xf numFmtId="3" fontId="60" fillId="21" borderId="1" xfId="0" applyNumberFormat="1" applyFont="1" applyFill="1" applyBorder="1" applyAlignment="1">
      <alignment horizontal="left" vertical="center" wrapText="1"/>
    </xf>
    <xf numFmtId="0" fontId="19" fillId="10" borderId="28" xfId="0" applyFont="1" applyFill="1" applyBorder="1" applyAlignment="1">
      <alignment horizontal="left" vertical="center" wrapText="1"/>
    </xf>
    <xf numFmtId="0" fontId="57" fillId="21" borderId="16" xfId="0" applyFont="1" applyFill="1" applyBorder="1" applyAlignment="1">
      <alignment horizontal="left" vertical="center" wrapText="1"/>
    </xf>
    <xf numFmtId="0" fontId="19" fillId="0" borderId="1" xfId="0" applyFont="1" applyBorder="1" applyAlignment="1">
      <alignment vertical="center"/>
    </xf>
    <xf numFmtId="0" fontId="19" fillId="0" borderId="16" xfId="0" applyFont="1" applyBorder="1" applyAlignment="1">
      <alignment vertical="center"/>
    </xf>
    <xf numFmtId="0" fontId="36" fillId="4" borderId="39" xfId="0" applyFont="1" applyFill="1" applyBorder="1"/>
    <xf numFmtId="168" fontId="19" fillId="0" borderId="1" xfId="0" applyNumberFormat="1" applyFont="1" applyBorder="1" applyAlignment="1">
      <alignment horizontal="left" vertical="center" wrapText="1"/>
    </xf>
    <xf numFmtId="168" fontId="19" fillId="0" borderId="1" xfId="0" applyNumberFormat="1" applyFont="1" applyBorder="1" applyAlignment="1">
      <alignment horizontal="right" vertical="center" wrapText="1"/>
    </xf>
    <xf numFmtId="168" fontId="19" fillId="0" borderId="16" xfId="0" applyNumberFormat="1" applyFont="1" applyBorder="1" applyAlignment="1">
      <alignment horizontal="right" vertical="center" wrapText="1"/>
    </xf>
    <xf numFmtId="0" fontId="57" fillId="21" borderId="1" xfId="0" applyFont="1" applyFill="1" applyBorder="1" applyAlignment="1">
      <alignment vertical="center"/>
    </xf>
    <xf numFmtId="3" fontId="57" fillId="21" borderId="1" xfId="0" applyNumberFormat="1" applyFont="1" applyFill="1" applyBorder="1" applyAlignment="1">
      <alignment vertical="center"/>
    </xf>
    <xf numFmtId="3" fontId="57" fillId="21" borderId="16" xfId="0" applyNumberFormat="1" applyFont="1" applyFill="1" applyBorder="1" applyAlignment="1">
      <alignment vertical="center"/>
    </xf>
    <xf numFmtId="3" fontId="60" fillId="21" borderId="16" xfId="0" applyNumberFormat="1" applyFont="1" applyFill="1" applyBorder="1" applyAlignment="1">
      <alignment horizontal="right" vertical="center" wrapText="1"/>
    </xf>
    <xf numFmtId="0" fontId="57" fillId="21" borderId="1" xfId="0" applyFont="1" applyFill="1" applyBorder="1"/>
    <xf numFmtId="168" fontId="57" fillId="21" borderId="1" xfId="0" applyNumberFormat="1" applyFont="1" applyFill="1" applyBorder="1"/>
    <xf numFmtId="0" fontId="19" fillId="21" borderId="1" xfId="0" applyFont="1" applyFill="1" applyBorder="1"/>
    <xf numFmtId="168" fontId="19" fillId="21" borderId="1" xfId="0" applyNumberFormat="1" applyFont="1" applyFill="1" applyBorder="1"/>
    <xf numFmtId="168" fontId="19" fillId="22" borderId="16" xfId="0" applyNumberFormat="1" applyFont="1" applyFill="1" applyBorder="1"/>
    <xf numFmtId="168" fontId="61" fillId="21" borderId="1" xfId="0" applyNumberFormat="1" applyFont="1" applyFill="1" applyBorder="1"/>
    <xf numFmtId="168" fontId="61" fillId="22" borderId="16" xfId="0" applyNumberFormat="1" applyFont="1" applyFill="1" applyBorder="1"/>
    <xf numFmtId="0" fontId="19" fillId="10" borderId="24" xfId="0" applyFont="1" applyFill="1" applyBorder="1" applyAlignment="1">
      <alignment horizontal="left" vertical="top" wrapText="1"/>
    </xf>
    <xf numFmtId="182" fontId="40" fillId="0" borderId="1" xfId="0" applyNumberFormat="1" applyFont="1" applyBorder="1" applyAlignment="1">
      <alignment horizontal="right" vertical="center" wrapText="1"/>
    </xf>
    <xf numFmtId="180" fontId="40" fillId="0" borderId="1" xfId="0" applyNumberFormat="1" applyFont="1" applyBorder="1" applyAlignment="1">
      <alignment horizontal="right" vertical="center" wrapText="1"/>
    </xf>
    <xf numFmtId="180" fontId="40" fillId="0" borderId="16" xfId="0" applyNumberFormat="1" applyFont="1" applyBorder="1" applyAlignment="1">
      <alignment horizontal="right" vertical="center" wrapText="1"/>
    </xf>
    <xf numFmtId="3" fontId="60" fillId="21" borderId="39" xfId="0" applyNumberFormat="1" applyFont="1" applyFill="1" applyBorder="1" applyAlignment="1">
      <alignment horizontal="right" vertical="center" wrapText="1"/>
    </xf>
    <xf numFmtId="3" fontId="62" fillId="21" borderId="38" xfId="0" applyNumberFormat="1" applyFont="1" applyFill="1" applyBorder="1" applyAlignment="1">
      <alignment vertical="center" wrapText="1"/>
    </xf>
    <xf numFmtId="0" fontId="40" fillId="0" borderId="21" xfId="0" applyFont="1" applyBorder="1" applyAlignment="1">
      <alignment horizontal="left" vertical="center" wrapText="1"/>
    </xf>
    <xf numFmtId="0" fontId="19" fillId="0" borderId="1" xfId="0" applyFont="1" applyBorder="1" applyAlignment="1">
      <alignment horizontal="center" vertical="center"/>
    </xf>
    <xf numFmtId="0" fontId="19" fillId="0" borderId="16" xfId="0" applyFont="1" applyBorder="1" applyAlignment="1">
      <alignment horizontal="center" vertical="center"/>
    </xf>
    <xf numFmtId="0" fontId="57" fillId="21" borderId="1" xfId="0" applyFont="1" applyFill="1" applyBorder="1" applyAlignment="1">
      <alignment horizontal="right" vertical="center" wrapText="1"/>
    </xf>
    <xf numFmtId="0" fontId="57" fillId="21" borderId="16" xfId="0" applyFont="1" applyFill="1" applyBorder="1" applyAlignment="1">
      <alignment horizontal="right" vertical="center" wrapText="1"/>
    </xf>
    <xf numFmtId="0" fontId="57" fillId="0" borderId="15" xfId="0" applyFont="1" applyBorder="1" applyAlignment="1">
      <alignment horizontal="left" vertical="center"/>
    </xf>
    <xf numFmtId="0" fontId="57" fillId="3" borderId="15" xfId="0" applyFont="1" applyFill="1" applyBorder="1" applyAlignment="1">
      <alignment vertical="center" wrapText="1"/>
    </xf>
    <xf numFmtId="0" fontId="57" fillId="4" borderId="1" xfId="0" applyFont="1" applyFill="1" applyBorder="1" applyAlignment="1">
      <alignment horizontal="left" vertical="center" wrapText="1"/>
    </xf>
    <xf numFmtId="0" fontId="19" fillId="21" borderId="1" xfId="0" applyFont="1" applyFill="1" applyBorder="1" applyAlignment="1">
      <alignment horizontal="right" vertical="center" wrapText="1"/>
    </xf>
    <xf numFmtId="0" fontId="19" fillId="21" borderId="16" xfId="0" applyFont="1" applyFill="1" applyBorder="1" applyAlignment="1">
      <alignment horizontal="right" vertical="center" wrapText="1"/>
    </xf>
    <xf numFmtId="0" fontId="60" fillId="4" borderId="1" xfId="0" applyFont="1" applyFill="1" applyBorder="1" applyAlignment="1">
      <alignment horizontal="right" vertical="center" wrapText="1"/>
    </xf>
    <xf numFmtId="0" fontId="19" fillId="4" borderId="22" xfId="0" applyFont="1" applyFill="1" applyBorder="1" applyAlignment="1">
      <alignment horizontal="left" vertical="center"/>
    </xf>
    <xf numFmtId="0" fontId="19" fillId="4" borderId="41" xfId="0" applyFont="1" applyFill="1" applyBorder="1" applyAlignment="1">
      <alignment horizontal="left" vertical="center"/>
    </xf>
    <xf numFmtId="0" fontId="19" fillId="4" borderId="42" xfId="0" applyFont="1" applyFill="1" applyBorder="1" applyAlignment="1">
      <alignment horizontal="left" vertical="center"/>
    </xf>
    <xf numFmtId="0" fontId="57" fillId="4" borderId="1" xfId="0" applyFont="1" applyFill="1" applyBorder="1" applyAlignment="1">
      <alignment horizontal="right" vertical="center" wrapText="1"/>
    </xf>
    <xf numFmtId="3" fontId="19" fillId="0" borderId="1" xfId="0" applyNumberFormat="1" applyFont="1" applyBorder="1" applyAlignment="1">
      <alignment horizontal="right" vertical="center" wrapText="1"/>
    </xf>
    <xf numFmtId="0" fontId="19" fillId="25" borderId="1" xfId="0" applyFont="1" applyFill="1" applyBorder="1" applyAlignment="1">
      <alignment vertical="center"/>
    </xf>
    <xf numFmtId="0" fontId="57" fillId="25" borderId="1" xfId="0" applyFont="1" applyFill="1" applyBorder="1" applyAlignment="1">
      <alignment vertical="center"/>
    </xf>
    <xf numFmtId="3" fontId="63" fillId="25" borderId="37" xfId="0" applyNumberFormat="1" applyFont="1" applyFill="1" applyBorder="1" applyAlignment="1">
      <alignment vertical="center" wrapText="1"/>
    </xf>
    <xf numFmtId="3" fontId="63" fillId="25" borderId="38" xfId="0" applyNumberFormat="1" applyFont="1" applyFill="1" applyBorder="1" applyAlignment="1">
      <alignment vertical="center" wrapText="1"/>
    </xf>
    <xf numFmtId="0" fontId="57" fillId="21" borderId="1" xfId="0" applyFont="1" applyFill="1" applyBorder="1" applyAlignment="1">
      <alignment horizontal="left" vertical="center"/>
    </xf>
    <xf numFmtId="0" fontId="19" fillId="10" borderId="1" xfId="0" applyFont="1" applyFill="1" applyBorder="1" applyAlignment="1">
      <alignment horizontal="right" vertical="center" wrapText="1"/>
    </xf>
    <xf numFmtId="0" fontId="40" fillId="10" borderId="1" xfId="0" applyFont="1" applyFill="1" applyBorder="1" applyAlignment="1">
      <alignment horizontal="right" vertical="center" wrapText="1"/>
    </xf>
    <xf numFmtId="0" fontId="40" fillId="10" borderId="16" xfId="0" applyFont="1" applyFill="1" applyBorder="1" applyAlignment="1">
      <alignment horizontal="right" vertical="center" wrapText="1"/>
    </xf>
    <xf numFmtId="0" fontId="19" fillId="21" borderId="1" xfId="0" applyFont="1" applyFill="1" applyBorder="1" applyAlignment="1">
      <alignment horizontal="left" vertical="center"/>
    </xf>
    <xf numFmtId="0" fontId="19" fillId="21" borderId="16" xfId="0" applyFont="1" applyFill="1" applyBorder="1" applyAlignment="1">
      <alignment horizontal="left" vertical="center" wrapText="1"/>
    </xf>
    <xf numFmtId="0" fontId="59" fillId="10" borderId="1" xfId="0" applyFont="1" applyFill="1" applyBorder="1" applyAlignment="1">
      <alignment horizontal="right" vertical="center" wrapText="1"/>
    </xf>
    <xf numFmtId="183" fontId="40" fillId="10" borderId="1" xfId="0" applyNumberFormat="1" applyFont="1" applyFill="1" applyBorder="1" applyAlignment="1">
      <alignment horizontal="right" vertical="center" wrapText="1"/>
    </xf>
    <xf numFmtId="183" fontId="40" fillId="10" borderId="16" xfId="0" applyNumberFormat="1" applyFont="1" applyFill="1" applyBorder="1" applyAlignment="1">
      <alignment horizontal="right" vertical="center" wrapText="1"/>
    </xf>
    <xf numFmtId="183" fontId="57" fillId="21" borderId="1" xfId="0" applyNumberFormat="1" applyFont="1" applyFill="1" applyBorder="1" applyAlignment="1">
      <alignment horizontal="right" vertical="center" wrapText="1"/>
    </xf>
    <xf numFmtId="183" fontId="57" fillId="21" borderId="16" xfId="0" applyNumberFormat="1" applyFont="1" applyFill="1" applyBorder="1" applyAlignment="1">
      <alignment horizontal="right" vertical="center" wrapText="1"/>
    </xf>
    <xf numFmtId="0" fontId="19" fillId="10" borderId="1" xfId="0" applyFont="1" applyFill="1" applyBorder="1" applyAlignment="1">
      <alignment horizontal="left" vertical="center" wrapText="1"/>
    </xf>
    <xf numFmtId="0" fontId="19" fillId="0" borderId="16" xfId="0" applyFont="1" applyBorder="1" applyAlignment="1">
      <alignment horizontal="left" vertical="center" wrapText="1"/>
    </xf>
    <xf numFmtId="0" fontId="19" fillId="0" borderId="21" xfId="0" applyFont="1" applyBorder="1" applyAlignment="1">
      <alignment horizontal="left" vertical="center" wrapText="1"/>
    </xf>
    <xf numFmtId="0" fontId="57" fillId="4" borderId="22" xfId="0" applyFont="1" applyFill="1" applyBorder="1" applyAlignment="1">
      <alignment horizontal="center" vertical="center" wrapText="1"/>
    </xf>
    <xf numFmtId="0" fontId="57" fillId="4" borderId="41" xfId="0" applyFont="1" applyFill="1" applyBorder="1" applyAlignment="1">
      <alignment horizontal="center" vertical="center" wrapText="1"/>
    </xf>
    <xf numFmtId="0" fontId="57" fillId="4" borderId="42" xfId="0" applyFont="1" applyFill="1" applyBorder="1" applyAlignment="1">
      <alignment horizontal="center" vertical="center" wrapText="1"/>
    </xf>
    <xf numFmtId="0" fontId="57" fillId="2" borderId="1" xfId="0" applyFont="1" applyFill="1" applyBorder="1" applyAlignment="1">
      <alignment horizontal="left"/>
    </xf>
    <xf numFmtId="0" fontId="19" fillId="10" borderId="16" xfId="0" applyFont="1" applyFill="1" applyBorder="1" applyAlignment="1">
      <alignment horizontal="left" vertical="center" wrapText="1"/>
    </xf>
    <xf numFmtId="0" fontId="19" fillId="0" borderId="21" xfId="0" applyFont="1" applyBorder="1" applyAlignment="1">
      <alignment horizontal="left"/>
    </xf>
    <xf numFmtId="0" fontId="19" fillId="0" borderId="44" xfId="0" applyFont="1" applyBorder="1" applyAlignment="1">
      <alignment horizontal="center" vertical="center" wrapText="1"/>
    </xf>
    <xf numFmtId="0" fontId="19" fillId="0" borderId="45" xfId="0" applyFont="1" applyBorder="1" applyAlignment="1">
      <alignment horizontal="center" vertical="center" wrapText="1"/>
    </xf>
    <xf numFmtId="0" fontId="37" fillId="2" borderId="1" xfId="0" applyFont="1" applyFill="1" applyBorder="1" applyAlignment="1">
      <alignment horizontal="left" vertical="center" wrapText="1" readingOrder="1"/>
    </xf>
    <xf numFmtId="0" fontId="64" fillId="2" borderId="46" xfId="0" applyFont="1" applyFill="1" applyBorder="1" applyAlignment="1">
      <alignment horizontal="left" vertical="center" readingOrder="1"/>
    </xf>
    <xf numFmtId="0" fontId="37" fillId="4" borderId="46" xfId="0" applyFont="1" applyFill="1" applyBorder="1" applyAlignment="1">
      <alignment horizontal="left" vertical="center" wrapText="1" readingOrder="1"/>
    </xf>
    <xf numFmtId="0" fontId="64" fillId="0" borderId="48" xfId="0" applyFont="1" applyBorder="1" applyAlignment="1">
      <alignment horizontal="left" vertical="center" wrapText="1" readingOrder="1"/>
    </xf>
    <xf numFmtId="0" fontId="64" fillId="0" borderId="48" xfId="0" applyFont="1" applyBorder="1" applyAlignment="1">
      <alignment horizontal="left" vertical="center" readingOrder="1"/>
    </xf>
    <xf numFmtId="0" fontId="37" fillId="21" borderId="48" xfId="0" applyFont="1" applyFill="1" applyBorder="1" applyAlignment="1">
      <alignment horizontal="left" vertical="center" wrapText="1" readingOrder="1"/>
    </xf>
    <xf numFmtId="3" fontId="37" fillId="21" borderId="48" xfId="0" applyNumberFormat="1" applyFont="1" applyFill="1" applyBorder="1" applyAlignment="1">
      <alignment horizontal="left" vertical="center" wrapText="1" readingOrder="1"/>
    </xf>
    <xf numFmtId="0" fontId="65" fillId="21" borderId="48" xfId="0" applyFont="1" applyFill="1" applyBorder="1" applyAlignment="1">
      <alignment horizontal="left" vertical="center" wrapText="1" readingOrder="1"/>
    </xf>
    <xf numFmtId="3" fontId="65" fillId="21" borderId="48" xfId="0" applyNumberFormat="1" applyFont="1" applyFill="1" applyBorder="1" applyAlignment="1">
      <alignment horizontal="left" vertical="center" wrapText="1" readingOrder="1"/>
    </xf>
    <xf numFmtId="0" fontId="37" fillId="2" borderId="49" xfId="0" applyFont="1" applyFill="1" applyBorder="1" applyAlignment="1">
      <alignment horizontal="left" vertical="center" wrapText="1" readingOrder="1"/>
    </xf>
    <xf numFmtId="0" fontId="64" fillId="2" borderId="48" xfId="0" applyFont="1" applyFill="1" applyBorder="1" applyAlignment="1">
      <alignment horizontal="left" vertical="center" readingOrder="1"/>
    </xf>
    <xf numFmtId="0" fontId="37" fillId="4" borderId="48" xfId="0" applyFont="1" applyFill="1" applyBorder="1" applyAlignment="1">
      <alignment horizontal="left" vertical="center" wrapText="1" readingOrder="1"/>
    </xf>
    <xf numFmtId="0" fontId="64" fillId="21" borderId="48" xfId="0" applyFont="1" applyFill="1" applyBorder="1" applyAlignment="1">
      <alignment horizontal="left" vertical="center" wrapText="1" readingOrder="1"/>
    </xf>
    <xf numFmtId="0" fontId="64" fillId="21" borderId="48" xfId="0" applyFont="1" applyFill="1" applyBorder="1" applyAlignment="1">
      <alignment horizontal="left" vertical="center" readingOrder="1"/>
    </xf>
    <xf numFmtId="184" fontId="64" fillId="0" borderId="48" xfId="0" applyNumberFormat="1" applyFont="1" applyBorder="1" applyAlignment="1">
      <alignment horizontal="left" vertical="center" wrapText="1" readingOrder="1"/>
    </xf>
    <xf numFmtId="0" fontId="21" fillId="21" borderId="48" xfId="0" applyFont="1" applyFill="1" applyBorder="1" applyAlignment="1">
      <alignment horizontal="left" vertical="center" wrapText="1" readingOrder="1"/>
    </xf>
    <xf numFmtId="185" fontId="21" fillId="21" borderId="48" xfId="0" applyNumberFormat="1" applyFont="1" applyFill="1" applyBorder="1" applyAlignment="1">
      <alignment horizontal="left" vertical="center" wrapText="1" readingOrder="1"/>
    </xf>
    <xf numFmtId="185" fontId="65" fillId="21" borderId="48" xfId="0" applyNumberFormat="1" applyFont="1" applyFill="1" applyBorder="1" applyAlignment="1">
      <alignment horizontal="left" vertical="center" wrapText="1" readingOrder="1"/>
    </xf>
    <xf numFmtId="0" fontId="64" fillId="20" borderId="49" xfId="0" applyFont="1" applyFill="1" applyBorder="1" applyAlignment="1">
      <alignment horizontal="left" vertical="center" readingOrder="1"/>
    </xf>
    <xf numFmtId="0" fontId="64" fillId="20" borderId="48" xfId="0" applyFont="1" applyFill="1" applyBorder="1" applyAlignment="1">
      <alignment horizontal="left" vertical="center" readingOrder="1"/>
    </xf>
    <xf numFmtId="0" fontId="64" fillId="20" borderId="50" xfId="0" applyFont="1" applyFill="1" applyBorder="1" applyAlignment="1">
      <alignment horizontal="left" vertical="center" readingOrder="1"/>
    </xf>
    <xf numFmtId="0" fontId="64" fillId="20" borderId="51" xfId="0" applyFont="1" applyFill="1" applyBorder="1" applyAlignment="1">
      <alignment horizontal="left" vertical="center" readingOrder="1"/>
    </xf>
    <xf numFmtId="0" fontId="64" fillId="10" borderId="48" xfId="0" applyFont="1" applyFill="1" applyBorder="1" applyAlignment="1">
      <alignment horizontal="left" vertical="center" readingOrder="1"/>
    </xf>
    <xf numFmtId="0" fontId="64" fillId="10" borderId="48" xfId="0" applyFont="1" applyFill="1" applyBorder="1" applyAlignment="1">
      <alignment horizontal="left" vertical="center" wrapText="1" readingOrder="1"/>
    </xf>
    <xf numFmtId="0" fontId="21" fillId="2" borderId="24" xfId="0" applyFont="1" applyFill="1" applyBorder="1" applyAlignment="1">
      <alignment vertical="center" wrapText="1"/>
    </xf>
    <xf numFmtId="0" fontId="37" fillId="8" borderId="48" xfId="0" applyFont="1" applyFill="1" applyBorder="1" applyAlignment="1">
      <alignment horizontal="left" vertical="center" wrapText="1" readingOrder="1"/>
    </xf>
    <xf numFmtId="0" fontId="1" fillId="0" borderId="0" xfId="0" applyFont="1" applyAlignment="1">
      <alignment horizontal="right" wrapText="1"/>
    </xf>
    <xf numFmtId="0" fontId="37" fillId="21" borderId="48" xfId="0" applyFont="1" applyFill="1" applyBorder="1" applyAlignment="1">
      <alignment horizontal="left" vertical="center" readingOrder="1"/>
    </xf>
    <xf numFmtId="184" fontId="37" fillId="21" borderId="48" xfId="0" applyNumberFormat="1" applyFont="1" applyFill="1" applyBorder="1" applyAlignment="1">
      <alignment horizontal="left" vertical="center" readingOrder="1"/>
    </xf>
    <xf numFmtId="0" fontId="37" fillId="4" borderId="61" xfId="0" applyFont="1" applyFill="1" applyBorder="1" applyAlignment="1">
      <alignment vertical="center" wrapText="1"/>
    </xf>
    <xf numFmtId="0" fontId="64" fillId="0" borderId="62" xfId="0" applyFont="1" applyBorder="1" applyAlignment="1">
      <alignment vertical="center" wrapText="1"/>
    </xf>
    <xf numFmtId="0" fontId="21" fillId="20" borderId="24" xfId="0" applyFont="1" applyFill="1" applyBorder="1" applyAlignment="1">
      <alignment vertical="center" wrapText="1"/>
    </xf>
    <xf numFmtId="0" fontId="23" fillId="2" borderId="7" xfId="0" applyFont="1" applyFill="1" applyBorder="1" applyAlignment="1">
      <alignment horizontal="left" vertical="center"/>
    </xf>
    <xf numFmtId="0" fontId="26" fillId="0" borderId="0" xfId="0" applyFont="1" applyAlignment="1">
      <alignment horizontal="left" vertical="center"/>
    </xf>
    <xf numFmtId="0" fontId="19" fillId="20" borderId="2" xfId="0" applyFont="1" applyFill="1" applyBorder="1" applyAlignment="1">
      <alignment horizontal="left" vertical="center" wrapText="1"/>
    </xf>
    <xf numFmtId="0" fontId="40" fillId="21" borderId="2" xfId="0" applyFont="1" applyFill="1" applyBorder="1" applyAlignment="1">
      <alignment horizontal="left" vertical="center" wrapText="1"/>
    </xf>
    <xf numFmtId="0" fontId="19" fillId="20" borderId="19" xfId="0" applyFont="1" applyFill="1" applyBorder="1" applyAlignment="1">
      <alignment horizontal="left" vertical="center"/>
    </xf>
    <xf numFmtId="0" fontId="59" fillId="20" borderId="34" xfId="0" applyFont="1" applyFill="1" applyBorder="1" applyAlignment="1">
      <alignment horizontal="left" vertical="center" wrapText="1"/>
    </xf>
    <xf numFmtId="0" fontId="57" fillId="3" borderId="15" xfId="0" applyFont="1" applyFill="1" applyBorder="1" applyAlignment="1">
      <alignment horizontal="left" vertical="center" wrapText="1"/>
    </xf>
    <xf numFmtId="0" fontId="57" fillId="4" borderId="16" xfId="0" applyFont="1" applyFill="1" applyBorder="1" applyAlignment="1">
      <alignment horizontal="left" vertical="center" wrapText="1"/>
    </xf>
    <xf numFmtId="180" fontId="19" fillId="0" borderId="16" xfId="0" applyNumberFormat="1" applyFont="1" applyBorder="1" applyAlignment="1">
      <alignment horizontal="left" vertical="center" wrapText="1"/>
    </xf>
    <xf numFmtId="2" fontId="57" fillId="21" borderId="1" xfId="0" applyNumberFormat="1" applyFont="1" applyFill="1" applyBorder="1" applyAlignment="1">
      <alignment horizontal="left" vertical="center" wrapText="1"/>
    </xf>
    <xf numFmtId="3" fontId="60" fillId="25" borderId="1" xfId="0" applyNumberFormat="1" applyFont="1" applyFill="1" applyBorder="1" applyAlignment="1">
      <alignment horizontal="left" vertical="center" wrapText="1"/>
    </xf>
    <xf numFmtId="3" fontId="60" fillId="25" borderId="16" xfId="0" applyNumberFormat="1" applyFont="1" applyFill="1" applyBorder="1" applyAlignment="1">
      <alignment horizontal="left" vertical="center" wrapText="1"/>
    </xf>
    <xf numFmtId="0" fontId="66" fillId="11" borderId="1" xfId="0" applyFont="1" applyFill="1" applyBorder="1" applyAlignment="1">
      <alignment horizontal="left" vertical="center" wrapText="1"/>
    </xf>
    <xf numFmtId="3" fontId="66" fillId="11" borderId="1" xfId="0" applyNumberFormat="1" applyFont="1" applyFill="1" applyBorder="1" applyAlignment="1">
      <alignment horizontal="left" vertical="center" wrapText="1"/>
    </xf>
    <xf numFmtId="3" fontId="66" fillId="11" borderId="16" xfId="0" applyNumberFormat="1" applyFont="1" applyFill="1" applyBorder="1" applyAlignment="1">
      <alignment horizontal="left" vertical="center" wrapText="1"/>
    </xf>
    <xf numFmtId="0" fontId="19" fillId="0" borderId="1" xfId="0" applyFont="1" applyBorder="1" applyAlignment="1">
      <alignment horizontal="left" vertical="center"/>
    </xf>
    <xf numFmtId="181" fontId="19" fillId="0" borderId="1" xfId="0" applyNumberFormat="1" applyFont="1" applyBorder="1" applyAlignment="1">
      <alignment horizontal="left" vertical="center" wrapText="1"/>
    </xf>
    <xf numFmtId="0" fontId="59" fillId="0" borderId="1" xfId="0" applyFont="1" applyBorder="1" applyAlignment="1">
      <alignment horizontal="left" vertical="center" wrapText="1"/>
    </xf>
    <xf numFmtId="0" fontId="59" fillId="0" borderId="16" xfId="0" applyFont="1" applyBorder="1" applyAlignment="1">
      <alignment horizontal="left" vertical="center" wrapText="1"/>
    </xf>
    <xf numFmtId="3" fontId="60" fillId="21" borderId="16" xfId="0" applyNumberFormat="1" applyFont="1" applyFill="1" applyBorder="1" applyAlignment="1">
      <alignment horizontal="left" vertical="center" wrapText="1"/>
    </xf>
    <xf numFmtId="0" fontId="36" fillId="4" borderId="39" xfId="0" applyFont="1" applyFill="1" applyBorder="1" applyAlignment="1">
      <alignment horizontal="left" vertical="center"/>
    </xf>
    <xf numFmtId="168" fontId="19" fillId="0" borderId="16" xfId="0" applyNumberFormat="1" applyFont="1" applyBorder="1" applyAlignment="1">
      <alignment horizontal="left" vertical="center" wrapText="1"/>
    </xf>
    <xf numFmtId="168" fontId="19" fillId="21" borderId="1" xfId="0" applyNumberFormat="1" applyFont="1" applyFill="1" applyBorder="1" applyAlignment="1">
      <alignment horizontal="left" vertical="center"/>
    </xf>
    <xf numFmtId="168" fontId="19" fillId="21" borderId="16" xfId="0" applyNumberFormat="1" applyFont="1" applyFill="1" applyBorder="1" applyAlignment="1">
      <alignment horizontal="left" vertical="center"/>
    </xf>
    <xf numFmtId="173" fontId="66" fillId="11" borderId="1" xfId="0" applyNumberFormat="1" applyFont="1" applyFill="1" applyBorder="1" applyAlignment="1">
      <alignment horizontal="left" vertical="center" wrapText="1"/>
    </xf>
    <xf numFmtId="173" fontId="66" fillId="11" borderId="16" xfId="0" applyNumberFormat="1" applyFont="1" applyFill="1" applyBorder="1" applyAlignment="1">
      <alignment horizontal="left" vertical="center" wrapText="1"/>
    </xf>
    <xf numFmtId="182" fontId="40" fillId="0" borderId="1" xfId="0" applyNumberFormat="1" applyFont="1" applyBorder="1" applyAlignment="1">
      <alignment horizontal="left" vertical="center" wrapText="1"/>
    </xf>
    <xf numFmtId="180" fontId="40" fillId="0" borderId="1" xfId="0" applyNumberFormat="1" applyFont="1" applyBorder="1" applyAlignment="1">
      <alignment horizontal="left" vertical="center" wrapText="1"/>
    </xf>
    <xf numFmtId="180" fontId="40" fillId="0" borderId="16" xfId="0" applyNumberFormat="1" applyFont="1" applyBorder="1" applyAlignment="1">
      <alignment horizontal="left" vertical="center" wrapText="1"/>
    </xf>
    <xf numFmtId="0" fontId="19" fillId="0" borderId="16" xfId="0" applyFont="1" applyBorder="1" applyAlignment="1">
      <alignment horizontal="left" vertical="center"/>
    </xf>
    <xf numFmtId="0" fontId="2" fillId="3" borderId="1" xfId="0" applyFont="1" applyFill="1" applyBorder="1" applyAlignment="1">
      <alignment vertical="center" wrapText="1"/>
    </xf>
    <xf numFmtId="0" fontId="2" fillId="4" borderId="1" xfId="0" applyFont="1" applyFill="1" applyBorder="1" applyAlignment="1">
      <alignment horizontal="left" vertical="center" wrapText="1"/>
    </xf>
    <xf numFmtId="0" fontId="2" fillId="9" borderId="22" xfId="0" applyFont="1" applyFill="1" applyBorder="1" applyAlignment="1">
      <alignment vertical="center" wrapText="1"/>
    </xf>
    <xf numFmtId="0" fontId="52" fillId="19" borderId="28" xfId="0" applyFont="1" applyFill="1" applyBorder="1" applyAlignment="1">
      <alignment horizontal="left" vertical="top" wrapText="1"/>
    </xf>
    <xf numFmtId="0" fontId="1" fillId="0" borderId="2" xfId="0" applyFont="1" applyBorder="1" applyAlignment="1">
      <alignment horizontal="left" vertical="center" wrapText="1"/>
    </xf>
    <xf numFmtId="0" fontId="1" fillId="10" borderId="1" xfId="0" applyFont="1" applyFill="1" applyBorder="1" applyAlignment="1">
      <alignment horizontal="left" vertical="center" wrapText="1"/>
    </xf>
    <xf numFmtId="0" fontId="1" fillId="10" borderId="2" xfId="0" applyFont="1" applyFill="1" applyBorder="1" applyAlignment="1">
      <alignment horizontal="left" vertical="center" wrapText="1"/>
    </xf>
    <xf numFmtId="0" fontId="18" fillId="21" borderId="1" xfId="0" applyFont="1" applyFill="1" applyBorder="1" applyAlignment="1">
      <alignment horizontal="left" vertical="center" wrapText="1"/>
    </xf>
    <xf numFmtId="0" fontId="17" fillId="0" borderId="1" xfId="0" applyFont="1" applyBorder="1" applyAlignment="1">
      <alignment horizontal="right" vertical="center" wrapText="1"/>
    </xf>
    <xf numFmtId="0" fontId="26" fillId="10" borderId="1" xfId="0" applyFont="1" applyFill="1" applyBorder="1" applyAlignment="1">
      <alignment horizontal="right" vertical="center" wrapText="1"/>
    </xf>
    <xf numFmtId="0" fontId="1" fillId="2" borderId="22" xfId="0" applyFont="1" applyFill="1" applyBorder="1" applyAlignment="1">
      <alignment horizontal="left" vertical="center" wrapText="1"/>
    </xf>
    <xf numFmtId="0" fontId="2" fillId="4" borderId="64" xfId="0" applyFont="1" applyFill="1" applyBorder="1" applyAlignment="1">
      <alignment horizontal="center" vertical="center" wrapText="1"/>
    </xf>
    <xf numFmtId="0" fontId="2" fillId="4" borderId="65" xfId="0" applyFont="1" applyFill="1" applyBorder="1" applyAlignment="1">
      <alignment horizontal="center" vertical="center" wrapText="1"/>
    </xf>
    <xf numFmtId="0" fontId="2" fillId="9" borderId="41" xfId="0" applyFont="1" applyFill="1" applyBorder="1" applyAlignment="1">
      <alignment vertical="center" wrapText="1"/>
    </xf>
    <xf numFmtId="0" fontId="1" fillId="0" borderId="2" xfId="0" applyFont="1" applyBorder="1" applyAlignment="1">
      <alignment vertical="center" wrapText="1"/>
    </xf>
    <xf numFmtId="3" fontId="1" fillId="10" borderId="41" xfId="0" applyNumberFormat="1" applyFont="1" applyFill="1" applyBorder="1" applyAlignment="1">
      <alignment horizontal="center" vertical="center" wrapText="1"/>
    </xf>
    <xf numFmtId="3" fontId="1" fillId="10" borderId="1" xfId="0" applyNumberFormat="1" applyFont="1" applyFill="1" applyBorder="1" applyAlignment="1">
      <alignment horizontal="center" vertical="center" wrapText="1"/>
    </xf>
    <xf numFmtId="3" fontId="1" fillId="21" borderId="27" xfId="0" applyNumberFormat="1" applyFont="1" applyFill="1" applyBorder="1" applyAlignment="1">
      <alignment horizontal="right" vertical="center" wrapText="1"/>
    </xf>
    <xf numFmtId="3" fontId="26" fillId="21" borderId="1" xfId="0" applyNumberFormat="1" applyFont="1" applyFill="1" applyBorder="1" applyAlignment="1">
      <alignment vertical="center" wrapText="1"/>
    </xf>
    <xf numFmtId="3" fontId="1" fillId="21" borderId="41" xfId="0" applyNumberFormat="1" applyFont="1" applyFill="1" applyBorder="1" applyAlignment="1">
      <alignment horizontal="center" vertical="center" wrapText="1"/>
    </xf>
    <xf numFmtId="0" fontId="1" fillId="0" borderId="1" xfId="0" applyFont="1" applyBorder="1" applyAlignment="1">
      <alignment vertical="top" wrapText="1"/>
    </xf>
    <xf numFmtId="0" fontId="36" fillId="3" borderId="1" xfId="0" applyFont="1" applyFill="1" applyBorder="1" applyAlignment="1">
      <alignment horizontal="left" vertical="center" wrapText="1"/>
    </xf>
    <xf numFmtId="0" fontId="2" fillId="20" borderId="1" xfId="0" applyFont="1" applyFill="1" applyBorder="1" applyAlignment="1">
      <alignment horizontal="left" vertical="center" wrapText="1"/>
    </xf>
    <xf numFmtId="0" fontId="1" fillId="20" borderId="1" xfId="0" applyFont="1" applyFill="1" applyBorder="1" applyAlignment="1">
      <alignment horizontal="left" vertical="center" wrapText="1"/>
    </xf>
    <xf numFmtId="0" fontId="1" fillId="20" borderId="22" xfId="0" applyFont="1" applyFill="1" applyBorder="1" applyAlignment="1">
      <alignment vertical="center" wrapText="1"/>
    </xf>
    <xf numFmtId="0" fontId="1" fillId="0" borderId="0" xfId="0" applyFont="1" applyAlignment="1">
      <alignment horizontal="left" vertical="top" wrapText="1"/>
    </xf>
    <xf numFmtId="0" fontId="21" fillId="2" borderId="1" xfId="0" applyFont="1" applyFill="1" applyBorder="1" applyAlignment="1">
      <alignment vertical="top" wrapText="1"/>
    </xf>
    <xf numFmtId="0" fontId="21" fillId="10" borderId="41" xfId="0" applyFont="1" applyFill="1" applyBorder="1" applyAlignment="1">
      <alignment vertical="top" wrapText="1"/>
    </xf>
    <xf numFmtId="0" fontId="37" fillId="10" borderId="41" xfId="0" applyFont="1" applyFill="1" applyBorder="1" applyAlignment="1">
      <alignment vertical="top" wrapText="1"/>
    </xf>
    <xf numFmtId="0" fontId="69" fillId="10" borderId="41" xfId="0" applyFont="1" applyFill="1" applyBorder="1" applyAlignment="1">
      <alignment vertical="top" wrapText="1"/>
    </xf>
    <xf numFmtId="0" fontId="21" fillId="10" borderId="27" xfId="0" applyFont="1" applyFill="1" applyBorder="1" applyAlignment="1">
      <alignment vertical="top" wrapText="1"/>
    </xf>
    <xf numFmtId="0" fontId="21" fillId="3" borderId="1" xfId="0" applyFont="1" applyFill="1" applyBorder="1" applyAlignment="1">
      <alignment vertical="top" wrapText="1"/>
    </xf>
    <xf numFmtId="0" fontId="21" fillId="2" borderId="1" xfId="0" applyFont="1" applyFill="1" applyBorder="1" applyAlignment="1">
      <alignment horizontal="left" vertical="top" wrapText="1"/>
    </xf>
    <xf numFmtId="0" fontId="21" fillId="4" borderId="28" xfId="0" applyFont="1" applyFill="1" applyBorder="1" applyAlignment="1">
      <alignment vertical="top" wrapText="1"/>
    </xf>
    <xf numFmtId="0" fontId="21" fillId="4" borderId="1" xfId="0" applyFont="1" applyFill="1" applyBorder="1" applyAlignment="1">
      <alignment horizontal="left" vertical="top" wrapText="1"/>
    </xf>
    <xf numFmtId="0" fontId="21" fillId="0" borderId="1" xfId="0" applyFont="1" applyBorder="1" applyAlignment="1">
      <alignment horizontal="center" vertical="top" wrapText="1"/>
    </xf>
    <xf numFmtId="9" fontId="17" fillId="0" borderId="1" xfId="0" applyNumberFormat="1" applyFont="1" applyBorder="1" applyAlignment="1">
      <alignment horizontal="center"/>
    </xf>
    <xf numFmtId="0" fontId="1" fillId="0" borderId="1" xfId="0" applyFont="1" applyBorder="1" applyAlignment="1">
      <alignment horizontal="center"/>
    </xf>
    <xf numFmtId="165" fontId="21" fillId="18" borderId="64" xfId="0" applyNumberFormat="1" applyFont="1" applyFill="1" applyBorder="1" applyAlignment="1">
      <alignment horizontal="center" vertical="center" wrapText="1"/>
    </xf>
    <xf numFmtId="0" fontId="21" fillId="2" borderId="28" xfId="0" applyFont="1" applyFill="1" applyBorder="1" applyAlignment="1">
      <alignment horizontal="left" vertical="top" wrapText="1"/>
    </xf>
    <xf numFmtId="0" fontId="21" fillId="2" borderId="64" xfId="0" applyFont="1" applyFill="1" applyBorder="1" applyAlignment="1">
      <alignment horizontal="right" vertical="top" wrapText="1"/>
    </xf>
    <xf numFmtId="0" fontId="21" fillId="2" borderId="22" xfId="0" applyFont="1" applyFill="1" applyBorder="1" applyAlignment="1">
      <alignment horizontal="right" vertical="top" wrapText="1"/>
    </xf>
    <xf numFmtId="0" fontId="18" fillId="0" borderId="1" xfId="0" applyFont="1" applyBorder="1" applyAlignment="1">
      <alignment horizontal="center" vertical="top" wrapText="1"/>
    </xf>
    <xf numFmtId="9" fontId="18" fillId="0" borderId="1" xfId="0" applyNumberFormat="1" applyFont="1" applyBorder="1" applyAlignment="1">
      <alignment horizontal="center" vertical="top" wrapText="1"/>
    </xf>
    <xf numFmtId="9" fontId="17" fillId="0" borderId="1" xfId="0" applyNumberFormat="1" applyFont="1" applyBorder="1" applyAlignment="1">
      <alignment horizontal="center" vertical="top" wrapText="1"/>
    </xf>
    <xf numFmtId="165" fontId="21" fillId="18" borderId="1" xfId="0" applyNumberFormat="1" applyFont="1" applyFill="1" applyBorder="1" applyAlignment="1">
      <alignment horizontal="center" vertical="center" wrapText="1"/>
    </xf>
    <xf numFmtId="0" fontId="21" fillId="9" borderId="1" xfId="0" applyFont="1" applyFill="1" applyBorder="1" applyAlignment="1">
      <alignment vertical="top" wrapText="1"/>
    </xf>
    <xf numFmtId="0" fontId="17" fillId="0" borderId="1" xfId="0" applyFont="1" applyBorder="1" applyAlignment="1">
      <alignment horizontal="center" vertical="top" wrapText="1"/>
    </xf>
    <xf numFmtId="0" fontId="64" fillId="0" borderId="1" xfId="0" applyFont="1" applyBorder="1" applyAlignment="1">
      <alignment horizontal="center" vertical="top" wrapText="1"/>
    </xf>
    <xf numFmtId="1" fontId="18" fillId="0" borderId="1" xfId="0" applyNumberFormat="1" applyFont="1" applyBorder="1" applyAlignment="1">
      <alignment horizontal="center" vertical="top" wrapText="1"/>
    </xf>
    <xf numFmtId="1" fontId="64" fillId="0" borderId="1" xfId="0" applyNumberFormat="1" applyFont="1" applyBorder="1" applyAlignment="1">
      <alignment horizontal="center" vertical="top" wrapText="1"/>
    </xf>
    <xf numFmtId="0" fontId="64" fillId="0" borderId="1" xfId="0" applyFont="1" applyBorder="1" applyAlignment="1">
      <alignment horizontal="center"/>
    </xf>
    <xf numFmtId="186" fontId="18" fillId="0" borderId="1" xfId="0" applyNumberFormat="1" applyFont="1" applyBorder="1" applyAlignment="1">
      <alignment horizontal="center" vertical="top" wrapText="1"/>
    </xf>
    <xf numFmtId="186" fontId="18" fillId="0" borderId="1" xfId="0" applyNumberFormat="1" applyFont="1" applyBorder="1" applyAlignment="1">
      <alignment horizontal="center" vertical="center" wrapText="1"/>
    </xf>
    <xf numFmtId="3" fontId="17" fillId="0" borderId="1" xfId="0" applyNumberFormat="1" applyFont="1" applyBorder="1" applyAlignment="1">
      <alignment horizontal="center" vertical="top" wrapText="1"/>
    </xf>
    <xf numFmtId="3" fontId="18" fillId="0" borderId="1" xfId="0" applyNumberFormat="1" applyFont="1" applyBorder="1" applyAlignment="1">
      <alignment horizontal="center" vertical="top" wrapText="1"/>
    </xf>
    <xf numFmtId="186" fontId="18" fillId="0" borderId="1" xfId="0" applyNumberFormat="1" applyFont="1" applyBorder="1" applyAlignment="1">
      <alignment horizontal="center"/>
    </xf>
    <xf numFmtId="165" fontId="21" fillId="18" borderId="27" xfId="0" applyNumberFormat="1" applyFont="1" applyFill="1" applyBorder="1" applyAlignment="1">
      <alignment horizontal="center" vertical="center" wrapText="1"/>
    </xf>
    <xf numFmtId="175" fontId="18" fillId="0" borderId="1" xfId="0" applyNumberFormat="1" applyFont="1" applyBorder="1" applyAlignment="1">
      <alignment horizontal="center" vertical="top" wrapText="1"/>
    </xf>
    <xf numFmtId="49" fontId="18" fillId="0" borderId="1" xfId="0" applyNumberFormat="1" applyFont="1" applyBorder="1" applyAlignment="1">
      <alignment horizontal="center" vertical="top" wrapText="1"/>
    </xf>
    <xf numFmtId="165" fontId="21" fillId="18" borderId="69" xfId="0" applyNumberFormat="1" applyFont="1" applyFill="1" applyBorder="1" applyAlignment="1">
      <alignment horizontal="center" vertical="center" wrapText="1"/>
    </xf>
    <xf numFmtId="0" fontId="17" fillId="0" borderId="1" xfId="0" applyFont="1" applyBorder="1" applyAlignment="1">
      <alignment horizontal="center"/>
    </xf>
    <xf numFmtId="0" fontId="21" fillId="3" borderId="28" xfId="0" applyFont="1" applyFill="1" applyBorder="1" applyAlignment="1">
      <alignment vertical="top" wrapText="1"/>
    </xf>
    <xf numFmtId="0" fontId="21" fillId="2" borderId="1" xfId="0" applyFont="1" applyFill="1" applyBorder="1" applyAlignment="1">
      <alignment horizontal="right" vertical="top" wrapText="1"/>
    </xf>
    <xf numFmtId="0" fontId="21" fillId="2" borderId="27" xfId="0" applyFont="1" applyFill="1" applyBorder="1" applyAlignment="1">
      <alignment horizontal="left" vertical="top" wrapText="1"/>
    </xf>
    <xf numFmtId="0" fontId="21" fillId="4" borderId="22" xfId="0" applyFont="1" applyFill="1" applyBorder="1" applyAlignment="1">
      <alignment horizontal="left" vertical="top" wrapText="1"/>
    </xf>
    <xf numFmtId="0" fontId="1" fillId="0" borderId="1" xfId="0" applyFont="1" applyBorder="1"/>
    <xf numFmtId="0" fontId="26" fillId="0" borderId="0" xfId="0" applyFont="1" applyAlignment="1">
      <alignment vertical="top"/>
    </xf>
    <xf numFmtId="0" fontId="71" fillId="26" borderId="1" xfId="0" applyFont="1" applyFill="1" applyBorder="1" applyAlignment="1">
      <alignment wrapText="1"/>
    </xf>
    <xf numFmtId="0" fontId="36" fillId="0" borderId="1" xfId="0" applyFont="1" applyBorder="1" applyAlignment="1">
      <alignment wrapText="1"/>
    </xf>
    <xf numFmtId="0" fontId="2" fillId="22" borderId="1" xfId="0" applyFont="1" applyFill="1" applyBorder="1" applyAlignment="1">
      <alignment wrapText="1"/>
    </xf>
    <xf numFmtId="0" fontId="52" fillId="27" borderId="1" xfId="0" applyFont="1" applyFill="1" applyBorder="1" applyAlignment="1">
      <alignment wrapText="1"/>
    </xf>
    <xf numFmtId="0" fontId="52" fillId="28" borderId="1" xfId="0" applyFont="1" applyFill="1" applyBorder="1" applyAlignment="1">
      <alignment wrapText="1"/>
    </xf>
    <xf numFmtId="0" fontId="36" fillId="2" borderId="1" xfId="0" applyFont="1" applyFill="1" applyBorder="1" applyAlignment="1">
      <alignment wrapText="1"/>
    </xf>
    <xf numFmtId="0" fontId="52" fillId="29" borderId="1" xfId="0" applyFont="1" applyFill="1" applyBorder="1" applyAlignment="1">
      <alignment wrapText="1"/>
    </xf>
    <xf numFmtId="0" fontId="36" fillId="3" borderId="1" xfId="0" applyFont="1" applyFill="1" applyBorder="1" applyAlignment="1">
      <alignment wrapText="1"/>
    </xf>
    <xf numFmtId="0" fontId="26" fillId="6" borderId="1" xfId="0" applyFont="1" applyFill="1" applyBorder="1" applyAlignment="1">
      <alignment vertical="top" wrapText="1"/>
    </xf>
    <xf numFmtId="0" fontId="36" fillId="6" borderId="1" xfId="0" applyFont="1" applyFill="1" applyBorder="1" applyAlignment="1">
      <alignment vertical="center" wrapText="1"/>
    </xf>
    <xf numFmtId="3" fontId="36" fillId="6" borderId="1" xfId="0" applyNumberFormat="1" applyFont="1" applyFill="1" applyBorder="1" applyAlignment="1">
      <alignment vertical="center" wrapText="1"/>
    </xf>
    <xf numFmtId="3" fontId="1" fillId="0" borderId="1" xfId="0" applyNumberFormat="1" applyFont="1" applyBorder="1" applyAlignment="1">
      <alignment vertical="center" wrapText="1"/>
    </xf>
    <xf numFmtId="0" fontId="1" fillId="6" borderId="1" xfId="0" applyFont="1" applyFill="1" applyBorder="1" applyAlignment="1">
      <alignment vertical="center" wrapText="1"/>
    </xf>
    <xf numFmtId="0" fontId="26" fillId="6" borderId="1" xfId="0" applyFont="1" applyFill="1" applyBorder="1" applyAlignment="1">
      <alignment horizontal="center" vertical="center" wrapText="1"/>
    </xf>
    <xf numFmtId="166" fontId="1" fillId="6" borderId="1" xfId="0" applyNumberFormat="1" applyFont="1" applyFill="1" applyBorder="1" applyAlignment="1">
      <alignment vertical="center" wrapText="1"/>
    </xf>
    <xf numFmtId="0" fontId="26" fillId="6" borderId="1" xfId="0" applyFont="1" applyFill="1" applyBorder="1" applyAlignment="1">
      <alignment vertical="center" wrapText="1"/>
    </xf>
    <xf numFmtId="0" fontId="26" fillId="6" borderId="1" xfId="0" applyFont="1" applyFill="1" applyBorder="1" applyAlignment="1">
      <alignment wrapText="1"/>
    </xf>
    <xf numFmtId="0" fontId="36" fillId="6" borderId="1" xfId="0" applyFont="1" applyFill="1" applyBorder="1" applyAlignment="1">
      <alignment wrapText="1"/>
    </xf>
    <xf numFmtId="3" fontId="36" fillId="6" borderId="1" xfId="0" applyNumberFormat="1" applyFont="1" applyFill="1" applyBorder="1" applyAlignment="1">
      <alignment wrapText="1"/>
    </xf>
    <xf numFmtId="0" fontId="1" fillId="0" borderId="1" xfId="0" applyFont="1" applyBorder="1" applyAlignment="1">
      <alignment wrapText="1"/>
    </xf>
    <xf numFmtId="3" fontId="1" fillId="0" borderId="1" xfId="0" applyNumberFormat="1" applyFont="1" applyBorder="1" applyAlignment="1">
      <alignment wrapText="1"/>
    </xf>
    <xf numFmtId="0" fontId="72" fillId="6" borderId="1" xfId="0" applyFont="1" applyFill="1" applyBorder="1" applyAlignment="1">
      <alignment wrapText="1"/>
    </xf>
    <xf numFmtId="0" fontId="26" fillId="22" borderId="1" xfId="0" applyFont="1" applyFill="1" applyBorder="1" applyAlignment="1">
      <alignment horizontal="center" wrapText="1"/>
    </xf>
    <xf numFmtId="0" fontId="26" fillId="0" borderId="1" xfId="0" applyFont="1" applyBorder="1" applyAlignment="1">
      <alignment vertical="center" wrapText="1"/>
    </xf>
    <xf numFmtId="0" fontId="26" fillId="30" borderId="1" xfId="0" applyFont="1" applyFill="1" applyBorder="1" applyAlignment="1">
      <alignment wrapText="1"/>
    </xf>
    <xf numFmtId="0" fontId="26" fillId="0" borderId="1" xfId="0" applyFont="1" applyBorder="1" applyAlignment="1">
      <alignment wrapText="1"/>
    </xf>
    <xf numFmtId="0" fontId="26" fillId="0" borderId="45" xfId="0" applyFont="1" applyBorder="1" applyAlignment="1">
      <alignment wrapText="1"/>
    </xf>
    <xf numFmtId="0" fontId="72" fillId="0" borderId="1" xfId="0" applyFont="1" applyBorder="1" applyAlignment="1">
      <alignment wrapText="1"/>
    </xf>
    <xf numFmtId="173" fontId="36" fillId="6" borderId="1" xfId="0" applyNumberFormat="1" applyFont="1" applyFill="1" applyBorder="1" applyAlignment="1">
      <alignment vertical="center" wrapText="1"/>
    </xf>
    <xf numFmtId="173" fontId="1" fillId="6" borderId="1" xfId="0" applyNumberFormat="1" applyFont="1" applyFill="1" applyBorder="1" applyAlignment="1">
      <alignment vertical="center" wrapText="1"/>
    </xf>
    <xf numFmtId="0" fontId="1" fillId="0" borderId="1" xfId="0" quotePrefix="1" applyFont="1" applyBorder="1" applyAlignment="1">
      <alignment vertical="top" wrapText="1"/>
    </xf>
    <xf numFmtId="173" fontId="26" fillId="22" borderId="1" xfId="0" applyNumberFormat="1" applyFont="1" applyFill="1" applyBorder="1" applyAlignment="1">
      <alignment vertical="top" wrapText="1"/>
    </xf>
    <xf numFmtId="173" fontId="26" fillId="6" borderId="1" xfId="0" applyNumberFormat="1" applyFont="1" applyFill="1" applyBorder="1" applyAlignment="1">
      <alignment vertical="top" wrapText="1"/>
    </xf>
    <xf numFmtId="187" fontId="36" fillId="6" borderId="1" xfId="0" applyNumberFormat="1" applyFont="1" applyFill="1" applyBorder="1" applyAlignment="1">
      <alignment wrapText="1"/>
    </xf>
    <xf numFmtId="188" fontId="73" fillId="6" borderId="1" xfId="0" applyNumberFormat="1" applyFont="1" applyFill="1" applyBorder="1" applyAlignment="1">
      <alignment wrapText="1"/>
    </xf>
    <xf numFmtId="189" fontId="73" fillId="6" borderId="1" xfId="0" applyNumberFormat="1" applyFont="1" applyFill="1" applyBorder="1" applyAlignment="1">
      <alignment wrapText="1"/>
    </xf>
    <xf numFmtId="6" fontId="26" fillId="22" borderId="1" xfId="0" applyNumberFormat="1" applyFont="1" applyFill="1" applyBorder="1" applyAlignment="1">
      <alignment wrapText="1"/>
    </xf>
    <xf numFmtId="164" fontId="26" fillId="6" borderId="1" xfId="0" applyNumberFormat="1" applyFont="1" applyFill="1" applyBorder="1" applyAlignment="1">
      <alignment wrapText="1"/>
    </xf>
    <xf numFmtId="0" fontId="1" fillId="6" borderId="1" xfId="0" applyFont="1" applyFill="1" applyBorder="1" applyAlignment="1">
      <alignment horizontal="left" vertical="center" wrapText="1"/>
    </xf>
    <xf numFmtId="0" fontId="26" fillId="22" borderId="1" xfId="0" applyFont="1" applyFill="1" applyBorder="1" applyAlignment="1">
      <alignment horizontal="center" vertical="center" wrapText="1"/>
    </xf>
    <xf numFmtId="0" fontId="26" fillId="0" borderId="1" xfId="0" applyFont="1" applyBorder="1" applyAlignment="1">
      <alignment horizontal="left" vertical="center" wrapText="1"/>
    </xf>
    <xf numFmtId="1" fontId="36" fillId="6" borderId="1" xfId="0" applyNumberFormat="1" applyFont="1" applyFill="1" applyBorder="1" applyAlignment="1">
      <alignment vertical="center" wrapText="1"/>
    </xf>
    <xf numFmtId="0" fontId="26" fillId="18" borderId="1" xfId="0" applyFont="1" applyFill="1" applyBorder="1" applyAlignment="1">
      <alignment vertical="center" wrapText="1"/>
    </xf>
    <xf numFmtId="0" fontId="36" fillId="18" borderId="1" xfId="0" applyFont="1" applyFill="1" applyBorder="1" applyAlignment="1">
      <alignment wrapText="1"/>
    </xf>
    <xf numFmtId="0" fontId="26" fillId="22" borderId="1" xfId="0" applyFont="1" applyFill="1" applyBorder="1" applyAlignment="1">
      <alignment vertical="center" wrapText="1"/>
    </xf>
    <xf numFmtId="1" fontId="26" fillId="0" borderId="1" xfId="0" applyNumberFormat="1" applyFont="1" applyBorder="1" applyAlignment="1">
      <alignment vertical="center" wrapText="1"/>
    </xf>
    <xf numFmtId="0" fontId="26" fillId="18" borderId="1" xfId="0" applyFont="1" applyFill="1" applyBorder="1" applyAlignment="1">
      <alignment wrapText="1"/>
    </xf>
    <xf numFmtId="0" fontId="26" fillId="22" borderId="1" xfId="0" applyFont="1" applyFill="1" applyBorder="1" applyAlignment="1">
      <alignment wrapText="1"/>
    </xf>
    <xf numFmtId="0" fontId="26" fillId="31" borderId="1" xfId="0" applyFont="1" applyFill="1" applyBorder="1" applyAlignment="1">
      <alignment wrapText="1"/>
    </xf>
    <xf numFmtId="0" fontId="2" fillId="0" borderId="1" xfId="0" applyFont="1" applyBorder="1" applyAlignment="1">
      <alignment vertical="center" wrapText="1"/>
    </xf>
    <xf numFmtId="0" fontId="73" fillId="0" borderId="1" xfId="0" applyFont="1" applyBorder="1" applyAlignment="1">
      <alignment wrapText="1"/>
    </xf>
    <xf numFmtId="0" fontId="10" fillId="10" borderId="1" xfId="0" applyFont="1" applyFill="1" applyBorder="1" applyAlignment="1">
      <alignment wrapText="1"/>
    </xf>
    <xf numFmtId="173" fontId="2" fillId="0" borderId="1" xfId="0" applyNumberFormat="1" applyFont="1" applyBorder="1" applyAlignment="1">
      <alignment vertical="center" wrapText="1"/>
    </xf>
    <xf numFmtId="173" fontId="1" fillId="22" borderId="1" xfId="0" applyNumberFormat="1" applyFont="1" applyFill="1" applyBorder="1" applyAlignment="1">
      <alignment vertical="center" wrapText="1"/>
    </xf>
    <xf numFmtId="173" fontId="1" fillId="10" borderId="1" xfId="0" applyNumberFormat="1" applyFont="1" applyFill="1" applyBorder="1" applyAlignment="1">
      <alignment vertical="center" wrapText="1"/>
    </xf>
    <xf numFmtId="0" fontId="2" fillId="10" borderId="1" xfId="0" applyFont="1" applyFill="1" applyBorder="1" applyAlignment="1">
      <alignment wrapText="1"/>
    </xf>
    <xf numFmtId="0" fontId="36" fillId="10" borderId="1" xfId="0" applyFont="1" applyFill="1" applyBorder="1" applyAlignment="1">
      <alignment vertical="center" wrapText="1"/>
    </xf>
    <xf numFmtId="0" fontId="26" fillId="10" borderId="1" xfId="0" applyFont="1" applyFill="1" applyBorder="1" applyAlignment="1">
      <alignment wrapText="1"/>
    </xf>
    <xf numFmtId="0" fontId="36" fillId="10" borderId="1" xfId="0" applyFont="1" applyFill="1" applyBorder="1" applyAlignment="1">
      <alignment wrapText="1"/>
    </xf>
    <xf numFmtId="0" fontId="73" fillId="10" borderId="1" xfId="0" applyFont="1" applyFill="1" applyBorder="1" applyAlignment="1">
      <alignment wrapText="1"/>
    </xf>
    <xf numFmtId="0" fontId="72" fillId="10" borderId="1" xfId="0" applyFont="1" applyFill="1" applyBorder="1" applyAlignment="1">
      <alignment wrapText="1"/>
    </xf>
    <xf numFmtId="0" fontId="2" fillId="6" borderId="1" xfId="0" applyFont="1" applyFill="1" applyBorder="1" applyAlignment="1">
      <alignment vertical="center" wrapText="1"/>
    </xf>
    <xf numFmtId="0" fontId="1" fillId="6" borderId="1" xfId="0" applyFont="1" applyFill="1" applyBorder="1" applyAlignment="1">
      <alignment wrapText="1"/>
    </xf>
    <xf numFmtId="0" fontId="2" fillId="6" borderId="1" xfId="0" applyFont="1" applyFill="1" applyBorder="1" applyAlignment="1">
      <alignment wrapText="1"/>
    </xf>
    <xf numFmtId="0" fontId="2" fillId="0" borderId="1" xfId="0" applyFont="1" applyBorder="1" applyAlignment="1">
      <alignment wrapText="1"/>
    </xf>
    <xf numFmtId="0" fontId="17" fillId="0" borderId="1" xfId="0" applyFont="1" applyBorder="1" applyAlignment="1">
      <alignment wrapText="1"/>
    </xf>
    <xf numFmtId="0" fontId="73" fillId="22" borderId="1" xfId="0" applyFont="1" applyFill="1" applyBorder="1" applyAlignment="1">
      <alignment wrapText="1"/>
    </xf>
    <xf numFmtId="173" fontId="2" fillId="6" borderId="1" xfId="0" applyNumberFormat="1" applyFont="1" applyFill="1" applyBorder="1" applyAlignment="1">
      <alignment vertical="center" wrapText="1"/>
    </xf>
    <xf numFmtId="173" fontId="18" fillId="0" borderId="70" xfId="0" applyNumberFormat="1" applyFont="1" applyBorder="1" applyAlignment="1">
      <alignment vertical="center"/>
    </xf>
    <xf numFmtId="173" fontId="18" fillId="0" borderId="71" xfId="0" applyNumberFormat="1" applyFont="1" applyBorder="1" applyAlignment="1">
      <alignment vertical="center"/>
    </xf>
    <xf numFmtId="173" fontId="18" fillId="0" borderId="72" xfId="0" applyNumberFormat="1" applyFont="1" applyBorder="1" applyAlignment="1">
      <alignment vertical="center"/>
    </xf>
    <xf numFmtId="0" fontId="1" fillId="0" borderId="45" xfId="0" applyFont="1" applyBorder="1" applyAlignment="1">
      <alignment wrapText="1"/>
    </xf>
    <xf numFmtId="0" fontId="2" fillId="2" borderId="1" xfId="0" applyFont="1" applyFill="1" applyBorder="1" applyAlignment="1">
      <alignment horizontal="right" vertical="center" wrapText="1"/>
    </xf>
    <xf numFmtId="0" fontId="17" fillId="21" borderId="1" xfId="0" applyFont="1" applyFill="1" applyBorder="1" applyAlignment="1">
      <alignment horizontal="left" vertical="center" wrapText="1"/>
    </xf>
    <xf numFmtId="0" fontId="1" fillId="20" borderId="24" xfId="0" applyFont="1" applyFill="1" applyBorder="1" applyAlignment="1">
      <alignment vertical="center" wrapText="1"/>
    </xf>
    <xf numFmtId="0" fontId="17" fillId="20" borderId="24" xfId="0" applyFont="1" applyFill="1" applyBorder="1" applyAlignment="1">
      <alignment vertical="center" wrapText="1"/>
    </xf>
    <xf numFmtId="0" fontId="2" fillId="9" borderId="24" xfId="0" applyFont="1" applyFill="1" applyBorder="1" applyAlignment="1">
      <alignment horizontal="center" vertical="center" wrapText="1"/>
    </xf>
    <xf numFmtId="166" fontId="1" fillId="0" borderId="1" xfId="0" applyNumberFormat="1" applyFont="1" applyBorder="1" applyAlignment="1">
      <alignment horizontal="right" vertical="center" wrapText="1"/>
    </xf>
    <xf numFmtId="0" fontId="17" fillId="0" borderId="1" xfId="0" applyFont="1" applyBorder="1" applyAlignment="1">
      <alignment horizontal="left" vertical="center" wrapText="1"/>
    </xf>
    <xf numFmtId="166" fontId="17" fillId="0" borderId="1" xfId="0" applyNumberFormat="1" applyFont="1" applyBorder="1" applyAlignment="1">
      <alignment horizontal="left" vertical="center" wrapText="1"/>
    </xf>
    <xf numFmtId="166" fontId="17" fillId="0" borderId="1" xfId="0" applyNumberFormat="1" applyFont="1" applyBorder="1" applyAlignment="1">
      <alignment horizontal="right" vertical="center" wrapText="1"/>
    </xf>
    <xf numFmtId="2" fontId="1" fillId="21" borderId="1" xfId="0" applyNumberFormat="1" applyFont="1" applyFill="1" applyBorder="1" applyAlignment="1">
      <alignment vertical="center" wrapText="1"/>
    </xf>
    <xf numFmtId="166" fontId="17" fillId="21" borderId="1" xfId="0" applyNumberFormat="1" applyFont="1" applyFill="1" applyBorder="1" applyAlignment="1">
      <alignment horizontal="right" vertical="center" wrapText="1"/>
    </xf>
    <xf numFmtId="0" fontId="1" fillId="0" borderId="1" xfId="0" applyFont="1" applyBorder="1" applyAlignment="1">
      <alignment horizontal="left" wrapText="1" readingOrder="1"/>
    </xf>
    <xf numFmtId="0" fontId="2" fillId="21" borderId="1" xfId="0" applyFont="1" applyFill="1" applyBorder="1" applyAlignment="1">
      <alignment horizontal="left" wrapText="1" readingOrder="1"/>
    </xf>
    <xf numFmtId="2" fontId="1" fillId="0" borderId="1" xfId="0" applyNumberFormat="1" applyFont="1" applyBorder="1" applyAlignment="1">
      <alignment vertical="center" wrapText="1"/>
    </xf>
    <xf numFmtId="166" fontId="1" fillId="20" borderId="1" xfId="0" applyNumberFormat="1" applyFont="1" applyFill="1" applyBorder="1" applyAlignment="1">
      <alignment horizontal="right" vertical="center" wrapText="1"/>
    </xf>
    <xf numFmtId="6" fontId="1" fillId="0" borderId="1" xfId="0" applyNumberFormat="1" applyFont="1" applyBorder="1" applyAlignment="1">
      <alignment horizontal="right" vertical="center" wrapText="1"/>
    </xf>
    <xf numFmtId="0" fontId="74" fillId="21" borderId="1" xfId="0" applyFont="1" applyFill="1" applyBorder="1" applyAlignment="1">
      <alignment horizontal="right" vertical="center" wrapText="1"/>
    </xf>
    <xf numFmtId="166" fontId="74" fillId="21" borderId="1" xfId="0" applyNumberFormat="1" applyFont="1" applyFill="1" applyBorder="1" applyAlignment="1">
      <alignment horizontal="right" vertical="center" wrapText="1"/>
    </xf>
    <xf numFmtId="0" fontId="74" fillId="21" borderId="1" xfId="0" applyFont="1" applyFill="1" applyBorder="1" applyAlignment="1">
      <alignment horizontal="left" vertical="center" wrapText="1"/>
    </xf>
    <xf numFmtId="0" fontId="17" fillId="21" borderId="1" xfId="0" applyFont="1" applyFill="1" applyBorder="1" applyAlignment="1">
      <alignment horizontal="right" vertical="center" wrapText="1"/>
    </xf>
    <xf numFmtId="6" fontId="1" fillId="21" borderId="1" xfId="0" applyNumberFormat="1" applyFont="1" applyFill="1" applyBorder="1" applyAlignment="1">
      <alignment horizontal="right" vertical="center" wrapText="1"/>
    </xf>
    <xf numFmtId="9" fontId="17" fillId="0" borderId="1" xfId="0" applyNumberFormat="1" applyFont="1" applyBorder="1" applyAlignment="1">
      <alignment horizontal="right" vertical="center" wrapText="1"/>
    </xf>
    <xf numFmtId="0" fontId="75" fillId="21" borderId="1" xfId="0" applyFont="1" applyFill="1" applyBorder="1" applyAlignment="1">
      <alignment horizontal="right" vertical="center" wrapText="1"/>
    </xf>
    <xf numFmtId="0" fontId="33" fillId="0" borderId="1" xfId="0" applyFont="1" applyBorder="1" applyAlignment="1">
      <alignment horizontal="center" vertical="center" wrapText="1"/>
    </xf>
    <xf numFmtId="0" fontId="76" fillId="21" borderId="1" xfId="0" applyFont="1" applyFill="1" applyBorder="1" applyAlignment="1">
      <alignment horizontal="left" vertical="center" wrapText="1"/>
    </xf>
    <xf numFmtId="173" fontId="76" fillId="21" borderId="1" xfId="0" applyNumberFormat="1" applyFont="1" applyFill="1" applyBorder="1" applyAlignment="1">
      <alignment horizontal="left" vertical="center" wrapText="1"/>
    </xf>
    <xf numFmtId="173" fontId="76" fillId="21" borderId="1" xfId="0" applyNumberFormat="1" applyFont="1" applyFill="1" applyBorder="1" applyAlignment="1">
      <alignment horizontal="right" vertical="center" wrapText="1"/>
    </xf>
    <xf numFmtId="0" fontId="74" fillId="0" borderId="1" xfId="0" applyFont="1" applyBorder="1" applyAlignment="1">
      <alignment horizontal="left" vertical="center" wrapText="1"/>
    </xf>
    <xf numFmtId="0" fontId="74" fillId="0" borderId="1" xfId="0" applyFont="1" applyBorder="1" applyAlignment="1">
      <alignment vertical="center" wrapText="1"/>
    </xf>
    <xf numFmtId="168" fontId="74" fillId="0" borderId="1" xfId="0" applyNumberFormat="1" applyFont="1" applyBorder="1" applyAlignment="1">
      <alignment horizontal="right" vertical="center" wrapText="1"/>
    </xf>
    <xf numFmtId="173" fontId="74" fillId="0" borderId="1" xfId="0" applyNumberFormat="1" applyFont="1" applyBorder="1" applyAlignment="1">
      <alignment horizontal="left" vertical="center" wrapText="1"/>
    </xf>
    <xf numFmtId="173" fontId="74" fillId="0" borderId="1" xfId="0" applyNumberFormat="1" applyFont="1" applyBorder="1" applyAlignment="1">
      <alignment horizontal="right" vertical="center" wrapText="1"/>
    </xf>
    <xf numFmtId="0" fontId="74" fillId="21" borderId="28" xfId="0" applyFont="1" applyFill="1" applyBorder="1" applyAlignment="1">
      <alignment vertical="center" wrapText="1"/>
    </xf>
    <xf numFmtId="168" fontId="74" fillId="21" borderId="1" xfId="0" applyNumberFormat="1" applyFont="1" applyFill="1" applyBorder="1" applyAlignment="1">
      <alignment horizontal="right" vertical="center" wrapText="1"/>
    </xf>
    <xf numFmtId="190" fontId="74" fillId="21" borderId="1" xfId="0" applyNumberFormat="1" applyFont="1" applyFill="1" applyBorder="1" applyAlignment="1">
      <alignment horizontal="right" vertical="center" wrapText="1"/>
    </xf>
    <xf numFmtId="173" fontId="74" fillId="21" borderId="1" xfId="0" applyNumberFormat="1" applyFont="1" applyFill="1" applyBorder="1" applyAlignment="1">
      <alignment horizontal="right" wrapText="1"/>
    </xf>
    <xf numFmtId="173" fontId="74" fillId="21" borderId="1" xfId="0" applyNumberFormat="1" applyFont="1" applyFill="1" applyBorder="1" applyAlignment="1">
      <alignment horizontal="right" vertical="center" wrapText="1"/>
    </xf>
    <xf numFmtId="173" fontId="1" fillId="21" borderId="1" xfId="0" applyNumberFormat="1" applyFont="1" applyFill="1" applyBorder="1" applyAlignment="1">
      <alignment horizontal="right" vertical="center" wrapText="1"/>
    </xf>
    <xf numFmtId="0" fontId="74" fillId="21" borderId="1" xfId="0" applyFont="1" applyFill="1" applyBorder="1" applyAlignment="1">
      <alignment vertical="center" wrapText="1"/>
    </xf>
    <xf numFmtId="0" fontId="74" fillId="21" borderId="27" xfId="0" applyFont="1" applyFill="1" applyBorder="1" applyAlignment="1">
      <alignment horizontal="left" vertical="center" wrapText="1"/>
    </xf>
    <xf numFmtId="0" fontId="76" fillId="21" borderId="24" xfId="0" applyFont="1" applyFill="1" applyBorder="1" applyAlignment="1">
      <alignment vertical="center" wrapText="1"/>
    </xf>
    <xf numFmtId="168" fontId="76" fillId="21" borderId="1" xfId="0" applyNumberFormat="1" applyFont="1" applyFill="1" applyBorder="1" applyAlignment="1">
      <alignment horizontal="right" vertical="center" wrapText="1"/>
    </xf>
    <xf numFmtId="0" fontId="33" fillId="0" borderId="1" xfId="0" applyFont="1" applyBorder="1" applyAlignment="1">
      <alignment vertical="center" wrapText="1"/>
    </xf>
    <xf numFmtId="0" fontId="1" fillId="21" borderId="1" xfId="0" applyFont="1" applyFill="1" applyBorder="1" applyAlignment="1">
      <alignment horizontal="left" wrapText="1"/>
    </xf>
    <xf numFmtId="0" fontId="2" fillId="10" borderId="1" xfId="0" applyFont="1" applyFill="1" applyBorder="1" applyAlignment="1">
      <alignment vertical="center" wrapText="1"/>
    </xf>
    <xf numFmtId="177" fontId="1" fillId="0" borderId="1" xfId="0" applyNumberFormat="1" applyFont="1" applyBorder="1" applyAlignment="1">
      <alignment horizontal="right" vertical="center" wrapText="1"/>
    </xf>
    <xf numFmtId="171" fontId="1" fillId="0" borderId="1" xfId="0" applyNumberFormat="1" applyFont="1" applyBorder="1" applyAlignment="1">
      <alignment horizontal="right" vertical="center" wrapText="1"/>
    </xf>
    <xf numFmtId="166" fontId="1" fillId="0" borderId="1" xfId="0" applyNumberFormat="1" applyFont="1" applyBorder="1" applyAlignment="1">
      <alignment horizontal="center" vertical="top" wrapText="1"/>
    </xf>
    <xf numFmtId="3" fontId="26" fillId="21" borderId="1" xfId="0" applyNumberFormat="1" applyFont="1" applyFill="1" applyBorder="1" applyAlignment="1">
      <alignment horizontal="right" vertical="center" wrapText="1"/>
    </xf>
    <xf numFmtId="3" fontId="1" fillId="21" borderId="1" xfId="0" applyNumberFormat="1" applyFont="1" applyFill="1" applyBorder="1" applyAlignment="1">
      <alignment horizontal="left" vertical="center" wrapText="1"/>
    </xf>
    <xf numFmtId="0" fontId="77" fillId="10" borderId="1" xfId="0" applyFont="1" applyFill="1" applyBorder="1" applyAlignment="1">
      <alignment vertical="center" wrapText="1"/>
    </xf>
    <xf numFmtId="9" fontId="1" fillId="6" borderId="1" xfId="0" applyNumberFormat="1" applyFont="1" applyFill="1" applyBorder="1" applyAlignment="1">
      <alignment horizontal="right" vertical="center" wrapText="1"/>
    </xf>
    <xf numFmtId="178" fontId="1" fillId="6" borderId="1" xfId="0" applyNumberFormat="1" applyFont="1" applyFill="1" applyBorder="1" applyAlignment="1">
      <alignment vertical="center" wrapText="1"/>
    </xf>
    <xf numFmtId="166" fontId="1" fillId="6" borderId="22" xfId="0" applyNumberFormat="1" applyFont="1" applyFill="1" applyBorder="1" applyAlignment="1">
      <alignment horizontal="right" vertical="center" wrapText="1"/>
    </xf>
    <xf numFmtId="166" fontId="1" fillId="18" borderId="1" xfId="0" applyNumberFormat="1" applyFont="1" applyFill="1" applyBorder="1" applyAlignment="1">
      <alignment horizontal="left" vertical="center" wrapText="1"/>
    </xf>
    <xf numFmtId="0" fontId="1" fillId="6" borderId="27" xfId="0" applyFont="1" applyFill="1" applyBorder="1" applyAlignment="1">
      <alignment vertical="center" wrapText="1"/>
    </xf>
    <xf numFmtId="3" fontId="1" fillId="0" borderId="1" xfId="0" applyNumberFormat="1" applyFont="1" applyBorder="1" applyAlignment="1">
      <alignment horizontal="right" vertical="center" wrapText="1"/>
    </xf>
    <xf numFmtId="0" fontId="1" fillId="21" borderId="1" xfId="0" applyFont="1" applyFill="1" applyBorder="1" applyAlignment="1">
      <alignment horizontal="right" wrapText="1"/>
    </xf>
    <xf numFmtId="3" fontId="1" fillId="21" borderId="1" xfId="0" applyNumberFormat="1" applyFont="1" applyFill="1" applyBorder="1" applyAlignment="1">
      <alignment horizontal="right" wrapText="1"/>
    </xf>
    <xf numFmtId="166" fontId="1" fillId="21" borderId="1" xfId="0" applyNumberFormat="1" applyFont="1" applyFill="1" applyBorder="1" applyAlignment="1">
      <alignment horizontal="left" vertical="top" wrapText="1"/>
    </xf>
    <xf numFmtId="0" fontId="1" fillId="21" borderId="1" xfId="0" applyFont="1" applyFill="1" applyBorder="1" applyAlignment="1">
      <alignment wrapText="1"/>
    </xf>
    <xf numFmtId="0" fontId="1" fillId="10" borderId="1" xfId="0" applyFont="1" applyFill="1" applyBorder="1" applyAlignment="1">
      <alignment wrapText="1"/>
    </xf>
    <xf numFmtId="179" fontId="1" fillId="21" borderId="1" xfId="0" applyNumberFormat="1" applyFont="1" applyFill="1" applyBorder="1" applyAlignment="1">
      <alignment horizontal="right" vertical="center" wrapText="1"/>
    </xf>
    <xf numFmtId="0" fontId="2" fillId="9" borderId="1" xfId="0" applyFont="1" applyFill="1" applyBorder="1" applyAlignment="1">
      <alignment vertical="center" wrapText="1"/>
    </xf>
    <xf numFmtId="0" fontId="2" fillId="4" borderId="1" xfId="0" applyFont="1" applyFill="1" applyBorder="1" applyAlignment="1">
      <alignment horizontal="right" vertical="center" wrapText="1"/>
    </xf>
    <xf numFmtId="0" fontId="1" fillId="25" borderId="1" xfId="0" applyFont="1" applyFill="1" applyBorder="1" applyAlignment="1">
      <alignment horizontal="left" vertical="center" wrapText="1" readingOrder="1"/>
    </xf>
    <xf numFmtId="0" fontId="2" fillId="25" borderId="1" xfId="0" applyFont="1" applyFill="1" applyBorder="1" applyAlignment="1">
      <alignment horizontal="left" vertical="center" wrapText="1" readingOrder="1"/>
    </xf>
    <xf numFmtId="0" fontId="78" fillId="21" borderId="1" xfId="0" applyFont="1" applyFill="1" applyBorder="1" applyAlignment="1">
      <alignment horizontal="left" vertical="center" wrapText="1" readingOrder="1"/>
    </xf>
    <xf numFmtId="0" fontId="41" fillId="25" borderId="1" xfId="0" applyFont="1" applyFill="1" applyBorder="1" applyAlignment="1">
      <alignment horizontal="left" vertical="center" wrapText="1" readingOrder="1"/>
    </xf>
    <xf numFmtId="0" fontId="41" fillId="25" borderId="1" xfId="0" applyFont="1" applyFill="1" applyBorder="1" applyAlignment="1">
      <alignment horizontal="right" vertical="center" wrapText="1" readingOrder="1"/>
    </xf>
    <xf numFmtId="0" fontId="1" fillId="6" borderId="1" xfId="0" applyFont="1" applyFill="1" applyBorder="1" applyAlignment="1">
      <alignment horizontal="left" vertical="center" wrapText="1" readingOrder="1"/>
    </xf>
    <xf numFmtId="0" fontId="2" fillId="2" borderId="1" xfId="0" applyFont="1" applyFill="1" applyBorder="1" applyAlignment="1">
      <alignment vertical="center" wrapText="1"/>
    </xf>
    <xf numFmtId="0" fontId="1" fillId="2" borderId="1" xfId="0" applyFont="1" applyFill="1" applyBorder="1" applyAlignment="1">
      <alignment vertical="center" wrapText="1"/>
    </xf>
    <xf numFmtId="0" fontId="17" fillId="20" borderId="1" xfId="0" applyFont="1" applyFill="1" applyBorder="1" applyAlignment="1">
      <alignment vertical="center" wrapText="1"/>
    </xf>
    <xf numFmtId="0" fontId="1" fillId="20" borderId="1" xfId="0" applyFont="1" applyFill="1" applyBorder="1" applyAlignment="1">
      <alignment wrapText="1"/>
    </xf>
    <xf numFmtId="0" fontId="1" fillId="32" borderId="1" xfId="0" applyFont="1" applyFill="1" applyBorder="1" applyAlignment="1">
      <alignment horizontal="left" vertical="center" wrapText="1"/>
    </xf>
    <xf numFmtId="174" fontId="2" fillId="0" borderId="1" xfId="0" applyNumberFormat="1" applyFont="1" applyBorder="1" applyAlignment="1">
      <alignment horizontal="left" vertical="center" wrapText="1"/>
    </xf>
    <xf numFmtId="174" fontId="1" fillId="0" borderId="1" xfId="0" applyNumberFormat="1" applyFont="1" applyBorder="1" applyAlignment="1">
      <alignment vertical="center" wrapText="1"/>
    </xf>
    <xf numFmtId="9" fontId="2" fillId="0" borderId="1" xfId="0" applyNumberFormat="1" applyFont="1" applyBorder="1" applyAlignment="1">
      <alignment vertical="center" wrapText="1"/>
    </xf>
    <xf numFmtId="0" fontId="6" fillId="0" borderId="2" xfId="0" applyFont="1" applyBorder="1" applyAlignment="1">
      <alignment horizontal="left" vertical="top" wrapText="1"/>
    </xf>
    <xf numFmtId="0" fontId="6" fillId="0" borderId="73" xfId="0" applyFont="1" applyBorder="1" applyAlignment="1">
      <alignment horizontal="left" vertical="top" wrapText="1"/>
    </xf>
    <xf numFmtId="0" fontId="2" fillId="2" borderId="7" xfId="0" applyFont="1" applyFill="1" applyBorder="1" applyAlignment="1">
      <alignment horizontal="left" vertical="center" wrapText="1"/>
    </xf>
    <xf numFmtId="0" fontId="2" fillId="2" borderId="74" xfId="0" applyFont="1" applyFill="1" applyBorder="1" applyAlignment="1">
      <alignment horizontal="left" vertical="center" wrapText="1"/>
    </xf>
    <xf numFmtId="0" fontId="26" fillId="6" borderId="7" xfId="0" applyFont="1" applyFill="1" applyBorder="1" applyAlignment="1">
      <alignment horizontal="left" vertical="center" wrapText="1"/>
    </xf>
    <xf numFmtId="0" fontId="26" fillId="6" borderId="74" xfId="0" applyFont="1" applyFill="1" applyBorder="1" applyAlignment="1">
      <alignment horizontal="left" vertical="center" wrapText="1"/>
    </xf>
    <xf numFmtId="0" fontId="36" fillId="2" borderId="7" xfId="0" applyFont="1" applyFill="1" applyBorder="1" applyAlignment="1">
      <alignment horizontal="left" vertical="center" wrapText="1"/>
    </xf>
    <xf numFmtId="0" fontId="36" fillId="2" borderId="74" xfId="0" applyFont="1" applyFill="1" applyBorder="1" applyAlignment="1">
      <alignment horizontal="left" vertical="center" wrapText="1"/>
    </xf>
    <xf numFmtId="0" fontId="1" fillId="6" borderId="7" xfId="0" applyFont="1" applyFill="1" applyBorder="1" applyAlignment="1">
      <alignment horizontal="left" vertical="center" wrapText="1"/>
    </xf>
    <xf numFmtId="0" fontId="1" fillId="10" borderId="7" xfId="0" applyFont="1" applyFill="1" applyBorder="1" applyAlignment="1">
      <alignment horizontal="left" vertical="center" wrapText="1"/>
    </xf>
    <xf numFmtId="0" fontId="26" fillId="10" borderId="74" xfId="0" applyFont="1" applyFill="1" applyBorder="1" applyAlignment="1">
      <alignment horizontal="left" vertical="center" wrapText="1"/>
    </xf>
    <xf numFmtId="0" fontId="1" fillId="10" borderId="74" xfId="0" applyFont="1" applyFill="1" applyBorder="1" applyAlignment="1">
      <alignment horizontal="left" vertical="center" wrapText="1"/>
    </xf>
    <xf numFmtId="0" fontId="26" fillId="10" borderId="7" xfId="0" applyFont="1" applyFill="1" applyBorder="1" applyAlignment="1">
      <alignment horizontal="left" vertical="center" wrapText="1"/>
    </xf>
    <xf numFmtId="0" fontId="74" fillId="10" borderId="7" xfId="0" applyFont="1" applyFill="1" applyBorder="1" applyAlignment="1">
      <alignment horizontal="left" vertical="center" wrapText="1"/>
    </xf>
    <xf numFmtId="0" fontId="74" fillId="10" borderId="74" xfId="0" applyFont="1" applyFill="1" applyBorder="1" applyAlignment="1">
      <alignment horizontal="left" vertical="center" wrapText="1"/>
    </xf>
    <xf numFmtId="0" fontId="76" fillId="2" borderId="7" xfId="0" applyFont="1" applyFill="1" applyBorder="1" applyAlignment="1">
      <alignment horizontal="left" vertical="center" wrapText="1"/>
    </xf>
    <xf numFmtId="0" fontId="76" fillId="2" borderId="74" xfId="0" applyFont="1" applyFill="1" applyBorder="1" applyAlignment="1">
      <alignment horizontal="left" vertical="center" wrapText="1"/>
    </xf>
    <xf numFmtId="0" fontId="17" fillId="10" borderId="7" xfId="0" applyFont="1" applyFill="1" applyBorder="1" applyAlignment="1">
      <alignment horizontal="left" vertical="center" wrapText="1"/>
    </xf>
    <xf numFmtId="0" fontId="17" fillId="10" borderId="74" xfId="0" applyFont="1" applyFill="1" applyBorder="1" applyAlignment="1">
      <alignment horizontal="left" vertical="center" wrapText="1"/>
    </xf>
    <xf numFmtId="0" fontId="79" fillId="13" borderId="2" xfId="0" applyFont="1" applyFill="1" applyBorder="1" applyAlignment="1">
      <alignment horizontal="left" vertical="center" wrapText="1"/>
    </xf>
    <xf numFmtId="0" fontId="2" fillId="13" borderId="7" xfId="0" applyFont="1" applyFill="1" applyBorder="1" applyAlignment="1">
      <alignment horizontal="left" vertical="center" wrapText="1"/>
    </xf>
    <xf numFmtId="0" fontId="2" fillId="13" borderId="74" xfId="0" applyFont="1" applyFill="1" applyBorder="1" applyAlignment="1">
      <alignment horizontal="left" vertical="center" wrapText="1"/>
    </xf>
    <xf numFmtId="0" fontId="1" fillId="6" borderId="74" xfId="0" applyFont="1" applyFill="1" applyBorder="1" applyAlignment="1">
      <alignment horizontal="left" vertical="center" wrapText="1"/>
    </xf>
    <xf numFmtId="0" fontId="17" fillId="0" borderId="74" xfId="0" applyFont="1" applyBorder="1" applyAlignment="1">
      <alignment horizontal="left" vertical="center" wrapText="1"/>
    </xf>
    <xf numFmtId="0" fontId="2" fillId="2" borderId="17" xfId="0" applyFont="1" applyFill="1" applyBorder="1" applyAlignment="1">
      <alignment horizontal="left" vertical="center" wrapText="1"/>
    </xf>
    <xf numFmtId="0" fontId="2" fillId="2" borderId="75" xfId="0" applyFont="1" applyFill="1" applyBorder="1" applyAlignment="1">
      <alignment horizontal="left" vertical="center" wrapText="1"/>
    </xf>
    <xf numFmtId="0" fontId="1" fillId="6" borderId="76" xfId="0" applyFont="1" applyFill="1" applyBorder="1" applyAlignment="1">
      <alignment horizontal="left" vertical="center" wrapText="1"/>
    </xf>
    <xf numFmtId="0" fontId="1" fillId="6" borderId="73" xfId="0" applyFont="1" applyFill="1" applyBorder="1" applyAlignment="1">
      <alignment horizontal="left" vertical="center" wrapText="1"/>
    </xf>
    <xf numFmtId="0" fontId="79" fillId="13" borderId="7" xfId="0" applyFont="1" applyFill="1" applyBorder="1" applyAlignment="1">
      <alignment horizontal="left" vertical="center" wrapText="1"/>
    </xf>
    <xf numFmtId="0" fontId="2" fillId="13" borderId="77" xfId="0" applyFont="1" applyFill="1" applyBorder="1" applyAlignment="1">
      <alignment horizontal="left" vertical="center" wrapText="1"/>
    </xf>
    <xf numFmtId="0" fontId="2" fillId="13" borderId="75"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2" borderId="76" xfId="0" applyFont="1" applyFill="1" applyBorder="1" applyAlignment="1">
      <alignment horizontal="left" vertical="center" wrapText="1"/>
    </xf>
    <xf numFmtId="0" fontId="2" fillId="2" borderId="73" xfId="0" applyFont="1" applyFill="1" applyBorder="1" applyAlignment="1">
      <alignment horizontal="left" vertical="center" wrapText="1"/>
    </xf>
    <xf numFmtId="0" fontId="1" fillId="6" borderId="78" xfId="0" applyFont="1" applyFill="1" applyBorder="1" applyAlignment="1">
      <alignment horizontal="left" vertical="center" wrapText="1"/>
    </xf>
    <xf numFmtId="0" fontId="17" fillId="6" borderId="79" xfId="0" applyFont="1" applyFill="1" applyBorder="1" applyAlignment="1">
      <alignment horizontal="left" vertical="center" wrapText="1"/>
    </xf>
    <xf numFmtId="0" fontId="2" fillId="2" borderId="78" xfId="0" applyFont="1" applyFill="1" applyBorder="1" applyAlignment="1">
      <alignment horizontal="left" vertical="center" wrapText="1"/>
    </xf>
    <xf numFmtId="0" fontId="10" fillId="2" borderId="79" xfId="0" applyFont="1" applyFill="1" applyBorder="1" applyAlignment="1">
      <alignment horizontal="left" vertical="center" wrapText="1"/>
    </xf>
    <xf numFmtId="0" fontId="26" fillId="6" borderId="78" xfId="0" applyFont="1" applyFill="1" applyBorder="1" applyAlignment="1">
      <alignment horizontal="left" vertical="top" wrapText="1"/>
    </xf>
    <xf numFmtId="0" fontId="26" fillId="6" borderId="78" xfId="0" applyFont="1" applyFill="1" applyBorder="1" applyAlignment="1">
      <alignment horizontal="left" vertical="center" wrapText="1"/>
    </xf>
    <xf numFmtId="0" fontId="26" fillId="10" borderId="78" xfId="0" applyFont="1" applyFill="1" applyBorder="1" applyAlignment="1">
      <alignment horizontal="left" vertical="center" wrapText="1"/>
    </xf>
    <xf numFmtId="0" fontId="26" fillId="6" borderId="81" xfId="0" applyFont="1" applyFill="1" applyBorder="1" applyAlignment="1">
      <alignment horizontal="left" vertical="center" wrapText="1"/>
    </xf>
    <xf numFmtId="0" fontId="17" fillId="6" borderId="82" xfId="0" applyFont="1" applyFill="1" applyBorder="1" applyAlignment="1">
      <alignment horizontal="left" vertical="center" wrapText="1"/>
    </xf>
    <xf numFmtId="0" fontId="2" fillId="2" borderId="83" xfId="0" applyFont="1" applyFill="1" applyBorder="1" applyAlignment="1">
      <alignment horizontal="left" vertical="center" wrapText="1"/>
    </xf>
    <xf numFmtId="0" fontId="10" fillId="2" borderId="84" xfId="0" applyFont="1" applyFill="1" applyBorder="1" applyAlignment="1">
      <alignment horizontal="left" vertical="center" wrapText="1"/>
    </xf>
    <xf numFmtId="0" fontId="17" fillId="6" borderId="74" xfId="0" applyFont="1" applyFill="1" applyBorder="1" applyAlignment="1">
      <alignment horizontal="left" vertical="center" wrapText="1"/>
    </xf>
    <xf numFmtId="0" fontId="2" fillId="13" borderId="18" xfId="0" applyFont="1" applyFill="1" applyBorder="1" applyAlignment="1">
      <alignment horizontal="left" vertical="center" wrapText="1"/>
    </xf>
    <xf numFmtId="0" fontId="2" fillId="13" borderId="84" xfId="0" applyFont="1" applyFill="1" applyBorder="1" applyAlignment="1">
      <alignment horizontal="left" vertical="center" wrapText="1"/>
    </xf>
    <xf numFmtId="0" fontId="8" fillId="13" borderId="74" xfId="0" applyFont="1" applyFill="1" applyBorder="1" applyAlignment="1">
      <alignment horizontal="left"/>
    </xf>
    <xf numFmtId="0" fontId="1" fillId="0" borderId="74" xfId="0" applyFont="1" applyBorder="1" applyAlignment="1">
      <alignment horizontal="left" vertical="center" wrapText="1"/>
    </xf>
    <xf numFmtId="0" fontId="69" fillId="2" borderId="74" xfId="0" applyFont="1" applyFill="1" applyBorder="1" applyAlignment="1">
      <alignment horizontal="left" vertical="top" wrapText="1"/>
    </xf>
    <xf numFmtId="0" fontId="18" fillId="6" borderId="74" xfId="0" applyFont="1" applyFill="1" applyBorder="1" applyAlignment="1">
      <alignment horizontal="left" vertical="center" wrapText="1"/>
    </xf>
    <xf numFmtId="0" fontId="22" fillId="6" borderId="74" xfId="0" applyFont="1" applyFill="1" applyBorder="1" applyAlignment="1">
      <alignment horizontal="left" vertical="center" wrapText="1"/>
    </xf>
    <xf numFmtId="0" fontId="22" fillId="6" borderId="82" xfId="0" applyFont="1" applyFill="1" applyBorder="1" applyAlignment="1">
      <alignment horizontal="left" vertical="center" wrapText="1"/>
    </xf>
    <xf numFmtId="0" fontId="2" fillId="3" borderId="4" xfId="0" applyFont="1" applyFill="1" applyBorder="1" applyAlignment="1">
      <alignment vertical="center" wrapText="1"/>
    </xf>
    <xf numFmtId="0" fontId="4" fillId="0" borderId="1" xfId="0" applyFont="1" applyBorder="1" applyAlignment="1">
      <alignment horizontal="left" vertical="center"/>
    </xf>
    <xf numFmtId="0" fontId="9" fillId="2" borderId="4" xfId="0" applyFont="1" applyFill="1" applyBorder="1" applyAlignment="1">
      <alignment vertical="center" wrapText="1"/>
    </xf>
    <xf numFmtId="0" fontId="1" fillId="0" borderId="9" xfId="0" applyFont="1" applyBorder="1" applyAlignment="1">
      <alignment horizontal="left" vertical="top" wrapText="1"/>
    </xf>
    <xf numFmtId="0" fontId="1" fillId="0" borderId="9" xfId="0" applyFont="1" applyBorder="1" applyAlignment="1">
      <alignment horizontal="right" vertical="top" wrapText="1"/>
    </xf>
    <xf numFmtId="0" fontId="2" fillId="7" borderId="5" xfId="0" applyFont="1" applyFill="1" applyBorder="1" applyAlignment="1">
      <alignment horizontal="left" vertical="top" wrapText="1"/>
    </xf>
    <xf numFmtId="0" fontId="1" fillId="7" borderId="9" xfId="0" applyFont="1" applyFill="1" applyBorder="1" applyAlignment="1">
      <alignment horizontal="center" vertical="top" wrapText="1"/>
    </xf>
    <xf numFmtId="0" fontId="1" fillId="7" borderId="9" xfId="0" applyFont="1" applyFill="1" applyBorder="1" applyAlignment="1">
      <alignment horizontal="right" vertical="top" wrapText="1"/>
    </xf>
    <xf numFmtId="0" fontId="1" fillId="7" borderId="9" xfId="0" applyFont="1" applyFill="1" applyBorder="1" applyAlignment="1">
      <alignment horizontal="left" vertical="top" wrapText="1"/>
    </xf>
    <xf numFmtId="0" fontId="1" fillId="0" borderId="19" xfId="0" applyFont="1" applyBorder="1" applyAlignment="1">
      <alignment horizontal="left" vertical="top" wrapText="1"/>
    </xf>
    <xf numFmtId="0" fontId="8" fillId="0" borderId="11" xfId="0" applyFont="1" applyBorder="1"/>
    <xf numFmtId="0" fontId="1" fillId="0" borderId="18" xfId="0" applyFont="1" applyBorder="1" applyAlignment="1">
      <alignment horizontal="left" vertical="top" wrapText="1"/>
    </xf>
    <xf numFmtId="0" fontId="1" fillId="0" borderId="7" xfId="0" applyFont="1" applyBorder="1" applyAlignment="1">
      <alignment horizontal="left" vertical="top" wrapText="1"/>
    </xf>
    <xf numFmtId="0" fontId="2" fillId="2" borderId="9" xfId="0" applyFont="1" applyFill="1" applyBorder="1" applyAlignment="1">
      <alignment horizontal="left" vertical="top" wrapText="1"/>
    </xf>
    <xf numFmtId="0" fontId="2" fillId="4" borderId="9" xfId="0" applyFont="1" applyFill="1" applyBorder="1" applyAlignment="1">
      <alignment horizontal="left" vertical="top" wrapText="1"/>
    </xf>
    <xf numFmtId="0" fontId="1" fillId="4" borderId="9" xfId="0" applyFont="1" applyFill="1" applyBorder="1" applyAlignment="1">
      <alignment horizontal="left" vertical="top" wrapText="1"/>
    </xf>
    <xf numFmtId="0" fontId="2" fillId="4" borderId="9" xfId="0" applyFont="1" applyFill="1" applyBorder="1" applyAlignment="1">
      <alignment horizontal="right" vertical="top" wrapText="1"/>
    </xf>
    <xf numFmtId="0" fontId="8" fillId="0" borderId="9" xfId="0" applyFont="1" applyBorder="1"/>
    <xf numFmtId="0" fontId="1" fillId="4" borderId="9" xfId="0" applyFont="1" applyFill="1" applyBorder="1" applyAlignment="1">
      <alignment horizontal="right" vertical="top" wrapText="1"/>
    </xf>
    <xf numFmtId="166" fontId="1" fillId="0" borderId="9" xfId="0" applyNumberFormat="1" applyFont="1" applyBorder="1" applyAlignment="1">
      <alignment horizontal="left" vertical="top" wrapText="1"/>
    </xf>
    <xf numFmtId="166" fontId="1" fillId="0" borderId="9" xfId="0" applyNumberFormat="1" applyFont="1" applyBorder="1" applyAlignment="1">
      <alignment horizontal="right" vertical="top" wrapText="1"/>
    </xf>
    <xf numFmtId="166" fontId="2" fillId="0" borderId="9" xfId="0" applyNumberFormat="1" applyFont="1" applyBorder="1" applyAlignment="1">
      <alignment horizontal="right" vertical="top" wrapText="1"/>
    </xf>
    <xf numFmtId="166" fontId="2" fillId="0" borderId="9" xfId="0" applyNumberFormat="1" applyFont="1" applyBorder="1" applyAlignment="1">
      <alignment horizontal="left" vertical="top" wrapText="1"/>
    </xf>
    <xf numFmtId="166" fontId="10" fillId="0" borderId="9" xfId="0" applyNumberFormat="1" applyFont="1" applyBorder="1" applyAlignment="1">
      <alignment horizontal="right" vertical="top" wrapText="1"/>
    </xf>
    <xf numFmtId="0" fontId="1" fillId="0" borderId="9" xfId="0" applyFont="1" applyBorder="1" applyAlignment="1">
      <alignment horizontal="left" wrapText="1"/>
    </xf>
    <xf numFmtId="0" fontId="1" fillId="0" borderId="9" xfId="0" applyFont="1" applyBorder="1" applyAlignment="1">
      <alignment horizontal="right" wrapText="1"/>
    </xf>
    <xf numFmtId="0" fontId="1" fillId="11" borderId="9" xfId="0" applyFont="1" applyFill="1" applyBorder="1" applyAlignment="1">
      <alignment horizontal="center" vertical="top" wrapText="1"/>
    </xf>
    <xf numFmtId="166" fontId="1" fillId="7" borderId="9" xfId="0" applyNumberFormat="1" applyFont="1" applyFill="1" applyBorder="1" applyAlignment="1">
      <alignment horizontal="left" vertical="top" wrapText="1"/>
    </xf>
    <xf numFmtId="166" fontId="1" fillId="7" borderId="9" xfId="0" applyNumberFormat="1" applyFont="1" applyFill="1" applyBorder="1" applyAlignment="1">
      <alignment horizontal="right" vertical="top" wrapText="1"/>
    </xf>
    <xf numFmtId="166" fontId="11" fillId="7" borderId="9" xfId="0" applyNumberFormat="1" applyFont="1" applyFill="1" applyBorder="1" applyAlignment="1">
      <alignment horizontal="right" vertical="top" wrapText="1"/>
    </xf>
    <xf numFmtId="166" fontId="1" fillId="7" borderId="9" xfId="0" applyNumberFormat="1" applyFont="1" applyFill="1" applyBorder="1" applyAlignment="1">
      <alignment horizontal="center" vertical="top" wrapText="1"/>
    </xf>
    <xf numFmtId="3" fontId="12" fillId="7" borderId="9" xfId="0" applyNumberFormat="1" applyFont="1" applyFill="1" applyBorder="1" applyAlignment="1">
      <alignment horizontal="right" vertical="top" wrapText="1"/>
    </xf>
    <xf numFmtId="0" fontId="12" fillId="7" borderId="9" xfId="0" applyFont="1" applyFill="1" applyBorder="1" applyAlignment="1">
      <alignment horizontal="right" vertical="top" wrapText="1"/>
    </xf>
    <xf numFmtId="0" fontId="1" fillId="7" borderId="9" xfId="0" applyFont="1" applyFill="1" applyBorder="1" applyAlignment="1">
      <alignment horizontal="left" wrapText="1"/>
    </xf>
    <xf numFmtId="0" fontId="1" fillId="7" borderId="9" xfId="0" applyFont="1" applyFill="1" applyBorder="1" applyAlignment="1">
      <alignment horizontal="right" wrapText="1"/>
    </xf>
    <xf numFmtId="0" fontId="1" fillId="7" borderId="9" xfId="0" applyFont="1" applyFill="1" applyBorder="1" applyAlignment="1">
      <alignment horizontal="center" wrapText="1"/>
    </xf>
    <xf numFmtId="0" fontId="2" fillId="2" borderId="9" xfId="0" applyFont="1" applyFill="1" applyBorder="1" applyAlignment="1">
      <alignment horizontal="left" vertical="center" wrapText="1"/>
    </xf>
    <xf numFmtId="167" fontId="2" fillId="0" borderId="9" xfId="0" applyNumberFormat="1" applyFont="1" applyBorder="1" applyAlignment="1">
      <alignment horizontal="center" vertical="top" wrapText="1"/>
    </xf>
    <xf numFmtId="166" fontId="2" fillId="0" borderId="9" xfId="0" applyNumberFormat="1" applyFont="1" applyBorder="1" applyAlignment="1">
      <alignment horizontal="center" vertical="top" wrapText="1"/>
    </xf>
    <xf numFmtId="0" fontId="2" fillId="10" borderId="4" xfId="0" applyFont="1" applyFill="1" applyBorder="1" applyAlignment="1">
      <alignment horizontal="left" vertical="top" wrapText="1"/>
    </xf>
    <xf numFmtId="3" fontId="11" fillId="7" borderId="9" xfId="0" applyNumberFormat="1" applyFont="1" applyFill="1" applyBorder="1" applyAlignment="1">
      <alignment horizontal="right" vertical="top" wrapText="1"/>
    </xf>
    <xf numFmtId="0" fontId="13" fillId="7" borderId="5" xfId="0" applyFont="1" applyFill="1" applyBorder="1" applyAlignment="1">
      <alignment horizontal="left" vertical="top" wrapText="1"/>
    </xf>
    <xf numFmtId="0" fontId="13" fillId="7" borderId="9" xfId="0" applyFont="1" applyFill="1" applyBorder="1" applyAlignment="1">
      <alignment horizontal="right" vertical="top" wrapText="1"/>
    </xf>
    <xf numFmtId="0" fontId="13" fillId="7" borderId="9" xfId="0" applyFont="1" applyFill="1" applyBorder="1" applyAlignment="1">
      <alignment horizontal="left" vertical="top" wrapText="1"/>
    </xf>
    <xf numFmtId="0" fontId="14" fillId="0" borderId="9" xfId="0" applyFont="1" applyBorder="1" applyAlignment="1">
      <alignment horizontal="left" vertical="top" wrapText="1"/>
    </xf>
    <xf numFmtId="0" fontId="14" fillId="0" borderId="9" xfId="0" applyFont="1" applyBorder="1" applyAlignment="1">
      <alignment horizontal="right" vertical="top" wrapText="1"/>
    </xf>
    <xf numFmtId="0" fontId="14" fillId="0" borderId="9" xfId="0" applyFont="1" applyBorder="1" applyAlignment="1">
      <alignment horizontal="center" vertical="top" wrapText="1"/>
    </xf>
    <xf numFmtId="0" fontId="15" fillId="7" borderId="5" xfId="0" applyFont="1" applyFill="1" applyBorder="1" applyAlignment="1">
      <alignment horizontal="left" vertical="top" wrapText="1"/>
    </xf>
    <xf numFmtId="0" fontId="14" fillId="7" borderId="9" xfId="0" applyFont="1" applyFill="1" applyBorder="1" applyAlignment="1">
      <alignment horizontal="left" vertical="top" wrapText="1"/>
    </xf>
    <xf numFmtId="0" fontId="14" fillId="7" borderId="9" xfId="0" applyFont="1" applyFill="1" applyBorder="1" applyAlignment="1">
      <alignment horizontal="right" vertical="top" wrapText="1"/>
    </xf>
    <xf numFmtId="0" fontId="14" fillId="0" borderId="19" xfId="0" applyFont="1" applyBorder="1" applyAlignment="1">
      <alignment horizontal="left" vertical="top" wrapText="1"/>
    </xf>
    <xf numFmtId="0" fontId="16" fillId="0" borderId="11" xfId="0" applyFont="1" applyBorder="1"/>
    <xf numFmtId="0" fontId="14" fillId="0" borderId="18" xfId="0" applyFont="1" applyBorder="1" applyAlignment="1">
      <alignment horizontal="left" vertical="top" wrapText="1"/>
    </xf>
    <xf numFmtId="0" fontId="14" fillId="0" borderId="9" xfId="0" applyFont="1" applyBorder="1" applyAlignment="1">
      <alignment vertical="center" wrapText="1"/>
    </xf>
    <xf numFmtId="0" fontId="1" fillId="4" borderId="11" xfId="0" applyFont="1" applyFill="1" applyBorder="1" applyAlignment="1">
      <alignment horizontal="left" vertical="top" wrapText="1"/>
    </xf>
    <xf numFmtId="166" fontId="1" fillId="0" borderId="8" xfId="0" applyNumberFormat="1" applyFont="1" applyBorder="1" applyAlignment="1">
      <alignment horizontal="left" vertical="top" wrapText="1"/>
    </xf>
    <xf numFmtId="168" fontId="2" fillId="0" borderId="9" xfId="0" applyNumberFormat="1" applyFont="1" applyBorder="1" applyAlignment="1">
      <alignment horizontal="right" vertical="top" wrapText="1"/>
    </xf>
    <xf numFmtId="166" fontId="2" fillId="0" borderId="8" xfId="0" applyNumberFormat="1" applyFont="1" applyBorder="1" applyAlignment="1">
      <alignment horizontal="left" vertical="top" wrapText="1"/>
    </xf>
    <xf numFmtId="168" fontId="10" fillId="0" borderId="9" xfId="0" applyNumberFormat="1" applyFont="1" applyBorder="1" applyAlignment="1">
      <alignment horizontal="right" vertical="top" wrapText="1"/>
    </xf>
    <xf numFmtId="168" fontId="1" fillId="12" borderId="9" xfId="0" applyNumberFormat="1" applyFont="1" applyFill="1" applyBorder="1" applyAlignment="1">
      <alignment horizontal="right" vertical="top" wrapText="1"/>
    </xf>
    <xf numFmtId="168" fontId="11" fillId="12" borderId="9" xfId="0" applyNumberFormat="1" applyFont="1" applyFill="1" applyBorder="1" applyAlignment="1">
      <alignment horizontal="right" vertical="top" wrapText="1"/>
    </xf>
    <xf numFmtId="168" fontId="12" fillId="12" borderId="9" xfId="0" applyNumberFormat="1" applyFont="1" applyFill="1" applyBorder="1" applyAlignment="1">
      <alignment horizontal="right" vertical="top" wrapText="1"/>
    </xf>
    <xf numFmtId="0" fontId="2" fillId="0" borderId="9" xfId="0" applyFont="1" applyBorder="1" applyAlignment="1">
      <alignment horizontal="right" vertical="top" wrapText="1"/>
    </xf>
    <xf numFmtId="0" fontId="2" fillId="0" borderId="9" xfId="0" applyFont="1" applyBorder="1" applyAlignment="1">
      <alignment horizontal="left" vertical="top" wrapText="1"/>
    </xf>
    <xf numFmtId="0" fontId="10" fillId="0" borderId="9" xfId="0" applyFont="1" applyBorder="1" applyAlignment="1">
      <alignment horizontal="right" vertical="top" wrapText="1"/>
    </xf>
    <xf numFmtId="0" fontId="13" fillId="0" borderId="9" xfId="0" applyFont="1" applyBorder="1" applyAlignment="1">
      <alignment horizontal="right" vertical="top" wrapText="1"/>
    </xf>
    <xf numFmtId="0" fontId="11" fillId="7" borderId="9" xfId="0" applyFont="1" applyFill="1" applyBorder="1" applyAlignment="1">
      <alignment horizontal="right" vertical="top" wrapText="1"/>
    </xf>
    <xf numFmtId="0" fontId="2" fillId="7" borderId="9" xfId="0" applyFont="1" applyFill="1" applyBorder="1" applyAlignment="1">
      <alignment horizontal="right" vertical="top" wrapText="1"/>
    </xf>
    <xf numFmtId="0" fontId="2" fillId="8" borderId="9" xfId="0" applyFont="1" applyFill="1" applyBorder="1" applyAlignment="1">
      <alignment horizontal="left" vertical="center" wrapText="1"/>
    </xf>
    <xf numFmtId="0" fontId="2" fillId="8" borderId="9" xfId="0" applyFont="1" applyFill="1" applyBorder="1" applyAlignment="1">
      <alignment horizontal="left" vertical="top" wrapText="1"/>
    </xf>
    <xf numFmtId="0" fontId="1" fillId="8" borderId="9" xfId="0" applyFont="1" applyFill="1" applyBorder="1" applyAlignment="1">
      <alignment horizontal="left" vertical="top" wrapText="1"/>
    </xf>
    <xf numFmtId="0" fontId="2" fillId="8" borderId="9" xfId="0" applyFont="1" applyFill="1" applyBorder="1" applyAlignment="1">
      <alignment horizontal="right" vertical="top" wrapText="1"/>
    </xf>
    <xf numFmtId="0" fontId="2" fillId="0" borderId="9" xfId="0" applyFont="1" applyBorder="1" applyAlignment="1">
      <alignment horizontal="left" vertical="center" wrapText="1"/>
    </xf>
    <xf numFmtId="0" fontId="2" fillId="0" borderId="8" xfId="0" applyFont="1" applyBorder="1" applyAlignment="1">
      <alignment horizontal="left" vertical="top" wrapText="1"/>
    </xf>
    <xf numFmtId="0" fontId="2" fillId="13" borderId="9" xfId="0" applyFont="1" applyFill="1" applyBorder="1" applyAlignment="1">
      <alignment horizontal="left" vertical="center" wrapText="1"/>
    </xf>
    <xf numFmtId="0" fontId="2" fillId="13" borderId="8" xfId="0" applyFont="1" applyFill="1" applyBorder="1" applyAlignment="1">
      <alignment horizontal="left" vertical="top" wrapText="1"/>
    </xf>
    <xf numFmtId="0" fontId="1" fillId="13" borderId="8" xfId="0" applyFont="1" applyFill="1" applyBorder="1" applyAlignment="1">
      <alignment horizontal="left" vertical="top" wrapText="1"/>
    </xf>
    <xf numFmtId="0" fontId="2" fillId="13" borderId="8" xfId="0" applyFont="1" applyFill="1" applyBorder="1" applyAlignment="1">
      <alignment horizontal="right" vertical="top" wrapText="1"/>
    </xf>
    <xf numFmtId="0" fontId="2" fillId="13" borderId="9" xfId="0" applyFont="1" applyFill="1" applyBorder="1" applyAlignment="1">
      <alignment vertical="top" wrapText="1"/>
    </xf>
    <xf numFmtId="0" fontId="2" fillId="0" borderId="3" xfId="0" applyFont="1" applyBorder="1" applyAlignment="1">
      <alignment horizontal="left" vertical="top" wrapText="1"/>
    </xf>
    <xf numFmtId="0" fontId="2" fillId="0" borderId="9" xfId="0" applyFont="1" applyBorder="1" applyAlignment="1">
      <alignment vertical="top" wrapText="1"/>
    </xf>
    <xf numFmtId="0" fontId="2" fillId="0" borderId="11" xfId="0" applyFont="1" applyBorder="1" applyAlignment="1">
      <alignment horizontal="left" vertical="top" wrapText="1"/>
    </xf>
    <xf numFmtId="166" fontId="10" fillId="0" borderId="9" xfId="0" applyNumberFormat="1" applyFont="1" applyBorder="1" applyAlignment="1">
      <alignment horizontal="left" vertical="top" wrapText="1"/>
    </xf>
    <xf numFmtId="0" fontId="1" fillId="8" borderId="8" xfId="0" applyFont="1" applyFill="1" applyBorder="1" applyAlignment="1">
      <alignment horizontal="left" vertical="top" wrapText="1"/>
    </xf>
    <xf numFmtId="9" fontId="1" fillId="0" borderId="9" xfId="0" applyNumberFormat="1" applyFont="1" applyBorder="1" applyAlignment="1">
      <alignment horizontal="right" vertical="top" wrapText="1"/>
    </xf>
    <xf numFmtId="9" fontId="17" fillId="0" borderId="9" xfId="0" applyNumberFormat="1" applyFont="1" applyBorder="1" applyAlignment="1">
      <alignment horizontal="right" vertical="top" wrapText="1"/>
    </xf>
    <xf numFmtId="0" fontId="1" fillId="8" borderId="8" xfId="0" applyFont="1" applyFill="1" applyBorder="1" applyAlignment="1">
      <alignment horizontal="right" vertical="top" wrapText="1"/>
    </xf>
    <xf numFmtId="0" fontId="8" fillId="0" borderId="3" xfId="0" applyFont="1" applyBorder="1"/>
    <xf numFmtId="0" fontId="1" fillId="14" borderId="9" xfId="0" applyFont="1" applyFill="1" applyBorder="1" applyAlignment="1">
      <alignment horizontal="center" vertical="top" wrapText="1"/>
    </xf>
    <xf numFmtId="0" fontId="2" fillId="0" borderId="6" xfId="0" applyFont="1" applyBorder="1" applyAlignment="1">
      <alignment horizontal="right" vertical="top" wrapText="1"/>
    </xf>
    <xf numFmtId="0" fontId="8" fillId="0" borderId="11" xfId="0" applyFont="1" applyBorder="1" applyAlignment="1">
      <alignment horizontal="right"/>
    </xf>
    <xf numFmtId="0" fontId="2" fillId="0" borderId="6" xfId="0" applyFont="1" applyBorder="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vertical="top" wrapText="1"/>
    </xf>
    <xf numFmtId="0" fontId="2" fillId="9" borderId="9" xfId="0" applyFont="1" applyFill="1" applyBorder="1" applyAlignment="1">
      <alignment vertical="top" wrapText="1"/>
    </xf>
    <xf numFmtId="0" fontId="1" fillId="15" borderId="9" xfId="0" applyFont="1" applyFill="1" applyBorder="1" applyAlignment="1">
      <alignment horizontal="center" vertical="top" wrapText="1"/>
    </xf>
    <xf numFmtId="0" fontId="17" fillId="0" borderId="9" xfId="0" applyFont="1" applyBorder="1" applyAlignment="1">
      <alignment horizontal="right" vertical="top" wrapText="1"/>
    </xf>
    <xf numFmtId="0" fontId="17" fillId="0" borderId="9" xfId="0" applyFont="1" applyBorder="1" applyAlignment="1">
      <alignment vertical="top" wrapText="1"/>
    </xf>
    <xf numFmtId="0" fontId="1" fillId="0" borderId="8" xfId="0" applyFont="1" applyBorder="1" applyAlignment="1">
      <alignment horizontal="left" vertical="top" wrapText="1"/>
    </xf>
    <xf numFmtId="0" fontId="1" fillId="6" borderId="9" xfId="0" applyFont="1" applyFill="1" applyBorder="1" applyAlignment="1">
      <alignment horizontal="left" vertical="center" wrapText="1"/>
    </xf>
    <xf numFmtId="9" fontId="1" fillId="0" borderId="9" xfId="0" quotePrefix="1" applyNumberFormat="1" applyFont="1" applyBorder="1" applyAlignment="1">
      <alignment horizontal="left" vertical="top" wrapText="1"/>
    </xf>
    <xf numFmtId="0" fontId="18" fillId="10" borderId="9" xfId="0" applyFont="1" applyFill="1" applyBorder="1" applyAlignment="1">
      <alignment vertical="top" wrapText="1"/>
    </xf>
    <xf numFmtId="9" fontId="1" fillId="10" borderId="9" xfId="0" applyNumberFormat="1" applyFont="1" applyFill="1" applyBorder="1" applyAlignment="1">
      <alignment horizontal="right" vertical="top" wrapText="1"/>
    </xf>
    <xf numFmtId="9" fontId="1" fillId="10" borderId="9" xfId="0" applyNumberFormat="1" applyFont="1" applyFill="1" applyBorder="1" applyAlignment="1">
      <alignment horizontal="left" vertical="top" wrapText="1"/>
    </xf>
    <xf numFmtId="9" fontId="1" fillId="10" borderId="9" xfId="0" quotePrefix="1" applyNumberFormat="1" applyFont="1" applyFill="1" applyBorder="1" applyAlignment="1">
      <alignment horizontal="left" vertical="top" wrapText="1"/>
    </xf>
    <xf numFmtId="9" fontId="1" fillId="10" borderId="9" xfId="0" quotePrefix="1" applyNumberFormat="1" applyFont="1" applyFill="1" applyBorder="1" applyAlignment="1">
      <alignment horizontal="right" vertical="top" wrapText="1"/>
    </xf>
    <xf numFmtId="0" fontId="1" fillId="6" borderId="11" xfId="0" applyFont="1" applyFill="1" applyBorder="1" applyAlignment="1">
      <alignment horizontal="left" vertical="center" wrapText="1"/>
    </xf>
    <xf numFmtId="0" fontId="2" fillId="10" borderId="5" xfId="0" applyFont="1" applyFill="1" applyBorder="1" applyAlignment="1">
      <alignment horizontal="left" vertical="top" wrapText="1"/>
    </xf>
    <xf numFmtId="0" fontId="1" fillId="10" borderId="9" xfId="0" applyFont="1" applyFill="1" applyBorder="1" applyAlignment="1">
      <alignment horizontal="left" vertical="top" wrapText="1"/>
    </xf>
    <xf numFmtId="0" fontId="1" fillId="16" borderId="9" xfId="0" applyFont="1" applyFill="1" applyBorder="1" applyAlignment="1">
      <alignment horizontal="left" vertical="top" wrapText="1"/>
    </xf>
    <xf numFmtId="0" fontId="19" fillId="0" borderId="6" xfId="0" applyFont="1" applyBorder="1" applyAlignment="1">
      <alignment horizontal="left" wrapText="1"/>
    </xf>
    <xf numFmtId="0" fontId="1" fillId="0" borderId="6" xfId="0" applyFont="1" applyBorder="1" applyAlignment="1">
      <alignment horizontal="left" wrapText="1"/>
    </xf>
    <xf numFmtId="0" fontId="8" fillId="0" borderId="6" xfId="0" applyFont="1" applyBorder="1"/>
    <xf numFmtId="0" fontId="2" fillId="4" borderId="8" xfId="0" applyFont="1" applyFill="1" applyBorder="1" applyAlignment="1">
      <alignment horizontal="left" vertical="top" wrapText="1"/>
    </xf>
    <xf numFmtId="3" fontId="1" fillId="0" borderId="22" xfId="0" applyNumberFormat="1" applyFont="1" applyBorder="1" applyAlignment="1">
      <alignment horizontal="right" vertical="top" wrapText="1"/>
    </xf>
    <xf numFmtId="0" fontId="2" fillId="9" borderId="5" xfId="0" applyFont="1" applyFill="1" applyBorder="1" applyAlignment="1">
      <alignment vertical="top" wrapText="1"/>
    </xf>
    <xf numFmtId="0" fontId="1" fillId="0" borderId="18" xfId="0" applyFont="1" applyBorder="1" applyAlignment="1">
      <alignment vertical="top" wrapText="1"/>
    </xf>
    <xf numFmtId="0" fontId="1" fillId="0" borderId="17" xfId="0" applyFont="1" applyBorder="1" applyAlignment="1">
      <alignment horizontal="left" vertical="top" wrapText="1"/>
    </xf>
    <xf numFmtId="0" fontId="1" fillId="0" borderId="19" xfId="0" applyFont="1" applyBorder="1" applyAlignment="1">
      <alignment vertical="top"/>
    </xf>
    <xf numFmtId="0" fontId="1" fillId="18" borderId="80" xfId="0" applyFont="1" applyFill="1" applyBorder="1" applyAlignment="1">
      <alignment horizontal="left" vertical="center" wrapText="1"/>
    </xf>
    <xf numFmtId="0" fontId="2" fillId="18" borderId="80" xfId="0" applyFont="1" applyFill="1" applyBorder="1" applyAlignment="1">
      <alignment horizontal="left" vertical="center" wrapText="1"/>
    </xf>
    <xf numFmtId="0" fontId="24" fillId="18" borderId="80" xfId="0" applyFont="1" applyFill="1" applyBorder="1" applyAlignment="1">
      <alignment horizontal="left" vertical="center"/>
    </xf>
    <xf numFmtId="0" fontId="1" fillId="18" borderId="80" xfId="0" applyFont="1" applyFill="1" applyBorder="1" applyAlignment="1">
      <alignment horizontal="left" vertical="center"/>
    </xf>
    <xf numFmtId="0" fontId="25" fillId="18" borderId="80" xfId="0" applyFont="1" applyFill="1" applyBorder="1" applyAlignment="1">
      <alignment horizontal="right" vertical="center" wrapText="1"/>
    </xf>
    <xf numFmtId="0" fontId="26" fillId="18" borderId="80" xfId="0" applyFont="1" applyFill="1" applyBorder="1" applyAlignment="1">
      <alignment horizontal="left" vertical="center" wrapText="1"/>
    </xf>
    <xf numFmtId="0" fontId="30" fillId="19" borderId="21" xfId="0" applyFont="1" applyFill="1" applyBorder="1" applyAlignment="1">
      <alignment horizontal="left" vertical="top" wrapText="1"/>
    </xf>
    <xf numFmtId="0" fontId="31" fillId="10" borderId="80" xfId="0" applyFont="1" applyFill="1" applyBorder="1" applyAlignment="1">
      <alignment horizontal="left" vertical="center"/>
    </xf>
    <xf numFmtId="0" fontId="8" fillId="10" borderId="21" xfId="0" applyFont="1" applyFill="1" applyBorder="1" applyAlignment="1">
      <alignment horizontal="left" vertical="top" wrapText="1"/>
    </xf>
    <xf numFmtId="0" fontId="8" fillId="10" borderId="80" xfId="0" applyFont="1" applyFill="1" applyBorder="1"/>
    <xf numFmtId="166" fontId="9" fillId="10" borderId="21" xfId="0" applyNumberFormat="1" applyFont="1" applyFill="1" applyBorder="1" applyAlignment="1">
      <alignment horizontal="left" vertical="top" wrapText="1"/>
    </xf>
    <xf numFmtId="0" fontId="9" fillId="10" borderId="80" xfId="0" applyFont="1" applyFill="1" applyBorder="1" applyAlignment="1">
      <alignment horizontal="center" vertical="center"/>
    </xf>
    <xf numFmtId="0" fontId="34" fillId="10" borderId="80" xfId="0" applyFont="1" applyFill="1" applyBorder="1" applyAlignment="1">
      <alignment vertical="center"/>
    </xf>
    <xf numFmtId="0" fontId="1" fillId="10" borderId="80" xfId="0" applyFont="1" applyFill="1" applyBorder="1" applyAlignment="1">
      <alignment vertical="center"/>
    </xf>
    <xf numFmtId="0" fontId="8" fillId="10" borderId="80" xfId="0" applyFont="1" applyFill="1" applyBorder="1" applyAlignment="1">
      <alignment vertical="center"/>
    </xf>
    <xf numFmtId="0" fontId="34" fillId="10" borderId="21" xfId="0" applyFont="1" applyFill="1" applyBorder="1" applyAlignment="1">
      <alignment horizontal="left" vertical="top" wrapText="1"/>
    </xf>
    <xf numFmtId="0" fontId="1" fillId="22" borderId="1" xfId="0" applyFont="1" applyFill="1" applyBorder="1" applyAlignment="1">
      <alignment horizontal="left" vertical="center" wrapText="1"/>
    </xf>
    <xf numFmtId="0" fontId="1" fillId="22" borderId="1" xfId="0" applyFont="1" applyFill="1" applyBorder="1" applyAlignment="1">
      <alignment horizontal="right" vertical="center" wrapText="1"/>
    </xf>
    <xf numFmtId="0" fontId="17" fillId="20" borderId="63" xfId="0" applyFont="1" applyFill="1" applyBorder="1" applyAlignment="1">
      <alignment horizontal="center" vertical="center"/>
    </xf>
    <xf numFmtId="0" fontId="17" fillId="20" borderId="63" xfId="0" applyFont="1" applyFill="1" applyBorder="1" applyAlignment="1">
      <alignment vertical="center"/>
    </xf>
    <xf numFmtId="0" fontId="8" fillId="10" borderId="80" xfId="0" applyFont="1" applyFill="1" applyBorder="1" applyAlignment="1">
      <alignment horizontal="center" vertical="center"/>
    </xf>
    <xf numFmtId="0" fontId="1" fillId="0" borderId="22" xfId="0" applyFont="1" applyBorder="1" applyAlignment="1">
      <alignment horizontal="right" vertical="center" wrapText="1" readingOrder="1"/>
    </xf>
    <xf numFmtId="0" fontId="1" fillId="22" borderId="22" xfId="0" applyFont="1" applyFill="1" applyBorder="1" applyAlignment="1">
      <alignment horizontal="right" vertical="center" wrapText="1"/>
    </xf>
    <xf numFmtId="9" fontId="1" fillId="0" borderId="22" xfId="0" applyNumberFormat="1" applyFont="1" applyBorder="1" applyAlignment="1">
      <alignment horizontal="center" vertical="center" wrapText="1"/>
    </xf>
    <xf numFmtId="0" fontId="43" fillId="10" borderId="80" xfId="0" applyFont="1" applyFill="1" applyBorder="1" applyAlignment="1">
      <alignment vertical="center"/>
    </xf>
    <xf numFmtId="0" fontId="44" fillId="21" borderId="68" xfId="0" applyFont="1" applyFill="1" applyBorder="1" applyAlignment="1">
      <alignment horizontal="left" vertical="center" wrapText="1" readingOrder="1"/>
    </xf>
    <xf numFmtId="171" fontId="47" fillId="21" borderId="80" xfId="0" applyNumberFormat="1" applyFont="1" applyFill="1" applyBorder="1" applyAlignment="1">
      <alignment horizontal="center" vertical="center" readingOrder="1"/>
    </xf>
    <xf numFmtId="171" fontId="9" fillId="21" borderId="80" xfId="0" applyNumberFormat="1" applyFont="1" applyFill="1" applyBorder="1" applyAlignment="1">
      <alignment horizontal="right" vertical="center" readingOrder="1"/>
    </xf>
    <xf numFmtId="0" fontId="2" fillId="0" borderId="22" xfId="0" applyFont="1" applyBorder="1" applyAlignment="1">
      <alignment horizontal="center" vertical="center" wrapText="1" readingOrder="1"/>
    </xf>
    <xf numFmtId="168" fontId="2" fillId="0" borderId="22" xfId="0" applyNumberFormat="1" applyFont="1" applyBorder="1" applyAlignment="1">
      <alignment horizontal="right" vertical="center" wrapText="1"/>
    </xf>
    <xf numFmtId="0" fontId="9" fillId="10" borderId="80" xfId="0" applyFont="1" applyFill="1" applyBorder="1" applyAlignment="1">
      <alignment vertical="center"/>
    </xf>
    <xf numFmtId="174" fontId="2" fillId="0" borderId="22" xfId="0" applyNumberFormat="1" applyFont="1" applyBorder="1" applyAlignment="1">
      <alignment horizontal="center" vertical="center" wrapText="1" readingOrder="1"/>
    </xf>
    <xf numFmtId="173" fontId="2" fillId="0" borderId="22" xfId="0" applyNumberFormat="1" applyFont="1" applyBorder="1" applyAlignment="1">
      <alignment horizontal="right" vertical="center" wrapText="1" readingOrder="1"/>
    </xf>
    <xf numFmtId="0" fontId="2" fillId="21" borderId="21" xfId="0" applyFont="1" applyFill="1" applyBorder="1" applyAlignment="1">
      <alignment horizontal="left" vertical="center" wrapText="1"/>
    </xf>
    <xf numFmtId="0" fontId="1" fillId="0" borderId="22" xfId="0" applyFont="1" applyBorder="1" applyAlignment="1">
      <alignment vertical="center"/>
    </xf>
    <xf numFmtId="0" fontId="1" fillId="0" borderId="22" xfId="0" applyFont="1" applyBorder="1" applyAlignment="1">
      <alignment horizontal="right" vertical="center" wrapText="1"/>
    </xf>
    <xf numFmtId="166" fontId="1" fillId="0" borderId="22" xfId="0" applyNumberFormat="1" applyFont="1" applyBorder="1" applyAlignment="1">
      <alignment horizontal="center" vertical="center" wrapText="1"/>
    </xf>
    <xf numFmtId="0" fontId="43" fillId="10" borderId="80" xfId="0" applyFont="1" applyFill="1" applyBorder="1"/>
    <xf numFmtId="0" fontId="1" fillId="0" borderId="22" xfId="0" applyFont="1" applyBorder="1" applyAlignment="1">
      <alignment horizontal="center" vertical="center"/>
    </xf>
    <xf numFmtId="0" fontId="1" fillId="10" borderId="80" xfId="0" applyFont="1" applyFill="1" applyBorder="1" applyAlignment="1">
      <alignment horizontal="center" vertical="center"/>
    </xf>
    <xf numFmtId="0" fontId="8" fillId="10" borderId="80" xfId="0" applyFont="1" applyFill="1" applyBorder="1" applyAlignment="1">
      <alignment horizontal="left" vertical="top" wrapText="1"/>
    </xf>
    <xf numFmtId="0" fontId="2" fillId="10" borderId="21" xfId="0" applyFont="1" applyFill="1" applyBorder="1" applyAlignment="1">
      <alignment vertical="center" wrapText="1"/>
    </xf>
    <xf numFmtId="0" fontId="8" fillId="24" borderId="21" xfId="0" applyFont="1" applyFill="1" applyBorder="1" applyAlignment="1">
      <alignment vertical="center" wrapText="1"/>
    </xf>
    <xf numFmtId="0" fontId="52" fillId="19" borderId="21" xfId="0" applyFont="1" applyFill="1" applyBorder="1" applyAlignment="1">
      <alignment horizontal="center" vertical="center" wrapText="1"/>
    </xf>
    <xf numFmtId="0" fontId="8" fillId="0" borderId="67" xfId="0" applyFont="1" applyBorder="1" applyAlignment="1">
      <alignment vertical="center" wrapText="1"/>
    </xf>
    <xf numFmtId="0" fontId="8" fillId="0" borderId="69" xfId="0" applyFont="1" applyBorder="1" applyAlignment="1">
      <alignment vertical="center" wrapText="1"/>
    </xf>
    <xf numFmtId="0" fontId="55" fillId="21" borderId="68" xfId="0" applyFont="1" applyFill="1" applyBorder="1" applyAlignment="1">
      <alignment horizontal="left" vertical="center" wrapText="1" readingOrder="1"/>
    </xf>
    <xf numFmtId="0" fontId="26" fillId="10" borderId="80" xfId="0" applyFont="1" applyFill="1" applyBorder="1"/>
    <xf numFmtId="0" fontId="57" fillId="3" borderId="5" xfId="0" applyFont="1" applyFill="1" applyBorder="1" applyAlignment="1">
      <alignment horizontal="center" vertical="center" wrapText="1"/>
    </xf>
    <xf numFmtId="0" fontId="57" fillId="2" borderId="80"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57" fillId="4" borderId="9" xfId="0" applyFont="1" applyFill="1" applyBorder="1" applyAlignment="1">
      <alignment horizontal="center" vertical="center" wrapText="1"/>
    </xf>
    <xf numFmtId="0" fontId="57" fillId="4" borderId="8" xfId="0" applyFont="1" applyFill="1" applyBorder="1" applyAlignment="1">
      <alignment horizontal="center" vertical="center" wrapText="1"/>
    </xf>
    <xf numFmtId="0" fontId="58" fillId="0" borderId="3" xfId="0" applyFont="1" applyBorder="1" applyAlignment="1">
      <alignment horizontal="left" vertical="center" wrapText="1"/>
    </xf>
    <xf numFmtId="0" fontId="58" fillId="20" borderId="11" xfId="0" applyFont="1" applyFill="1" applyBorder="1" applyAlignment="1">
      <alignment horizontal="center" vertical="center" wrapText="1"/>
    </xf>
    <xf numFmtId="0" fontId="19" fillId="0" borderId="8" xfId="0" applyFont="1" applyBorder="1" applyAlignment="1">
      <alignment horizontal="left" vertical="center" wrapText="1"/>
    </xf>
    <xf numFmtId="0" fontId="59" fillId="20" borderId="80" xfId="0" applyFont="1" applyFill="1" applyBorder="1" applyAlignment="1">
      <alignment vertical="center"/>
    </xf>
    <xf numFmtId="0" fontId="19" fillId="20" borderId="80" xfId="0" applyFont="1" applyFill="1" applyBorder="1" applyAlignment="1">
      <alignment horizontal="left" vertical="center" wrapText="1"/>
    </xf>
    <xf numFmtId="0" fontId="59" fillId="20" borderId="11" xfId="0" applyFont="1" applyFill="1" applyBorder="1" applyAlignment="1">
      <alignment vertical="center"/>
    </xf>
    <xf numFmtId="0" fontId="61" fillId="21" borderId="68" xfId="0" applyFont="1" applyFill="1" applyBorder="1" applyAlignment="1">
      <alignment vertical="center" wrapText="1"/>
    </xf>
    <xf numFmtId="0" fontId="19" fillId="10" borderId="21" xfId="0" applyFont="1" applyFill="1" applyBorder="1" applyAlignment="1">
      <alignment horizontal="left" vertical="center" wrapText="1"/>
    </xf>
    <xf numFmtId="0" fontId="19" fillId="0" borderId="22" xfId="0" applyFont="1" applyBorder="1" applyAlignment="1">
      <alignment horizontal="center" vertical="center" wrapText="1"/>
    </xf>
    <xf numFmtId="3" fontId="60" fillId="22" borderId="16" xfId="0" applyNumberFormat="1" applyFont="1" applyFill="1" applyBorder="1" applyAlignment="1">
      <alignment horizontal="left" vertical="center" wrapText="1"/>
    </xf>
    <xf numFmtId="0" fontId="26" fillId="2" borderId="68" xfId="0" applyFont="1" applyFill="1" applyBorder="1"/>
    <xf numFmtId="0" fontId="36" fillId="4" borderId="68" xfId="0" applyFont="1" applyFill="1" applyBorder="1"/>
    <xf numFmtId="0" fontId="26" fillId="21" borderId="68" xfId="0" applyFont="1" applyFill="1" applyBorder="1"/>
    <xf numFmtId="0" fontId="19" fillId="10" borderId="21" xfId="0" applyFont="1" applyFill="1" applyBorder="1" applyAlignment="1">
      <alignment horizontal="left" vertical="top" wrapText="1"/>
    </xf>
    <xf numFmtId="0" fontId="57" fillId="21" borderId="68" xfId="0" applyFont="1" applyFill="1" applyBorder="1" applyAlignment="1">
      <alignment horizontal="left" vertical="center" wrapText="1"/>
    </xf>
    <xf numFmtId="3" fontId="60" fillId="21" borderId="68" xfId="0" applyNumberFormat="1" applyFont="1" applyFill="1" applyBorder="1" applyAlignment="1">
      <alignment horizontal="right" vertical="center" wrapText="1"/>
    </xf>
    <xf numFmtId="0" fontId="40" fillId="0" borderId="24" xfId="0" applyFont="1" applyBorder="1" applyAlignment="1">
      <alignment horizontal="left" vertical="center" wrapText="1"/>
    </xf>
    <xf numFmtId="0" fontId="60" fillId="21" borderId="68" xfId="0" applyFont="1" applyFill="1" applyBorder="1" applyAlignment="1">
      <alignment vertical="center" wrapText="1"/>
    </xf>
    <xf numFmtId="0" fontId="56" fillId="0" borderId="68" xfId="0" applyFont="1" applyBorder="1"/>
    <xf numFmtId="0" fontId="26" fillId="10" borderId="68" xfId="0" applyFont="1" applyFill="1" applyBorder="1"/>
    <xf numFmtId="0" fontId="36" fillId="21" borderId="68" xfId="0" applyFont="1" applyFill="1" applyBorder="1"/>
    <xf numFmtId="0" fontId="19" fillId="0" borderId="24" xfId="0" applyFont="1" applyBorder="1" applyAlignment="1">
      <alignment horizontal="left" vertical="center" wrapText="1"/>
    </xf>
    <xf numFmtId="0" fontId="19" fillId="0" borderId="41" xfId="0" applyFont="1" applyBorder="1" applyAlignment="1">
      <alignment horizontal="center" vertical="center" wrapText="1"/>
    </xf>
    <xf numFmtId="0" fontId="19" fillId="0" borderId="27" xfId="0" applyFont="1" applyBorder="1" applyAlignment="1">
      <alignment horizontal="center" vertical="center" wrapText="1"/>
    </xf>
    <xf numFmtId="0" fontId="26" fillId="0" borderId="11" xfId="0" applyFont="1" applyBorder="1"/>
    <xf numFmtId="0" fontId="19" fillId="0" borderId="84" xfId="0" applyFont="1" applyBorder="1" applyAlignment="1">
      <alignment horizontal="left"/>
    </xf>
    <xf numFmtId="0" fontId="19" fillId="0" borderId="76" xfId="0" applyFont="1" applyBorder="1" applyAlignment="1">
      <alignment horizontal="center" vertical="center" wrapText="1"/>
    </xf>
    <xf numFmtId="0" fontId="8" fillId="20" borderId="80" xfId="0" applyFont="1" applyFill="1" applyBorder="1" applyAlignment="1">
      <alignment vertical="center"/>
    </xf>
    <xf numFmtId="0" fontId="64" fillId="2" borderId="68" xfId="0" applyFont="1" applyFill="1" applyBorder="1" applyAlignment="1">
      <alignment vertical="center" wrapText="1"/>
    </xf>
    <xf numFmtId="0" fontId="37" fillId="4" borderId="68" xfId="0" applyFont="1" applyFill="1" applyBorder="1" applyAlignment="1">
      <alignment vertical="center" wrapText="1"/>
    </xf>
    <xf numFmtId="0" fontId="18" fillId="0" borderId="68" xfId="0" applyFont="1" applyBorder="1" applyAlignment="1">
      <alignment vertical="center" wrapText="1"/>
    </xf>
    <xf numFmtId="0" fontId="18" fillId="0" borderId="68" xfId="0" applyFont="1" applyBorder="1" applyAlignment="1">
      <alignment vertical="center"/>
    </xf>
    <xf numFmtId="0" fontId="64" fillId="0" borderId="68" xfId="0" applyFont="1" applyBorder="1" applyAlignment="1">
      <alignment vertical="center" wrapText="1"/>
    </xf>
    <xf numFmtId="0" fontId="21" fillId="21" borderId="68" xfId="0" applyFont="1" applyFill="1" applyBorder="1" applyAlignment="1">
      <alignment vertical="center" wrapText="1"/>
    </xf>
    <xf numFmtId="0" fontId="64" fillId="20" borderId="68" xfId="0" applyFont="1" applyFill="1" applyBorder="1" applyAlignment="1">
      <alignment vertical="center" wrapText="1"/>
    </xf>
    <xf numFmtId="0" fontId="57" fillId="3" borderId="5" xfId="0" applyFont="1" applyFill="1" applyBorder="1" applyAlignment="1">
      <alignment horizontal="left" vertical="center" wrapText="1"/>
    </xf>
    <xf numFmtId="0" fontId="57" fillId="2" borderId="80"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57" fillId="4" borderId="9" xfId="0" applyFont="1" applyFill="1" applyBorder="1" applyAlignment="1">
      <alignment horizontal="left" vertical="center" wrapText="1"/>
    </xf>
    <xf numFmtId="0" fontId="57" fillId="4" borderId="8" xfId="0" applyFont="1" applyFill="1" applyBorder="1" applyAlignment="1">
      <alignment horizontal="left" vertical="center" wrapText="1"/>
    </xf>
    <xf numFmtId="0" fontId="58" fillId="20" borderId="11" xfId="0" applyFont="1" applyFill="1" applyBorder="1" applyAlignment="1">
      <alignment horizontal="left" vertical="center" wrapText="1"/>
    </xf>
    <xf numFmtId="0" fontId="59" fillId="20" borderId="80" xfId="0" applyFont="1" applyFill="1" applyBorder="1" applyAlignment="1">
      <alignment horizontal="left" vertical="center"/>
    </xf>
    <xf numFmtId="0" fontId="59" fillId="20" borderId="11" xfId="0" applyFont="1" applyFill="1" applyBorder="1" applyAlignment="1">
      <alignment horizontal="left" vertical="center"/>
    </xf>
    <xf numFmtId="0" fontId="67" fillId="11" borderId="68" xfId="0" applyFont="1" applyFill="1" applyBorder="1" applyAlignment="1">
      <alignment horizontal="left" vertical="center"/>
    </xf>
    <xf numFmtId="0" fontId="26" fillId="2" borderId="68" xfId="0" applyFont="1" applyFill="1" applyBorder="1" applyAlignment="1">
      <alignment horizontal="left" vertical="center"/>
    </xf>
    <xf numFmtId="0" fontId="36" fillId="4" borderId="68" xfId="0" applyFont="1" applyFill="1" applyBorder="1" applyAlignment="1">
      <alignment horizontal="left" vertical="center"/>
    </xf>
    <xf numFmtId="0" fontId="26" fillId="21" borderId="68" xfId="0" applyFont="1" applyFill="1" applyBorder="1" applyAlignment="1">
      <alignment horizontal="left" vertical="center"/>
    </xf>
    <xf numFmtId="0" fontId="2" fillId="4" borderId="66" xfId="0" applyFont="1" applyFill="1" applyBorder="1" applyAlignment="1">
      <alignment horizontal="center" vertical="center" wrapText="1"/>
    </xf>
    <xf numFmtId="0" fontId="1" fillId="0" borderId="22" xfId="0" applyFont="1" applyBorder="1" applyAlignment="1">
      <alignment vertical="center" wrapText="1"/>
    </xf>
    <xf numFmtId="0" fontId="9" fillId="10" borderId="80" xfId="0" applyFont="1" applyFill="1" applyBorder="1" applyAlignment="1">
      <alignment horizontal="left" vertical="center"/>
    </xf>
    <xf numFmtId="0" fontId="1" fillId="10" borderId="80" xfId="0" applyFont="1" applyFill="1" applyBorder="1" applyAlignment="1">
      <alignment vertical="top"/>
    </xf>
    <xf numFmtId="0" fontId="1" fillId="10" borderId="80" xfId="0" applyFont="1" applyFill="1" applyBorder="1"/>
    <xf numFmtId="0" fontId="68" fillId="10" borderId="80" xfId="0" applyFont="1" applyFill="1" applyBorder="1" applyAlignment="1">
      <alignment vertical="top"/>
    </xf>
    <xf numFmtId="0" fontId="21" fillId="0" borderId="22" xfId="0" applyFont="1" applyBorder="1" applyAlignment="1">
      <alignment vertical="top" wrapText="1"/>
    </xf>
    <xf numFmtId="0" fontId="21" fillId="2" borderId="63" xfId="0" applyFont="1" applyFill="1" applyBorder="1" applyAlignment="1">
      <alignment horizontal="right" vertical="top" wrapText="1"/>
    </xf>
    <xf numFmtId="0" fontId="21" fillId="9" borderId="67" xfId="0" applyFont="1" applyFill="1" applyBorder="1" applyAlignment="1">
      <alignment vertical="top" wrapText="1"/>
    </xf>
    <xf numFmtId="0" fontId="21" fillId="0" borderId="22" xfId="0" applyFont="1" applyBorder="1" applyAlignment="1">
      <alignment horizontal="right" vertical="top" wrapText="1"/>
    </xf>
    <xf numFmtId="0" fontId="18" fillId="0" borderId="28" xfId="0" applyFont="1" applyBorder="1" applyAlignment="1">
      <alignment horizontal="center" vertical="top" wrapText="1"/>
    </xf>
    <xf numFmtId="9" fontId="18" fillId="0" borderId="28" xfId="0" applyNumberFormat="1" applyFont="1" applyBorder="1" applyAlignment="1">
      <alignment horizontal="center" vertical="top" wrapText="1"/>
    </xf>
    <xf numFmtId="9" fontId="18" fillId="0" borderId="22" xfId="0" applyNumberFormat="1" applyFont="1" applyBorder="1" applyAlignment="1">
      <alignment horizontal="center" vertical="top" wrapText="1"/>
    </xf>
    <xf numFmtId="0" fontId="21" fillId="9" borderId="80" xfId="0" applyFont="1" applyFill="1" applyBorder="1" applyAlignment="1">
      <alignment vertical="top" wrapText="1"/>
    </xf>
    <xf numFmtId="0" fontId="21" fillId="4" borderId="80" xfId="0" applyFont="1" applyFill="1" applyBorder="1" applyAlignment="1">
      <alignment horizontal="left" vertical="top" wrapText="1"/>
    </xf>
    <xf numFmtId="0" fontId="18" fillId="0" borderId="22" xfId="0" applyFont="1" applyBorder="1" applyAlignment="1">
      <alignment horizontal="center" vertical="top" wrapText="1"/>
    </xf>
    <xf numFmtId="0" fontId="17" fillId="0" borderId="22" xfId="0" applyFont="1" applyBorder="1" applyAlignment="1">
      <alignment horizontal="center" vertical="top" wrapText="1"/>
    </xf>
    <xf numFmtId="0" fontId="1" fillId="10" borderId="80" xfId="0" applyFont="1" applyFill="1" applyBorder="1" applyAlignment="1">
      <alignment wrapText="1"/>
    </xf>
    <xf numFmtId="173" fontId="1" fillId="0" borderId="66" xfId="0" applyNumberFormat="1" applyFont="1" applyBorder="1" applyAlignment="1">
      <alignment vertical="center" wrapText="1"/>
    </xf>
    <xf numFmtId="0" fontId="1" fillId="0" borderId="65" xfId="0" applyFont="1" applyBorder="1" applyAlignment="1">
      <alignment wrapText="1"/>
    </xf>
    <xf numFmtId="0" fontId="1" fillId="0" borderId="42" xfId="0" applyFont="1" applyBorder="1" applyAlignment="1">
      <alignment wrapText="1"/>
    </xf>
    <xf numFmtId="0" fontId="1" fillId="0" borderId="75" xfId="0" applyFont="1" applyBorder="1" applyAlignment="1">
      <alignment wrapText="1"/>
    </xf>
    <xf numFmtId="173" fontId="1" fillId="10" borderId="66" xfId="0" applyNumberFormat="1" applyFont="1" applyFill="1" applyBorder="1" applyAlignment="1">
      <alignment vertical="center" wrapText="1"/>
    </xf>
    <xf numFmtId="0" fontId="1" fillId="10" borderId="67" xfId="0" applyFont="1" applyFill="1" applyBorder="1" applyAlignment="1">
      <alignment vertical="center" wrapText="1"/>
    </xf>
    <xf numFmtId="0" fontId="1" fillId="10" borderId="80" xfId="0" applyFont="1" applyFill="1" applyBorder="1" applyAlignment="1">
      <alignment vertical="center" wrapText="1"/>
    </xf>
    <xf numFmtId="0" fontId="17" fillId="20" borderId="63" xfId="0" applyFont="1" applyFill="1" applyBorder="1" applyAlignment="1">
      <alignment vertical="center" wrapText="1"/>
    </xf>
    <xf numFmtId="0" fontId="1" fillId="20" borderId="80" xfId="0" applyFont="1" applyFill="1" applyBorder="1" applyAlignment="1">
      <alignment vertical="center" wrapText="1"/>
    </xf>
    <xf numFmtId="0" fontId="76" fillId="0" borderId="28" xfId="0" applyFont="1" applyBorder="1" applyAlignment="1">
      <alignment horizontal="left" vertical="center" wrapText="1"/>
    </xf>
    <xf numFmtId="9" fontId="1" fillId="10" borderId="80" xfId="0" applyNumberFormat="1" applyFont="1" applyFill="1" applyBorder="1" applyAlignment="1">
      <alignment vertical="center" wrapText="1"/>
    </xf>
    <xf numFmtId="0" fontId="6" fillId="0" borderId="7" xfId="0" applyFont="1" applyBorder="1" applyAlignment="1">
      <alignment horizontal="left" vertical="top" wrapText="1"/>
    </xf>
    <xf numFmtId="0" fontId="1" fillId="0" borderId="7" xfId="0" applyFont="1" applyBorder="1" applyAlignment="1">
      <alignment horizontal="left" vertical="center" wrapText="1"/>
    </xf>
    <xf numFmtId="3" fontId="101" fillId="22" borderId="16" xfId="0" applyNumberFormat="1" applyFont="1" applyFill="1" applyBorder="1" applyAlignment="1">
      <alignment horizontal="right" vertical="center" wrapText="1"/>
    </xf>
    <xf numFmtId="10" fontId="59" fillId="22" borderId="38" xfId="0" applyNumberFormat="1" applyFont="1" applyFill="1" applyBorder="1" applyAlignment="1">
      <alignment vertical="center" wrapText="1"/>
    </xf>
    <xf numFmtId="3" fontId="59" fillId="22" borderId="38" xfId="0" applyNumberFormat="1" applyFont="1" applyFill="1" applyBorder="1" applyAlignment="1">
      <alignment vertical="center" wrapText="1"/>
    </xf>
    <xf numFmtId="168" fontId="101" fillId="22" borderId="16" xfId="0" applyNumberFormat="1" applyFont="1" applyFill="1" applyBorder="1"/>
    <xf numFmtId="168" fontId="59" fillId="22" borderId="16" xfId="0" applyNumberFormat="1" applyFont="1" applyFill="1" applyBorder="1"/>
    <xf numFmtId="168" fontId="102" fillId="22" borderId="16" xfId="0" applyNumberFormat="1" applyFont="1" applyFill="1" applyBorder="1"/>
    <xf numFmtId="3" fontId="10" fillId="22" borderId="1" xfId="0" applyNumberFormat="1" applyFont="1" applyFill="1" applyBorder="1" applyAlignment="1">
      <alignment horizontal="center" vertical="center" wrapText="1" readingOrder="1"/>
    </xf>
    <xf numFmtId="168" fontId="10" fillId="22" borderId="22" xfId="0" applyNumberFormat="1" applyFont="1" applyFill="1" applyBorder="1" applyAlignment="1">
      <alignment horizontal="right" vertical="center" wrapText="1"/>
    </xf>
    <xf numFmtId="0" fontId="2" fillId="3" borderId="28"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30" fillId="19" borderId="80" xfId="0" applyFont="1" applyFill="1" applyBorder="1" applyAlignment="1">
      <alignment horizontal="left" vertical="top" wrapText="1"/>
    </xf>
    <xf numFmtId="166" fontId="2" fillId="0" borderId="1" xfId="0" applyNumberFormat="1" applyFont="1" applyBorder="1" applyAlignment="1">
      <alignment horizontal="left" vertical="center" wrapText="1"/>
    </xf>
    <xf numFmtId="173" fontId="2" fillId="33" borderId="1" xfId="0" applyNumberFormat="1" applyFont="1" applyFill="1" applyBorder="1" applyAlignment="1">
      <alignment horizontal="right" vertical="center" wrapText="1"/>
    </xf>
    <xf numFmtId="168" fontId="2" fillId="33" borderId="22" xfId="0" applyNumberFormat="1" applyFont="1" applyFill="1" applyBorder="1" applyAlignment="1">
      <alignment horizontal="right" vertical="center" wrapText="1"/>
    </xf>
    <xf numFmtId="0" fontId="36" fillId="0" borderId="28" xfId="0" applyFont="1" applyBorder="1" applyAlignment="1">
      <alignment horizontal="center" vertical="center" wrapText="1"/>
    </xf>
    <xf numFmtId="0" fontId="52" fillId="29" borderId="22" xfId="0" applyFont="1" applyFill="1" applyBorder="1" applyAlignment="1">
      <alignment wrapText="1"/>
    </xf>
    <xf numFmtId="0" fontId="36" fillId="6" borderId="28" xfId="0" applyFont="1" applyFill="1" applyBorder="1" applyAlignment="1">
      <alignment horizontal="center" vertical="center" wrapText="1"/>
    </xf>
    <xf numFmtId="0" fontId="36" fillId="0" borderId="22" xfId="0" applyFont="1" applyBorder="1" applyAlignment="1">
      <alignment horizontal="left"/>
    </xf>
    <xf numFmtId="0" fontId="6" fillId="0" borderId="7" xfId="0" applyFont="1" applyBorder="1" applyAlignment="1">
      <alignment vertical="top" wrapText="1"/>
    </xf>
    <xf numFmtId="0" fontId="2" fillId="5" borderId="4" xfId="0" applyFont="1" applyFill="1" applyBorder="1" applyAlignment="1">
      <alignment vertical="top" wrapText="1"/>
    </xf>
    <xf numFmtId="0" fontId="1" fillId="6" borderId="17" xfId="0" applyFont="1" applyFill="1" applyBorder="1" applyAlignment="1">
      <alignment horizontal="left" vertical="center" wrapText="1"/>
    </xf>
    <xf numFmtId="0" fontId="1" fillId="6" borderId="4" xfId="0" applyFont="1" applyFill="1" applyBorder="1" applyAlignment="1">
      <alignment horizontal="left" vertical="center" wrapText="1"/>
    </xf>
    <xf numFmtId="0" fontId="2" fillId="4" borderId="7" xfId="0" applyFont="1" applyFill="1" applyBorder="1" applyAlignment="1">
      <alignment horizontal="left" vertical="top" wrapText="1"/>
    </xf>
    <xf numFmtId="0" fontId="1" fillId="0" borderId="7" xfId="0" applyFont="1" applyBorder="1" applyAlignment="1">
      <alignment horizontal="left" vertical="top" wrapText="1"/>
    </xf>
    <xf numFmtId="2" fontId="2" fillId="7" borderId="4" xfId="0" applyNumberFormat="1" applyFont="1" applyFill="1" applyBorder="1" applyAlignment="1">
      <alignment horizontal="left" vertical="center" wrapText="1"/>
    </xf>
    <xf numFmtId="0" fontId="1" fillId="11" borderId="4" xfId="0" applyFont="1" applyFill="1" applyBorder="1" applyAlignment="1">
      <alignment horizontal="center" vertical="top" wrapText="1"/>
    </xf>
    <xf numFmtId="0" fontId="2" fillId="7" borderId="4" xfId="0" applyFont="1" applyFill="1" applyBorder="1" applyAlignment="1">
      <alignment horizontal="left" vertical="center" wrapText="1"/>
    </xf>
    <xf numFmtId="0" fontId="1" fillId="0" borderId="7" xfId="0" applyFont="1" applyBorder="1" applyAlignment="1">
      <alignment horizontal="center" vertical="top" wrapText="1"/>
    </xf>
    <xf numFmtId="0" fontId="1" fillId="10" borderId="6" xfId="0" applyFont="1" applyFill="1" applyBorder="1" applyAlignment="1">
      <alignment horizontal="left" vertical="center" wrapText="1"/>
    </xf>
    <xf numFmtId="0" fontId="14" fillId="10" borderId="4" xfId="0" applyFont="1" applyFill="1" applyBorder="1" applyAlignment="1">
      <alignment horizontal="left" vertical="center" wrapText="1"/>
    </xf>
    <xf numFmtId="0" fontId="15" fillId="4" borderId="7" xfId="0" applyFont="1" applyFill="1" applyBorder="1" applyAlignment="1">
      <alignment horizontal="left" vertical="top" wrapText="1"/>
    </xf>
    <xf numFmtId="0" fontId="14" fillId="0" borderId="7" xfId="0" applyFont="1" applyBorder="1" applyAlignment="1">
      <alignment horizontal="center" vertical="top" wrapText="1"/>
    </xf>
    <xf numFmtId="0" fontId="1" fillId="10" borderId="4" xfId="0" applyFont="1" applyFill="1" applyBorder="1" applyAlignment="1">
      <alignment horizontal="left" vertical="center" wrapText="1"/>
    </xf>
    <xf numFmtId="0" fontId="2" fillId="5" borderId="17" xfId="0" applyFont="1" applyFill="1" applyBorder="1" applyAlignment="1">
      <alignment vertical="top" wrapText="1"/>
    </xf>
    <xf numFmtId="0" fontId="2" fillId="4" borderId="7" xfId="0" applyFont="1" applyFill="1" applyBorder="1" applyAlignment="1">
      <alignment horizontal="right" vertical="top" wrapText="1"/>
    </xf>
    <xf numFmtId="0" fontId="2" fillId="3" borderId="4" xfId="0" applyFont="1" applyFill="1" applyBorder="1" applyAlignment="1">
      <alignment vertical="center" wrapText="1"/>
    </xf>
    <xf numFmtId="0" fontId="2" fillId="8" borderId="18" xfId="0" applyFont="1" applyFill="1" applyBorder="1" applyAlignment="1">
      <alignment vertical="top" wrapText="1"/>
    </xf>
    <xf numFmtId="0" fontId="2" fillId="0" borderId="7" xfId="0" applyFont="1" applyBorder="1" applyAlignment="1">
      <alignment vertical="top" wrapText="1"/>
    </xf>
    <xf numFmtId="0" fontId="1" fillId="0" borderId="4" xfId="0" applyFont="1" applyBorder="1" applyAlignment="1">
      <alignment vertical="top" wrapText="1"/>
    </xf>
    <xf numFmtId="0" fontId="1" fillId="6" borderId="4" xfId="0" applyFont="1" applyFill="1" applyBorder="1" applyAlignment="1">
      <alignment horizontal="center" vertical="center" wrapText="1"/>
    </xf>
    <xf numFmtId="0" fontId="1" fillId="0" borderId="4" xfId="0" applyFont="1" applyBorder="1" applyAlignment="1">
      <alignment horizontal="center" vertical="top" wrapText="1"/>
    </xf>
    <xf numFmtId="0" fontId="1" fillId="7" borderId="4" xfId="0" applyFont="1" applyFill="1" applyBorder="1" applyAlignment="1">
      <alignment horizontal="center" vertical="top" wrapText="1"/>
    </xf>
    <xf numFmtId="0" fontId="2" fillId="8" borderId="7" xfId="0" applyFont="1" applyFill="1" applyBorder="1" applyAlignment="1">
      <alignment vertical="top" wrapText="1"/>
    </xf>
    <xf numFmtId="0" fontId="1" fillId="10" borderId="4" xfId="0" applyFont="1" applyFill="1" applyBorder="1" applyAlignment="1">
      <alignment horizontal="center" vertical="center" wrapText="1"/>
    </xf>
    <xf numFmtId="0" fontId="2" fillId="13" borderId="33" xfId="0" applyFont="1" applyFill="1" applyBorder="1" applyAlignment="1">
      <alignment horizontal="left" vertical="center" wrapText="1"/>
    </xf>
    <xf numFmtId="0" fontId="1" fillId="6" borderId="6" xfId="0" applyFont="1" applyFill="1" applyBorder="1" applyAlignment="1">
      <alignment horizontal="left" vertical="center" wrapText="1"/>
    </xf>
    <xf numFmtId="0" fontId="1" fillId="6" borderId="10" xfId="0" applyFont="1" applyFill="1" applyBorder="1" applyAlignment="1">
      <alignment horizontal="left" vertical="center" wrapText="1"/>
    </xf>
    <xf numFmtId="0" fontId="1" fillId="10" borderId="4" xfId="0" applyFont="1" applyFill="1" applyBorder="1" applyAlignment="1">
      <alignment horizontal="center" vertical="top" wrapText="1"/>
    </xf>
    <xf numFmtId="0" fontId="19" fillId="0" borderId="4" xfId="0" applyFont="1" applyBorder="1" applyAlignment="1">
      <alignment horizontal="center" vertical="center" wrapText="1"/>
    </xf>
    <xf numFmtId="0" fontId="1" fillId="0" borderId="4" xfId="0" applyFont="1" applyBorder="1" applyAlignment="1">
      <alignment horizontal="left" vertical="center" wrapText="1"/>
    </xf>
    <xf numFmtId="0" fontId="9" fillId="0" borderId="12" xfId="0" applyFont="1" applyBorder="1" applyAlignment="1">
      <alignment horizontal="center"/>
    </xf>
    <xf numFmtId="0" fontId="1" fillId="0" borderId="0" xfId="0" applyFont="1" applyAlignment="1">
      <alignment horizontal="left" vertical="center" wrapText="1"/>
    </xf>
    <xf numFmtId="0" fontId="6" fillId="17" borderId="80" xfId="0" applyFont="1" applyFill="1" applyBorder="1" applyAlignment="1">
      <alignment horizontal="left" vertical="center" wrapText="1"/>
    </xf>
    <xf numFmtId="0" fontId="1" fillId="18" borderId="80" xfId="0" applyFont="1" applyFill="1" applyBorder="1" applyAlignment="1">
      <alignment horizontal="left" vertical="center" wrapText="1"/>
    </xf>
    <xf numFmtId="0" fontId="26" fillId="18" borderId="80" xfId="0" applyFont="1" applyFill="1" applyBorder="1" applyAlignment="1">
      <alignment horizontal="left" vertical="center" wrapText="1"/>
    </xf>
    <xf numFmtId="0" fontId="9" fillId="18" borderId="80" xfId="0" applyFont="1" applyFill="1" applyBorder="1" applyAlignment="1">
      <alignment horizontal="left" vertical="center" wrapText="1"/>
    </xf>
    <xf numFmtId="0" fontId="29" fillId="0" borderId="0" xfId="0" applyFont="1" applyAlignment="1">
      <alignment horizontal="left" vertical="top" wrapText="1"/>
    </xf>
    <xf numFmtId="0" fontId="1" fillId="10" borderId="21" xfId="0" applyFont="1" applyFill="1" applyBorder="1" applyAlignment="1">
      <alignment horizontal="left" vertical="top" wrapText="1"/>
    </xf>
    <xf numFmtId="0" fontId="26" fillId="10" borderId="29" xfId="0" applyFont="1" applyFill="1" applyBorder="1" applyAlignment="1">
      <alignment horizontal="left" vertical="top" wrapText="1"/>
    </xf>
    <xf numFmtId="0" fontId="2" fillId="4" borderId="22" xfId="0" applyFont="1" applyFill="1" applyBorder="1" applyAlignment="1">
      <alignment horizontal="center" vertical="center" wrapText="1"/>
    </xf>
    <xf numFmtId="0" fontId="36" fillId="10" borderId="29" xfId="0" applyFont="1" applyFill="1" applyBorder="1" applyAlignment="1">
      <alignment horizontal="left" vertical="top" wrapText="1"/>
    </xf>
    <xf numFmtId="0" fontId="1" fillId="0" borderId="22" xfId="0" applyFont="1" applyBorder="1" applyAlignment="1">
      <alignment horizontal="center" vertical="center" wrapText="1"/>
    </xf>
    <xf numFmtId="0" fontId="1" fillId="10" borderId="28" xfId="0" applyFont="1" applyFill="1" applyBorder="1" applyAlignment="1">
      <alignment horizontal="left" vertical="center" wrapText="1"/>
    </xf>
    <xf numFmtId="0" fontId="1" fillId="10" borderId="29" xfId="0" applyFont="1" applyFill="1" applyBorder="1" applyAlignment="1">
      <alignment horizontal="left" vertical="top" wrapText="1"/>
    </xf>
    <xf numFmtId="0" fontId="36" fillId="21" borderId="22" xfId="0" applyFont="1" applyFill="1" applyBorder="1" applyAlignment="1">
      <alignment horizontal="center" vertical="center" wrapText="1" readingOrder="1"/>
    </xf>
    <xf numFmtId="172" fontId="1" fillId="21" borderId="28" xfId="0" applyNumberFormat="1" applyFont="1" applyFill="1" applyBorder="1" applyAlignment="1">
      <alignment horizontal="center" vertical="center" wrapText="1" readingOrder="1"/>
    </xf>
    <xf numFmtId="0" fontId="1" fillId="0" borderId="22" xfId="0" applyFont="1" applyBorder="1" applyAlignment="1">
      <alignment horizontal="center" vertical="top" wrapText="1"/>
    </xf>
    <xf numFmtId="0" fontId="23" fillId="2" borderId="22" xfId="0" applyFont="1" applyFill="1" applyBorder="1" applyAlignment="1">
      <alignment horizontal="left" vertical="center"/>
    </xf>
    <xf numFmtId="0" fontId="32" fillId="0" borderId="22" xfId="0" applyFont="1" applyBorder="1" applyAlignment="1">
      <alignment horizontal="center" vertical="center" wrapText="1"/>
    </xf>
    <xf numFmtId="0" fontId="6" fillId="0" borderId="22" xfId="0" applyFont="1" applyBorder="1" applyAlignment="1">
      <alignment horizontal="center" vertical="center" wrapText="1"/>
    </xf>
    <xf numFmtId="0" fontId="1" fillId="6" borderId="28" xfId="0" applyFont="1" applyFill="1" applyBorder="1" applyAlignment="1">
      <alignment horizontal="left" vertical="center" wrapText="1"/>
    </xf>
    <xf numFmtId="0" fontId="26" fillId="6" borderId="28" xfId="0" applyFont="1" applyFill="1" applyBorder="1" applyAlignment="1">
      <alignment horizontal="center" vertical="center" wrapText="1"/>
    </xf>
    <xf numFmtId="0" fontId="1" fillId="0" borderId="22" xfId="0" applyFont="1" applyBorder="1" applyAlignment="1">
      <alignment horizontal="left" vertical="center" wrapText="1"/>
    </xf>
    <xf numFmtId="0" fontId="1" fillId="10" borderId="28" xfId="0" applyFont="1" applyFill="1" applyBorder="1" applyAlignment="1">
      <alignment horizontal="center" vertical="center" wrapText="1"/>
    </xf>
    <xf numFmtId="0" fontId="1" fillId="0" borderId="28" xfId="0" applyFont="1" applyBorder="1" applyAlignment="1">
      <alignment horizontal="center" vertical="center" wrapText="1"/>
    </xf>
    <xf numFmtId="0" fontId="2" fillId="3" borderId="28" xfId="0" applyFont="1" applyFill="1" applyBorder="1" applyAlignment="1">
      <alignment horizontal="right" vertical="center" wrapText="1"/>
    </xf>
    <xf numFmtId="0" fontId="2" fillId="0" borderId="64" xfId="0" applyFont="1" applyBorder="1" applyAlignment="1">
      <alignment horizontal="center" vertical="center" wrapText="1"/>
    </xf>
    <xf numFmtId="0" fontId="8" fillId="0" borderId="64" xfId="0" applyFont="1" applyBorder="1" applyAlignment="1">
      <alignment horizontal="center" vertical="center"/>
    </xf>
    <xf numFmtId="0" fontId="49" fillId="10" borderId="28" xfId="0" applyFont="1" applyFill="1" applyBorder="1" applyAlignment="1">
      <alignment horizontal="left" vertical="top" wrapText="1"/>
    </xf>
    <xf numFmtId="0" fontId="1" fillId="10" borderId="28" xfId="0" applyFont="1" applyFill="1" applyBorder="1" applyAlignment="1">
      <alignment horizontal="left" vertical="top" wrapText="1"/>
    </xf>
    <xf numFmtId="0" fontId="26" fillId="0" borderId="28" xfId="0" applyFont="1" applyBorder="1" applyAlignment="1">
      <alignment horizontal="left" vertical="center" wrapText="1"/>
    </xf>
    <xf numFmtId="0" fontId="17" fillId="6" borderId="28" xfId="0" applyFont="1" applyFill="1" applyBorder="1" applyAlignment="1">
      <alignment horizontal="left" vertical="center" wrapText="1"/>
    </xf>
    <xf numFmtId="0" fontId="36" fillId="3" borderId="28" xfId="0" applyFont="1" applyFill="1" applyBorder="1" applyAlignment="1">
      <alignment horizontal="left" vertical="center" wrapText="1"/>
    </xf>
    <xf numFmtId="0" fontId="36" fillId="3" borderId="28" xfId="0" applyFont="1" applyFill="1" applyBorder="1" applyAlignment="1">
      <alignment horizontal="right" vertical="center" wrapText="1"/>
    </xf>
    <xf numFmtId="0" fontId="1" fillId="0" borderId="64" xfId="0" applyFont="1" applyBorder="1" applyAlignment="1">
      <alignment horizontal="center" vertical="center"/>
    </xf>
    <xf numFmtId="0" fontId="26" fillId="6" borderId="21" xfId="0" applyFont="1" applyFill="1" applyBorder="1" applyAlignment="1">
      <alignment horizontal="left" vertical="center" wrapText="1"/>
    </xf>
    <xf numFmtId="0" fontId="49" fillId="10" borderId="21" xfId="0" applyFont="1" applyFill="1" applyBorder="1" applyAlignment="1">
      <alignment horizontal="left" vertical="top" wrapText="1"/>
    </xf>
    <xf numFmtId="0" fontId="1" fillId="0" borderId="22" xfId="0" applyFont="1" applyBorder="1" applyAlignment="1">
      <alignment horizontal="center" vertical="center"/>
    </xf>
    <xf numFmtId="0" fontId="1" fillId="0" borderId="28" xfId="0" applyFont="1" applyBorder="1" applyAlignment="1">
      <alignment horizontal="left" vertical="center" wrapText="1"/>
    </xf>
    <xf numFmtId="0" fontId="26" fillId="0" borderId="22" xfId="0" applyFont="1" applyBorder="1" applyAlignment="1">
      <alignment horizontal="center" vertical="center" wrapText="1"/>
    </xf>
    <xf numFmtId="0" fontId="26" fillId="6" borderId="28" xfId="0" applyFont="1" applyFill="1" applyBorder="1" applyAlignment="1">
      <alignment horizontal="left" vertical="center" wrapText="1"/>
    </xf>
    <xf numFmtId="0" fontId="26" fillId="4" borderId="22" xfId="0" applyFont="1" applyFill="1" applyBorder="1" applyAlignment="1">
      <alignment horizontal="center" vertical="center"/>
    </xf>
    <xf numFmtId="0" fontId="1" fillId="6" borderId="21" xfId="0" applyFont="1" applyFill="1" applyBorder="1" applyAlignment="1">
      <alignment horizontal="left" vertical="center" wrapText="1"/>
    </xf>
    <xf numFmtId="0" fontId="26" fillId="0" borderId="22" xfId="0" applyFont="1" applyBorder="1" applyAlignment="1">
      <alignment horizontal="center" vertical="center"/>
    </xf>
    <xf numFmtId="0" fontId="56" fillId="0" borderId="0" xfId="0" applyFont="1" applyAlignment="1">
      <alignment horizontal="left" vertical="top" wrapText="1"/>
    </xf>
    <xf numFmtId="0" fontId="19" fillId="10" borderId="28" xfId="0" applyFont="1" applyFill="1" applyBorder="1" applyAlignment="1">
      <alignment horizontal="left" vertical="center" wrapText="1"/>
    </xf>
    <xf numFmtId="0" fontId="19" fillId="10" borderId="35" xfId="0" applyFont="1" applyFill="1" applyBorder="1" applyAlignment="1">
      <alignment horizontal="left" vertical="center" wrapText="1"/>
    </xf>
    <xf numFmtId="0" fontId="19" fillId="0" borderId="28" xfId="0" applyFont="1" applyBorder="1" applyAlignment="1">
      <alignment horizontal="left" vertical="top" wrapText="1"/>
    </xf>
    <xf numFmtId="0" fontId="19" fillId="0" borderId="28" xfId="0" applyFont="1" applyBorder="1" applyAlignment="1">
      <alignment horizontal="left"/>
    </xf>
    <xf numFmtId="0" fontId="19" fillId="10" borderId="28" xfId="0" applyFont="1" applyFill="1" applyBorder="1" applyAlignment="1">
      <alignment horizontal="left" vertical="top" wrapText="1"/>
    </xf>
    <xf numFmtId="0" fontId="40" fillId="0" borderId="28" xfId="0" applyFont="1" applyBorder="1" applyAlignment="1">
      <alignment horizontal="left" vertical="center" wrapText="1"/>
    </xf>
    <xf numFmtId="0" fontId="23" fillId="2" borderId="7" xfId="0" applyFont="1" applyFill="1" applyBorder="1" applyAlignment="1">
      <alignment horizontal="left" vertical="center"/>
    </xf>
    <xf numFmtId="0" fontId="19" fillId="10" borderId="17" xfId="0" applyFont="1" applyFill="1" applyBorder="1" applyAlignment="1">
      <alignment horizontal="left" vertical="center" wrapText="1"/>
    </xf>
    <xf numFmtId="0" fontId="19" fillId="10" borderId="4" xfId="0" applyFont="1" applyFill="1" applyBorder="1" applyAlignment="1">
      <alignment horizontal="left" vertical="center" wrapText="1"/>
    </xf>
    <xf numFmtId="0" fontId="57" fillId="4" borderId="7" xfId="0" applyFont="1" applyFill="1" applyBorder="1" applyAlignment="1">
      <alignment horizontal="center" vertical="center" wrapText="1"/>
    </xf>
    <xf numFmtId="0" fontId="19" fillId="0" borderId="7" xfId="0" applyFont="1" applyBorder="1" applyAlignment="1">
      <alignment horizontal="center" vertical="center" wrapText="1"/>
    </xf>
    <xf numFmtId="0" fontId="57" fillId="4" borderId="22" xfId="0" applyFont="1" applyFill="1" applyBorder="1" applyAlignment="1">
      <alignment horizontal="center" vertical="center" wrapText="1"/>
    </xf>
    <xf numFmtId="0" fontId="19" fillId="0" borderId="22" xfId="0" applyFont="1" applyBorder="1" applyAlignment="1">
      <alignment horizontal="center" vertical="center" wrapText="1"/>
    </xf>
    <xf numFmtId="0" fontId="64" fillId="10" borderId="47" xfId="0" applyFont="1" applyFill="1" applyBorder="1" applyAlignment="1">
      <alignment horizontal="left" vertical="center" wrapText="1" readingOrder="1"/>
    </xf>
    <xf numFmtId="0" fontId="64" fillId="0" borderId="52" xfId="0" applyFont="1" applyBorder="1" applyAlignment="1">
      <alignment horizontal="left" vertical="center" wrapText="1" readingOrder="1"/>
    </xf>
    <xf numFmtId="0" fontId="18" fillId="10" borderId="21" xfId="0" applyFont="1" applyFill="1" applyBorder="1" applyAlignment="1">
      <alignment vertical="center" wrapText="1"/>
    </xf>
    <xf numFmtId="0" fontId="64" fillId="0" borderId="55" xfId="0" applyFont="1" applyBorder="1" applyAlignment="1">
      <alignment horizontal="left" vertical="center" readingOrder="1"/>
    </xf>
    <xf numFmtId="0" fontId="64" fillId="0" borderId="58" xfId="0" applyFont="1" applyBorder="1" applyAlignment="1">
      <alignment horizontal="left" vertical="center" readingOrder="1"/>
    </xf>
    <xf numFmtId="0" fontId="37" fillId="3" borderId="47" xfId="0" applyFont="1" applyFill="1" applyBorder="1" applyAlignment="1">
      <alignment horizontal="left" vertical="center" wrapText="1" readingOrder="1"/>
    </xf>
    <xf numFmtId="0" fontId="37" fillId="4" borderId="22" xfId="0" applyFont="1" applyFill="1" applyBorder="1" applyAlignment="1">
      <alignment horizontal="center" vertical="center" wrapText="1"/>
    </xf>
    <xf numFmtId="0" fontId="64" fillId="0" borderId="47" xfId="0" applyFont="1" applyBorder="1" applyAlignment="1">
      <alignment horizontal="left" vertical="center" wrapText="1" readingOrder="1"/>
    </xf>
    <xf numFmtId="0" fontId="57" fillId="4" borderId="7" xfId="0" applyFont="1" applyFill="1" applyBorder="1" applyAlignment="1">
      <alignment horizontal="left" vertical="center" wrapText="1"/>
    </xf>
    <xf numFmtId="0" fontId="19" fillId="0" borderId="7" xfId="0" applyFont="1" applyBorder="1" applyAlignment="1">
      <alignment horizontal="left" vertical="center" wrapText="1"/>
    </xf>
    <xf numFmtId="0" fontId="57" fillId="4" borderId="22" xfId="0" applyFont="1" applyFill="1" applyBorder="1" applyAlignment="1">
      <alignment horizontal="left" vertical="center" wrapText="1"/>
    </xf>
    <xf numFmtId="0" fontId="19" fillId="0" borderId="22" xfId="0" applyFont="1" applyBorder="1" applyAlignment="1">
      <alignment horizontal="left" vertical="center" wrapText="1"/>
    </xf>
    <xf numFmtId="0" fontId="1" fillId="0" borderId="21" xfId="0" applyFont="1" applyBorder="1" applyAlignment="1">
      <alignment horizontal="left" vertical="center" wrapText="1"/>
    </xf>
    <xf numFmtId="0" fontId="1" fillId="10" borderId="64" xfId="0" applyFont="1" applyFill="1" applyBorder="1" applyAlignment="1">
      <alignment horizontal="left" vertical="center" wrapText="1"/>
    </xf>
    <xf numFmtId="0" fontId="26" fillId="0" borderId="21" xfId="0" applyFont="1" applyBorder="1" applyAlignment="1">
      <alignment horizontal="left" vertical="top" wrapText="1"/>
    </xf>
    <xf numFmtId="0" fontId="1" fillId="0" borderId="21" xfId="0" applyFont="1" applyBorder="1" applyAlignment="1">
      <alignment horizontal="center" vertical="top" wrapText="1"/>
    </xf>
    <xf numFmtId="0" fontId="1" fillId="0" borderId="64" xfId="0" applyFont="1" applyBorder="1" applyAlignment="1">
      <alignment horizontal="left" vertical="center" wrapText="1"/>
    </xf>
    <xf numFmtId="0" fontId="1" fillId="0" borderId="65" xfId="0" applyFont="1" applyBorder="1" applyAlignment="1">
      <alignment horizontal="left" vertical="center" wrapText="1"/>
    </xf>
    <xf numFmtId="0" fontId="1" fillId="0" borderId="21" xfId="0" applyFont="1" applyBorder="1" applyAlignment="1">
      <alignment horizontal="left" vertical="top" wrapText="1"/>
    </xf>
    <xf numFmtId="0" fontId="1" fillId="0" borderId="64" xfId="0" applyFont="1" applyBorder="1" applyAlignment="1">
      <alignment horizontal="center" vertical="center" wrapText="1"/>
    </xf>
    <xf numFmtId="0" fontId="18" fillId="0" borderId="28" xfId="0" applyFont="1" applyBorder="1" applyAlignment="1">
      <alignment horizontal="left" vertical="center" wrapText="1"/>
    </xf>
    <xf numFmtId="0" fontId="21" fillId="0" borderId="65" xfId="0" applyFont="1" applyBorder="1" applyAlignment="1">
      <alignment horizontal="right" vertical="top" wrapText="1"/>
    </xf>
    <xf numFmtId="0" fontId="64" fillId="6" borderId="66" xfId="0" applyFont="1" applyFill="1" applyBorder="1" applyAlignment="1">
      <alignment horizontal="left" vertical="top" wrapText="1"/>
    </xf>
    <xf numFmtId="0" fontId="18" fillId="0" borderId="28" xfId="0" applyFont="1" applyBorder="1" applyAlignment="1">
      <alignment horizontal="left" vertical="top" wrapText="1"/>
    </xf>
    <xf numFmtId="0" fontId="21" fillId="0" borderId="64" xfId="0" applyFont="1" applyBorder="1" applyAlignment="1">
      <alignment horizontal="right" vertical="top" wrapText="1"/>
    </xf>
    <xf numFmtId="0" fontId="18" fillId="0" borderId="66" xfId="0" applyFont="1" applyBorder="1" applyAlignment="1">
      <alignment horizontal="left" vertical="top" wrapText="1"/>
    </xf>
    <xf numFmtId="0" fontId="18" fillId="10" borderId="28" xfId="0" applyFont="1" applyFill="1" applyBorder="1" applyAlignment="1">
      <alignment horizontal="left" vertical="center" wrapText="1"/>
    </xf>
    <xf numFmtId="0" fontId="18" fillId="10" borderId="28" xfId="0" applyFont="1" applyFill="1" applyBorder="1" applyAlignment="1">
      <alignment horizontal="left" vertical="top" wrapText="1"/>
    </xf>
    <xf numFmtId="0" fontId="70" fillId="10" borderId="21" xfId="0" applyFont="1" applyFill="1" applyBorder="1" applyAlignment="1">
      <alignment horizontal="center" vertical="top" wrapText="1"/>
    </xf>
    <xf numFmtId="0" fontId="18" fillId="0" borderId="22" xfId="0" applyFont="1" applyBorder="1" applyAlignment="1">
      <alignment horizontal="left" vertical="top" wrapText="1"/>
    </xf>
    <xf numFmtId="0" fontId="18" fillId="10" borderId="28" xfId="0" applyFont="1" applyFill="1" applyBorder="1" applyAlignment="1">
      <alignment horizontal="center" vertical="top" wrapText="1"/>
    </xf>
    <xf numFmtId="0" fontId="64" fillId="0" borderId="22" xfId="0" applyFont="1" applyBorder="1" applyAlignment="1">
      <alignment vertical="top" wrapText="1"/>
    </xf>
    <xf numFmtId="0" fontId="18" fillId="10" borderId="69" xfId="0" applyFont="1" applyFill="1" applyBorder="1" applyAlignment="1">
      <alignment horizontal="left" vertical="top" wrapText="1"/>
    </xf>
    <xf numFmtId="0" fontId="18" fillId="0" borderId="64" xfId="0" applyFont="1" applyBorder="1" applyAlignment="1">
      <alignment horizontal="left" vertical="top" wrapText="1"/>
    </xf>
    <xf numFmtId="0" fontId="18" fillId="0" borderId="28" xfId="0" applyFont="1" applyBorder="1" applyAlignment="1">
      <alignment horizontal="center" vertical="top" wrapText="1"/>
    </xf>
    <xf numFmtId="0" fontId="34" fillId="0" borderId="0" xfId="0" applyFont="1" applyAlignment="1">
      <alignment horizontal="left" vertical="top" wrapText="1"/>
    </xf>
    <xf numFmtId="0" fontId="2" fillId="2" borderId="22" xfId="0" applyFont="1" applyFill="1" applyBorder="1" applyAlignment="1">
      <alignment horizontal="left" vertical="center" wrapText="1"/>
    </xf>
    <xf numFmtId="0" fontId="10" fillId="0" borderId="22" xfId="0" applyFont="1" applyBorder="1" applyAlignment="1">
      <alignment horizontal="center" vertical="center" wrapText="1"/>
    </xf>
    <xf numFmtId="0" fontId="2" fillId="0" borderId="22" xfId="0" applyFont="1" applyBorder="1" applyAlignment="1">
      <alignment horizontal="center" vertical="center" wrapText="1"/>
    </xf>
    <xf numFmtId="0" fontId="26" fillId="0" borderId="22" xfId="0" applyFont="1" applyBorder="1" applyAlignment="1">
      <alignment horizontal="left" vertical="center" wrapText="1"/>
    </xf>
    <xf numFmtId="0" fontId="26" fillId="4" borderId="22"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21" borderId="22"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2" fillId="10" borderId="64" xfId="0" applyFont="1" applyFill="1" applyBorder="1" applyAlignment="1">
      <alignment horizontal="center" vertical="center" wrapText="1"/>
    </xf>
    <xf numFmtId="9" fontId="1" fillId="0" borderId="22" xfId="0" applyNumberFormat="1" applyFont="1" applyBorder="1" applyAlignment="1">
      <alignment horizontal="center" vertical="center" wrapText="1"/>
    </xf>
    <xf numFmtId="0" fontId="1" fillId="6" borderId="28" xfId="0" applyFont="1" applyFill="1" applyBorder="1" applyAlignment="1">
      <alignment horizontal="center" vertical="center" wrapText="1"/>
    </xf>
    <xf numFmtId="0" fontId="1" fillId="6" borderId="80" xfId="0" applyFont="1" applyFill="1" applyBorder="1" applyAlignment="1">
      <alignment horizontal="left" vertical="center" wrapText="1"/>
    </xf>
    <xf numFmtId="0" fontId="8" fillId="0" borderId="0" xfId="0" applyFont="1" applyAlignment="1">
      <alignment horizontal="left" vertical="top" wrapText="1"/>
    </xf>
    <xf numFmtId="0" fontId="7" fillId="0" borderId="33" xfId="0" applyFont="1" applyBorder="1" applyAlignment="1"/>
    <xf numFmtId="0" fontId="7" fillId="0" borderId="3" xfId="0" applyFont="1" applyBorder="1" applyAlignment="1"/>
    <xf numFmtId="0" fontId="7" fillId="0" borderId="6" xfId="0" applyFont="1" applyBorder="1" applyAlignment="1"/>
    <xf numFmtId="0" fontId="7" fillId="0" borderId="19" xfId="0" applyFont="1" applyBorder="1" applyAlignment="1"/>
    <xf numFmtId="0" fontId="7" fillId="0" borderId="5" xfId="0" applyFont="1" applyBorder="1" applyAlignment="1"/>
    <xf numFmtId="0" fontId="7" fillId="0" borderId="18" xfId="0" applyFont="1" applyBorder="1" applyAlignment="1"/>
    <xf numFmtId="0" fontId="7" fillId="0" borderId="34" xfId="0" applyFont="1" applyBorder="1" applyAlignment="1"/>
    <xf numFmtId="0" fontId="7" fillId="0" borderId="10" xfId="0" applyFont="1" applyBorder="1" applyAlignment="1"/>
    <xf numFmtId="0" fontId="7" fillId="0" borderId="8" xfId="0" applyFont="1" applyBorder="1" applyAlignment="1"/>
    <xf numFmtId="0" fontId="7" fillId="0" borderId="9" xfId="0" applyFont="1" applyBorder="1" applyAlignment="1"/>
    <xf numFmtId="0" fontId="7" fillId="0" borderId="11" xfId="0" applyFont="1" applyBorder="1" applyAlignment="1"/>
    <xf numFmtId="0" fontId="7" fillId="0" borderId="13" xfId="0" applyFont="1" applyBorder="1" applyAlignment="1"/>
    <xf numFmtId="0" fontId="7" fillId="0" borderId="14" xfId="0" applyFont="1" applyBorder="1" applyAlignment="1"/>
    <xf numFmtId="0" fontId="7" fillId="0" borderId="80" xfId="0" applyFont="1" applyBorder="1" applyAlignment="1"/>
    <xf numFmtId="0" fontId="7" fillId="0" borderId="20" xfId="0" applyFont="1" applyBorder="1" applyAlignment="1"/>
    <xf numFmtId="0" fontId="0" fillId="0" borderId="0" xfId="0" applyAlignment="1"/>
    <xf numFmtId="0" fontId="7" fillId="0" borderId="27" xfId="0" applyFont="1" applyBorder="1" applyAlignment="1"/>
    <xf numFmtId="0" fontId="7" fillId="0" borderId="41" xfId="0" applyFont="1" applyBorder="1" applyAlignment="1"/>
    <xf numFmtId="0" fontId="7" fillId="0" borderId="21" xfId="0" applyFont="1" applyBorder="1" applyAlignment="1"/>
    <xf numFmtId="0" fontId="7" fillId="0" borderId="24" xfId="0" applyFont="1" applyBorder="1" applyAlignment="1"/>
    <xf numFmtId="0" fontId="7" fillId="0" borderId="23" xfId="0" applyFont="1" applyBorder="1" applyAlignment="1"/>
    <xf numFmtId="0" fontId="7" fillId="0" borderId="30" xfId="0" applyFont="1" applyBorder="1" applyAlignment="1"/>
    <xf numFmtId="0" fontId="7" fillId="0" borderId="42" xfId="0" applyFont="1" applyBorder="1" applyAlignment="1"/>
    <xf numFmtId="0" fontId="7" fillId="0" borderId="65" xfId="0" applyFont="1" applyBorder="1" applyAlignment="1"/>
    <xf numFmtId="0" fontId="7" fillId="0" borderId="66" xfId="0" applyFont="1" applyBorder="1" applyAlignment="1"/>
    <xf numFmtId="0" fontId="7" fillId="0" borderId="69" xfId="0" applyFont="1" applyBorder="1" applyAlignment="1"/>
    <xf numFmtId="0" fontId="7" fillId="0" borderId="67" xfId="0" applyFont="1" applyBorder="1" applyAlignment="1"/>
    <xf numFmtId="0" fontId="7" fillId="0" borderId="63" xfId="0" applyFont="1" applyBorder="1" applyAlignment="1"/>
    <xf numFmtId="0" fontId="7" fillId="0" borderId="61" xfId="0" applyFont="1" applyBorder="1" applyAlignment="1"/>
    <xf numFmtId="0" fontId="7" fillId="0" borderId="68" xfId="0" applyFont="1" applyBorder="1" applyAlignment="1"/>
    <xf numFmtId="0" fontId="7" fillId="0" borderId="36" xfId="0" applyFont="1" applyBorder="1" applyAlignment="1"/>
    <xf numFmtId="0" fontId="7" fillId="0" borderId="40" xfId="0" applyFont="1" applyBorder="1" applyAlignment="1"/>
    <xf numFmtId="0" fontId="7" fillId="0" borderId="43" xfId="0" applyFont="1" applyBorder="1" applyAlignment="1"/>
    <xf numFmtId="0" fontId="7" fillId="0" borderId="53" xfId="0" applyFont="1" applyBorder="1" applyAlignment="1"/>
    <xf numFmtId="0" fontId="7" fillId="0" borderId="54" xfId="0" applyFont="1" applyBorder="1" applyAlignment="1"/>
    <xf numFmtId="0" fontId="7" fillId="0" borderId="56" xfId="0" applyFont="1" applyBorder="1" applyAlignment="1"/>
    <xf numFmtId="0" fontId="7" fillId="0" borderId="57" xfId="0" applyFont="1" applyBorder="1" applyAlignment="1"/>
    <xf numFmtId="0" fontId="7" fillId="0" borderId="59" xfId="0" applyFont="1" applyBorder="1" applyAlignment="1"/>
    <xf numFmtId="0" fontId="7" fillId="0" borderId="60"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customschemas.google.com/relationships/workbookmetadata" Target="metadata"/><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tyles" Target="styles.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beisgov.sharepoint.com/personal/bridget_huggins_fco_gov_uk/Documents/Documents/Fal-Soc/CASA/Technoserve/Q4/2%20-%20CASA%20TAF%20logframe%20combined%20Y7%202025-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atalysed%20investment%20tracke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note comp B 2026"/>
      <sheetName val="Comp B Combined"/>
      <sheetName val="Comp B CASA TAF and Plus"/>
      <sheetName val="Comp B CASA Kenya disaggregated"/>
      <sheetName val="Comp B CASA SA disaggregated"/>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ysed investment tracker"/>
    </sheet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Bridget Huggins" id="{345F5240-E281-4E56-BC14-2CAEE2BC5901}" userId="S::Bridget.Huggins@fco.gov.uk::e0c4571d-acc8-422c-a1b9-c8f78d7fcfb8"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153" dT="2026-07-30T11:11:12.51" personId="{345F5240-E281-4E56-BC14-2CAEE2BC5901}" id="{9DE5AA0B-950C-4B10-ABD5-C4BBDB6A1928}">
    <text>Conversion from Aceli’s USD amount</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00"/>
  <sheetViews>
    <sheetView topLeftCell="A12" workbookViewId="0"/>
  </sheetViews>
  <sheetFormatPr defaultColWidth="12.625" defaultRowHeight="15" customHeight="1"/>
  <cols>
    <col min="1" max="1" width="26.5" customWidth="1"/>
    <col min="2" max="2" width="38" customWidth="1"/>
    <col min="3" max="3" width="24.5" customWidth="1"/>
    <col min="4" max="4" width="18" hidden="1" customWidth="1"/>
    <col min="5" max="5" width="20" hidden="1" customWidth="1"/>
    <col min="6" max="6" width="47.5" hidden="1" customWidth="1"/>
    <col min="7" max="8" width="21" customWidth="1"/>
    <col min="9" max="10" width="20.5" customWidth="1"/>
    <col min="11" max="11" width="32" customWidth="1"/>
    <col min="12" max="26" width="12.5" customWidth="1"/>
  </cols>
  <sheetData>
    <row r="1" spans="1:11" ht="12.75" customHeight="1">
      <c r="A1" s="1"/>
      <c r="B1" s="2" t="s">
        <v>0</v>
      </c>
      <c r="C1" s="3" t="s">
        <v>1</v>
      </c>
      <c r="D1" s="4">
        <v>8082022</v>
      </c>
      <c r="E1" s="5"/>
      <c r="F1" s="6"/>
      <c r="G1" s="7"/>
      <c r="H1" s="7"/>
      <c r="I1" s="8"/>
      <c r="J1" s="8"/>
      <c r="K1" s="9"/>
    </row>
    <row r="2" spans="1:11" ht="27" customHeight="1">
      <c r="A2" s="10" t="s">
        <v>2</v>
      </c>
      <c r="B2" s="7"/>
      <c r="C2" s="3" t="s">
        <v>3</v>
      </c>
      <c r="D2" s="854" t="s">
        <v>4</v>
      </c>
      <c r="E2" s="3"/>
      <c r="F2" s="11"/>
      <c r="G2" s="7"/>
      <c r="H2" s="7" t="s">
        <v>5</v>
      </c>
      <c r="I2" s="8"/>
      <c r="J2" s="8"/>
      <c r="K2" s="9"/>
    </row>
    <row r="3" spans="1:11" ht="12.75" customHeight="1">
      <c r="A3" s="1121" t="s">
        <v>6</v>
      </c>
      <c r="B3" s="1260"/>
      <c r="C3" s="1260"/>
      <c r="D3" s="1260"/>
      <c r="E3" s="1260"/>
      <c r="F3" s="1260"/>
      <c r="G3" s="1260"/>
      <c r="H3" s="1260"/>
      <c r="I3" s="1261"/>
      <c r="J3" s="12"/>
      <c r="K3" s="9"/>
    </row>
    <row r="4" spans="1:11" ht="12.75" customHeight="1">
      <c r="A4" s="855" t="s">
        <v>7</v>
      </c>
      <c r="B4" s="7"/>
      <c r="C4" s="8"/>
      <c r="D4" s="8"/>
      <c r="E4" s="8"/>
      <c r="F4" s="13"/>
      <c r="G4" s="8"/>
      <c r="H4" s="8"/>
      <c r="I4" s="8"/>
      <c r="J4" s="8"/>
      <c r="K4" s="9"/>
    </row>
    <row r="5" spans="1:11" ht="12.75" customHeight="1">
      <c r="A5" s="14" t="s">
        <v>8</v>
      </c>
      <c r="B5" s="15" t="s">
        <v>9</v>
      </c>
      <c r="C5" s="16"/>
      <c r="D5" s="17" t="s">
        <v>10</v>
      </c>
      <c r="E5" s="18">
        <v>2020</v>
      </c>
      <c r="F5" s="19">
        <v>2021</v>
      </c>
      <c r="G5" s="17">
        <v>2022</v>
      </c>
      <c r="H5" s="17">
        <v>2023</v>
      </c>
      <c r="I5" s="17">
        <v>2024</v>
      </c>
      <c r="J5" s="17">
        <v>2025</v>
      </c>
      <c r="K5" s="1122"/>
    </row>
    <row r="6" spans="1:11" ht="25.5" customHeight="1">
      <c r="A6" s="1123" t="s">
        <v>11</v>
      </c>
      <c r="B6" s="1124" t="s">
        <v>12</v>
      </c>
      <c r="C6" s="20" t="s">
        <v>13</v>
      </c>
      <c r="D6" s="856" t="s">
        <v>14</v>
      </c>
      <c r="E6" s="856"/>
      <c r="F6" s="857"/>
      <c r="G6" s="856"/>
      <c r="H6" s="856"/>
      <c r="I6" s="856" t="s">
        <v>15</v>
      </c>
      <c r="J6" s="856" t="s">
        <v>15</v>
      </c>
      <c r="K6" s="1262"/>
    </row>
    <row r="7" spans="1:11" ht="12.75" customHeight="1">
      <c r="A7" s="1263"/>
      <c r="B7" s="1262"/>
      <c r="C7" s="858" t="s">
        <v>16</v>
      </c>
      <c r="D7" s="21"/>
      <c r="E7" s="859"/>
      <c r="F7" s="860"/>
      <c r="G7" s="861"/>
      <c r="H7" s="861"/>
      <c r="I7" s="861"/>
      <c r="J7" s="861"/>
      <c r="K7" s="1262"/>
    </row>
    <row r="8" spans="1:11" ht="12.75" customHeight="1">
      <c r="A8" s="1263"/>
      <c r="B8" s="1262"/>
      <c r="C8" s="858" t="s">
        <v>17</v>
      </c>
      <c r="D8" s="21"/>
      <c r="E8" s="22"/>
      <c r="F8" s="23"/>
      <c r="G8" s="22"/>
      <c r="H8" s="22"/>
      <c r="I8" s="22"/>
      <c r="J8" s="22"/>
      <c r="K8" s="1262"/>
    </row>
    <row r="9" spans="1:11" ht="12.75" customHeight="1">
      <c r="A9" s="1263"/>
      <c r="B9" s="1262"/>
      <c r="C9" s="862"/>
      <c r="D9" s="1125" t="s">
        <v>18</v>
      </c>
      <c r="E9" s="1260"/>
      <c r="F9" s="1260"/>
      <c r="G9" s="1260"/>
      <c r="H9" s="1260"/>
      <c r="I9" s="1261"/>
      <c r="J9" s="863"/>
      <c r="K9" s="1262"/>
    </row>
    <row r="10" spans="1:11" ht="30" customHeight="1">
      <c r="A10" s="1263"/>
      <c r="B10" s="1264"/>
      <c r="C10" s="864"/>
      <c r="D10" s="1126" t="s">
        <v>19</v>
      </c>
      <c r="E10" s="1260"/>
      <c r="F10" s="1260"/>
      <c r="G10" s="1260"/>
      <c r="H10" s="1260"/>
      <c r="I10" s="1261"/>
      <c r="J10" s="863"/>
      <c r="K10" s="1262"/>
    </row>
    <row r="11" spans="1:11" ht="12.75" customHeight="1">
      <c r="A11" s="1263"/>
      <c r="B11" s="24" t="s">
        <v>20</v>
      </c>
      <c r="C11" s="866"/>
      <c r="D11" s="867" t="s">
        <v>10</v>
      </c>
      <c r="E11" s="868">
        <v>2020</v>
      </c>
      <c r="F11" s="869">
        <v>2021</v>
      </c>
      <c r="G11" s="867">
        <v>2022</v>
      </c>
      <c r="H11" s="867">
        <v>2023</v>
      </c>
      <c r="I11" s="867">
        <v>2024</v>
      </c>
      <c r="J11" s="867">
        <v>2025</v>
      </c>
      <c r="K11" s="1262"/>
    </row>
    <row r="12" spans="1:11" ht="30" customHeight="1">
      <c r="A12" s="1263"/>
      <c r="B12" s="1124" t="s">
        <v>21</v>
      </c>
      <c r="C12" s="20" t="s">
        <v>13</v>
      </c>
      <c r="D12" s="856" t="s">
        <v>14</v>
      </c>
      <c r="E12" s="856"/>
      <c r="F12" s="857"/>
      <c r="G12" s="856"/>
      <c r="H12" s="856"/>
      <c r="I12" s="856" t="s">
        <v>15</v>
      </c>
      <c r="J12" s="856" t="s">
        <v>15</v>
      </c>
      <c r="K12" s="1262"/>
    </row>
    <row r="13" spans="1:11" ht="12.75" customHeight="1">
      <c r="A13" s="1263"/>
      <c r="B13" s="1262"/>
      <c r="C13" s="858" t="s">
        <v>16</v>
      </c>
      <c r="D13" s="21"/>
      <c r="E13" s="861"/>
      <c r="F13" s="860"/>
      <c r="G13" s="861"/>
      <c r="H13" s="861"/>
      <c r="I13" s="861"/>
      <c r="J13" s="861"/>
      <c r="K13" s="1262"/>
    </row>
    <row r="14" spans="1:11" ht="12.75" customHeight="1">
      <c r="A14" s="1263"/>
      <c r="B14" s="1262"/>
      <c r="C14" s="858" t="s">
        <v>17</v>
      </c>
      <c r="D14" s="21"/>
      <c r="E14" s="22"/>
      <c r="F14" s="23"/>
      <c r="G14" s="22"/>
      <c r="H14" s="22"/>
      <c r="I14" s="22"/>
      <c r="J14" s="22"/>
      <c r="K14" s="1262"/>
    </row>
    <row r="15" spans="1:11" ht="12.75" customHeight="1">
      <c r="A15" s="1263"/>
      <c r="B15" s="1262"/>
      <c r="C15" s="862"/>
      <c r="D15" s="1125" t="s">
        <v>18</v>
      </c>
      <c r="E15" s="1260"/>
      <c r="F15" s="1260"/>
      <c r="G15" s="1260"/>
      <c r="H15" s="1260"/>
      <c r="I15" s="1261"/>
      <c r="J15" s="863"/>
      <c r="K15" s="1262"/>
    </row>
    <row r="16" spans="1:11" ht="12.75" customHeight="1">
      <c r="A16" s="1265"/>
      <c r="B16" s="1264"/>
      <c r="C16" s="864"/>
      <c r="D16" s="1126" t="s">
        <v>19</v>
      </c>
      <c r="E16" s="1260"/>
      <c r="F16" s="1260"/>
      <c r="G16" s="1260"/>
      <c r="H16" s="1260"/>
      <c r="I16" s="1261"/>
      <c r="J16" s="870"/>
      <c r="K16" s="1264"/>
    </row>
    <row r="17" spans="1:11" ht="12.75" customHeight="1">
      <c r="A17" s="25" t="s">
        <v>22</v>
      </c>
      <c r="B17" s="15" t="s">
        <v>23</v>
      </c>
      <c r="C17" s="26"/>
      <c r="D17" s="19" t="s">
        <v>10</v>
      </c>
      <c r="E17" s="871">
        <v>2020</v>
      </c>
      <c r="F17" s="869">
        <v>2021</v>
      </c>
      <c r="G17" s="869">
        <v>2022</v>
      </c>
      <c r="H17" s="869">
        <v>2023</v>
      </c>
      <c r="I17" s="869">
        <v>2024</v>
      </c>
      <c r="J17" s="869">
        <v>2025</v>
      </c>
      <c r="K17" s="27" t="s">
        <v>24</v>
      </c>
    </row>
    <row r="18" spans="1:11" ht="23.25" customHeight="1">
      <c r="A18" s="1142" t="s">
        <v>25</v>
      </c>
      <c r="B18" s="1135" t="s">
        <v>26</v>
      </c>
      <c r="C18" s="872" t="s">
        <v>27</v>
      </c>
      <c r="D18" s="873">
        <f>SUM(D19:D24)</f>
        <v>0</v>
      </c>
      <c r="E18" s="873" t="s">
        <v>28</v>
      </c>
      <c r="F18" s="873">
        <f t="shared" ref="F18:H18" si="0">+F19+F21+F23</f>
        <v>64865.5</v>
      </c>
      <c r="G18" s="874">
        <f t="shared" si="0"/>
        <v>140871.20000000001</v>
      </c>
      <c r="H18" s="873">
        <f t="shared" si="0"/>
        <v>245000</v>
      </c>
      <c r="I18" s="873"/>
      <c r="J18" s="873"/>
      <c r="K18" s="1143" t="s">
        <v>29</v>
      </c>
    </row>
    <row r="19" spans="1:11" ht="12.75" customHeight="1">
      <c r="A19" s="1262"/>
      <c r="B19" s="1262"/>
      <c r="C19" s="875" t="s">
        <v>30</v>
      </c>
      <c r="D19" s="874">
        <v>0</v>
      </c>
      <c r="E19" s="874"/>
      <c r="F19" s="874">
        <v>63353.5</v>
      </c>
      <c r="G19" s="874">
        <f>70%*(G84+G108)</f>
        <v>117359.2</v>
      </c>
      <c r="H19" s="876">
        <v>245000</v>
      </c>
      <c r="I19" s="876">
        <v>250000</v>
      </c>
      <c r="J19" s="876">
        <v>275000</v>
      </c>
      <c r="K19" s="1262"/>
    </row>
    <row r="20" spans="1:11" ht="12.75" customHeight="1">
      <c r="A20" s="1262"/>
      <c r="B20" s="1262"/>
      <c r="C20" s="856"/>
      <c r="D20" s="857"/>
      <c r="E20" s="857" t="s">
        <v>31</v>
      </c>
      <c r="F20" s="857" t="s">
        <v>31</v>
      </c>
      <c r="G20" s="857" t="s">
        <v>31</v>
      </c>
      <c r="H20" s="857" t="s">
        <v>31</v>
      </c>
      <c r="I20" s="857" t="s">
        <v>31</v>
      </c>
      <c r="J20" s="857" t="s">
        <v>31</v>
      </c>
      <c r="K20" s="1262"/>
    </row>
    <row r="21" spans="1:11" ht="15" customHeight="1">
      <c r="A21" s="1262"/>
      <c r="B21" s="1262"/>
      <c r="C21" s="875" t="s">
        <v>32</v>
      </c>
      <c r="D21" s="874">
        <v>0</v>
      </c>
      <c r="E21" s="874"/>
      <c r="F21" s="874"/>
      <c r="G21" s="874">
        <v>22000</v>
      </c>
      <c r="H21" s="874"/>
      <c r="I21" s="874" t="s">
        <v>14</v>
      </c>
      <c r="J21" s="874" t="s">
        <v>14</v>
      </c>
      <c r="K21" s="1262"/>
    </row>
    <row r="22" spans="1:11" ht="12.75" customHeight="1">
      <c r="A22" s="1262"/>
      <c r="B22" s="1262"/>
      <c r="C22" s="875"/>
      <c r="D22" s="874"/>
      <c r="E22" s="874"/>
      <c r="F22" s="874"/>
      <c r="G22" s="874" t="s">
        <v>33</v>
      </c>
      <c r="H22" s="857"/>
      <c r="I22" s="857" t="s">
        <v>33</v>
      </c>
      <c r="J22" s="857" t="s">
        <v>33</v>
      </c>
      <c r="K22" s="1262"/>
    </row>
    <row r="23" spans="1:11" ht="12.75" customHeight="1">
      <c r="A23" s="1262"/>
      <c r="B23" s="1262"/>
      <c r="C23" s="28" t="s">
        <v>34</v>
      </c>
      <c r="D23" s="29">
        <v>0</v>
      </c>
      <c r="E23" s="29">
        <v>1512</v>
      </c>
      <c r="F23" s="29">
        <f t="shared" ref="F23:G23" si="1">+E23</f>
        <v>1512</v>
      </c>
      <c r="G23" s="28">
        <f t="shared" si="1"/>
        <v>1512</v>
      </c>
      <c r="H23" s="21"/>
      <c r="I23" s="30">
        <v>1512</v>
      </c>
      <c r="J23" s="30">
        <v>1512</v>
      </c>
      <c r="K23" s="1262"/>
    </row>
    <row r="24" spans="1:11" ht="29.25" customHeight="1">
      <c r="A24" s="1262"/>
      <c r="B24" s="1262"/>
      <c r="C24" s="877"/>
      <c r="D24" s="878"/>
      <c r="E24" s="878" t="s">
        <v>35</v>
      </c>
      <c r="F24" s="878" t="s">
        <v>35</v>
      </c>
      <c r="G24" s="877" t="s">
        <v>35</v>
      </c>
      <c r="H24" s="21"/>
      <c r="I24" s="21"/>
      <c r="J24" s="21"/>
      <c r="K24" s="1262"/>
    </row>
    <row r="25" spans="1:11" ht="23.25" customHeight="1">
      <c r="A25" s="1262"/>
      <c r="B25" s="1262"/>
      <c r="C25" s="31" t="s">
        <v>36</v>
      </c>
      <c r="D25" s="879"/>
      <c r="E25" s="880"/>
      <c r="F25" s="881">
        <f>+F26+F28+F30</f>
        <v>0</v>
      </c>
      <c r="G25" s="882">
        <f>180126+19810+1341</f>
        <v>201277</v>
      </c>
      <c r="H25" s="883">
        <f t="shared" ref="H25:J25" si="2">+H26+H28+H30</f>
        <v>0</v>
      </c>
      <c r="I25" s="883">
        <f t="shared" si="2"/>
        <v>0</v>
      </c>
      <c r="J25" s="883">
        <f t="shared" si="2"/>
        <v>0</v>
      </c>
      <c r="K25" s="1262"/>
    </row>
    <row r="26" spans="1:11" ht="15.75" customHeight="1">
      <c r="A26" s="1262"/>
      <c r="B26" s="1262"/>
      <c r="C26" s="1127" t="s">
        <v>16</v>
      </c>
      <c r="D26" s="1128"/>
      <c r="E26" s="1144"/>
      <c r="F26" s="881"/>
      <c r="G26" s="883"/>
      <c r="H26" s="883"/>
      <c r="I26" s="883"/>
      <c r="J26" s="883"/>
      <c r="K26" s="1262"/>
    </row>
    <row r="27" spans="1:11" ht="31.5" customHeight="1">
      <c r="A27" s="1262"/>
      <c r="B27" s="1262"/>
      <c r="C27" s="1264"/>
      <c r="D27" s="1264"/>
      <c r="E27" s="1264"/>
      <c r="F27" s="860" t="s">
        <v>37</v>
      </c>
      <c r="G27" s="884" t="s">
        <v>38</v>
      </c>
      <c r="H27" s="859" t="s">
        <v>37</v>
      </c>
      <c r="I27" s="859" t="s">
        <v>37</v>
      </c>
      <c r="J27" s="859" t="s">
        <v>37</v>
      </c>
      <c r="K27" s="1262"/>
    </row>
    <row r="28" spans="1:11" ht="33.75" customHeight="1">
      <c r="A28" s="1262"/>
      <c r="B28" s="1262"/>
      <c r="C28" s="1127" t="s">
        <v>39</v>
      </c>
      <c r="D28" s="1128"/>
      <c r="E28" s="861"/>
      <c r="F28" s="860"/>
      <c r="G28" s="884" t="s">
        <v>40</v>
      </c>
      <c r="H28" s="859"/>
      <c r="I28" s="859"/>
      <c r="J28" s="859"/>
      <c r="K28" s="1262"/>
    </row>
    <row r="29" spans="1:11" ht="39.75" customHeight="1">
      <c r="A29" s="1262"/>
      <c r="B29" s="1262"/>
      <c r="C29" s="1264"/>
      <c r="D29" s="1264"/>
      <c r="E29" s="861" t="s">
        <v>37</v>
      </c>
      <c r="F29" s="860" t="s">
        <v>41</v>
      </c>
      <c r="G29" s="885" t="s">
        <v>42</v>
      </c>
      <c r="H29" s="859" t="s">
        <v>41</v>
      </c>
      <c r="I29" s="859" t="s">
        <v>41</v>
      </c>
      <c r="J29" s="859" t="s">
        <v>41</v>
      </c>
      <c r="K29" s="1262"/>
    </row>
    <row r="30" spans="1:11" ht="29.25" customHeight="1">
      <c r="A30" s="1262"/>
      <c r="B30" s="1262"/>
      <c r="C30" s="1129" t="s">
        <v>43</v>
      </c>
      <c r="D30" s="1128"/>
      <c r="E30" s="861" t="s">
        <v>44</v>
      </c>
      <c r="F30" s="23"/>
      <c r="G30" s="885" t="s">
        <v>45</v>
      </c>
      <c r="H30" s="32"/>
      <c r="I30" s="32"/>
      <c r="J30" s="32"/>
      <c r="K30" s="1262"/>
    </row>
    <row r="31" spans="1:11" ht="12.75" customHeight="1">
      <c r="A31" s="1262"/>
      <c r="B31" s="1262"/>
      <c r="C31" s="1264"/>
      <c r="D31" s="1264"/>
      <c r="E31" s="886" t="s">
        <v>46</v>
      </c>
      <c r="F31" s="887" t="s">
        <v>47</v>
      </c>
      <c r="G31" s="885" t="s">
        <v>48</v>
      </c>
      <c r="H31" s="888" t="s">
        <v>47</v>
      </c>
      <c r="I31" s="888" t="s">
        <v>47</v>
      </c>
      <c r="J31" s="888" t="s">
        <v>47</v>
      </c>
      <c r="K31" s="1262"/>
    </row>
    <row r="32" spans="1:11" ht="12.75" customHeight="1">
      <c r="A32" s="1262"/>
      <c r="B32" s="1262"/>
      <c r="C32" s="862"/>
      <c r="D32" s="1125" t="s">
        <v>18</v>
      </c>
      <c r="E32" s="1260"/>
      <c r="F32" s="1260"/>
      <c r="G32" s="1260"/>
      <c r="H32" s="1260"/>
      <c r="I32" s="1261"/>
      <c r="J32" s="863"/>
      <c r="K32" s="1262"/>
    </row>
    <row r="33" spans="1:11" ht="12.75" customHeight="1">
      <c r="A33" s="1262"/>
      <c r="B33" s="1264"/>
      <c r="C33" s="864"/>
      <c r="D33" s="1130" t="s">
        <v>49</v>
      </c>
      <c r="E33" s="1260"/>
      <c r="F33" s="1260"/>
      <c r="G33" s="1260"/>
      <c r="H33" s="1260"/>
      <c r="I33" s="1261"/>
      <c r="J33" s="863"/>
      <c r="K33" s="1262"/>
    </row>
    <row r="34" spans="1:11" ht="12.75" customHeight="1">
      <c r="A34" s="1262"/>
      <c r="B34" s="889" t="s">
        <v>50</v>
      </c>
      <c r="C34" s="24"/>
      <c r="D34" s="17" t="s">
        <v>10</v>
      </c>
      <c r="E34" s="871">
        <v>2020</v>
      </c>
      <c r="F34" s="869">
        <v>2021</v>
      </c>
      <c r="G34" s="869">
        <v>2022</v>
      </c>
      <c r="H34" s="869">
        <v>2023</v>
      </c>
      <c r="I34" s="869">
        <v>2024</v>
      </c>
      <c r="J34" s="869">
        <v>2025</v>
      </c>
      <c r="K34" s="1262"/>
    </row>
    <row r="35" spans="1:11" ht="12.75" customHeight="1">
      <c r="A35" s="1262"/>
      <c r="B35" s="1131" t="s">
        <v>51</v>
      </c>
      <c r="C35" s="33" t="s">
        <v>52</v>
      </c>
      <c r="D35" s="875"/>
      <c r="E35" s="875"/>
      <c r="F35" s="874"/>
      <c r="G35" s="890">
        <v>50</v>
      </c>
      <c r="H35" s="891"/>
      <c r="I35" s="890">
        <v>80</v>
      </c>
      <c r="J35" s="890">
        <v>80</v>
      </c>
      <c r="K35" s="1262"/>
    </row>
    <row r="36" spans="1:11" ht="12.75" customHeight="1">
      <c r="A36" s="1262"/>
      <c r="B36" s="1262"/>
      <c r="C36" s="892" t="s">
        <v>53</v>
      </c>
      <c r="D36" s="875"/>
      <c r="E36" s="33"/>
      <c r="F36" s="34">
        <f>30*F21</f>
        <v>0</v>
      </c>
      <c r="G36" s="34">
        <v>78</v>
      </c>
      <c r="H36" s="34">
        <f>30*H21</f>
        <v>0</v>
      </c>
      <c r="I36" s="34">
        <v>114</v>
      </c>
      <c r="J36" s="34">
        <v>114</v>
      </c>
      <c r="K36" s="1262"/>
    </row>
    <row r="37" spans="1:11" ht="12.75" customHeight="1">
      <c r="A37" s="1262"/>
      <c r="B37" s="1262"/>
      <c r="C37" s="858" t="s">
        <v>54</v>
      </c>
      <c r="D37" s="35"/>
      <c r="E37" s="36">
        <f t="shared" ref="E37:J37" si="3">+E39+E41</f>
        <v>0</v>
      </c>
      <c r="F37" s="37">
        <f t="shared" si="3"/>
        <v>0</v>
      </c>
      <c r="G37" s="38">
        <f t="shared" si="3"/>
        <v>0</v>
      </c>
      <c r="H37" s="38">
        <f t="shared" si="3"/>
        <v>0</v>
      </c>
      <c r="I37" s="38">
        <f t="shared" si="3"/>
        <v>0</v>
      </c>
      <c r="J37" s="38">
        <f t="shared" si="3"/>
        <v>0</v>
      </c>
      <c r="K37" s="1262"/>
    </row>
    <row r="38" spans="1:11" ht="21.75" customHeight="1">
      <c r="A38" s="1262"/>
      <c r="B38" s="1262"/>
      <c r="C38" s="858" t="s">
        <v>55</v>
      </c>
      <c r="D38" s="35"/>
      <c r="E38" s="861"/>
      <c r="F38" s="860"/>
      <c r="G38" s="893" t="s">
        <v>56</v>
      </c>
      <c r="H38" s="861"/>
      <c r="I38" s="861"/>
      <c r="J38" s="861"/>
      <c r="K38" s="1262"/>
    </row>
    <row r="39" spans="1:11" ht="12.75" customHeight="1">
      <c r="A39" s="1262"/>
      <c r="B39" s="1262"/>
      <c r="C39" s="858" t="s">
        <v>57</v>
      </c>
      <c r="D39" s="35"/>
      <c r="E39" s="861"/>
      <c r="F39" s="860"/>
      <c r="G39" s="861"/>
      <c r="H39" s="861"/>
      <c r="I39" s="861"/>
      <c r="J39" s="861"/>
      <c r="K39" s="1262"/>
    </row>
    <row r="40" spans="1:11" ht="12.75" customHeight="1">
      <c r="A40" s="1262"/>
      <c r="B40" s="1262"/>
      <c r="C40" s="858" t="s">
        <v>58</v>
      </c>
      <c r="D40" s="35"/>
      <c r="E40" s="894"/>
      <c r="F40" s="895"/>
      <c r="G40" s="896"/>
      <c r="H40" s="896"/>
      <c r="I40" s="896"/>
      <c r="J40" s="896"/>
      <c r="K40" s="1262"/>
    </row>
    <row r="41" spans="1:11" ht="12.75" customHeight="1">
      <c r="A41" s="1262"/>
      <c r="B41" s="1262"/>
      <c r="C41" s="858" t="s">
        <v>59</v>
      </c>
      <c r="D41" s="35"/>
      <c r="E41" s="894"/>
      <c r="F41" s="895"/>
      <c r="G41" s="896"/>
      <c r="H41" s="896"/>
      <c r="I41" s="896"/>
      <c r="J41" s="896"/>
      <c r="K41" s="1262"/>
    </row>
    <row r="42" spans="1:11" ht="20.25" customHeight="1">
      <c r="A42" s="1262"/>
      <c r="B42" s="1262"/>
      <c r="C42" s="862"/>
      <c r="D42" s="1125" t="s">
        <v>18</v>
      </c>
      <c r="E42" s="1260"/>
      <c r="F42" s="1260"/>
      <c r="G42" s="1260"/>
      <c r="H42" s="1260"/>
      <c r="I42" s="1261"/>
      <c r="J42" s="863"/>
      <c r="K42" s="1262"/>
    </row>
    <row r="43" spans="1:11" ht="34.5" customHeight="1">
      <c r="A43" s="1262"/>
      <c r="B43" s="1264"/>
      <c r="C43" s="864"/>
      <c r="D43" s="1126" t="s">
        <v>60</v>
      </c>
      <c r="E43" s="1260"/>
      <c r="F43" s="1260"/>
      <c r="G43" s="1260"/>
      <c r="H43" s="1260"/>
      <c r="I43" s="1261"/>
      <c r="J43" s="863"/>
      <c r="K43" s="1262"/>
    </row>
    <row r="44" spans="1:11" ht="12.75" customHeight="1">
      <c r="A44" s="1262"/>
      <c r="B44" s="889" t="s">
        <v>61</v>
      </c>
      <c r="C44" s="866"/>
      <c r="D44" s="867" t="s">
        <v>10</v>
      </c>
      <c r="E44" s="868">
        <v>2020</v>
      </c>
      <c r="F44" s="869">
        <v>2021</v>
      </c>
      <c r="G44" s="867">
        <v>2022</v>
      </c>
      <c r="H44" s="867">
        <v>2023</v>
      </c>
      <c r="I44" s="867">
        <v>2024</v>
      </c>
      <c r="J44" s="867">
        <v>2025</v>
      </c>
      <c r="K44" s="1262"/>
    </row>
    <row r="45" spans="1:11" ht="21" customHeight="1">
      <c r="A45" s="1262"/>
      <c r="B45" s="1132" t="s">
        <v>62</v>
      </c>
      <c r="C45" s="39" t="s">
        <v>13</v>
      </c>
      <c r="D45" s="897" t="s">
        <v>14</v>
      </c>
      <c r="E45" s="897"/>
      <c r="F45" s="898"/>
      <c r="G45" s="897"/>
      <c r="H45" s="897"/>
      <c r="I45" s="899"/>
      <c r="J45" s="899"/>
      <c r="K45" s="1262"/>
    </row>
    <row r="46" spans="1:11" ht="12.75" customHeight="1">
      <c r="A46" s="1262"/>
      <c r="B46" s="1262"/>
      <c r="C46" s="900" t="s">
        <v>16</v>
      </c>
      <c r="D46" s="40"/>
      <c r="E46" s="901"/>
      <c r="F46" s="902"/>
      <c r="G46" s="901" t="s">
        <v>63</v>
      </c>
      <c r="H46" s="901"/>
      <c r="I46" s="901"/>
      <c r="J46" s="901"/>
      <c r="K46" s="1262"/>
    </row>
    <row r="47" spans="1:11" ht="12.75" customHeight="1">
      <c r="A47" s="1262"/>
      <c r="B47" s="1262"/>
      <c r="C47" s="900" t="s">
        <v>17</v>
      </c>
      <c r="D47" s="40"/>
      <c r="E47" s="41"/>
      <c r="F47" s="42"/>
      <c r="G47" s="901" t="s">
        <v>64</v>
      </c>
      <c r="H47" s="41"/>
      <c r="I47" s="41"/>
      <c r="J47" s="41"/>
      <c r="K47" s="1262"/>
    </row>
    <row r="48" spans="1:11" ht="12.75" customHeight="1">
      <c r="A48" s="1262"/>
      <c r="B48" s="1262"/>
      <c r="C48" s="903"/>
      <c r="D48" s="1133" t="s">
        <v>18</v>
      </c>
      <c r="E48" s="1260"/>
      <c r="F48" s="1260"/>
      <c r="G48" s="1260"/>
      <c r="H48" s="1260"/>
      <c r="I48" s="1261"/>
      <c r="J48" s="904"/>
      <c r="K48" s="1262"/>
    </row>
    <row r="49" spans="1:11" ht="12.75" customHeight="1">
      <c r="A49" s="1262"/>
      <c r="B49" s="1264"/>
      <c r="C49" s="905"/>
      <c r="D49" s="1134" t="s">
        <v>65</v>
      </c>
      <c r="E49" s="1260"/>
      <c r="F49" s="1260"/>
      <c r="G49" s="1260"/>
      <c r="H49" s="1260"/>
      <c r="I49" s="1261"/>
      <c r="J49" s="904"/>
      <c r="K49" s="1262"/>
    </row>
    <row r="50" spans="1:11" ht="39" customHeight="1">
      <c r="A50" s="1262"/>
      <c r="B50" s="906" t="s">
        <v>66</v>
      </c>
      <c r="C50" s="39" t="s">
        <v>13</v>
      </c>
      <c r="D50" s="897" t="s">
        <v>14</v>
      </c>
      <c r="E50" s="897"/>
      <c r="F50" s="898"/>
      <c r="G50" s="897"/>
      <c r="H50" s="897"/>
      <c r="I50" s="899"/>
      <c r="J50" s="899"/>
      <c r="K50" s="1262"/>
    </row>
    <row r="51" spans="1:11" ht="12.75" customHeight="1">
      <c r="A51" s="1262"/>
      <c r="B51" s="889" t="s">
        <v>67</v>
      </c>
      <c r="C51" s="866"/>
      <c r="D51" s="867" t="s">
        <v>10</v>
      </c>
      <c r="E51" s="907">
        <v>2020</v>
      </c>
      <c r="F51" s="869">
        <v>2021</v>
      </c>
      <c r="G51" s="867">
        <v>2022</v>
      </c>
      <c r="H51" s="867">
        <v>2023</v>
      </c>
      <c r="I51" s="867">
        <v>2024</v>
      </c>
      <c r="J51" s="867">
        <v>2025</v>
      </c>
      <c r="K51" s="1262"/>
    </row>
    <row r="52" spans="1:11" ht="13.5" customHeight="1">
      <c r="A52" s="1262"/>
      <c r="B52" s="1135" t="s">
        <v>68</v>
      </c>
      <c r="C52" s="20" t="s">
        <v>69</v>
      </c>
      <c r="D52" s="908">
        <f t="shared" ref="D52:E52" si="4">SUM(D53:D54)</f>
        <v>0</v>
      </c>
      <c r="E52" s="43">
        <f t="shared" si="4"/>
        <v>0</v>
      </c>
      <c r="F52" s="909"/>
      <c r="G52" s="909">
        <f>G53+G54</f>
        <v>980000</v>
      </c>
      <c r="H52" s="909"/>
      <c r="I52" s="909">
        <f t="shared" ref="I52:J52" si="5">SUM(I53:I54)</f>
        <v>3500000</v>
      </c>
      <c r="J52" s="909">
        <f t="shared" si="5"/>
        <v>4157000</v>
      </c>
      <c r="K52" s="1262"/>
    </row>
    <row r="53" spans="1:11" ht="12.75" customHeight="1">
      <c r="A53" s="1262"/>
      <c r="B53" s="1262"/>
      <c r="C53" s="33" t="s">
        <v>70</v>
      </c>
      <c r="D53" s="910">
        <v>0</v>
      </c>
      <c r="E53" s="44"/>
      <c r="F53" s="909"/>
      <c r="G53" s="911">
        <v>480000</v>
      </c>
      <c r="H53" s="911">
        <v>3000000</v>
      </c>
      <c r="I53" s="911">
        <v>3500000</v>
      </c>
      <c r="J53" s="911">
        <f>2957000+1200000</f>
        <v>4157000</v>
      </c>
      <c r="K53" s="1262"/>
    </row>
    <row r="54" spans="1:11" ht="12.75" customHeight="1">
      <c r="A54" s="1262"/>
      <c r="B54" s="1262"/>
      <c r="C54" s="33" t="s">
        <v>71</v>
      </c>
      <c r="D54" s="908">
        <v>0</v>
      </c>
      <c r="E54" s="44"/>
      <c r="F54" s="909"/>
      <c r="G54" s="909">
        <v>500000</v>
      </c>
      <c r="H54" s="874" t="s">
        <v>14</v>
      </c>
      <c r="I54" s="874" t="s">
        <v>14</v>
      </c>
      <c r="J54" s="874" t="s">
        <v>14</v>
      </c>
      <c r="K54" s="1262"/>
    </row>
    <row r="55" spans="1:11" ht="12.75" customHeight="1">
      <c r="A55" s="1262"/>
      <c r="B55" s="1262"/>
      <c r="C55" s="858" t="s">
        <v>36</v>
      </c>
      <c r="D55" s="35"/>
      <c r="E55" s="45">
        <f t="shared" ref="E55:J55" si="6">SUM(E56:E57)</f>
        <v>0</v>
      </c>
      <c r="F55" s="912">
        <f t="shared" si="6"/>
        <v>639417.93999999994</v>
      </c>
      <c r="G55" s="913">
        <f t="shared" si="6"/>
        <v>2957082.6988976402</v>
      </c>
      <c r="H55" s="881">
        <f t="shared" si="6"/>
        <v>0</v>
      </c>
      <c r="I55" s="881">
        <f t="shared" si="6"/>
        <v>0</v>
      </c>
      <c r="J55" s="881">
        <f t="shared" si="6"/>
        <v>0</v>
      </c>
      <c r="K55" s="1262"/>
    </row>
    <row r="56" spans="1:11" ht="12.75" customHeight="1">
      <c r="A56" s="1262"/>
      <c r="B56" s="1262"/>
      <c r="C56" s="858" t="s">
        <v>16</v>
      </c>
      <c r="D56" s="46"/>
      <c r="E56" s="860"/>
      <c r="F56" s="912">
        <f>42800+50000+232142</f>
        <v>324942</v>
      </c>
      <c r="G56" s="914">
        <v>1818318.8188976401</v>
      </c>
      <c r="H56" s="860"/>
      <c r="I56" s="860"/>
      <c r="J56" s="860"/>
      <c r="K56" s="1262"/>
    </row>
    <row r="57" spans="1:11" ht="12.75" customHeight="1">
      <c r="A57" s="1262"/>
      <c r="B57" s="1262"/>
      <c r="C57" s="858" t="s">
        <v>17</v>
      </c>
      <c r="D57" s="46"/>
      <c r="E57" s="23"/>
      <c r="F57" s="912">
        <v>314475.94</v>
      </c>
      <c r="G57" s="914">
        <v>1138763.8799999999</v>
      </c>
      <c r="H57" s="23"/>
      <c r="I57" s="23"/>
      <c r="J57" s="23"/>
      <c r="K57" s="1262"/>
    </row>
    <row r="58" spans="1:11" ht="12.75" customHeight="1">
      <c r="A58" s="1262"/>
      <c r="B58" s="1262"/>
      <c r="C58" s="862"/>
      <c r="D58" s="1125" t="s">
        <v>18</v>
      </c>
      <c r="E58" s="1260"/>
      <c r="F58" s="1260"/>
      <c r="G58" s="1260"/>
      <c r="H58" s="1260"/>
      <c r="I58" s="1261"/>
      <c r="J58" s="863"/>
      <c r="K58" s="1262"/>
    </row>
    <row r="59" spans="1:11" ht="42.75" customHeight="1">
      <c r="A59" s="1262"/>
      <c r="B59" s="1264"/>
      <c r="C59" s="864"/>
      <c r="D59" s="1126" t="s">
        <v>72</v>
      </c>
      <c r="E59" s="1260"/>
      <c r="F59" s="1260"/>
      <c r="G59" s="1260"/>
      <c r="H59" s="1260"/>
      <c r="I59" s="1261"/>
      <c r="J59" s="863"/>
      <c r="K59" s="1262"/>
    </row>
    <row r="60" spans="1:11" ht="12.75" customHeight="1">
      <c r="A60" s="1262"/>
      <c r="B60" s="889" t="s">
        <v>73</v>
      </c>
      <c r="C60" s="866"/>
      <c r="D60" s="867" t="s">
        <v>10</v>
      </c>
      <c r="E60" s="868">
        <v>2020</v>
      </c>
      <c r="F60" s="869">
        <v>2021</v>
      </c>
      <c r="G60" s="867">
        <v>2022</v>
      </c>
      <c r="H60" s="867">
        <v>2023</v>
      </c>
      <c r="I60" s="867">
        <v>2024</v>
      </c>
      <c r="J60" s="867">
        <v>2025</v>
      </c>
      <c r="K60" s="1262"/>
    </row>
    <row r="61" spans="1:11" ht="12.75" customHeight="1">
      <c r="A61" s="1262"/>
      <c r="B61" s="1135" t="s">
        <v>74</v>
      </c>
      <c r="C61" s="20" t="s">
        <v>27</v>
      </c>
      <c r="D61" s="47">
        <v>0</v>
      </c>
      <c r="E61" s="856">
        <f t="shared" ref="E61:F61" si="7">E62+E63+E64+E65</f>
        <v>1</v>
      </c>
      <c r="F61" s="857">
        <f t="shared" si="7"/>
        <v>5</v>
      </c>
      <c r="G61" s="915">
        <v>14</v>
      </c>
      <c r="H61" s="857">
        <f>H62+H63+H64+H65</f>
        <v>14</v>
      </c>
      <c r="I61" s="915">
        <v>21</v>
      </c>
      <c r="J61" s="915">
        <v>21</v>
      </c>
      <c r="K61" s="1262"/>
    </row>
    <row r="62" spans="1:11" ht="12.75" customHeight="1">
      <c r="A62" s="1262"/>
      <c r="B62" s="1262"/>
      <c r="C62" s="33" t="s">
        <v>30</v>
      </c>
      <c r="D62" s="48"/>
      <c r="E62" s="916">
        <v>0</v>
      </c>
      <c r="F62" s="915">
        <v>0</v>
      </c>
      <c r="G62" s="917">
        <v>4</v>
      </c>
      <c r="H62" s="917">
        <v>2</v>
      </c>
      <c r="I62" s="917">
        <v>3</v>
      </c>
      <c r="J62" s="917">
        <v>3</v>
      </c>
      <c r="K62" s="1262"/>
    </row>
    <row r="63" spans="1:11" ht="12.75" customHeight="1">
      <c r="A63" s="1262"/>
      <c r="B63" s="1262"/>
      <c r="C63" s="33" t="s">
        <v>75</v>
      </c>
      <c r="D63" s="47">
        <v>0</v>
      </c>
      <c r="E63" s="856"/>
      <c r="F63" s="857"/>
      <c r="G63" s="918">
        <v>3</v>
      </c>
      <c r="H63" s="918">
        <v>4</v>
      </c>
      <c r="I63" s="918" t="s">
        <v>76</v>
      </c>
      <c r="J63" s="918" t="s">
        <v>76</v>
      </c>
      <c r="K63" s="1262"/>
    </row>
    <row r="64" spans="1:11" ht="12.75" customHeight="1">
      <c r="A64" s="1262"/>
      <c r="B64" s="1262"/>
      <c r="C64" s="33" t="s">
        <v>34</v>
      </c>
      <c r="D64" s="47">
        <v>0</v>
      </c>
      <c r="E64" s="47">
        <v>1</v>
      </c>
      <c r="F64" s="49">
        <v>2</v>
      </c>
      <c r="G64" s="49">
        <v>2</v>
      </c>
      <c r="H64" s="918"/>
      <c r="I64" s="918"/>
      <c r="J64" s="918"/>
      <c r="K64" s="1262"/>
    </row>
    <row r="65" spans="1:11" ht="12.75" customHeight="1">
      <c r="A65" s="1262"/>
      <c r="B65" s="1262"/>
      <c r="C65" s="33" t="s">
        <v>77</v>
      </c>
      <c r="D65" s="47"/>
      <c r="E65" s="856">
        <v>0</v>
      </c>
      <c r="F65" s="915">
        <v>3</v>
      </c>
      <c r="G65" s="915">
        <v>5</v>
      </c>
      <c r="H65" s="915">
        <v>8</v>
      </c>
      <c r="I65" s="915">
        <v>13</v>
      </c>
      <c r="J65" s="915">
        <v>13</v>
      </c>
      <c r="K65" s="1262"/>
    </row>
    <row r="66" spans="1:11" ht="12.75" customHeight="1">
      <c r="A66" s="1262"/>
      <c r="B66" s="1262"/>
      <c r="C66" s="858" t="s">
        <v>36</v>
      </c>
      <c r="D66" s="21"/>
      <c r="E66" s="861"/>
      <c r="F66" s="860"/>
      <c r="G66" s="919">
        <f>9+1+4+12</f>
        <v>26</v>
      </c>
      <c r="H66" s="860"/>
      <c r="I66" s="860"/>
      <c r="J66" s="860"/>
      <c r="K66" s="1262"/>
    </row>
    <row r="67" spans="1:11" ht="12.75" customHeight="1">
      <c r="A67" s="1262"/>
      <c r="B67" s="1262"/>
      <c r="C67" s="858" t="s">
        <v>16</v>
      </c>
      <c r="D67" s="21"/>
      <c r="E67" s="861">
        <v>0</v>
      </c>
      <c r="F67" s="920">
        <v>1</v>
      </c>
      <c r="G67" s="885">
        <v>1</v>
      </c>
      <c r="H67" s="860"/>
      <c r="I67" s="860"/>
      <c r="J67" s="860"/>
      <c r="K67" s="1262"/>
    </row>
    <row r="68" spans="1:11" ht="12.75" customHeight="1">
      <c r="A68" s="1262"/>
      <c r="B68" s="1262"/>
      <c r="C68" s="858" t="s">
        <v>17</v>
      </c>
      <c r="D68" s="21"/>
      <c r="E68" s="22"/>
      <c r="F68" s="23"/>
      <c r="G68" s="885">
        <v>4</v>
      </c>
      <c r="H68" s="22"/>
      <c r="I68" s="22"/>
      <c r="J68" s="22"/>
      <c r="K68" s="1262"/>
    </row>
    <row r="69" spans="1:11" ht="132.75" customHeight="1">
      <c r="A69" s="1262"/>
      <c r="B69" s="1262"/>
      <c r="C69" s="858" t="s">
        <v>43</v>
      </c>
      <c r="D69" s="21"/>
      <c r="E69" s="22" t="s">
        <v>78</v>
      </c>
      <c r="F69" s="23" t="s">
        <v>79</v>
      </c>
      <c r="G69" s="885" t="s">
        <v>80</v>
      </c>
      <c r="H69" s="22"/>
      <c r="I69" s="22"/>
      <c r="J69" s="22"/>
      <c r="K69" s="1262"/>
    </row>
    <row r="70" spans="1:11" ht="12.75" customHeight="1">
      <c r="A70" s="1262"/>
      <c r="B70" s="1262"/>
      <c r="C70" s="858" t="s">
        <v>81</v>
      </c>
      <c r="D70" s="21"/>
      <c r="E70" s="22"/>
      <c r="F70" s="23">
        <v>3</v>
      </c>
      <c r="G70" s="885">
        <v>12</v>
      </c>
      <c r="H70" s="22"/>
      <c r="I70" s="22"/>
      <c r="J70" s="22"/>
      <c r="K70" s="1262"/>
    </row>
    <row r="71" spans="1:11" ht="12.75" customHeight="1">
      <c r="A71" s="1262"/>
      <c r="B71" s="1262"/>
      <c r="C71" s="862"/>
      <c r="D71" s="1125" t="s">
        <v>18</v>
      </c>
      <c r="E71" s="1260"/>
      <c r="F71" s="1260"/>
      <c r="G71" s="1260"/>
      <c r="H71" s="1260"/>
      <c r="I71" s="1261"/>
      <c r="J71" s="863"/>
      <c r="K71" s="1262"/>
    </row>
    <row r="72" spans="1:11" ht="56.25" customHeight="1">
      <c r="A72" s="1264"/>
      <c r="B72" s="1264"/>
      <c r="C72" s="864"/>
      <c r="D72" s="1126" t="s">
        <v>82</v>
      </c>
      <c r="E72" s="1260"/>
      <c r="F72" s="1260"/>
      <c r="G72" s="1260"/>
      <c r="H72" s="1260"/>
      <c r="I72" s="1261"/>
      <c r="J72" s="870"/>
      <c r="K72" s="1264"/>
    </row>
    <row r="73" spans="1:11" ht="12.75" customHeight="1">
      <c r="A73" s="1138" t="s">
        <v>83</v>
      </c>
      <c r="B73" s="921"/>
      <c r="C73" s="922"/>
      <c r="D73" s="922" t="s">
        <v>84</v>
      </c>
      <c r="E73" s="923"/>
      <c r="F73" s="924"/>
      <c r="G73" s="922"/>
      <c r="H73" s="922" t="s">
        <v>85</v>
      </c>
      <c r="I73" s="1145" t="s">
        <v>86</v>
      </c>
      <c r="J73" s="1260"/>
      <c r="K73" s="1261"/>
    </row>
    <row r="74" spans="1:11" ht="12.75" customHeight="1">
      <c r="A74" s="1264"/>
      <c r="B74" s="925"/>
      <c r="C74" s="916"/>
      <c r="D74" s="916"/>
      <c r="E74" s="856"/>
      <c r="F74" s="915"/>
      <c r="G74" s="916"/>
      <c r="H74" s="916"/>
      <c r="I74" s="1140"/>
      <c r="J74" s="1260"/>
      <c r="K74" s="1261"/>
    </row>
    <row r="75" spans="1:11" ht="12.75" customHeight="1">
      <c r="A75" s="1138" t="s">
        <v>87</v>
      </c>
      <c r="B75" s="50" t="s">
        <v>88</v>
      </c>
      <c r="C75" s="51"/>
      <c r="D75" s="1136"/>
      <c r="E75" s="1266"/>
      <c r="F75" s="1266"/>
      <c r="G75" s="1266"/>
      <c r="H75" s="1266"/>
      <c r="I75" s="1266"/>
      <c r="J75" s="1266"/>
      <c r="K75" s="1267"/>
    </row>
    <row r="76" spans="1:11" ht="12.75" customHeight="1">
      <c r="A76" s="1264"/>
      <c r="B76" s="925"/>
      <c r="C76" s="926"/>
      <c r="D76" s="1265"/>
      <c r="E76" s="1268"/>
      <c r="F76" s="1268"/>
      <c r="G76" s="1268"/>
      <c r="H76" s="1268"/>
      <c r="I76" s="1268"/>
      <c r="J76" s="1268"/>
      <c r="K76" s="1269"/>
    </row>
    <row r="77" spans="1:11" ht="12.75" customHeight="1">
      <c r="A77" s="927" t="s">
        <v>89</v>
      </c>
      <c r="B77" s="927"/>
      <c r="C77" s="928"/>
      <c r="D77" s="928"/>
      <c r="E77" s="929"/>
      <c r="F77" s="930"/>
      <c r="G77" s="928"/>
      <c r="H77" s="928"/>
      <c r="I77" s="928"/>
      <c r="J77" s="928"/>
      <c r="K77" s="931"/>
    </row>
    <row r="78" spans="1:11" ht="12.75" customHeight="1">
      <c r="A78" s="14" t="s">
        <v>90</v>
      </c>
      <c r="B78" s="15" t="s">
        <v>91</v>
      </c>
      <c r="C78" s="932"/>
      <c r="D78" s="17" t="s">
        <v>10</v>
      </c>
      <c r="E78" s="868">
        <v>2020</v>
      </c>
      <c r="F78" s="869">
        <v>2021</v>
      </c>
      <c r="G78" s="867">
        <v>2022</v>
      </c>
      <c r="H78" s="867">
        <v>2023</v>
      </c>
      <c r="I78" s="867">
        <v>2024</v>
      </c>
      <c r="J78" s="867">
        <v>2025</v>
      </c>
      <c r="K78" s="52" t="s">
        <v>24</v>
      </c>
    </row>
    <row r="79" spans="1:11" ht="13.5" customHeight="1">
      <c r="A79" s="1142" t="s">
        <v>92</v>
      </c>
      <c r="B79" s="1124" t="s">
        <v>93</v>
      </c>
      <c r="C79" s="20" t="s">
        <v>13</v>
      </c>
      <c r="D79" s="915"/>
      <c r="E79" s="915">
        <v>12</v>
      </c>
      <c r="F79" s="915">
        <v>12</v>
      </c>
      <c r="G79" s="915">
        <v>22</v>
      </c>
      <c r="H79" s="933">
        <v>26</v>
      </c>
      <c r="I79" s="933">
        <v>27</v>
      </c>
      <c r="J79" s="933">
        <v>27</v>
      </c>
      <c r="K79" s="1143" t="s">
        <v>94</v>
      </c>
    </row>
    <row r="80" spans="1:11" ht="12.75" customHeight="1">
      <c r="A80" s="1262"/>
      <c r="B80" s="1262"/>
      <c r="C80" s="33" t="s">
        <v>95</v>
      </c>
      <c r="D80" s="53"/>
      <c r="E80" s="54">
        <v>12</v>
      </c>
      <c r="F80" s="54">
        <v>12</v>
      </c>
      <c r="G80" s="55">
        <v>22</v>
      </c>
      <c r="H80" s="54"/>
      <c r="I80" s="28"/>
      <c r="J80" s="28"/>
      <c r="K80" s="1262"/>
    </row>
    <row r="81" spans="1:11" ht="12.75" customHeight="1">
      <c r="A81" s="1262"/>
      <c r="B81" s="1262"/>
      <c r="C81" s="1125" t="s">
        <v>18</v>
      </c>
      <c r="D81" s="1260"/>
      <c r="E81" s="1260"/>
      <c r="F81" s="1260"/>
      <c r="G81" s="1260"/>
      <c r="H81" s="1260"/>
      <c r="I81" s="1261"/>
      <c r="J81" s="863"/>
      <c r="K81" s="1262"/>
    </row>
    <row r="82" spans="1:11" ht="12.75" customHeight="1">
      <c r="A82" s="1262"/>
      <c r="B82" s="1264"/>
      <c r="C82" s="1126" t="s">
        <v>96</v>
      </c>
      <c r="D82" s="1260"/>
      <c r="E82" s="1260"/>
      <c r="F82" s="1260"/>
      <c r="G82" s="1260"/>
      <c r="H82" s="1260"/>
      <c r="I82" s="1261"/>
      <c r="J82" s="863"/>
      <c r="K82" s="1262"/>
    </row>
    <row r="83" spans="1:11" ht="12.75" customHeight="1">
      <c r="A83" s="1262"/>
      <c r="B83" s="889" t="s">
        <v>97</v>
      </c>
      <c r="C83" s="866"/>
      <c r="D83" s="867" t="s">
        <v>10</v>
      </c>
      <c r="E83" s="868">
        <v>2020</v>
      </c>
      <c r="F83" s="869">
        <v>2021</v>
      </c>
      <c r="G83" s="867">
        <v>2022</v>
      </c>
      <c r="H83" s="867">
        <v>2023</v>
      </c>
      <c r="I83" s="867">
        <v>2024</v>
      </c>
      <c r="J83" s="867">
        <v>2025</v>
      </c>
      <c r="K83" s="1262"/>
    </row>
    <row r="84" spans="1:11" ht="12.75" customHeight="1">
      <c r="A84" s="1262"/>
      <c r="B84" s="1124" t="s">
        <v>98</v>
      </c>
      <c r="C84" s="934" t="s">
        <v>13</v>
      </c>
      <c r="D84" s="856"/>
      <c r="E84" s="872">
        <v>0</v>
      </c>
      <c r="F84" s="874">
        <v>65000</v>
      </c>
      <c r="G84" s="935">
        <v>115033</v>
      </c>
      <c r="H84" s="935">
        <f>G85+40000</f>
        <v>182682</v>
      </c>
      <c r="I84" s="935">
        <v>200000</v>
      </c>
      <c r="J84" s="935">
        <v>250000</v>
      </c>
      <c r="K84" s="1262"/>
    </row>
    <row r="85" spans="1:11" ht="12.75" customHeight="1">
      <c r="A85" s="1262"/>
      <c r="B85" s="1262"/>
      <c r="C85" s="20" t="s">
        <v>95</v>
      </c>
      <c r="D85" s="936"/>
      <c r="E85" s="56" t="s">
        <v>99</v>
      </c>
      <c r="F85" s="874">
        <v>70387</v>
      </c>
      <c r="G85" s="57">
        <v>142682</v>
      </c>
      <c r="H85" s="56"/>
      <c r="I85" s="56"/>
      <c r="J85" s="56"/>
      <c r="K85" s="1262"/>
    </row>
    <row r="86" spans="1:11" ht="12.75" customHeight="1">
      <c r="A86" s="1262"/>
      <c r="B86" s="1262"/>
      <c r="C86" s="1125" t="s">
        <v>18</v>
      </c>
      <c r="D86" s="1260"/>
      <c r="E86" s="1260"/>
      <c r="F86" s="1260"/>
      <c r="G86" s="1260"/>
      <c r="H86" s="1260"/>
      <c r="I86" s="1261"/>
      <c r="J86" s="863"/>
      <c r="K86" s="1262"/>
    </row>
    <row r="87" spans="1:11" ht="51" customHeight="1">
      <c r="A87" s="1262"/>
      <c r="B87" s="1264"/>
      <c r="C87" s="1126" t="s">
        <v>100</v>
      </c>
      <c r="D87" s="1260"/>
      <c r="E87" s="1260"/>
      <c r="F87" s="1260"/>
      <c r="G87" s="1260"/>
      <c r="H87" s="1260"/>
      <c r="I87" s="1261"/>
      <c r="J87" s="863"/>
      <c r="K87" s="1262"/>
    </row>
    <row r="88" spans="1:11" ht="12.75" customHeight="1">
      <c r="A88" s="1262"/>
      <c r="B88" s="889" t="s">
        <v>101</v>
      </c>
      <c r="C88" s="866"/>
      <c r="D88" s="867" t="s">
        <v>10</v>
      </c>
      <c r="E88" s="868">
        <v>2020</v>
      </c>
      <c r="F88" s="869">
        <v>2021</v>
      </c>
      <c r="G88" s="867">
        <v>2022</v>
      </c>
      <c r="H88" s="867">
        <v>2023</v>
      </c>
      <c r="I88" s="867">
        <v>2024</v>
      </c>
      <c r="J88" s="867">
        <v>2025</v>
      </c>
      <c r="K88" s="1262"/>
    </row>
    <row r="89" spans="1:11" ht="12.75" customHeight="1">
      <c r="A89" s="1262"/>
      <c r="B89" s="1124" t="s">
        <v>102</v>
      </c>
      <c r="C89" s="934" t="s">
        <v>13</v>
      </c>
      <c r="D89" s="857" t="s">
        <v>103</v>
      </c>
      <c r="E89" s="937" t="s">
        <v>103</v>
      </c>
      <c r="F89" s="937">
        <v>0.3</v>
      </c>
      <c r="G89" s="937">
        <v>0.5</v>
      </c>
      <c r="H89" s="938">
        <v>0.65</v>
      </c>
      <c r="I89" s="938">
        <v>0.7</v>
      </c>
      <c r="J89" s="938">
        <v>0.7</v>
      </c>
      <c r="K89" s="1262"/>
    </row>
    <row r="90" spans="1:11" ht="12.75" customHeight="1">
      <c r="A90" s="1262"/>
      <c r="B90" s="1262"/>
      <c r="C90" s="20" t="s">
        <v>95</v>
      </c>
      <c r="D90" s="939"/>
      <c r="E90" s="54" t="s">
        <v>104</v>
      </c>
      <c r="F90" s="54" t="s">
        <v>105</v>
      </c>
      <c r="G90" s="58">
        <v>0.62</v>
      </c>
      <c r="H90" s="54"/>
      <c r="I90" s="54"/>
      <c r="J90" s="54"/>
      <c r="K90" s="1262"/>
    </row>
    <row r="91" spans="1:11" ht="12.75" customHeight="1">
      <c r="A91" s="1264"/>
      <c r="B91" s="1262"/>
      <c r="C91" s="1125" t="s">
        <v>18</v>
      </c>
      <c r="D91" s="1260"/>
      <c r="E91" s="1260"/>
      <c r="F91" s="1260"/>
      <c r="G91" s="1260"/>
      <c r="H91" s="1260"/>
      <c r="I91" s="1261"/>
      <c r="J91" s="940"/>
      <c r="K91" s="59" t="s">
        <v>106</v>
      </c>
    </row>
    <row r="92" spans="1:11" ht="12.75" customHeight="1">
      <c r="A92" s="14" t="s">
        <v>107</v>
      </c>
      <c r="B92" s="1264"/>
      <c r="C92" s="1126" t="s">
        <v>108</v>
      </c>
      <c r="D92" s="1260"/>
      <c r="E92" s="1260"/>
      <c r="F92" s="1260"/>
      <c r="G92" s="1260"/>
      <c r="H92" s="1260"/>
      <c r="I92" s="1261"/>
      <c r="J92" s="870"/>
      <c r="K92" s="941" t="s">
        <v>109</v>
      </c>
    </row>
    <row r="93" spans="1:11" ht="12.75" customHeight="1">
      <c r="A93" s="1138" t="s">
        <v>83</v>
      </c>
      <c r="B93" s="921" t="s">
        <v>110</v>
      </c>
      <c r="C93" s="922"/>
      <c r="D93" s="922" t="s">
        <v>84</v>
      </c>
      <c r="E93" s="923"/>
      <c r="F93" s="924"/>
      <c r="G93" s="922"/>
      <c r="H93" s="922" t="s">
        <v>85</v>
      </c>
      <c r="I93" s="1139" t="s">
        <v>86</v>
      </c>
      <c r="J93" s="1268"/>
      <c r="K93" s="1269"/>
    </row>
    <row r="94" spans="1:11" ht="12.75" customHeight="1">
      <c r="A94" s="1264"/>
      <c r="B94" s="925"/>
      <c r="C94" s="916"/>
      <c r="D94" s="916"/>
      <c r="E94" s="856"/>
      <c r="F94" s="915"/>
      <c r="G94" s="916"/>
      <c r="H94" s="916"/>
      <c r="I94" s="1140"/>
      <c r="J94" s="1260"/>
      <c r="K94" s="1261"/>
    </row>
    <row r="95" spans="1:11" ht="12.75" customHeight="1">
      <c r="A95" s="1138" t="s">
        <v>87</v>
      </c>
      <c r="B95" s="921" t="s">
        <v>88</v>
      </c>
      <c r="C95" s="51"/>
      <c r="D95" s="1136"/>
      <c r="E95" s="1266"/>
      <c r="F95" s="1266"/>
      <c r="G95" s="1266"/>
      <c r="H95" s="1266"/>
      <c r="I95" s="1266"/>
      <c r="J95" s="1266"/>
      <c r="K95" s="1267"/>
    </row>
    <row r="96" spans="1:11" ht="12.75" customHeight="1">
      <c r="A96" s="1264"/>
      <c r="B96" s="925"/>
      <c r="C96" s="926"/>
      <c r="D96" s="1265"/>
      <c r="E96" s="1268"/>
      <c r="F96" s="1268"/>
      <c r="G96" s="1268"/>
      <c r="H96" s="1268"/>
      <c r="I96" s="1268"/>
      <c r="J96" s="1268"/>
      <c r="K96" s="1269"/>
    </row>
    <row r="97" spans="1:11" ht="12.75" customHeight="1">
      <c r="A97" s="14" t="s">
        <v>111</v>
      </c>
      <c r="B97" s="15" t="s">
        <v>112</v>
      </c>
      <c r="C97" s="16"/>
      <c r="D97" s="17" t="s">
        <v>10</v>
      </c>
      <c r="E97" s="868">
        <v>2020</v>
      </c>
      <c r="F97" s="869">
        <v>2021</v>
      </c>
      <c r="G97" s="867">
        <v>2022</v>
      </c>
      <c r="H97" s="867">
        <v>2023</v>
      </c>
      <c r="I97" s="867">
        <v>2024</v>
      </c>
      <c r="J97" s="867">
        <v>2025</v>
      </c>
      <c r="K97" s="52" t="s">
        <v>24</v>
      </c>
    </row>
    <row r="98" spans="1:11" ht="13.5" customHeight="1">
      <c r="A98" s="1142" t="s">
        <v>113</v>
      </c>
      <c r="B98" s="1124" t="s">
        <v>114</v>
      </c>
      <c r="C98" s="60" t="s">
        <v>13</v>
      </c>
      <c r="D98" s="915"/>
      <c r="E98" s="915">
        <v>12</v>
      </c>
      <c r="F98" s="915">
        <v>12</v>
      </c>
      <c r="G98" s="915">
        <v>22</v>
      </c>
      <c r="H98" s="915">
        <v>26</v>
      </c>
      <c r="I98" s="915">
        <v>27</v>
      </c>
      <c r="J98" s="915">
        <v>27</v>
      </c>
      <c r="K98" s="1141" t="s">
        <v>115</v>
      </c>
    </row>
    <row r="99" spans="1:11" ht="12.75" customHeight="1">
      <c r="A99" s="1262"/>
      <c r="B99" s="1262"/>
      <c r="C99" s="942" t="s">
        <v>95</v>
      </c>
      <c r="D99" s="53"/>
      <c r="E99" s="54" t="s">
        <v>116</v>
      </c>
      <c r="F99" s="54">
        <v>12</v>
      </c>
      <c r="G99" s="54">
        <v>22</v>
      </c>
      <c r="H99" s="54"/>
      <c r="I99" s="54"/>
      <c r="J99" s="54"/>
      <c r="K99" s="1262"/>
    </row>
    <row r="100" spans="1:11" ht="15" customHeight="1">
      <c r="A100" s="1262"/>
      <c r="B100" s="1262"/>
      <c r="C100" s="1137" t="s">
        <v>18</v>
      </c>
      <c r="D100" s="1260"/>
      <c r="E100" s="1260"/>
      <c r="F100" s="1260"/>
      <c r="G100" s="1260"/>
      <c r="H100" s="1260"/>
      <c r="I100" s="1261"/>
      <c r="J100" s="943"/>
      <c r="K100" s="1262"/>
    </row>
    <row r="101" spans="1:11" ht="19.5" customHeight="1">
      <c r="A101" s="1262"/>
      <c r="B101" s="1264"/>
      <c r="C101" s="1126" t="s">
        <v>96</v>
      </c>
      <c r="D101" s="1260"/>
      <c r="E101" s="1260"/>
      <c r="F101" s="1260"/>
      <c r="G101" s="1260"/>
      <c r="H101" s="1260"/>
      <c r="I101" s="1261"/>
      <c r="J101" s="863"/>
      <c r="K101" s="1262"/>
    </row>
    <row r="102" spans="1:11" ht="15" customHeight="1">
      <c r="A102" s="1262"/>
      <c r="B102" s="15" t="s">
        <v>117</v>
      </c>
      <c r="C102" s="16"/>
      <c r="D102" s="17" t="s">
        <v>10</v>
      </c>
      <c r="E102" s="868">
        <v>2020</v>
      </c>
      <c r="F102" s="869">
        <v>2021</v>
      </c>
      <c r="G102" s="867">
        <v>2022</v>
      </c>
      <c r="H102" s="867">
        <v>2023</v>
      </c>
      <c r="I102" s="867">
        <v>2024</v>
      </c>
      <c r="J102" s="867">
        <v>2025</v>
      </c>
      <c r="K102" s="1262"/>
    </row>
    <row r="103" spans="1:11" ht="13.5" customHeight="1">
      <c r="A103" s="1262"/>
      <c r="B103" s="1124" t="s">
        <v>118</v>
      </c>
      <c r="C103" s="20" t="s">
        <v>13</v>
      </c>
      <c r="D103" s="857"/>
      <c r="E103" s="857">
        <v>0</v>
      </c>
      <c r="F103" s="857">
        <v>10</v>
      </c>
      <c r="G103" s="857">
        <v>12</v>
      </c>
      <c r="H103" s="857">
        <v>18</v>
      </c>
      <c r="I103" s="857">
        <v>24</v>
      </c>
      <c r="J103" s="857">
        <v>24</v>
      </c>
      <c r="K103" s="1262"/>
    </row>
    <row r="104" spans="1:11" ht="15" customHeight="1">
      <c r="A104" s="1262"/>
      <c r="B104" s="1262"/>
      <c r="C104" s="944" t="s">
        <v>95</v>
      </c>
      <c r="D104" s="53"/>
      <c r="E104" s="54">
        <v>0</v>
      </c>
      <c r="F104" s="60">
        <v>6</v>
      </c>
      <c r="G104" s="55">
        <v>11</v>
      </c>
      <c r="H104" s="54"/>
      <c r="I104" s="54"/>
      <c r="J104" s="54"/>
      <c r="K104" s="1262"/>
    </row>
    <row r="105" spans="1:11" ht="13.5" customHeight="1">
      <c r="A105" s="1262"/>
      <c r="B105" s="1262"/>
      <c r="C105" s="1125" t="s">
        <v>18</v>
      </c>
      <c r="D105" s="1260"/>
      <c r="E105" s="1260"/>
      <c r="F105" s="1260"/>
      <c r="G105" s="1260"/>
      <c r="H105" s="1260"/>
      <c r="I105" s="1261"/>
      <c r="J105" s="863"/>
      <c r="K105" s="1262"/>
    </row>
    <row r="106" spans="1:11" ht="15" customHeight="1">
      <c r="A106" s="1262"/>
      <c r="B106" s="1264"/>
      <c r="C106" s="1126" t="s">
        <v>96</v>
      </c>
      <c r="D106" s="1260"/>
      <c r="E106" s="1260"/>
      <c r="F106" s="1260"/>
      <c r="G106" s="1260"/>
      <c r="H106" s="1260"/>
      <c r="I106" s="1261"/>
      <c r="J106" s="863"/>
      <c r="K106" s="1262"/>
    </row>
    <row r="107" spans="1:11" ht="15" customHeight="1">
      <c r="A107" s="1262"/>
      <c r="B107" s="889" t="s">
        <v>119</v>
      </c>
      <c r="C107" s="866"/>
      <c r="D107" s="867" t="s">
        <v>10</v>
      </c>
      <c r="E107" s="868">
        <v>2020</v>
      </c>
      <c r="F107" s="869">
        <v>2021</v>
      </c>
      <c r="G107" s="867">
        <v>2022</v>
      </c>
      <c r="H107" s="867">
        <v>2023</v>
      </c>
      <c r="I107" s="867">
        <v>2024</v>
      </c>
      <c r="J107" s="867">
        <v>2025</v>
      </c>
      <c r="K107" s="1262"/>
    </row>
    <row r="108" spans="1:11" ht="15" customHeight="1">
      <c r="A108" s="1262"/>
      <c r="B108" s="1124" t="s">
        <v>120</v>
      </c>
      <c r="C108" s="61" t="s">
        <v>13</v>
      </c>
      <c r="D108" s="945"/>
      <c r="E108" s="872">
        <v>0</v>
      </c>
      <c r="F108" s="874">
        <v>45000</v>
      </c>
      <c r="G108" s="935">
        <v>52623</v>
      </c>
      <c r="H108" s="935">
        <v>115000</v>
      </c>
      <c r="I108" s="935">
        <v>125000</v>
      </c>
      <c r="J108" s="935">
        <v>135000</v>
      </c>
      <c r="K108" s="1264"/>
    </row>
    <row r="109" spans="1:11" ht="12.75" customHeight="1">
      <c r="A109" s="1262"/>
      <c r="B109" s="1262"/>
      <c r="C109" s="20" t="s">
        <v>95</v>
      </c>
      <c r="D109" s="21"/>
      <c r="E109" s="56" t="s">
        <v>121</v>
      </c>
      <c r="F109" s="62">
        <v>45122</v>
      </c>
      <c r="G109" s="63">
        <v>95370</v>
      </c>
      <c r="H109" s="56"/>
      <c r="I109" s="56"/>
      <c r="J109" s="56"/>
      <c r="K109" s="946"/>
    </row>
    <row r="110" spans="1:11" ht="15" customHeight="1">
      <c r="A110" s="1262"/>
      <c r="B110" s="1262"/>
      <c r="C110" s="1125" t="s">
        <v>18</v>
      </c>
      <c r="D110" s="1260"/>
      <c r="E110" s="1260"/>
      <c r="F110" s="1260"/>
      <c r="G110" s="1260"/>
      <c r="H110" s="1260"/>
      <c r="I110" s="1261"/>
      <c r="J110" s="870"/>
      <c r="K110" s="947" t="s">
        <v>106</v>
      </c>
    </row>
    <row r="111" spans="1:11" ht="28.5" customHeight="1">
      <c r="A111" s="14" t="s">
        <v>107</v>
      </c>
      <c r="B111" s="1264"/>
      <c r="C111" s="1126" t="s">
        <v>122</v>
      </c>
      <c r="D111" s="1260"/>
      <c r="E111" s="1260"/>
      <c r="F111" s="1260"/>
      <c r="G111" s="1260"/>
      <c r="H111" s="1260"/>
      <c r="I111" s="1261"/>
      <c r="J111" s="870"/>
      <c r="K111" s="948" t="s">
        <v>123</v>
      </c>
    </row>
    <row r="112" spans="1:11" ht="12.75" customHeight="1">
      <c r="A112" s="1138" t="s">
        <v>83</v>
      </c>
      <c r="B112" s="921" t="s">
        <v>110</v>
      </c>
      <c r="C112" s="922"/>
      <c r="D112" s="922" t="s">
        <v>84</v>
      </c>
      <c r="E112" s="923"/>
      <c r="F112" s="924"/>
      <c r="G112" s="922"/>
      <c r="H112" s="922" t="s">
        <v>85</v>
      </c>
      <c r="I112" s="1145" t="s">
        <v>86</v>
      </c>
      <c r="J112" s="1260"/>
      <c r="K112" s="1261"/>
    </row>
    <row r="113" spans="1:11" ht="12.75" customHeight="1">
      <c r="A113" s="1264"/>
      <c r="B113" s="925"/>
      <c r="C113" s="916"/>
      <c r="D113" s="916"/>
      <c r="E113" s="856"/>
      <c r="F113" s="915"/>
      <c r="G113" s="916"/>
      <c r="H113" s="916"/>
      <c r="I113" s="1140"/>
      <c r="J113" s="1260"/>
      <c r="K113" s="1261"/>
    </row>
    <row r="114" spans="1:11" ht="12.75" customHeight="1">
      <c r="A114" s="1138" t="s">
        <v>87</v>
      </c>
      <c r="B114" s="921" t="s">
        <v>88</v>
      </c>
      <c r="C114" s="51"/>
      <c r="D114" s="1136"/>
      <c r="E114" s="1266"/>
      <c r="F114" s="1266"/>
      <c r="G114" s="1266"/>
      <c r="H114" s="1266"/>
      <c r="I114" s="1266"/>
      <c r="J114" s="1266"/>
      <c r="K114" s="1267"/>
    </row>
    <row r="115" spans="1:11" ht="12.75" customHeight="1">
      <c r="A115" s="1264"/>
      <c r="B115" s="925"/>
      <c r="C115" s="926"/>
      <c r="D115" s="1265"/>
      <c r="E115" s="1268"/>
      <c r="F115" s="1268"/>
      <c r="G115" s="1268"/>
      <c r="H115" s="1268"/>
      <c r="I115" s="1268"/>
      <c r="J115" s="1268"/>
      <c r="K115" s="1269"/>
    </row>
    <row r="116" spans="1:11" ht="12.75" customHeight="1">
      <c r="A116" s="14" t="s">
        <v>124</v>
      </c>
      <c r="B116" s="15" t="s">
        <v>125</v>
      </c>
      <c r="C116" s="16"/>
      <c r="D116" s="17" t="s">
        <v>10</v>
      </c>
      <c r="E116" s="868">
        <v>2020</v>
      </c>
      <c r="F116" s="869">
        <v>2021</v>
      </c>
      <c r="G116" s="867">
        <v>2022</v>
      </c>
      <c r="H116" s="867">
        <v>2023</v>
      </c>
      <c r="I116" s="867">
        <v>2024</v>
      </c>
      <c r="J116" s="867">
        <v>2025</v>
      </c>
      <c r="K116" s="52" t="s">
        <v>24</v>
      </c>
    </row>
    <row r="117" spans="1:11" ht="13.5" customHeight="1">
      <c r="A117" s="1124" t="s">
        <v>126</v>
      </c>
      <c r="B117" s="1124" t="s">
        <v>127</v>
      </c>
      <c r="C117" s="20" t="s">
        <v>13</v>
      </c>
      <c r="D117" s="857"/>
      <c r="E117" s="857">
        <v>6</v>
      </c>
      <c r="F117" s="857">
        <v>6</v>
      </c>
      <c r="G117" s="857">
        <v>6</v>
      </c>
      <c r="H117" s="949">
        <v>6</v>
      </c>
      <c r="I117" s="949">
        <v>6</v>
      </c>
      <c r="J117" s="949">
        <v>6</v>
      </c>
      <c r="K117" s="1143" t="s">
        <v>128</v>
      </c>
    </row>
    <row r="118" spans="1:11" ht="13.5" customHeight="1">
      <c r="A118" s="1262"/>
      <c r="B118" s="1262"/>
      <c r="C118" s="944"/>
      <c r="D118" s="857" t="s">
        <v>129</v>
      </c>
      <c r="E118" s="857">
        <v>6</v>
      </c>
      <c r="F118" s="857">
        <v>6</v>
      </c>
      <c r="G118" s="857"/>
      <c r="H118" s="857"/>
      <c r="I118" s="857"/>
      <c r="J118" s="857"/>
      <c r="K118" s="1262"/>
    </row>
    <row r="119" spans="1:11" ht="12.75" customHeight="1">
      <c r="A119" s="1262"/>
      <c r="B119" s="1262"/>
      <c r="C119" s="944" t="s">
        <v>95</v>
      </c>
      <c r="D119" s="53"/>
      <c r="E119" s="54">
        <v>6</v>
      </c>
      <c r="F119" s="54">
        <v>6</v>
      </c>
      <c r="G119" s="55">
        <v>6</v>
      </c>
      <c r="H119" s="54"/>
      <c r="I119" s="56"/>
      <c r="J119" s="56"/>
      <c r="K119" s="1262"/>
    </row>
    <row r="120" spans="1:11" ht="12.75" customHeight="1">
      <c r="A120" s="1262"/>
      <c r="B120" s="1262"/>
      <c r="C120" s="1125" t="s">
        <v>18</v>
      </c>
      <c r="D120" s="1260"/>
      <c r="E120" s="1260"/>
      <c r="F120" s="1260"/>
      <c r="G120" s="1260"/>
      <c r="H120" s="1260"/>
      <c r="I120" s="1261"/>
      <c r="J120" s="863"/>
      <c r="K120" s="1262"/>
    </row>
    <row r="121" spans="1:11" ht="12.75" customHeight="1">
      <c r="A121" s="1262"/>
      <c r="B121" s="1264"/>
      <c r="C121" s="1126" t="s">
        <v>130</v>
      </c>
      <c r="D121" s="1260"/>
      <c r="E121" s="1260"/>
      <c r="F121" s="1260"/>
      <c r="G121" s="1260"/>
      <c r="H121" s="1260"/>
      <c r="I121" s="1261"/>
      <c r="J121" s="863"/>
      <c r="K121" s="1262"/>
    </row>
    <row r="122" spans="1:11" ht="12.75" customHeight="1">
      <c r="A122" s="1262"/>
      <c r="B122" s="15" t="s">
        <v>131</v>
      </c>
      <c r="C122" s="16"/>
      <c r="D122" s="17" t="s">
        <v>10</v>
      </c>
      <c r="E122" s="868">
        <v>2020</v>
      </c>
      <c r="F122" s="869">
        <v>2021</v>
      </c>
      <c r="G122" s="867">
        <v>2022</v>
      </c>
      <c r="H122" s="867">
        <v>2023</v>
      </c>
      <c r="I122" s="867">
        <v>2024</v>
      </c>
      <c r="J122" s="867">
        <v>2025</v>
      </c>
      <c r="K122" s="1262"/>
    </row>
    <row r="123" spans="1:11" ht="13.5" customHeight="1">
      <c r="A123" s="1262"/>
      <c r="B123" s="1148" t="s">
        <v>132</v>
      </c>
      <c r="C123" s="944"/>
      <c r="D123" s="856"/>
      <c r="E123" s="856"/>
      <c r="F123" s="946"/>
      <c r="G123" s="946">
        <v>5</v>
      </c>
      <c r="H123" s="950">
        <v>3</v>
      </c>
      <c r="I123" s="950">
        <v>4</v>
      </c>
      <c r="J123" s="950">
        <v>5</v>
      </c>
      <c r="K123" s="1262"/>
    </row>
    <row r="124" spans="1:11" ht="13.5" customHeight="1">
      <c r="A124" s="1262"/>
      <c r="B124" s="1262"/>
      <c r="C124" s="944" t="s">
        <v>95</v>
      </c>
      <c r="D124" s="21"/>
      <c r="E124" s="56">
        <v>0</v>
      </c>
      <c r="F124" s="54" t="s">
        <v>133</v>
      </c>
      <c r="G124" s="55">
        <v>1</v>
      </c>
      <c r="H124" s="56"/>
      <c r="I124" s="56"/>
      <c r="J124" s="56"/>
      <c r="K124" s="1264"/>
    </row>
    <row r="125" spans="1:11" ht="12.75" customHeight="1">
      <c r="A125" s="1262"/>
      <c r="B125" s="1262"/>
      <c r="C125" s="1125" t="s">
        <v>18</v>
      </c>
      <c r="D125" s="1260"/>
      <c r="E125" s="1260"/>
      <c r="F125" s="1260"/>
      <c r="G125" s="1260"/>
      <c r="H125" s="1260"/>
      <c r="I125" s="1261"/>
      <c r="J125" s="940"/>
      <c r="K125" s="59" t="s">
        <v>106</v>
      </c>
    </row>
    <row r="126" spans="1:11" ht="12.75" customHeight="1">
      <c r="A126" s="14" t="s">
        <v>134</v>
      </c>
      <c r="B126" s="1264"/>
      <c r="C126" s="1126"/>
      <c r="D126" s="1260"/>
      <c r="E126" s="1260"/>
      <c r="F126" s="1260"/>
      <c r="G126" s="1260"/>
      <c r="H126" s="1260"/>
      <c r="I126" s="1261"/>
      <c r="J126" s="870"/>
      <c r="K126" s="948" t="s">
        <v>123</v>
      </c>
    </row>
    <row r="127" spans="1:11" ht="12.75" customHeight="1">
      <c r="A127" s="1138" t="s">
        <v>83</v>
      </c>
      <c r="B127" s="921" t="s">
        <v>110</v>
      </c>
      <c r="C127" s="922"/>
      <c r="D127" s="922" t="s">
        <v>84</v>
      </c>
      <c r="E127" s="923"/>
      <c r="F127" s="924"/>
      <c r="G127" s="922"/>
      <c r="H127" s="922" t="s">
        <v>85</v>
      </c>
      <c r="I127" s="1145" t="s">
        <v>86</v>
      </c>
      <c r="J127" s="1260"/>
      <c r="K127" s="1261"/>
    </row>
    <row r="128" spans="1:11" ht="12.75" customHeight="1">
      <c r="A128" s="1264"/>
      <c r="B128" s="925"/>
      <c r="C128" s="916"/>
      <c r="D128" s="916"/>
      <c r="E128" s="856"/>
      <c r="F128" s="915"/>
      <c r="G128" s="916"/>
      <c r="H128" s="916"/>
      <c r="I128" s="1140"/>
      <c r="J128" s="1260"/>
      <c r="K128" s="1261"/>
    </row>
    <row r="129" spans="1:11" ht="12.75" customHeight="1">
      <c r="A129" s="1138" t="s">
        <v>87</v>
      </c>
      <c r="B129" s="921" t="s">
        <v>88</v>
      </c>
      <c r="C129" s="51"/>
      <c r="D129" s="1136"/>
      <c r="E129" s="1266"/>
      <c r="F129" s="1266"/>
      <c r="G129" s="1266"/>
      <c r="H129" s="1266"/>
      <c r="I129" s="1266"/>
      <c r="J129" s="1266"/>
      <c r="K129" s="1267"/>
    </row>
    <row r="130" spans="1:11" ht="12.75" customHeight="1">
      <c r="A130" s="1264"/>
      <c r="B130" s="925"/>
      <c r="C130" s="926"/>
      <c r="D130" s="1265"/>
      <c r="E130" s="1268"/>
      <c r="F130" s="1268"/>
      <c r="G130" s="1268"/>
      <c r="H130" s="1268"/>
      <c r="I130" s="1268"/>
      <c r="J130" s="1268"/>
      <c r="K130" s="1269"/>
    </row>
    <row r="131" spans="1:11" ht="12.75" customHeight="1">
      <c r="A131" s="927" t="s">
        <v>135</v>
      </c>
      <c r="B131" s="927"/>
      <c r="C131" s="928"/>
      <c r="D131" s="928"/>
      <c r="E131" s="929"/>
      <c r="F131" s="930"/>
      <c r="G131" s="928"/>
      <c r="H131" s="928"/>
      <c r="I131" s="928"/>
      <c r="J131" s="928"/>
      <c r="K131" s="931"/>
    </row>
    <row r="132" spans="1:11" ht="12.75" customHeight="1">
      <c r="A132" s="14" t="s">
        <v>136</v>
      </c>
      <c r="B132" s="15" t="s">
        <v>137</v>
      </c>
      <c r="C132" s="16"/>
      <c r="D132" s="17" t="s">
        <v>10</v>
      </c>
      <c r="E132" s="868">
        <v>2020</v>
      </c>
      <c r="F132" s="869">
        <v>2021</v>
      </c>
      <c r="G132" s="867">
        <v>2022</v>
      </c>
      <c r="H132" s="867">
        <v>2023</v>
      </c>
      <c r="I132" s="867">
        <v>2024</v>
      </c>
      <c r="J132" s="867">
        <v>2025</v>
      </c>
      <c r="K132" s="52" t="s">
        <v>24</v>
      </c>
    </row>
    <row r="133" spans="1:11" ht="12.75" customHeight="1">
      <c r="A133" s="1142" t="s">
        <v>138</v>
      </c>
      <c r="B133" s="1124" t="s">
        <v>139</v>
      </c>
      <c r="C133" s="20" t="s">
        <v>13</v>
      </c>
      <c r="D133" s="857"/>
      <c r="E133" s="857">
        <v>3</v>
      </c>
      <c r="F133" s="857">
        <v>5</v>
      </c>
      <c r="G133" s="857">
        <v>6</v>
      </c>
      <c r="H133" s="874" t="s">
        <v>14</v>
      </c>
      <c r="I133" s="874" t="s">
        <v>14</v>
      </c>
      <c r="J133" s="874" t="s">
        <v>14</v>
      </c>
      <c r="K133" s="1143" t="s">
        <v>140</v>
      </c>
    </row>
    <row r="134" spans="1:11" ht="12.75" customHeight="1">
      <c r="A134" s="1262"/>
      <c r="B134" s="1262"/>
      <c r="C134" s="944"/>
      <c r="D134" s="857" t="s">
        <v>129</v>
      </c>
      <c r="E134" s="857">
        <v>3</v>
      </c>
      <c r="F134" s="857">
        <v>5</v>
      </c>
      <c r="G134" s="857">
        <v>7</v>
      </c>
      <c r="H134" s="857">
        <v>7</v>
      </c>
      <c r="I134" s="857">
        <v>7</v>
      </c>
      <c r="J134" s="857">
        <v>7</v>
      </c>
      <c r="K134" s="1262"/>
    </row>
    <row r="135" spans="1:11" ht="12.75" customHeight="1">
      <c r="A135" s="1262"/>
      <c r="B135" s="1262"/>
      <c r="C135" s="944" t="s">
        <v>95</v>
      </c>
      <c r="D135" s="21"/>
      <c r="E135" s="56">
        <v>4</v>
      </c>
      <c r="F135" s="54">
        <v>5</v>
      </c>
      <c r="G135" s="64">
        <v>6</v>
      </c>
      <c r="H135" s="56"/>
      <c r="I135" s="56"/>
      <c r="J135" s="56"/>
      <c r="K135" s="1262"/>
    </row>
    <row r="136" spans="1:11" ht="12.75" customHeight="1">
      <c r="A136" s="1262"/>
      <c r="B136" s="1262"/>
      <c r="C136" s="1125" t="s">
        <v>18</v>
      </c>
      <c r="D136" s="1260"/>
      <c r="E136" s="1260"/>
      <c r="F136" s="1260"/>
      <c r="G136" s="1260"/>
      <c r="H136" s="1260"/>
      <c r="I136" s="1261"/>
      <c r="J136" s="863"/>
      <c r="K136" s="1262"/>
    </row>
    <row r="137" spans="1:11" ht="12.75" customHeight="1">
      <c r="A137" s="1262"/>
      <c r="B137" s="1264"/>
      <c r="C137" s="1126" t="s">
        <v>141</v>
      </c>
      <c r="D137" s="1260"/>
      <c r="E137" s="1260"/>
      <c r="F137" s="1260"/>
      <c r="G137" s="1260"/>
      <c r="H137" s="1260"/>
      <c r="I137" s="1261"/>
      <c r="J137" s="863"/>
      <c r="K137" s="1262"/>
    </row>
    <row r="138" spans="1:11" ht="12.75" customHeight="1">
      <c r="A138" s="1262"/>
      <c r="B138" s="15" t="s">
        <v>142</v>
      </c>
      <c r="C138" s="951"/>
      <c r="D138" s="17" t="s">
        <v>10</v>
      </c>
      <c r="E138" s="868">
        <v>2020</v>
      </c>
      <c r="F138" s="869">
        <v>2021</v>
      </c>
      <c r="G138" s="867">
        <v>2022</v>
      </c>
      <c r="H138" s="867">
        <v>2023</v>
      </c>
      <c r="I138" s="867">
        <v>2024</v>
      </c>
      <c r="J138" s="867">
        <v>2025</v>
      </c>
      <c r="K138" s="1262"/>
    </row>
    <row r="139" spans="1:11" ht="12.75" customHeight="1">
      <c r="A139" s="1262"/>
      <c r="B139" s="1124" t="s">
        <v>143</v>
      </c>
      <c r="C139" s="20" t="s">
        <v>13</v>
      </c>
      <c r="D139" s="857"/>
      <c r="E139" s="857">
        <v>6</v>
      </c>
      <c r="F139" s="857">
        <v>14</v>
      </c>
      <c r="G139" s="857">
        <v>20</v>
      </c>
      <c r="H139" s="874" t="s">
        <v>14</v>
      </c>
      <c r="I139" s="874" t="s">
        <v>14</v>
      </c>
      <c r="J139" s="874" t="s">
        <v>14</v>
      </c>
      <c r="K139" s="1262"/>
    </row>
    <row r="140" spans="1:11" ht="12.75" customHeight="1">
      <c r="A140" s="1262"/>
      <c r="B140" s="1262"/>
      <c r="C140" s="944"/>
      <c r="D140" s="857" t="s">
        <v>129</v>
      </c>
      <c r="E140" s="857">
        <v>6</v>
      </c>
      <c r="F140" s="857">
        <v>14</v>
      </c>
      <c r="G140" s="857">
        <v>22</v>
      </c>
      <c r="H140" s="857">
        <v>30</v>
      </c>
      <c r="I140" s="857">
        <v>35</v>
      </c>
      <c r="J140" s="857">
        <v>35</v>
      </c>
      <c r="K140" s="1262"/>
    </row>
    <row r="141" spans="1:11" ht="12.75" customHeight="1">
      <c r="A141" s="1262"/>
      <c r="B141" s="1262"/>
      <c r="C141" s="944" t="s">
        <v>95</v>
      </c>
      <c r="D141" s="21"/>
      <c r="E141" s="56">
        <v>8</v>
      </c>
      <c r="F141" s="54">
        <v>16</v>
      </c>
      <c r="G141" s="64">
        <v>20</v>
      </c>
      <c r="H141" s="56"/>
      <c r="I141" s="56"/>
      <c r="J141" s="56"/>
      <c r="K141" s="1262"/>
    </row>
    <row r="142" spans="1:11" ht="12.75" customHeight="1">
      <c r="A142" s="1262"/>
      <c r="B142" s="1262"/>
      <c r="C142" s="1125" t="s">
        <v>18</v>
      </c>
      <c r="D142" s="1260"/>
      <c r="E142" s="1260"/>
      <c r="F142" s="1260"/>
      <c r="G142" s="1260"/>
      <c r="H142" s="1260"/>
      <c r="I142" s="1261"/>
      <c r="J142" s="863"/>
      <c r="K142" s="1262"/>
    </row>
    <row r="143" spans="1:11" ht="12.75" customHeight="1">
      <c r="A143" s="1262"/>
      <c r="B143" s="1264"/>
      <c r="C143" s="1126" t="s">
        <v>141</v>
      </c>
      <c r="D143" s="1260"/>
      <c r="E143" s="1260"/>
      <c r="F143" s="1260"/>
      <c r="G143" s="1260"/>
      <c r="H143" s="1260"/>
      <c r="I143" s="1261"/>
      <c r="J143" s="863"/>
      <c r="K143" s="1262"/>
    </row>
    <row r="144" spans="1:11" ht="12.75" customHeight="1">
      <c r="A144" s="1262"/>
      <c r="B144" s="15" t="s">
        <v>144</v>
      </c>
      <c r="C144" s="866"/>
      <c r="D144" s="17" t="s">
        <v>10</v>
      </c>
      <c r="E144" s="868">
        <v>2020</v>
      </c>
      <c r="F144" s="869">
        <v>2021</v>
      </c>
      <c r="G144" s="867">
        <v>2022</v>
      </c>
      <c r="H144" s="867">
        <v>2023</v>
      </c>
      <c r="I144" s="867">
        <v>2024</v>
      </c>
      <c r="J144" s="867">
        <v>2025</v>
      </c>
      <c r="K144" s="1262"/>
    </row>
    <row r="145" spans="1:11" ht="26.25" customHeight="1">
      <c r="A145" s="1262"/>
      <c r="B145" s="1124" t="s">
        <v>145</v>
      </c>
      <c r="C145" s="20" t="s">
        <v>13</v>
      </c>
      <c r="D145" s="857"/>
      <c r="E145" s="857">
        <v>10</v>
      </c>
      <c r="F145" s="857">
        <v>25</v>
      </c>
      <c r="G145" s="857">
        <v>37</v>
      </c>
      <c r="H145" s="874" t="s">
        <v>14</v>
      </c>
      <c r="I145" s="874" t="s">
        <v>14</v>
      </c>
      <c r="J145" s="874" t="s">
        <v>14</v>
      </c>
      <c r="K145" s="1262"/>
    </row>
    <row r="146" spans="1:11" ht="13.5" customHeight="1">
      <c r="A146" s="1262"/>
      <c r="B146" s="1262"/>
      <c r="C146" s="944" t="s">
        <v>95</v>
      </c>
      <c r="D146" s="21"/>
      <c r="E146" s="56">
        <v>9</v>
      </c>
      <c r="F146" s="54">
        <v>26</v>
      </c>
      <c r="G146" s="64">
        <v>44</v>
      </c>
      <c r="H146" s="56"/>
      <c r="I146" s="56"/>
      <c r="J146" s="56"/>
      <c r="K146" s="1262"/>
    </row>
    <row r="147" spans="1:11" ht="12.75" customHeight="1">
      <c r="A147" s="1262"/>
      <c r="B147" s="1262"/>
      <c r="C147" s="1125" t="s">
        <v>18</v>
      </c>
      <c r="D147" s="1260"/>
      <c r="E147" s="1260"/>
      <c r="F147" s="1260"/>
      <c r="G147" s="1260"/>
      <c r="H147" s="1260"/>
      <c r="I147" s="1261"/>
      <c r="J147" s="863"/>
      <c r="K147" s="1262"/>
    </row>
    <row r="148" spans="1:11" ht="12.75" customHeight="1">
      <c r="A148" s="1262"/>
      <c r="B148" s="1264"/>
      <c r="C148" s="1126" t="s">
        <v>141</v>
      </c>
      <c r="D148" s="1260"/>
      <c r="E148" s="1260"/>
      <c r="F148" s="1260"/>
      <c r="G148" s="1260"/>
      <c r="H148" s="1260"/>
      <c r="I148" s="1261"/>
      <c r="J148" s="863"/>
      <c r="K148" s="1262"/>
    </row>
    <row r="149" spans="1:11" ht="12.75" customHeight="1">
      <c r="A149" s="1262"/>
      <c r="B149" s="889" t="s">
        <v>146</v>
      </c>
      <c r="C149" s="866"/>
      <c r="D149" s="17" t="s">
        <v>10</v>
      </c>
      <c r="E149" s="868">
        <v>2020</v>
      </c>
      <c r="F149" s="869">
        <v>2021</v>
      </c>
      <c r="G149" s="867">
        <v>2022</v>
      </c>
      <c r="H149" s="867">
        <v>2023</v>
      </c>
      <c r="I149" s="867">
        <v>2024</v>
      </c>
      <c r="J149" s="867">
        <v>2025</v>
      </c>
      <c r="K149" s="1262"/>
    </row>
    <row r="150" spans="1:11" ht="12.75" customHeight="1">
      <c r="A150" s="1262"/>
      <c r="B150" s="1124" t="s">
        <v>147</v>
      </c>
      <c r="C150" s="934" t="s">
        <v>13</v>
      </c>
      <c r="D150" s="857"/>
      <c r="E150" s="857">
        <v>0</v>
      </c>
      <c r="F150" s="857">
        <v>20000</v>
      </c>
      <c r="G150" s="857">
        <v>40000</v>
      </c>
      <c r="H150" s="874" t="s">
        <v>14</v>
      </c>
      <c r="I150" s="874" t="s">
        <v>14</v>
      </c>
      <c r="J150" s="874" t="s">
        <v>14</v>
      </c>
      <c r="K150" s="1262"/>
    </row>
    <row r="151" spans="1:11" ht="15.75" customHeight="1">
      <c r="A151" s="1262"/>
      <c r="B151" s="1262"/>
      <c r="C151" s="20" t="s">
        <v>95</v>
      </c>
      <c r="D151" s="936"/>
      <c r="E151" s="56">
        <v>0</v>
      </c>
      <c r="F151" s="54" t="s">
        <v>148</v>
      </c>
      <c r="G151" s="64" t="s">
        <v>149</v>
      </c>
      <c r="H151" s="56"/>
      <c r="I151" s="56"/>
      <c r="J151" s="56"/>
      <c r="K151" s="1262"/>
    </row>
    <row r="152" spans="1:11" ht="12.75" customHeight="1">
      <c r="A152" s="1262"/>
      <c r="B152" s="1262"/>
      <c r="C152" s="1125" t="s">
        <v>18</v>
      </c>
      <c r="D152" s="1260"/>
      <c r="E152" s="1260"/>
      <c r="F152" s="1260"/>
      <c r="G152" s="1260"/>
      <c r="H152" s="1260"/>
      <c r="I152" s="1261"/>
      <c r="J152" s="863"/>
      <c r="K152" s="1262"/>
    </row>
    <row r="153" spans="1:11" ht="12.75" customHeight="1">
      <c r="A153" s="1262"/>
      <c r="B153" s="1264"/>
      <c r="C153" s="1126" t="s">
        <v>150</v>
      </c>
      <c r="D153" s="1260"/>
      <c r="E153" s="1260"/>
      <c r="F153" s="1260"/>
      <c r="G153" s="1260"/>
      <c r="H153" s="1260"/>
      <c r="I153" s="1261"/>
      <c r="J153" s="863"/>
      <c r="K153" s="1262"/>
    </row>
    <row r="154" spans="1:11" ht="12.75" customHeight="1">
      <c r="A154" s="1262"/>
      <c r="B154" s="889" t="s">
        <v>151</v>
      </c>
      <c r="C154" s="866"/>
      <c r="D154" s="17" t="s">
        <v>10</v>
      </c>
      <c r="E154" s="868">
        <v>2020</v>
      </c>
      <c r="F154" s="869">
        <v>2021</v>
      </c>
      <c r="G154" s="867">
        <v>2022</v>
      </c>
      <c r="H154" s="867">
        <v>2023</v>
      </c>
      <c r="I154" s="867">
        <v>2024</v>
      </c>
      <c r="J154" s="867">
        <v>2025</v>
      </c>
      <c r="K154" s="1262"/>
    </row>
    <row r="155" spans="1:11" ht="12.75" customHeight="1">
      <c r="A155" s="1262"/>
      <c r="B155" s="1124" t="s">
        <v>152</v>
      </c>
      <c r="C155" s="934" t="s">
        <v>13</v>
      </c>
      <c r="D155" s="857"/>
      <c r="E155" s="857">
        <v>0</v>
      </c>
      <c r="F155" s="857">
        <v>3</v>
      </c>
      <c r="G155" s="857">
        <v>4</v>
      </c>
      <c r="H155" s="874" t="s">
        <v>14</v>
      </c>
      <c r="I155" s="874" t="s">
        <v>14</v>
      </c>
      <c r="J155" s="874" t="s">
        <v>14</v>
      </c>
      <c r="K155" s="1262"/>
    </row>
    <row r="156" spans="1:11" ht="12.75" customHeight="1">
      <c r="A156" s="1262"/>
      <c r="B156" s="1262"/>
      <c r="C156" s="20" t="s">
        <v>95</v>
      </c>
      <c r="D156" s="936"/>
      <c r="E156" s="54">
        <v>0</v>
      </c>
      <c r="F156" s="54">
        <v>4</v>
      </c>
      <c r="G156" s="64">
        <v>6</v>
      </c>
      <c r="H156" s="54"/>
      <c r="I156" s="54"/>
      <c r="J156" s="54"/>
      <c r="K156" s="1262"/>
    </row>
    <row r="157" spans="1:11" ht="12.75" customHeight="1">
      <c r="A157" s="1262"/>
      <c r="B157" s="1262"/>
      <c r="C157" s="1125" t="s">
        <v>18</v>
      </c>
      <c r="D157" s="1260"/>
      <c r="E157" s="1260"/>
      <c r="F157" s="1260"/>
      <c r="G157" s="1260"/>
      <c r="H157" s="1260"/>
      <c r="I157" s="1261"/>
      <c r="J157" s="870"/>
      <c r="K157" s="1264"/>
    </row>
    <row r="158" spans="1:11" ht="12.75" customHeight="1">
      <c r="A158" s="1264"/>
      <c r="B158" s="1264"/>
      <c r="C158" s="1126" t="s">
        <v>153</v>
      </c>
      <c r="D158" s="1260"/>
      <c r="E158" s="1260"/>
      <c r="F158" s="1260"/>
      <c r="G158" s="1260"/>
      <c r="H158" s="1260"/>
      <c r="I158" s="1261"/>
      <c r="J158" s="940"/>
      <c r="K158" s="59" t="s">
        <v>106</v>
      </c>
    </row>
    <row r="159" spans="1:11" ht="12.75" customHeight="1">
      <c r="A159" s="14" t="s">
        <v>107</v>
      </c>
      <c r="B159" s="952"/>
      <c r="C159" s="1126"/>
      <c r="D159" s="1260"/>
      <c r="E159" s="1260"/>
      <c r="F159" s="1260"/>
      <c r="G159" s="1260"/>
      <c r="H159" s="1260"/>
      <c r="I159" s="1261"/>
      <c r="J159" s="870"/>
      <c r="K159" s="941" t="s">
        <v>109</v>
      </c>
    </row>
    <row r="160" spans="1:11" ht="12.75" customHeight="1">
      <c r="A160" s="1138" t="s">
        <v>83</v>
      </c>
      <c r="B160" s="921" t="s">
        <v>110</v>
      </c>
      <c r="C160" s="922"/>
      <c r="D160" s="922" t="s">
        <v>84</v>
      </c>
      <c r="E160" s="923"/>
      <c r="F160" s="924"/>
      <c r="G160" s="922"/>
      <c r="H160" s="922" t="s">
        <v>85</v>
      </c>
      <c r="I160" s="1145" t="s">
        <v>86</v>
      </c>
      <c r="J160" s="1260"/>
      <c r="K160" s="1261"/>
    </row>
    <row r="161" spans="1:11" ht="12.75" customHeight="1">
      <c r="A161" s="1264"/>
      <c r="B161" s="925"/>
      <c r="C161" s="916"/>
      <c r="D161" s="916"/>
      <c r="E161" s="856"/>
      <c r="F161" s="915"/>
      <c r="G161" s="916"/>
      <c r="H161" s="916"/>
      <c r="I161" s="1140"/>
      <c r="J161" s="1260"/>
      <c r="K161" s="1261"/>
    </row>
    <row r="162" spans="1:11" ht="12.75" customHeight="1">
      <c r="A162" s="1138" t="s">
        <v>87</v>
      </c>
      <c r="B162" s="921" t="s">
        <v>88</v>
      </c>
      <c r="C162" s="51"/>
      <c r="D162" s="1136"/>
      <c r="E162" s="1266"/>
      <c r="F162" s="1266"/>
      <c r="G162" s="1266"/>
      <c r="H162" s="1266"/>
      <c r="I162" s="1266"/>
      <c r="J162" s="1266"/>
      <c r="K162" s="1267"/>
    </row>
    <row r="163" spans="1:11" ht="12.75" customHeight="1">
      <c r="A163" s="1264"/>
      <c r="B163" s="925"/>
      <c r="C163" s="926"/>
      <c r="D163" s="1265"/>
      <c r="E163" s="1268"/>
      <c r="F163" s="1268"/>
      <c r="G163" s="1268"/>
      <c r="H163" s="1268"/>
      <c r="I163" s="1268"/>
      <c r="J163" s="1268"/>
      <c r="K163" s="1269"/>
    </row>
    <row r="164" spans="1:11" ht="12.75" customHeight="1">
      <c r="A164" s="927" t="s">
        <v>154</v>
      </c>
      <c r="B164" s="927"/>
      <c r="C164" s="928"/>
      <c r="D164" s="928"/>
      <c r="E164" s="929"/>
      <c r="F164" s="930"/>
      <c r="G164" s="928"/>
      <c r="H164" s="928"/>
      <c r="I164" s="928"/>
      <c r="J164" s="928"/>
      <c r="K164" s="931"/>
    </row>
    <row r="165" spans="1:11" ht="12.75" customHeight="1">
      <c r="A165" s="853" t="s">
        <v>155</v>
      </c>
      <c r="B165" s="15" t="s">
        <v>156</v>
      </c>
      <c r="C165" s="16"/>
      <c r="D165" s="17" t="s">
        <v>10</v>
      </c>
      <c r="E165" s="868">
        <v>2020</v>
      </c>
      <c r="F165" s="869">
        <v>2021</v>
      </c>
      <c r="G165" s="867">
        <v>2022</v>
      </c>
      <c r="H165" s="867">
        <v>2023</v>
      </c>
      <c r="I165" s="867">
        <v>2024</v>
      </c>
      <c r="J165" s="867">
        <v>2025</v>
      </c>
      <c r="K165" s="52" t="s">
        <v>24</v>
      </c>
    </row>
    <row r="166" spans="1:11" ht="76.5" customHeight="1">
      <c r="A166" s="1146" t="s">
        <v>157</v>
      </c>
      <c r="B166" s="1142" t="s">
        <v>158</v>
      </c>
      <c r="C166" s="20" t="s">
        <v>13</v>
      </c>
      <c r="D166" s="953" t="s">
        <v>159</v>
      </c>
      <c r="E166" s="954" t="s">
        <v>160</v>
      </c>
      <c r="F166" s="955" t="s">
        <v>160</v>
      </c>
      <c r="G166" s="956" t="s">
        <v>160</v>
      </c>
      <c r="H166" s="922"/>
      <c r="I166" s="922"/>
      <c r="J166" s="922"/>
      <c r="K166" s="1143" t="s">
        <v>161</v>
      </c>
    </row>
    <row r="167" spans="1:11" ht="15.75" customHeight="1">
      <c r="A167" s="1262"/>
      <c r="B167" s="1262"/>
      <c r="C167" s="944" t="s">
        <v>95</v>
      </c>
      <c r="D167" s="21"/>
      <c r="E167" s="56" t="s">
        <v>162</v>
      </c>
      <c r="F167" s="54" t="s">
        <v>163</v>
      </c>
      <c r="G167" s="65" t="s">
        <v>163</v>
      </c>
      <c r="H167" s="922"/>
      <c r="I167" s="922"/>
      <c r="J167" s="922"/>
      <c r="K167" s="1262"/>
    </row>
    <row r="168" spans="1:11" ht="14.25" customHeight="1">
      <c r="A168" s="1262"/>
      <c r="B168" s="1262"/>
      <c r="C168" s="1125" t="s">
        <v>18</v>
      </c>
      <c r="D168" s="1260"/>
      <c r="E168" s="1260"/>
      <c r="F168" s="1260"/>
      <c r="G168" s="1260"/>
      <c r="H168" s="1260"/>
      <c r="I168" s="1261"/>
      <c r="J168" s="863"/>
      <c r="K168" s="1262"/>
    </row>
    <row r="169" spans="1:11" ht="45" customHeight="1">
      <c r="A169" s="1262"/>
      <c r="B169" s="1264"/>
      <c r="C169" s="1126" t="s">
        <v>164</v>
      </c>
      <c r="D169" s="1260"/>
      <c r="E169" s="1260"/>
      <c r="F169" s="1260"/>
      <c r="G169" s="1260"/>
      <c r="H169" s="1260"/>
      <c r="I169" s="1261"/>
      <c r="J169" s="863"/>
      <c r="K169" s="1262"/>
    </row>
    <row r="170" spans="1:11" ht="12.75" customHeight="1">
      <c r="A170" s="1262"/>
      <c r="B170" s="15" t="s">
        <v>165</v>
      </c>
      <c r="C170" s="16"/>
      <c r="D170" s="17" t="s">
        <v>10</v>
      </c>
      <c r="E170" s="868">
        <v>2020</v>
      </c>
      <c r="F170" s="869">
        <v>2021</v>
      </c>
      <c r="G170" s="867">
        <v>2022</v>
      </c>
      <c r="H170" s="867">
        <v>2023</v>
      </c>
      <c r="I170" s="867">
        <v>2024</v>
      </c>
      <c r="J170" s="867">
        <v>2025</v>
      </c>
      <c r="K170" s="1262"/>
    </row>
    <row r="171" spans="1:11" ht="52.5" customHeight="1">
      <c r="A171" s="1262"/>
      <c r="B171" s="1149" t="s">
        <v>166</v>
      </c>
      <c r="C171" s="20" t="s">
        <v>13</v>
      </c>
      <c r="D171" s="957" t="s">
        <v>167</v>
      </c>
      <c r="E171" s="957" t="s">
        <v>167</v>
      </c>
      <c r="F171" s="958" t="s">
        <v>167</v>
      </c>
      <c r="G171" s="956" t="s">
        <v>168</v>
      </c>
      <c r="H171" s="922"/>
      <c r="I171" s="922"/>
      <c r="J171" s="922"/>
      <c r="K171" s="1262"/>
    </row>
    <row r="172" spans="1:11" ht="92.25" customHeight="1">
      <c r="A172" s="1262"/>
      <c r="B172" s="1270"/>
      <c r="C172" s="944" t="s">
        <v>95</v>
      </c>
      <c r="D172" s="21" t="s">
        <v>167</v>
      </c>
      <c r="E172" s="56" t="s">
        <v>167</v>
      </c>
      <c r="F172" s="54" t="s">
        <v>167</v>
      </c>
      <c r="G172" s="65" t="s">
        <v>169</v>
      </c>
      <c r="H172" s="922"/>
      <c r="I172" s="922"/>
      <c r="J172" s="922"/>
      <c r="K172" s="1262"/>
    </row>
    <row r="173" spans="1:11" ht="12.75" customHeight="1">
      <c r="A173" s="1262"/>
      <c r="B173" s="1270"/>
      <c r="C173" s="1125" t="s">
        <v>18</v>
      </c>
      <c r="D173" s="1260"/>
      <c r="E173" s="1260"/>
      <c r="F173" s="1260"/>
      <c r="G173" s="1260"/>
      <c r="H173" s="1260"/>
      <c r="I173" s="1261"/>
      <c r="J173" s="863"/>
      <c r="K173" s="1262"/>
    </row>
    <row r="174" spans="1:11" ht="15.75" customHeight="1">
      <c r="A174" s="1262"/>
      <c r="B174" s="959"/>
      <c r="C174" s="1126" t="s">
        <v>170</v>
      </c>
      <c r="D174" s="1260"/>
      <c r="E174" s="1260"/>
      <c r="F174" s="1260"/>
      <c r="G174" s="1260"/>
      <c r="H174" s="1260"/>
      <c r="I174" s="1261"/>
      <c r="J174" s="863"/>
      <c r="K174" s="1262"/>
    </row>
    <row r="175" spans="1:11" ht="12.75" customHeight="1">
      <c r="A175" s="14" t="s">
        <v>171</v>
      </c>
      <c r="B175" s="952"/>
      <c r="C175" s="1126"/>
      <c r="D175" s="1260"/>
      <c r="E175" s="1260"/>
      <c r="F175" s="1260"/>
      <c r="G175" s="1260"/>
      <c r="H175" s="1260"/>
      <c r="I175" s="1261"/>
      <c r="J175" s="870"/>
      <c r="K175" s="941" t="s">
        <v>109</v>
      </c>
    </row>
    <row r="176" spans="1:11" ht="12.75" customHeight="1">
      <c r="A176" s="1138" t="s">
        <v>83</v>
      </c>
      <c r="B176" s="921" t="s">
        <v>110</v>
      </c>
      <c r="C176" s="922"/>
      <c r="D176" s="922" t="s">
        <v>84</v>
      </c>
      <c r="E176" s="923"/>
      <c r="F176" s="924"/>
      <c r="G176" s="922"/>
      <c r="H176" s="922" t="s">
        <v>85</v>
      </c>
      <c r="I176" s="1145" t="s">
        <v>86</v>
      </c>
      <c r="J176" s="1260"/>
      <c r="K176" s="1261"/>
    </row>
    <row r="177" spans="1:11" ht="12.75" customHeight="1">
      <c r="A177" s="1264"/>
      <c r="B177" s="925"/>
      <c r="C177" s="916"/>
      <c r="D177" s="916"/>
      <c r="E177" s="856"/>
      <c r="F177" s="915"/>
      <c r="G177" s="916"/>
      <c r="H177" s="916"/>
      <c r="I177" s="1140"/>
      <c r="J177" s="1260"/>
      <c r="K177" s="1261"/>
    </row>
    <row r="178" spans="1:11" ht="12.75" customHeight="1">
      <c r="A178" s="1138" t="s">
        <v>87</v>
      </c>
      <c r="B178" s="921" t="s">
        <v>88</v>
      </c>
      <c r="C178" s="51"/>
      <c r="D178" s="1136"/>
      <c r="E178" s="1266"/>
      <c r="F178" s="1266"/>
      <c r="G178" s="1266"/>
      <c r="H178" s="1266"/>
      <c r="I178" s="1266"/>
      <c r="J178" s="1266"/>
      <c r="K178" s="1267"/>
    </row>
    <row r="179" spans="1:11" ht="12.75" customHeight="1">
      <c r="A179" s="1264"/>
      <c r="B179" s="925"/>
      <c r="C179" s="926"/>
      <c r="D179" s="1265"/>
      <c r="E179" s="1268"/>
      <c r="F179" s="1268"/>
      <c r="G179" s="1268"/>
      <c r="H179" s="1268"/>
      <c r="I179" s="1268"/>
      <c r="J179" s="1268"/>
      <c r="K179" s="1269"/>
    </row>
    <row r="180" spans="1:11" ht="26.25" customHeight="1">
      <c r="A180" s="1147" t="s">
        <v>172</v>
      </c>
      <c r="B180" s="1261"/>
      <c r="C180" s="928"/>
      <c r="D180" s="928"/>
      <c r="E180" s="929"/>
      <c r="F180" s="930"/>
      <c r="G180" s="928"/>
      <c r="H180" s="928"/>
      <c r="I180" s="928"/>
      <c r="J180" s="928"/>
      <c r="K180" s="931"/>
    </row>
    <row r="181" spans="1:11" ht="12.75" customHeight="1">
      <c r="A181" s="14" t="s">
        <v>173</v>
      </c>
      <c r="B181" s="15" t="s">
        <v>174</v>
      </c>
      <c r="C181" s="16"/>
      <c r="D181" s="17" t="s">
        <v>10</v>
      </c>
      <c r="E181" s="868">
        <v>2020</v>
      </c>
      <c r="F181" s="869">
        <v>2021</v>
      </c>
      <c r="G181" s="867">
        <v>2022</v>
      </c>
      <c r="H181" s="867">
        <v>2023</v>
      </c>
      <c r="I181" s="867">
        <v>2024</v>
      </c>
      <c r="J181" s="867">
        <v>2025</v>
      </c>
      <c r="K181" s="52" t="s">
        <v>24</v>
      </c>
    </row>
    <row r="182" spans="1:11" ht="13.5" customHeight="1">
      <c r="A182" s="1135" t="s">
        <v>175</v>
      </c>
      <c r="B182" s="1152" t="s">
        <v>176</v>
      </c>
      <c r="C182" s="33" t="s">
        <v>177</v>
      </c>
      <c r="D182" s="47"/>
      <c r="E182" s="856" t="s">
        <v>178</v>
      </c>
      <c r="F182" s="857" t="s">
        <v>179</v>
      </c>
      <c r="G182" s="856" t="s">
        <v>180</v>
      </c>
      <c r="H182" s="856" t="s">
        <v>181</v>
      </c>
      <c r="I182" s="856" t="s">
        <v>182</v>
      </c>
      <c r="J182" s="856" t="s">
        <v>182</v>
      </c>
      <c r="K182" s="1150" t="s">
        <v>183</v>
      </c>
    </row>
    <row r="183" spans="1:11" ht="12.75" customHeight="1">
      <c r="A183" s="1262"/>
      <c r="B183" s="1262"/>
      <c r="C183" s="960" t="s">
        <v>75</v>
      </c>
      <c r="D183" s="47">
        <v>0</v>
      </c>
      <c r="E183" s="856" t="s">
        <v>184</v>
      </c>
      <c r="F183" s="857" t="s">
        <v>185</v>
      </c>
      <c r="G183" s="961" t="s">
        <v>186</v>
      </c>
      <c r="H183" s="47" t="s">
        <v>187</v>
      </c>
      <c r="I183" s="47" t="s">
        <v>188</v>
      </c>
      <c r="J183" s="47" t="s">
        <v>188</v>
      </c>
      <c r="K183" s="1262"/>
    </row>
    <row r="184" spans="1:11" ht="54.75" customHeight="1">
      <c r="A184" s="1262"/>
      <c r="B184" s="1262"/>
      <c r="C184" s="33" t="s">
        <v>34</v>
      </c>
      <c r="D184" s="47" t="s">
        <v>189</v>
      </c>
      <c r="E184" s="856" t="s">
        <v>190</v>
      </c>
      <c r="F184" s="857" t="s">
        <v>191</v>
      </c>
      <c r="G184" s="856" t="s">
        <v>192</v>
      </c>
      <c r="H184" s="962"/>
      <c r="I184" s="962"/>
      <c r="J184" s="962"/>
      <c r="K184" s="1262"/>
    </row>
    <row r="185" spans="1:11" ht="12.75" customHeight="1">
      <c r="A185" s="1262"/>
      <c r="B185" s="1262"/>
      <c r="C185" s="33" t="s">
        <v>193</v>
      </c>
      <c r="D185" s="47"/>
      <c r="E185" s="856"/>
      <c r="F185" s="857"/>
      <c r="G185" s="856" t="s">
        <v>194</v>
      </c>
      <c r="H185" s="962"/>
      <c r="I185" s="962"/>
      <c r="J185" s="962"/>
      <c r="K185" s="1262"/>
    </row>
    <row r="186" spans="1:11" ht="12.75" customHeight="1">
      <c r="A186" s="1262"/>
      <c r="B186" s="1262"/>
      <c r="C186" s="858" t="s">
        <v>195</v>
      </c>
      <c r="D186" s="21"/>
      <c r="E186" s="861" t="s">
        <v>196</v>
      </c>
      <c r="F186" s="54" t="s">
        <v>197</v>
      </c>
      <c r="G186" s="66" t="s">
        <v>198</v>
      </c>
      <c r="H186" s="861"/>
      <c r="I186" s="861"/>
      <c r="J186" s="861"/>
      <c r="K186" s="1262"/>
    </row>
    <row r="187" spans="1:11" ht="24.75" customHeight="1">
      <c r="A187" s="1262"/>
      <c r="B187" s="1262"/>
      <c r="C187" s="858" t="s">
        <v>17</v>
      </c>
      <c r="D187" s="21"/>
      <c r="E187" s="22">
        <v>1</v>
      </c>
      <c r="F187" s="54" t="s">
        <v>199</v>
      </c>
      <c r="G187" s="66" t="s">
        <v>200</v>
      </c>
      <c r="H187" s="22"/>
      <c r="I187" s="22"/>
      <c r="J187" s="22"/>
      <c r="K187" s="1262"/>
    </row>
    <row r="188" spans="1:11" ht="39" customHeight="1">
      <c r="A188" s="1262"/>
      <c r="B188" s="1262"/>
      <c r="C188" s="858" t="s">
        <v>43</v>
      </c>
      <c r="D188" s="21"/>
      <c r="E188" s="22" t="s">
        <v>201</v>
      </c>
      <c r="F188" s="54" t="s">
        <v>202</v>
      </c>
      <c r="G188" s="66" t="s">
        <v>203</v>
      </c>
      <c r="H188" s="22"/>
      <c r="I188" s="22"/>
      <c r="J188" s="22"/>
      <c r="K188" s="1262"/>
    </row>
    <row r="189" spans="1:11" ht="24.75" customHeight="1">
      <c r="A189" s="1262"/>
      <c r="B189" s="1262"/>
      <c r="C189" s="858" t="s">
        <v>204</v>
      </c>
      <c r="D189" s="21"/>
      <c r="E189" s="22" t="s">
        <v>205</v>
      </c>
      <c r="F189" s="54" t="s">
        <v>206</v>
      </c>
      <c r="G189" s="67" t="s">
        <v>207</v>
      </c>
      <c r="H189" s="22"/>
      <c r="I189" s="22"/>
      <c r="J189" s="22"/>
      <c r="K189" s="1262"/>
    </row>
    <row r="190" spans="1:11" ht="12.75" customHeight="1">
      <c r="A190" s="1262"/>
      <c r="B190" s="1262"/>
      <c r="C190" s="1125" t="s">
        <v>18</v>
      </c>
      <c r="D190" s="1260"/>
      <c r="E190" s="1260"/>
      <c r="F190" s="1260"/>
      <c r="G190" s="1260"/>
      <c r="H190" s="1260"/>
      <c r="I190" s="1261"/>
      <c r="J190" s="863"/>
      <c r="K190" s="1262"/>
    </row>
    <row r="191" spans="1:11" ht="18" customHeight="1">
      <c r="A191" s="1262"/>
      <c r="B191" s="1264"/>
      <c r="C191" s="1126" t="s">
        <v>208</v>
      </c>
      <c r="D191" s="1260"/>
      <c r="E191" s="1260"/>
      <c r="F191" s="1260"/>
      <c r="G191" s="1260"/>
      <c r="H191" s="1260"/>
      <c r="I191" s="1261"/>
      <c r="J191" s="863"/>
      <c r="K191" s="1262"/>
    </row>
    <row r="192" spans="1:11" ht="17.25" customHeight="1">
      <c r="A192" s="1262"/>
      <c r="B192" s="889" t="s">
        <v>209</v>
      </c>
      <c r="C192" s="866"/>
      <c r="D192" s="867" t="s">
        <v>10</v>
      </c>
      <c r="E192" s="868">
        <v>2020</v>
      </c>
      <c r="F192" s="869">
        <v>2021</v>
      </c>
      <c r="G192" s="867">
        <v>2022</v>
      </c>
      <c r="H192" s="867">
        <v>2023</v>
      </c>
      <c r="I192" s="867">
        <v>2024</v>
      </c>
      <c r="J192" s="867">
        <v>2025</v>
      </c>
      <c r="K192" s="1262"/>
    </row>
    <row r="193" spans="1:11" ht="79.5" customHeight="1">
      <c r="A193" s="1262"/>
      <c r="B193" s="1148"/>
      <c r="C193" s="68" t="s">
        <v>210</v>
      </c>
      <c r="D193" s="69"/>
      <c r="E193" s="70" t="s">
        <v>211</v>
      </c>
      <c r="F193" s="70" t="s">
        <v>212</v>
      </c>
      <c r="G193" s="70" t="s">
        <v>213</v>
      </c>
      <c r="H193" s="70" t="s">
        <v>214</v>
      </c>
      <c r="I193" s="70" t="s">
        <v>215</v>
      </c>
      <c r="J193" s="70" t="s">
        <v>215</v>
      </c>
      <c r="K193" s="963"/>
    </row>
    <row r="194" spans="1:11" ht="12.75" customHeight="1">
      <c r="A194" s="1262"/>
      <c r="B194" s="1262"/>
      <c r="C194" s="48" t="s">
        <v>75</v>
      </c>
      <c r="D194" s="47">
        <v>0</v>
      </c>
      <c r="E194" s="856">
        <v>0</v>
      </c>
      <c r="F194" s="857" t="s">
        <v>216</v>
      </c>
      <c r="G194" s="856" t="s">
        <v>217</v>
      </c>
      <c r="H194" s="856" t="s">
        <v>218</v>
      </c>
      <c r="I194" s="856" t="s">
        <v>219</v>
      </c>
      <c r="J194" s="856" t="s">
        <v>219</v>
      </c>
      <c r="K194" s="964"/>
    </row>
    <row r="195" spans="1:11" ht="81" customHeight="1">
      <c r="A195" s="1262"/>
      <c r="B195" s="1262"/>
      <c r="C195" s="33" t="s">
        <v>34</v>
      </c>
      <c r="D195" s="47" t="s">
        <v>220</v>
      </c>
      <c r="E195" s="856" t="s">
        <v>221</v>
      </c>
      <c r="F195" s="857" t="s">
        <v>222</v>
      </c>
      <c r="G195" s="856" t="s">
        <v>223</v>
      </c>
      <c r="H195" s="962"/>
      <c r="I195" s="962"/>
      <c r="J195" s="962"/>
      <c r="K195" s="964"/>
    </row>
    <row r="196" spans="1:11" ht="12.75" customHeight="1">
      <c r="A196" s="1262"/>
      <c r="B196" s="1262"/>
      <c r="C196" s="33" t="s">
        <v>224</v>
      </c>
      <c r="D196" s="47" t="s">
        <v>225</v>
      </c>
      <c r="E196" s="856" t="s">
        <v>226</v>
      </c>
      <c r="F196" s="49" t="s">
        <v>227</v>
      </c>
      <c r="G196" s="856" t="s">
        <v>228</v>
      </c>
      <c r="H196" s="856" t="s">
        <v>229</v>
      </c>
      <c r="I196" s="856"/>
      <c r="J196" s="856"/>
      <c r="K196" s="964"/>
    </row>
    <row r="197" spans="1:11" ht="12.75" customHeight="1">
      <c r="A197" s="1262"/>
      <c r="B197" s="1262"/>
      <c r="C197" s="33" t="s">
        <v>193</v>
      </c>
      <c r="D197" s="47"/>
      <c r="E197" s="856"/>
      <c r="F197" s="49" t="s">
        <v>230</v>
      </c>
      <c r="G197" s="856" t="s">
        <v>231</v>
      </c>
      <c r="H197" s="856"/>
      <c r="I197" s="856"/>
      <c r="J197" s="856"/>
      <c r="K197" s="964"/>
    </row>
    <row r="198" spans="1:11" ht="81" customHeight="1">
      <c r="A198" s="1262"/>
      <c r="B198" s="1262"/>
      <c r="C198" s="858" t="s">
        <v>195</v>
      </c>
      <c r="D198" s="71"/>
      <c r="E198" s="72" t="s">
        <v>232</v>
      </c>
      <c r="F198" s="73" t="s">
        <v>233</v>
      </c>
      <c r="G198" s="74" t="s">
        <v>234</v>
      </c>
      <c r="H198" s="72"/>
      <c r="I198" s="72"/>
      <c r="J198" s="72"/>
      <c r="K198" s="964"/>
    </row>
    <row r="199" spans="1:11" ht="15.75" customHeight="1">
      <c r="A199" s="1262"/>
      <c r="B199" s="1262"/>
      <c r="C199" s="858" t="s">
        <v>17</v>
      </c>
      <c r="D199" s="21"/>
      <c r="E199" s="22">
        <v>1</v>
      </c>
      <c r="F199" s="54" t="s">
        <v>235</v>
      </c>
      <c r="G199" s="74" t="s">
        <v>236</v>
      </c>
      <c r="H199" s="22"/>
      <c r="I199" s="22"/>
      <c r="J199" s="22"/>
      <c r="K199" s="965"/>
    </row>
    <row r="200" spans="1:11" ht="63" customHeight="1">
      <c r="A200" s="1262"/>
      <c r="B200" s="1262"/>
      <c r="C200" s="858" t="s">
        <v>43</v>
      </c>
      <c r="D200" s="21"/>
      <c r="E200" s="861" t="s">
        <v>237</v>
      </c>
      <c r="F200" s="54" t="s">
        <v>238</v>
      </c>
      <c r="G200" s="74" t="s">
        <v>239</v>
      </c>
      <c r="H200" s="22"/>
      <c r="I200" s="22"/>
      <c r="J200" s="22"/>
      <c r="K200" s="965"/>
    </row>
    <row r="201" spans="1:11" ht="30" customHeight="1">
      <c r="A201" s="1262"/>
      <c r="B201" s="1262"/>
      <c r="C201" s="858" t="s">
        <v>204</v>
      </c>
      <c r="D201" s="21"/>
      <c r="E201" s="22" t="s">
        <v>240</v>
      </c>
      <c r="F201" s="54" t="s">
        <v>241</v>
      </c>
      <c r="G201" s="22"/>
      <c r="H201" s="22"/>
      <c r="I201" s="22"/>
      <c r="J201" s="22"/>
      <c r="K201" s="965"/>
    </row>
    <row r="202" spans="1:11" ht="17.25" customHeight="1">
      <c r="A202" s="1262"/>
      <c r="B202" s="1262"/>
      <c r="C202" s="1125" t="s">
        <v>18</v>
      </c>
      <c r="D202" s="1260"/>
      <c r="E202" s="1260"/>
      <c r="F202" s="1260"/>
      <c r="G202" s="1260"/>
      <c r="H202" s="1260"/>
      <c r="I202" s="1261"/>
      <c r="J202" s="863"/>
      <c r="K202" s="965"/>
    </row>
    <row r="203" spans="1:11" ht="12.75" customHeight="1">
      <c r="A203" s="1262"/>
      <c r="B203" s="1264"/>
      <c r="C203" s="1126" t="s">
        <v>242</v>
      </c>
      <c r="D203" s="1260"/>
      <c r="E203" s="1260"/>
      <c r="F203" s="1260"/>
      <c r="G203" s="1260"/>
      <c r="H203" s="1260"/>
      <c r="I203" s="1261"/>
      <c r="J203" s="863"/>
      <c r="K203" s="965"/>
    </row>
    <row r="204" spans="1:11" ht="17.25" customHeight="1">
      <c r="A204" s="1262"/>
      <c r="B204" s="889" t="s">
        <v>243</v>
      </c>
      <c r="C204" s="866"/>
      <c r="D204" s="867" t="s">
        <v>10</v>
      </c>
      <c r="E204" s="868">
        <v>2020</v>
      </c>
      <c r="F204" s="869">
        <v>2021</v>
      </c>
      <c r="G204" s="867">
        <v>2022</v>
      </c>
      <c r="H204" s="867">
        <v>2023</v>
      </c>
      <c r="I204" s="966">
        <v>2024</v>
      </c>
      <c r="J204" s="966">
        <v>2025</v>
      </c>
      <c r="K204" s="1151" t="s">
        <v>244</v>
      </c>
    </row>
    <row r="205" spans="1:11" ht="12.75" customHeight="1">
      <c r="A205" s="1262"/>
      <c r="B205" s="1148" t="s">
        <v>245</v>
      </c>
      <c r="C205" s="934" t="s">
        <v>246</v>
      </c>
      <c r="D205" s="951"/>
      <c r="E205" s="75">
        <v>4500</v>
      </c>
      <c r="F205" s="75">
        <v>5600</v>
      </c>
      <c r="G205" s="75">
        <v>26000</v>
      </c>
      <c r="H205" s="75">
        <v>36000</v>
      </c>
      <c r="I205" s="967">
        <v>46500</v>
      </c>
      <c r="J205" s="967">
        <v>46500</v>
      </c>
      <c r="K205" s="1262"/>
    </row>
    <row r="206" spans="1:11" ht="18" customHeight="1">
      <c r="A206" s="1262"/>
      <c r="B206" s="1262"/>
      <c r="C206" s="20" t="s">
        <v>95</v>
      </c>
      <c r="D206" s="936"/>
      <c r="E206" s="62">
        <v>7500</v>
      </c>
      <c r="F206" s="62">
        <v>16449</v>
      </c>
      <c r="G206" s="76">
        <v>30006</v>
      </c>
      <c r="H206" s="56"/>
      <c r="I206" s="865"/>
      <c r="J206" s="865"/>
      <c r="K206" s="1264"/>
    </row>
    <row r="207" spans="1:11" ht="17.25" customHeight="1">
      <c r="A207" s="1264"/>
      <c r="B207" s="1262"/>
      <c r="C207" s="1125" t="s">
        <v>18</v>
      </c>
      <c r="D207" s="1260"/>
      <c r="E207" s="1260"/>
      <c r="F207" s="1260"/>
      <c r="G207" s="1260"/>
      <c r="H207" s="1260"/>
      <c r="I207" s="1261"/>
      <c r="J207" s="870"/>
      <c r="K207" s="968" t="s">
        <v>106</v>
      </c>
    </row>
    <row r="208" spans="1:11" ht="12.75" customHeight="1">
      <c r="A208" s="14" t="s">
        <v>107</v>
      </c>
      <c r="B208" s="1262"/>
      <c r="C208" s="1126" t="s">
        <v>247</v>
      </c>
      <c r="D208" s="1260"/>
      <c r="E208" s="1260"/>
      <c r="F208" s="1260"/>
      <c r="G208" s="1260"/>
      <c r="H208" s="1260"/>
      <c r="I208" s="1261"/>
      <c r="J208" s="870"/>
      <c r="K208" s="941" t="s">
        <v>109</v>
      </c>
    </row>
    <row r="209" spans="1:11" ht="12.75" customHeight="1">
      <c r="A209" s="1138" t="s">
        <v>83</v>
      </c>
      <c r="B209" s="921" t="s">
        <v>110</v>
      </c>
      <c r="C209" s="922"/>
      <c r="D209" s="922" t="s">
        <v>84</v>
      </c>
      <c r="E209" s="923"/>
      <c r="F209" s="924"/>
      <c r="G209" s="922"/>
      <c r="H209" s="922" t="s">
        <v>85</v>
      </c>
      <c r="I209" s="1145" t="s">
        <v>86</v>
      </c>
      <c r="J209" s="1260"/>
      <c r="K209" s="1261"/>
    </row>
    <row r="210" spans="1:11" ht="12.75" customHeight="1">
      <c r="A210" s="1264"/>
      <c r="B210" s="925"/>
      <c r="C210" s="916"/>
      <c r="D210" s="916"/>
      <c r="E210" s="856"/>
      <c r="F210" s="915"/>
      <c r="G210" s="916"/>
      <c r="H210" s="916"/>
      <c r="I210" s="1140"/>
      <c r="J210" s="1260"/>
      <c r="K210" s="1261"/>
    </row>
    <row r="211" spans="1:11" ht="12.75" customHeight="1">
      <c r="A211" s="1138" t="s">
        <v>87</v>
      </c>
      <c r="B211" s="921" t="s">
        <v>88</v>
      </c>
      <c r="C211" s="51"/>
      <c r="D211" s="1136"/>
      <c r="E211" s="1266"/>
      <c r="F211" s="1266"/>
      <c r="G211" s="1266"/>
      <c r="H211" s="1266"/>
      <c r="I211" s="1266"/>
      <c r="J211" s="1266"/>
      <c r="K211" s="1267"/>
    </row>
    <row r="212" spans="1:11" ht="12.75" customHeight="1">
      <c r="A212" s="1264"/>
      <c r="B212" s="925"/>
      <c r="C212" s="926"/>
      <c r="D212" s="1265"/>
      <c r="E212" s="1268"/>
      <c r="F212" s="1268"/>
      <c r="G212" s="1268"/>
      <c r="H212" s="1268"/>
      <c r="I212" s="1268"/>
      <c r="J212" s="1268"/>
      <c r="K212" s="1269"/>
    </row>
    <row r="213" spans="1:11" ht="15.75" customHeight="1"/>
    <row r="214" spans="1:11" ht="15.75" customHeight="1"/>
    <row r="215" spans="1:11" ht="15.75" customHeight="1"/>
    <row r="216" spans="1:11" ht="15.75" customHeight="1"/>
    <row r="217" spans="1:11" ht="15.75" customHeight="1"/>
    <row r="218" spans="1:11" ht="15.75" customHeight="1"/>
    <row r="219" spans="1:11" ht="15.75" customHeight="1"/>
    <row r="220" spans="1:11" ht="15.75" customHeight="1"/>
    <row r="221" spans="1:11" ht="15.75" customHeight="1"/>
    <row r="222" spans="1:11" ht="15.75" customHeight="1"/>
    <row r="223" spans="1:11" ht="15.75" customHeight="1"/>
    <row r="224" spans="1: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8">
    <mergeCell ref="C207:I207"/>
    <mergeCell ref="C208:I208"/>
    <mergeCell ref="I209:K209"/>
    <mergeCell ref="I210:K210"/>
    <mergeCell ref="D211:K212"/>
    <mergeCell ref="C148:I148"/>
    <mergeCell ref="C152:I152"/>
    <mergeCell ref="B150:B153"/>
    <mergeCell ref="B155:B158"/>
    <mergeCell ref="B166:B169"/>
    <mergeCell ref="B171:B173"/>
    <mergeCell ref="K182:K192"/>
    <mergeCell ref="K204:K206"/>
    <mergeCell ref="I176:K176"/>
    <mergeCell ref="I177:K177"/>
    <mergeCell ref="D178:K179"/>
    <mergeCell ref="C190:I190"/>
    <mergeCell ref="C191:I191"/>
    <mergeCell ref="C202:I202"/>
    <mergeCell ref="C203:I203"/>
    <mergeCell ref="B182:B191"/>
    <mergeCell ref="B193:B203"/>
    <mergeCell ref="D162:K163"/>
    <mergeCell ref="C168:I168"/>
    <mergeCell ref="A117:A125"/>
    <mergeCell ref="A127:A128"/>
    <mergeCell ref="A129:A130"/>
    <mergeCell ref="A133:A158"/>
    <mergeCell ref="B133:B137"/>
    <mergeCell ref="B139:B143"/>
    <mergeCell ref="B145:B148"/>
    <mergeCell ref="I127:K127"/>
    <mergeCell ref="I128:K128"/>
    <mergeCell ref="D129:K130"/>
    <mergeCell ref="K133:K157"/>
    <mergeCell ref="C136:I136"/>
    <mergeCell ref="C137:I137"/>
    <mergeCell ref="C142:I142"/>
    <mergeCell ref="B117:B121"/>
    <mergeCell ref="K117:K124"/>
    <mergeCell ref="C120:I120"/>
    <mergeCell ref="C121:I121"/>
    <mergeCell ref="B123:B126"/>
    <mergeCell ref="C125:I125"/>
    <mergeCell ref="C126:I126"/>
    <mergeCell ref="C143:I143"/>
    <mergeCell ref="C147:I147"/>
    <mergeCell ref="A182:A207"/>
    <mergeCell ref="A209:A210"/>
    <mergeCell ref="A211:A212"/>
    <mergeCell ref="A160:A161"/>
    <mergeCell ref="A162:A163"/>
    <mergeCell ref="A166:A174"/>
    <mergeCell ref="A176:A177"/>
    <mergeCell ref="A178:A179"/>
    <mergeCell ref="A180:B180"/>
    <mergeCell ref="B205:B208"/>
    <mergeCell ref="C169:I169"/>
    <mergeCell ref="C173:I173"/>
    <mergeCell ref="C174:I174"/>
    <mergeCell ref="C175:I175"/>
    <mergeCell ref="C153:I153"/>
    <mergeCell ref="C157:I157"/>
    <mergeCell ref="C158:I158"/>
    <mergeCell ref="C159:I159"/>
    <mergeCell ref="I160:K160"/>
    <mergeCell ref="I161:K161"/>
    <mergeCell ref="K166:K174"/>
    <mergeCell ref="C101:I101"/>
    <mergeCell ref="C105:I105"/>
    <mergeCell ref="C110:I110"/>
    <mergeCell ref="C111:I111"/>
    <mergeCell ref="I112:K112"/>
    <mergeCell ref="I113:K113"/>
    <mergeCell ref="D114:K115"/>
    <mergeCell ref="A95:A96"/>
    <mergeCell ref="A98:A110"/>
    <mergeCell ref="B98:B101"/>
    <mergeCell ref="B103:B106"/>
    <mergeCell ref="B108:B111"/>
    <mergeCell ref="A112:A113"/>
    <mergeCell ref="A114:A115"/>
    <mergeCell ref="B84:B87"/>
    <mergeCell ref="C86:I86"/>
    <mergeCell ref="C87:I87"/>
    <mergeCell ref="A73:A74"/>
    <mergeCell ref="I73:K73"/>
    <mergeCell ref="I74:K74"/>
    <mergeCell ref="A75:A76"/>
    <mergeCell ref="D75:K76"/>
    <mergeCell ref="A79:A91"/>
    <mergeCell ref="K79:K90"/>
    <mergeCell ref="B52:B59"/>
    <mergeCell ref="D58:I58"/>
    <mergeCell ref="D59:I59"/>
    <mergeCell ref="D95:K96"/>
    <mergeCell ref="C100:I100"/>
    <mergeCell ref="B89:B92"/>
    <mergeCell ref="C91:I91"/>
    <mergeCell ref="C92:I92"/>
    <mergeCell ref="A93:A94"/>
    <mergeCell ref="I93:K93"/>
    <mergeCell ref="I94:K94"/>
    <mergeCell ref="K98:K108"/>
    <mergeCell ref="C106:I106"/>
    <mergeCell ref="B61:B72"/>
    <mergeCell ref="D71:I71"/>
    <mergeCell ref="D72:I72"/>
    <mergeCell ref="A18:A72"/>
    <mergeCell ref="B18:B33"/>
    <mergeCell ref="K18:K72"/>
    <mergeCell ref="D26:D27"/>
    <mergeCell ref="E26:E27"/>
    <mergeCell ref="B79:B82"/>
    <mergeCell ref="C81:I81"/>
    <mergeCell ref="C82:I82"/>
    <mergeCell ref="C30:C31"/>
    <mergeCell ref="D30:D31"/>
    <mergeCell ref="D32:I32"/>
    <mergeCell ref="D33:I33"/>
    <mergeCell ref="B35:B43"/>
    <mergeCell ref="D42:I42"/>
    <mergeCell ref="D43:I43"/>
    <mergeCell ref="B45:B49"/>
    <mergeCell ref="D48:I48"/>
    <mergeCell ref="D49:I49"/>
    <mergeCell ref="A3:I3"/>
    <mergeCell ref="K5:K16"/>
    <mergeCell ref="A6:A16"/>
    <mergeCell ref="B6:B10"/>
    <mergeCell ref="D9:I9"/>
    <mergeCell ref="D10:I10"/>
    <mergeCell ref="B12:B16"/>
    <mergeCell ref="C26:C27"/>
    <mergeCell ref="C28:C29"/>
    <mergeCell ref="D28:D29"/>
    <mergeCell ref="D15:I15"/>
    <mergeCell ref="D16:I16"/>
  </mergeCells>
  <hyperlinks>
    <hyperlink ref="A2" location="null!A1" display="Smart Guide" xr:uid="{00000000-0004-0000-0000-000000000000}"/>
  </hyperlinks>
  <pageMargins left="0.7" right="0.7" top="0.75" bottom="0.75" header="0" footer="0"/>
  <pageSetup paperSize="9" orientation="portrait"/>
  <headerFooter>
    <oddHeader>&amp;L000000 OFFICIAL#&amp;C&amp;"Aptos"&amp;10&amp;K000000 OFFICIAL&amp;1#_x000D_</oddHeader>
    <oddFooter>&amp;L #000000 OFFICIAL&amp;C_x000D_&amp;1#&amp;"Aptos"&amp;10&amp;K000000 OFFICIAL</oddFooter>
  </headerFooter>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6837"/>
  </sheetPr>
  <dimension ref="A1:Z1000"/>
  <sheetViews>
    <sheetView workbookViewId="0">
      <pane ySplit="1" topLeftCell="A2" activePane="bottomLeft" state="frozen"/>
      <selection pane="bottomLeft" activeCell="B3" sqref="B3"/>
    </sheetView>
  </sheetViews>
  <sheetFormatPr defaultColWidth="12.625" defaultRowHeight="15" customHeight="1"/>
  <cols>
    <col min="1" max="1" width="72.5" customWidth="1"/>
    <col min="2" max="2" width="41" customWidth="1"/>
    <col min="3" max="5" width="15" customWidth="1"/>
    <col min="6" max="6" width="29" customWidth="1"/>
    <col min="7" max="26" width="8" customWidth="1"/>
  </cols>
  <sheetData>
    <row r="1" spans="1:26" ht="12.75" customHeight="1">
      <c r="A1" s="518" t="s">
        <v>23</v>
      </c>
      <c r="B1" s="519" t="s">
        <v>870</v>
      </c>
      <c r="C1" s="520" t="s">
        <v>10</v>
      </c>
      <c r="D1" s="520" t="s">
        <v>358</v>
      </c>
      <c r="E1" s="520" t="s">
        <v>359</v>
      </c>
      <c r="F1" s="992"/>
      <c r="G1" s="992"/>
      <c r="H1" s="992"/>
      <c r="I1" s="992"/>
      <c r="J1" s="992"/>
      <c r="K1" s="992"/>
      <c r="L1" s="992"/>
      <c r="M1" s="992"/>
      <c r="N1" s="992"/>
      <c r="O1" s="992"/>
      <c r="P1" s="992"/>
      <c r="Q1" s="992"/>
      <c r="R1" s="992"/>
      <c r="S1" s="992"/>
      <c r="T1" s="992"/>
      <c r="U1" s="992"/>
      <c r="V1" s="992"/>
      <c r="W1" s="992"/>
      <c r="X1" s="992"/>
      <c r="Y1" s="992"/>
      <c r="Z1" s="992"/>
    </row>
    <row r="2" spans="1:26" ht="15" customHeight="1">
      <c r="A2" s="1211" t="s">
        <v>871</v>
      </c>
      <c r="B2" s="521" t="s">
        <v>872</v>
      </c>
      <c r="C2" s="521" t="s">
        <v>167</v>
      </c>
      <c r="D2" s="522" t="s">
        <v>167</v>
      </c>
      <c r="E2" s="521">
        <v>10000</v>
      </c>
      <c r="F2" s="986"/>
      <c r="G2" s="986"/>
      <c r="H2" s="986"/>
      <c r="I2" s="986"/>
      <c r="J2" s="986"/>
      <c r="K2" s="986"/>
      <c r="L2" s="986"/>
      <c r="M2" s="986"/>
      <c r="N2" s="986"/>
      <c r="O2" s="986"/>
      <c r="P2" s="986"/>
      <c r="Q2" s="986"/>
      <c r="R2" s="986"/>
      <c r="S2" s="986"/>
      <c r="T2" s="986"/>
      <c r="U2" s="986"/>
      <c r="V2" s="986"/>
      <c r="W2" s="986"/>
      <c r="X2" s="986"/>
      <c r="Y2" s="986"/>
      <c r="Z2" s="986"/>
    </row>
    <row r="3" spans="1:26" ht="14.25" customHeight="1">
      <c r="A3" s="1278"/>
      <c r="B3" s="523" t="s">
        <v>873</v>
      </c>
      <c r="C3" s="523" t="s">
        <v>167</v>
      </c>
      <c r="D3" s="524">
        <v>2325</v>
      </c>
      <c r="E3" s="524">
        <v>12339</v>
      </c>
      <c r="F3" s="986"/>
      <c r="G3" s="986"/>
      <c r="H3" s="986"/>
      <c r="I3" s="986"/>
      <c r="J3" s="986"/>
      <c r="K3" s="986"/>
      <c r="L3" s="986"/>
      <c r="M3" s="986"/>
      <c r="N3" s="986"/>
      <c r="O3" s="986"/>
      <c r="P3" s="986"/>
      <c r="Q3" s="986"/>
      <c r="R3" s="986"/>
      <c r="S3" s="986"/>
      <c r="T3" s="986"/>
      <c r="U3" s="986"/>
      <c r="V3" s="986"/>
      <c r="W3" s="986"/>
      <c r="X3" s="986"/>
      <c r="Y3" s="986"/>
      <c r="Z3" s="986"/>
    </row>
    <row r="4" spans="1:26" ht="14.25" customHeight="1">
      <c r="A4" s="1278"/>
      <c r="B4" s="525" t="s">
        <v>773</v>
      </c>
      <c r="C4" s="525" t="s">
        <v>167</v>
      </c>
      <c r="D4" s="525" t="s">
        <v>167</v>
      </c>
      <c r="E4" s="525" t="s">
        <v>167</v>
      </c>
      <c r="F4" s="986"/>
      <c r="G4" s="986"/>
      <c r="H4" s="986"/>
      <c r="I4" s="986"/>
      <c r="J4" s="986"/>
      <c r="K4" s="986"/>
      <c r="L4" s="986"/>
      <c r="M4" s="986"/>
      <c r="N4" s="986"/>
      <c r="O4" s="986"/>
      <c r="P4" s="986"/>
      <c r="Q4" s="986"/>
      <c r="R4" s="986"/>
      <c r="S4" s="986"/>
      <c r="T4" s="986"/>
      <c r="U4" s="986"/>
      <c r="V4" s="986"/>
      <c r="W4" s="986"/>
      <c r="X4" s="986"/>
      <c r="Y4" s="986"/>
      <c r="Z4" s="986"/>
    </row>
    <row r="5" spans="1:26" ht="14.25" customHeight="1">
      <c r="A5" s="1278"/>
      <c r="B5" s="525" t="s">
        <v>774</v>
      </c>
      <c r="C5" s="525" t="s">
        <v>167</v>
      </c>
      <c r="D5" s="525" t="s">
        <v>167</v>
      </c>
      <c r="E5" s="525" t="s">
        <v>167</v>
      </c>
      <c r="F5" s="986"/>
      <c r="G5" s="986"/>
      <c r="H5" s="986"/>
      <c r="I5" s="986"/>
      <c r="J5" s="986"/>
      <c r="K5" s="986"/>
      <c r="L5" s="986"/>
      <c r="M5" s="986"/>
      <c r="N5" s="986"/>
      <c r="O5" s="986"/>
      <c r="P5" s="986"/>
      <c r="Q5" s="986"/>
      <c r="R5" s="986"/>
      <c r="S5" s="986"/>
      <c r="T5" s="986"/>
      <c r="U5" s="986"/>
      <c r="V5" s="986"/>
      <c r="W5" s="986"/>
      <c r="X5" s="986"/>
      <c r="Y5" s="986"/>
      <c r="Z5" s="986"/>
    </row>
    <row r="6" spans="1:26" ht="24" customHeight="1">
      <c r="A6" s="1278"/>
      <c r="B6" s="525" t="s">
        <v>775</v>
      </c>
      <c r="C6" s="525" t="s">
        <v>167</v>
      </c>
      <c r="D6" s="525" t="s">
        <v>167</v>
      </c>
      <c r="E6" s="525" t="s">
        <v>167</v>
      </c>
      <c r="F6" s="986"/>
      <c r="G6" s="986"/>
      <c r="H6" s="986"/>
      <c r="I6" s="986"/>
      <c r="J6" s="986"/>
      <c r="K6" s="986"/>
      <c r="L6" s="986"/>
      <c r="M6" s="986"/>
      <c r="N6" s="986"/>
      <c r="O6" s="986"/>
      <c r="P6" s="986"/>
      <c r="Q6" s="986"/>
      <c r="R6" s="986"/>
      <c r="S6" s="986"/>
      <c r="T6" s="986"/>
      <c r="U6" s="986"/>
      <c r="V6" s="986"/>
      <c r="W6" s="986"/>
      <c r="X6" s="986"/>
      <c r="Y6" s="986"/>
      <c r="Z6" s="986"/>
    </row>
    <row r="7" spans="1:26" ht="36" customHeight="1">
      <c r="A7" s="1278"/>
      <c r="B7" s="525" t="s">
        <v>776</v>
      </c>
      <c r="C7" s="525" t="s">
        <v>167</v>
      </c>
      <c r="D7" s="525">
        <v>2325</v>
      </c>
      <c r="E7" s="526">
        <f>E3</f>
        <v>12339</v>
      </c>
      <c r="F7" s="986"/>
      <c r="G7" s="986"/>
      <c r="H7" s="986"/>
      <c r="I7" s="986"/>
      <c r="J7" s="986"/>
      <c r="K7" s="986"/>
      <c r="L7" s="986"/>
      <c r="M7" s="986"/>
      <c r="N7" s="986"/>
      <c r="O7" s="986"/>
      <c r="P7" s="986"/>
      <c r="Q7" s="986"/>
      <c r="R7" s="986"/>
      <c r="S7" s="986"/>
      <c r="T7" s="986"/>
      <c r="U7" s="986"/>
      <c r="V7" s="986"/>
      <c r="W7" s="986"/>
      <c r="X7" s="986"/>
      <c r="Y7" s="986"/>
      <c r="Z7" s="986"/>
    </row>
    <row r="8" spans="1:26" ht="36" customHeight="1">
      <c r="A8" s="1278"/>
      <c r="B8" s="525" t="s">
        <v>777</v>
      </c>
      <c r="C8" s="525" t="s">
        <v>167</v>
      </c>
      <c r="D8" s="525" t="s">
        <v>167</v>
      </c>
      <c r="E8" s="525">
        <v>7214</v>
      </c>
      <c r="F8" s="986"/>
      <c r="G8" s="986"/>
      <c r="H8" s="986"/>
      <c r="I8" s="986"/>
      <c r="J8" s="986"/>
      <c r="K8" s="986"/>
      <c r="L8" s="986"/>
      <c r="M8" s="986"/>
      <c r="N8" s="986"/>
      <c r="O8" s="986"/>
      <c r="P8" s="986"/>
      <c r="Q8" s="986"/>
      <c r="R8" s="986"/>
      <c r="S8" s="986"/>
      <c r="T8" s="986"/>
      <c r="U8" s="986"/>
      <c r="V8" s="986"/>
      <c r="W8" s="986"/>
      <c r="X8" s="986"/>
      <c r="Y8" s="986"/>
      <c r="Z8" s="986"/>
    </row>
    <row r="9" spans="1:26" ht="36" customHeight="1">
      <c r="A9" s="1278"/>
      <c r="B9" s="525" t="s">
        <v>778</v>
      </c>
      <c r="C9" s="525" t="s">
        <v>167</v>
      </c>
      <c r="D9" s="525" t="s">
        <v>167</v>
      </c>
      <c r="E9" s="525" t="s">
        <v>167</v>
      </c>
      <c r="F9" s="986"/>
      <c r="G9" s="986"/>
      <c r="H9" s="986"/>
      <c r="I9" s="986"/>
      <c r="J9" s="986"/>
      <c r="K9" s="986"/>
      <c r="L9" s="986"/>
      <c r="M9" s="986"/>
      <c r="N9" s="986"/>
      <c r="O9" s="986"/>
      <c r="P9" s="986"/>
      <c r="Q9" s="986"/>
      <c r="R9" s="986"/>
      <c r="S9" s="986"/>
      <c r="T9" s="986"/>
      <c r="U9" s="986"/>
      <c r="V9" s="986"/>
      <c r="W9" s="986"/>
      <c r="X9" s="986"/>
      <c r="Y9" s="986"/>
      <c r="Z9" s="986"/>
    </row>
    <row r="10" spans="1:26" ht="14.25" customHeight="1">
      <c r="A10" s="1278"/>
      <c r="B10" s="525" t="s">
        <v>779</v>
      </c>
      <c r="C10" s="525" t="s">
        <v>167</v>
      </c>
      <c r="D10" s="525" t="s">
        <v>167</v>
      </c>
      <c r="E10" s="525" t="s">
        <v>167</v>
      </c>
      <c r="F10" s="986"/>
      <c r="G10" s="986"/>
      <c r="H10" s="986"/>
      <c r="I10" s="986"/>
      <c r="J10" s="986"/>
      <c r="K10" s="986"/>
      <c r="L10" s="986"/>
      <c r="M10" s="986"/>
      <c r="N10" s="986"/>
      <c r="O10" s="986"/>
      <c r="P10" s="986"/>
      <c r="Q10" s="986"/>
      <c r="R10" s="986"/>
      <c r="S10" s="986"/>
      <c r="T10" s="986"/>
      <c r="U10" s="986"/>
      <c r="V10" s="986"/>
      <c r="W10" s="986"/>
      <c r="X10" s="986"/>
      <c r="Y10" s="986"/>
      <c r="Z10" s="986"/>
    </row>
    <row r="11" spans="1:26" ht="14.25" customHeight="1">
      <c r="A11" s="1279"/>
      <c r="B11" s="525" t="s">
        <v>780</v>
      </c>
      <c r="C11" s="525" t="s">
        <v>167</v>
      </c>
      <c r="D11" s="525" t="s">
        <v>167</v>
      </c>
      <c r="E11" s="525" t="s">
        <v>167</v>
      </c>
      <c r="F11" s="986"/>
      <c r="G11" s="986"/>
      <c r="H11" s="986"/>
      <c r="I11" s="986"/>
      <c r="J11" s="986"/>
      <c r="K11" s="986"/>
      <c r="L11" s="986"/>
      <c r="M11" s="986"/>
      <c r="N11" s="986"/>
      <c r="O11" s="986"/>
      <c r="P11" s="986"/>
      <c r="Q11" s="986"/>
      <c r="R11" s="986"/>
      <c r="S11" s="986"/>
      <c r="T11" s="986"/>
      <c r="U11" s="986"/>
      <c r="V11" s="986"/>
      <c r="W11" s="986"/>
      <c r="X11" s="986"/>
      <c r="Y11" s="986"/>
      <c r="Z11" s="986"/>
    </row>
    <row r="12" spans="1:26" ht="12.75" customHeight="1">
      <c r="A12" s="527" t="s">
        <v>564</v>
      </c>
      <c r="B12" s="528" t="s">
        <v>870</v>
      </c>
      <c r="C12" s="529" t="s">
        <v>10</v>
      </c>
      <c r="D12" s="529" t="s">
        <v>358</v>
      </c>
      <c r="E12" s="529" t="s">
        <v>359</v>
      </c>
      <c r="F12" s="986"/>
      <c r="G12" s="986"/>
      <c r="H12" s="986"/>
      <c r="I12" s="986"/>
      <c r="J12" s="986"/>
      <c r="K12" s="986"/>
      <c r="L12" s="986"/>
      <c r="M12" s="986"/>
      <c r="N12" s="986"/>
      <c r="O12" s="986"/>
      <c r="P12" s="986"/>
      <c r="Q12" s="986"/>
      <c r="R12" s="986"/>
      <c r="S12" s="986"/>
      <c r="T12" s="986"/>
      <c r="U12" s="986"/>
      <c r="V12" s="986"/>
      <c r="W12" s="986"/>
      <c r="X12" s="986"/>
      <c r="Y12" s="986"/>
      <c r="Z12" s="986"/>
    </row>
    <row r="13" spans="1:26" ht="18" customHeight="1">
      <c r="A13" s="1211" t="s">
        <v>565</v>
      </c>
      <c r="B13" s="521" t="s">
        <v>872</v>
      </c>
      <c r="C13" s="522" t="s">
        <v>167</v>
      </c>
      <c r="D13" s="522" t="s">
        <v>167</v>
      </c>
      <c r="E13" s="522" t="s">
        <v>167</v>
      </c>
      <c r="F13" s="986"/>
      <c r="G13" s="986"/>
      <c r="H13" s="986"/>
      <c r="I13" s="986"/>
      <c r="J13" s="986"/>
      <c r="K13" s="986"/>
      <c r="L13" s="986"/>
      <c r="M13" s="986"/>
      <c r="N13" s="986"/>
      <c r="O13" s="986"/>
      <c r="P13" s="986"/>
      <c r="Q13" s="986"/>
      <c r="R13" s="986"/>
      <c r="S13" s="986"/>
      <c r="T13" s="986"/>
      <c r="U13" s="986"/>
      <c r="V13" s="986"/>
      <c r="W13" s="986"/>
      <c r="X13" s="986"/>
      <c r="Y13" s="986"/>
      <c r="Z13" s="986"/>
    </row>
    <row r="14" spans="1:26" ht="17.25" customHeight="1">
      <c r="A14" s="1279"/>
      <c r="B14" s="530" t="s">
        <v>873</v>
      </c>
      <c r="C14" s="531" t="s">
        <v>167</v>
      </c>
      <c r="D14" s="531">
        <v>1</v>
      </c>
      <c r="E14" s="531">
        <v>7</v>
      </c>
      <c r="F14" s="986"/>
      <c r="G14" s="986"/>
      <c r="H14" s="986"/>
      <c r="I14" s="986"/>
      <c r="J14" s="986"/>
      <c r="K14" s="986"/>
      <c r="L14" s="986"/>
      <c r="M14" s="986"/>
      <c r="N14" s="986"/>
      <c r="O14" s="986"/>
      <c r="P14" s="986"/>
      <c r="Q14" s="986"/>
      <c r="R14" s="986"/>
      <c r="S14" s="986"/>
      <c r="T14" s="986"/>
      <c r="U14" s="986"/>
      <c r="V14" s="986"/>
      <c r="W14" s="986"/>
      <c r="X14" s="986"/>
      <c r="Y14" s="986"/>
      <c r="Z14" s="986"/>
    </row>
    <row r="15" spans="1:26" ht="12.75" customHeight="1">
      <c r="A15" s="527" t="s">
        <v>588</v>
      </c>
      <c r="B15" s="528" t="s">
        <v>870</v>
      </c>
      <c r="C15" s="529" t="s">
        <v>10</v>
      </c>
      <c r="D15" s="529" t="s">
        <v>358</v>
      </c>
      <c r="E15" s="529" t="s">
        <v>359</v>
      </c>
      <c r="F15" s="986"/>
      <c r="G15" s="986"/>
      <c r="H15" s="986"/>
      <c r="I15" s="986"/>
      <c r="J15" s="986"/>
      <c r="K15" s="986"/>
      <c r="L15" s="986"/>
      <c r="M15" s="986"/>
      <c r="N15" s="986"/>
      <c r="O15" s="986"/>
      <c r="P15" s="986"/>
      <c r="Q15" s="986"/>
      <c r="R15" s="986"/>
      <c r="S15" s="986"/>
      <c r="T15" s="986"/>
      <c r="U15" s="986"/>
      <c r="V15" s="986"/>
      <c r="W15" s="986"/>
      <c r="X15" s="986"/>
      <c r="Y15" s="986"/>
      <c r="Z15" s="986"/>
    </row>
    <row r="16" spans="1:26" ht="30.75" customHeight="1">
      <c r="A16" s="1211" t="s">
        <v>874</v>
      </c>
      <c r="B16" s="521" t="s">
        <v>872</v>
      </c>
      <c r="C16" s="522" t="s">
        <v>167</v>
      </c>
      <c r="D16" s="521" t="s">
        <v>167</v>
      </c>
      <c r="E16" s="532">
        <v>1600000</v>
      </c>
      <c r="F16" s="986"/>
      <c r="G16" s="986"/>
      <c r="H16" s="986"/>
      <c r="I16" s="986"/>
      <c r="J16" s="986"/>
      <c r="K16" s="986"/>
      <c r="L16" s="986"/>
      <c r="M16" s="986"/>
      <c r="N16" s="986"/>
      <c r="O16" s="986"/>
      <c r="P16" s="986"/>
      <c r="Q16" s="986"/>
      <c r="R16" s="986"/>
      <c r="S16" s="986"/>
      <c r="T16" s="986"/>
      <c r="U16" s="986"/>
      <c r="V16" s="986"/>
      <c r="W16" s="986"/>
      <c r="X16" s="986"/>
      <c r="Y16" s="986"/>
      <c r="Z16" s="986"/>
    </row>
    <row r="17" spans="1:26" ht="30.75" customHeight="1">
      <c r="A17" s="1278"/>
      <c r="B17" s="533" t="s">
        <v>873</v>
      </c>
      <c r="C17" s="534" t="s">
        <v>167</v>
      </c>
      <c r="D17" s="534">
        <v>208500</v>
      </c>
      <c r="E17" s="534">
        <f>SUM(E18:E19)</f>
        <v>2848034.68</v>
      </c>
      <c r="F17" s="986"/>
      <c r="G17" s="986"/>
      <c r="H17" s="986"/>
      <c r="I17" s="986"/>
      <c r="J17" s="986"/>
      <c r="K17" s="986"/>
      <c r="L17" s="986"/>
      <c r="M17" s="986"/>
      <c r="N17" s="986"/>
      <c r="O17" s="986"/>
      <c r="P17" s="986"/>
      <c r="Q17" s="986"/>
      <c r="R17" s="986"/>
      <c r="S17" s="986"/>
      <c r="T17" s="986"/>
      <c r="U17" s="986"/>
      <c r="V17" s="986"/>
      <c r="W17" s="986"/>
      <c r="X17" s="986"/>
      <c r="Y17" s="986"/>
      <c r="Z17" s="986"/>
    </row>
    <row r="18" spans="1:26" ht="30.75" customHeight="1">
      <c r="A18" s="1278"/>
      <c r="B18" s="525" t="s">
        <v>791</v>
      </c>
      <c r="C18" s="535" t="s">
        <v>167</v>
      </c>
      <c r="D18" s="535">
        <v>26500</v>
      </c>
      <c r="E18" s="535">
        <v>771956.13</v>
      </c>
      <c r="F18" s="986"/>
      <c r="G18" s="986"/>
      <c r="H18" s="986"/>
      <c r="I18" s="986"/>
      <c r="J18" s="986"/>
      <c r="K18" s="986"/>
      <c r="L18" s="986"/>
      <c r="M18" s="986"/>
      <c r="N18" s="986"/>
      <c r="O18" s="986"/>
      <c r="P18" s="986"/>
      <c r="Q18" s="986"/>
      <c r="R18" s="986"/>
      <c r="S18" s="986"/>
      <c r="T18" s="986"/>
      <c r="U18" s="986"/>
      <c r="V18" s="986"/>
      <c r="W18" s="986"/>
      <c r="X18" s="986"/>
      <c r="Y18" s="986"/>
      <c r="Z18" s="986"/>
    </row>
    <row r="19" spans="1:26" ht="30.75" customHeight="1">
      <c r="A19" s="1278"/>
      <c r="B19" s="525" t="s">
        <v>792</v>
      </c>
      <c r="C19" s="535" t="s">
        <v>167</v>
      </c>
      <c r="D19" s="535">
        <v>182000</v>
      </c>
      <c r="E19" s="535">
        <v>2076078.55</v>
      </c>
      <c r="F19" s="986"/>
      <c r="G19" s="986"/>
      <c r="H19" s="986"/>
      <c r="I19" s="986"/>
      <c r="J19" s="986"/>
      <c r="K19" s="986"/>
      <c r="L19" s="986"/>
      <c r="M19" s="986"/>
      <c r="N19" s="986"/>
      <c r="O19" s="986"/>
      <c r="P19" s="986"/>
      <c r="Q19" s="986"/>
      <c r="R19" s="986"/>
      <c r="S19" s="986"/>
      <c r="T19" s="986"/>
      <c r="U19" s="986"/>
      <c r="V19" s="986"/>
      <c r="W19" s="986"/>
      <c r="X19" s="986"/>
      <c r="Y19" s="986"/>
      <c r="Z19" s="986"/>
    </row>
    <row r="20" spans="1:26" ht="30.75" customHeight="1">
      <c r="A20" s="1278"/>
      <c r="B20" s="525" t="s">
        <v>793</v>
      </c>
      <c r="C20" s="535" t="s">
        <v>167</v>
      </c>
      <c r="D20" s="535" t="s">
        <v>167</v>
      </c>
      <c r="E20" s="535" t="s">
        <v>167</v>
      </c>
      <c r="F20" s="986"/>
      <c r="G20" s="986"/>
      <c r="H20" s="986"/>
      <c r="I20" s="986"/>
      <c r="J20" s="986"/>
      <c r="K20" s="986"/>
      <c r="L20" s="986"/>
      <c r="M20" s="986"/>
      <c r="N20" s="986"/>
      <c r="O20" s="986"/>
      <c r="P20" s="986"/>
      <c r="Q20" s="986"/>
      <c r="R20" s="986"/>
      <c r="S20" s="986"/>
      <c r="T20" s="986"/>
      <c r="U20" s="986"/>
      <c r="V20" s="986"/>
      <c r="W20" s="986"/>
      <c r="X20" s="986"/>
      <c r="Y20" s="986"/>
      <c r="Z20" s="986"/>
    </row>
    <row r="21" spans="1:26" ht="30.75" customHeight="1">
      <c r="A21" s="1278"/>
      <c r="B21" s="525" t="s">
        <v>794</v>
      </c>
      <c r="C21" s="535" t="s">
        <v>167</v>
      </c>
      <c r="D21" s="535" t="s">
        <v>167</v>
      </c>
      <c r="E21" s="535" t="s">
        <v>167</v>
      </c>
      <c r="F21" s="986"/>
      <c r="G21" s="986"/>
      <c r="H21" s="986"/>
      <c r="I21" s="986"/>
      <c r="J21" s="986"/>
      <c r="K21" s="986"/>
      <c r="L21" s="986"/>
      <c r="M21" s="986"/>
      <c r="N21" s="986"/>
      <c r="O21" s="986"/>
      <c r="P21" s="986"/>
      <c r="Q21" s="986"/>
      <c r="R21" s="986"/>
      <c r="S21" s="986"/>
      <c r="T21" s="986"/>
      <c r="U21" s="986"/>
      <c r="V21" s="986"/>
      <c r="W21" s="986"/>
      <c r="X21" s="986"/>
      <c r="Y21" s="986"/>
      <c r="Z21" s="986"/>
    </row>
    <row r="22" spans="1:26" ht="30.75" customHeight="1">
      <c r="A22" s="1279"/>
      <c r="B22" s="525" t="s">
        <v>795</v>
      </c>
      <c r="C22" s="535" t="s">
        <v>167</v>
      </c>
      <c r="D22" s="535" t="s">
        <v>167</v>
      </c>
      <c r="E22" s="535" t="s">
        <v>167</v>
      </c>
      <c r="F22" s="986"/>
      <c r="G22" s="986"/>
      <c r="H22" s="986"/>
      <c r="I22" s="986"/>
      <c r="J22" s="986"/>
      <c r="K22" s="986"/>
      <c r="L22" s="986"/>
      <c r="M22" s="986"/>
      <c r="N22" s="986"/>
      <c r="O22" s="986"/>
      <c r="P22" s="986"/>
      <c r="Q22" s="986"/>
      <c r="R22" s="986"/>
      <c r="S22" s="986"/>
      <c r="T22" s="986"/>
      <c r="U22" s="986"/>
      <c r="V22" s="986"/>
      <c r="W22" s="986"/>
      <c r="X22" s="986"/>
      <c r="Y22" s="986"/>
      <c r="Z22" s="986"/>
    </row>
    <row r="23" spans="1:26" ht="12.75" customHeight="1">
      <c r="A23" s="536" t="s">
        <v>870</v>
      </c>
      <c r="B23" s="537" t="s">
        <v>870</v>
      </c>
      <c r="C23" s="538" t="s">
        <v>870</v>
      </c>
      <c r="D23" s="539" t="s">
        <v>870</v>
      </c>
      <c r="E23" s="539" t="s">
        <v>870</v>
      </c>
      <c r="F23" s="1052"/>
      <c r="G23" s="986"/>
      <c r="H23" s="986"/>
      <c r="I23" s="986"/>
      <c r="J23" s="986"/>
      <c r="K23" s="986"/>
      <c r="L23" s="986"/>
      <c r="M23" s="986"/>
      <c r="N23" s="986"/>
      <c r="O23" s="986"/>
      <c r="P23" s="986"/>
      <c r="Q23" s="986"/>
      <c r="R23" s="986"/>
      <c r="S23" s="986"/>
      <c r="T23" s="986"/>
      <c r="U23" s="986"/>
      <c r="V23" s="986"/>
      <c r="W23" s="986"/>
      <c r="X23" s="986"/>
      <c r="Y23" s="986"/>
      <c r="Z23" s="986"/>
    </row>
    <row r="24" spans="1:26" ht="19.5" customHeight="1">
      <c r="A24" s="527" t="s">
        <v>142</v>
      </c>
      <c r="B24" s="528" t="s">
        <v>870</v>
      </c>
      <c r="C24" s="529" t="s">
        <v>10</v>
      </c>
      <c r="D24" s="529" t="s">
        <v>358</v>
      </c>
      <c r="E24" s="529" t="s">
        <v>359</v>
      </c>
      <c r="F24" s="407"/>
      <c r="G24" s="986"/>
      <c r="H24" s="986"/>
      <c r="I24" s="986"/>
      <c r="J24" s="986"/>
      <c r="K24" s="986"/>
      <c r="L24" s="986"/>
      <c r="M24" s="986"/>
      <c r="N24" s="986"/>
      <c r="O24" s="986"/>
      <c r="P24" s="986"/>
      <c r="Q24" s="986"/>
      <c r="R24" s="986"/>
      <c r="S24" s="986"/>
      <c r="T24" s="986"/>
      <c r="U24" s="986"/>
      <c r="V24" s="986"/>
      <c r="W24" s="986"/>
      <c r="X24" s="986"/>
      <c r="Y24" s="986"/>
      <c r="Z24" s="986"/>
    </row>
    <row r="25" spans="1:26" ht="12.75" customHeight="1">
      <c r="A25" s="1211" t="s">
        <v>875</v>
      </c>
      <c r="B25" s="521" t="s">
        <v>876</v>
      </c>
      <c r="C25" s="521" t="s">
        <v>167</v>
      </c>
      <c r="D25" s="540">
        <v>5</v>
      </c>
      <c r="E25" s="541">
        <v>7</v>
      </c>
      <c r="F25" s="407"/>
      <c r="G25" s="986"/>
      <c r="H25" s="986"/>
      <c r="I25" s="986"/>
      <c r="J25" s="986"/>
      <c r="K25" s="986"/>
      <c r="L25" s="986"/>
      <c r="M25" s="986"/>
      <c r="N25" s="986"/>
      <c r="O25" s="986"/>
      <c r="P25" s="986"/>
      <c r="Q25" s="986"/>
      <c r="R25" s="986"/>
      <c r="S25" s="986"/>
      <c r="T25" s="986"/>
      <c r="U25" s="986"/>
      <c r="V25" s="986"/>
      <c r="W25" s="986"/>
      <c r="X25" s="986"/>
      <c r="Y25" s="986"/>
      <c r="Z25" s="986"/>
    </row>
    <row r="26" spans="1:26" ht="12.75" customHeight="1">
      <c r="A26" s="1278"/>
      <c r="B26" s="523" t="s">
        <v>873</v>
      </c>
      <c r="C26" s="523" t="s">
        <v>167</v>
      </c>
      <c r="D26" s="524">
        <v>5</v>
      </c>
      <c r="E26" s="524">
        <v>7</v>
      </c>
      <c r="F26" s="407"/>
      <c r="G26" s="986"/>
      <c r="H26" s="986"/>
      <c r="I26" s="986"/>
      <c r="J26" s="986"/>
      <c r="K26" s="986"/>
      <c r="L26" s="986"/>
      <c r="M26" s="986"/>
      <c r="N26" s="986"/>
      <c r="O26" s="986"/>
      <c r="P26" s="986"/>
      <c r="Q26" s="986"/>
      <c r="R26" s="986"/>
      <c r="S26" s="986"/>
      <c r="T26" s="986"/>
      <c r="U26" s="986"/>
      <c r="V26" s="986"/>
      <c r="W26" s="986"/>
      <c r="X26" s="986"/>
      <c r="Y26" s="986"/>
      <c r="Z26" s="986"/>
    </row>
    <row r="27" spans="1:26" ht="12.75" customHeight="1">
      <c r="A27" s="1278"/>
      <c r="B27" s="521" t="s">
        <v>877</v>
      </c>
      <c r="C27" s="521" t="s">
        <v>167</v>
      </c>
      <c r="D27" s="540">
        <v>2</v>
      </c>
      <c r="E27" s="541">
        <v>13</v>
      </c>
      <c r="F27" s="407"/>
      <c r="G27" s="986"/>
      <c r="H27" s="986"/>
      <c r="I27" s="986"/>
      <c r="J27" s="986"/>
      <c r="K27" s="986"/>
      <c r="L27" s="986"/>
      <c r="M27" s="986"/>
      <c r="N27" s="986"/>
      <c r="O27" s="986"/>
      <c r="P27" s="986"/>
      <c r="Q27" s="986"/>
      <c r="R27" s="986"/>
      <c r="S27" s="986"/>
      <c r="T27" s="986"/>
      <c r="U27" s="986"/>
      <c r="V27" s="986"/>
      <c r="W27" s="986"/>
      <c r="X27" s="986"/>
      <c r="Y27" s="986"/>
      <c r="Z27" s="986"/>
    </row>
    <row r="28" spans="1:26" ht="12.75" customHeight="1">
      <c r="A28" s="1278"/>
      <c r="B28" s="523" t="s">
        <v>873</v>
      </c>
      <c r="C28" s="523" t="s">
        <v>167</v>
      </c>
      <c r="D28" s="524">
        <v>5</v>
      </c>
      <c r="E28" s="524">
        <v>16</v>
      </c>
      <c r="F28" s="407"/>
      <c r="G28" s="986"/>
      <c r="H28" s="986"/>
      <c r="I28" s="986"/>
      <c r="J28" s="986"/>
      <c r="K28" s="986"/>
      <c r="L28" s="986"/>
      <c r="M28" s="986"/>
      <c r="N28" s="986"/>
      <c r="O28" s="986"/>
      <c r="P28" s="986"/>
      <c r="Q28" s="986"/>
      <c r="R28" s="986"/>
      <c r="S28" s="986"/>
      <c r="T28" s="986"/>
      <c r="U28" s="986"/>
      <c r="V28" s="986"/>
      <c r="W28" s="986"/>
      <c r="X28" s="986"/>
      <c r="Y28" s="986"/>
      <c r="Z28" s="986"/>
    </row>
    <row r="29" spans="1:26" ht="12.75" customHeight="1">
      <c r="A29" s="1278"/>
      <c r="B29" s="521" t="s">
        <v>878</v>
      </c>
      <c r="C29" s="521" t="s">
        <v>167</v>
      </c>
      <c r="D29" s="540">
        <v>0</v>
      </c>
      <c r="E29" s="541">
        <v>7</v>
      </c>
      <c r="F29" s="407"/>
      <c r="G29" s="986"/>
      <c r="H29" s="986"/>
      <c r="I29" s="986"/>
      <c r="J29" s="986"/>
      <c r="K29" s="986"/>
      <c r="L29" s="986"/>
      <c r="M29" s="986"/>
      <c r="N29" s="986"/>
      <c r="O29" s="986"/>
      <c r="P29" s="986"/>
      <c r="Q29" s="986"/>
      <c r="R29" s="986"/>
      <c r="S29" s="986"/>
      <c r="T29" s="986"/>
      <c r="U29" s="986"/>
      <c r="V29" s="986"/>
      <c r="W29" s="986"/>
      <c r="X29" s="986"/>
      <c r="Y29" s="986"/>
      <c r="Z29" s="986"/>
    </row>
    <row r="30" spans="1:26" ht="12.75" customHeight="1">
      <c r="A30" s="1278"/>
      <c r="B30" s="523" t="s">
        <v>879</v>
      </c>
      <c r="C30" s="523" t="s">
        <v>167</v>
      </c>
      <c r="D30" s="524" t="s">
        <v>167</v>
      </c>
      <c r="E30" s="524">
        <v>7</v>
      </c>
      <c r="F30" s="407"/>
      <c r="G30" s="986"/>
      <c r="H30" s="986"/>
      <c r="I30" s="986"/>
      <c r="J30" s="986"/>
      <c r="K30" s="986"/>
      <c r="L30" s="986"/>
      <c r="M30" s="986"/>
      <c r="N30" s="986"/>
      <c r="O30" s="986"/>
      <c r="P30" s="986"/>
      <c r="Q30" s="986"/>
      <c r="R30" s="986"/>
      <c r="S30" s="986"/>
      <c r="T30" s="986"/>
      <c r="U30" s="986"/>
      <c r="V30" s="986"/>
      <c r="W30" s="986"/>
      <c r="X30" s="986"/>
      <c r="Y30" s="986"/>
      <c r="Z30" s="986"/>
    </row>
    <row r="31" spans="1:26" ht="12.75" customHeight="1">
      <c r="A31" s="1278"/>
      <c r="B31" s="521" t="s">
        <v>880</v>
      </c>
      <c r="C31" s="521" t="s">
        <v>167</v>
      </c>
      <c r="D31" s="540">
        <v>0</v>
      </c>
      <c r="E31" s="541" t="s">
        <v>634</v>
      </c>
      <c r="F31" s="407"/>
      <c r="G31" s="986"/>
      <c r="H31" s="986"/>
      <c r="I31" s="986"/>
      <c r="J31" s="986"/>
      <c r="K31" s="986"/>
      <c r="L31" s="986"/>
      <c r="M31" s="986"/>
      <c r="N31" s="986"/>
      <c r="O31" s="986"/>
      <c r="P31" s="986"/>
      <c r="Q31" s="986"/>
      <c r="R31" s="986"/>
      <c r="S31" s="986"/>
      <c r="T31" s="986"/>
      <c r="U31" s="986"/>
      <c r="V31" s="986"/>
      <c r="W31" s="986"/>
      <c r="X31" s="986"/>
      <c r="Y31" s="986"/>
      <c r="Z31" s="986"/>
    </row>
    <row r="32" spans="1:26" ht="24" customHeight="1">
      <c r="A32" s="1278"/>
      <c r="B32" s="523" t="s">
        <v>881</v>
      </c>
      <c r="C32" s="523" t="s">
        <v>167</v>
      </c>
      <c r="D32" s="524" t="s">
        <v>167</v>
      </c>
      <c r="E32" s="524" t="s">
        <v>167</v>
      </c>
      <c r="F32" s="407"/>
      <c r="G32" s="986"/>
      <c r="H32" s="986"/>
      <c r="I32" s="986"/>
      <c r="J32" s="986"/>
      <c r="K32" s="986"/>
      <c r="L32" s="986"/>
      <c r="M32" s="986"/>
      <c r="N32" s="986"/>
      <c r="O32" s="986"/>
      <c r="P32" s="986"/>
      <c r="Q32" s="986"/>
      <c r="R32" s="986"/>
      <c r="S32" s="986"/>
      <c r="T32" s="986"/>
      <c r="U32" s="986"/>
      <c r="V32" s="986"/>
      <c r="W32" s="986"/>
      <c r="X32" s="986"/>
      <c r="Y32" s="986"/>
      <c r="Z32" s="986"/>
    </row>
    <row r="33" spans="1:26" ht="12.75" customHeight="1">
      <c r="A33" s="1279"/>
      <c r="B33" s="529" t="s">
        <v>807</v>
      </c>
      <c r="C33" s="1212" t="s">
        <v>882</v>
      </c>
      <c r="D33" s="1293"/>
      <c r="E33" s="1294"/>
      <c r="F33" s="407"/>
      <c r="G33" s="986"/>
      <c r="H33" s="986"/>
      <c r="I33" s="986"/>
      <c r="J33" s="986"/>
      <c r="K33" s="986"/>
      <c r="L33" s="986"/>
      <c r="M33" s="986"/>
      <c r="N33" s="986"/>
      <c r="O33" s="986"/>
      <c r="P33" s="986"/>
      <c r="Q33" s="986"/>
      <c r="R33" s="986"/>
      <c r="S33" s="986"/>
      <c r="T33" s="986"/>
      <c r="U33" s="986"/>
      <c r="V33" s="986"/>
      <c r="W33" s="986"/>
      <c r="X33" s="986"/>
      <c r="Y33" s="986"/>
      <c r="Z33" s="986"/>
    </row>
    <row r="34" spans="1:26" ht="13.5" customHeight="1">
      <c r="A34" s="542" t="s">
        <v>146</v>
      </c>
      <c r="B34" s="1053" t="s">
        <v>870</v>
      </c>
      <c r="C34" s="1054" t="s">
        <v>10</v>
      </c>
      <c r="D34" s="1054" t="s">
        <v>358</v>
      </c>
      <c r="E34" s="1054" t="s">
        <v>359</v>
      </c>
      <c r="F34" s="407"/>
      <c r="G34" s="986"/>
      <c r="H34" s="986"/>
      <c r="I34" s="986"/>
      <c r="J34" s="986"/>
      <c r="K34" s="986"/>
      <c r="L34" s="986"/>
      <c r="M34" s="986"/>
      <c r="N34" s="986"/>
      <c r="O34" s="986"/>
      <c r="P34" s="986"/>
      <c r="Q34" s="986"/>
      <c r="R34" s="986"/>
      <c r="S34" s="986"/>
      <c r="T34" s="986"/>
      <c r="U34" s="986"/>
      <c r="V34" s="986"/>
      <c r="W34" s="986"/>
      <c r="X34" s="986"/>
      <c r="Y34" s="986"/>
      <c r="Z34" s="986"/>
    </row>
    <row r="35" spans="1:26" ht="36.75" customHeight="1">
      <c r="A35" s="1213" t="s">
        <v>883</v>
      </c>
      <c r="B35" s="1055" t="s">
        <v>884</v>
      </c>
      <c r="C35" s="1056" t="s">
        <v>167</v>
      </c>
      <c r="D35" s="1055">
        <v>0</v>
      </c>
      <c r="E35" s="1055">
        <v>7000</v>
      </c>
      <c r="F35" s="407"/>
      <c r="G35" s="986"/>
      <c r="H35" s="986"/>
      <c r="I35" s="986"/>
      <c r="J35" s="986"/>
      <c r="K35" s="986"/>
      <c r="L35" s="986"/>
      <c r="M35" s="986"/>
      <c r="N35" s="986"/>
      <c r="O35" s="986"/>
      <c r="P35" s="986"/>
      <c r="Q35" s="986"/>
      <c r="R35" s="986"/>
      <c r="S35" s="986"/>
      <c r="T35" s="986"/>
      <c r="U35" s="986"/>
      <c r="V35" s="986"/>
      <c r="W35" s="986"/>
      <c r="X35" s="986"/>
      <c r="Y35" s="986"/>
      <c r="Z35" s="986"/>
    </row>
    <row r="36" spans="1:26" ht="16.5" customHeight="1">
      <c r="A36" s="1279"/>
      <c r="B36" s="523" t="s">
        <v>873</v>
      </c>
      <c r="C36" s="523" t="s">
        <v>167</v>
      </c>
      <c r="D36" s="524" t="s">
        <v>885</v>
      </c>
      <c r="E36" s="524">
        <f>E3</f>
        <v>12339</v>
      </c>
      <c r="F36" s="407"/>
      <c r="G36" s="1052"/>
      <c r="H36" s="1052"/>
      <c r="I36" s="1052"/>
      <c r="J36" s="1052"/>
      <c r="K36" s="1052"/>
      <c r="L36" s="1052"/>
      <c r="M36" s="1052"/>
      <c r="N36" s="1052"/>
      <c r="O36" s="1052"/>
      <c r="P36" s="1052"/>
      <c r="Q36" s="1052"/>
      <c r="R36" s="1052"/>
      <c r="S36" s="1052"/>
      <c r="T36" s="1052"/>
      <c r="U36" s="1052"/>
      <c r="V36" s="1052"/>
      <c r="W36" s="1052"/>
      <c r="X36" s="1052"/>
      <c r="Y36" s="1052"/>
      <c r="Z36" s="1052"/>
    </row>
    <row r="37" spans="1:26" ht="14.25" customHeight="1">
      <c r="A37" s="1216" t="s">
        <v>83</v>
      </c>
      <c r="B37" s="543" t="s">
        <v>628</v>
      </c>
      <c r="C37" s="543" t="s">
        <v>84</v>
      </c>
      <c r="D37" s="1214" t="s">
        <v>870</v>
      </c>
      <c r="E37" s="1295"/>
      <c r="F37" s="407"/>
      <c r="G37" s="407"/>
      <c r="H37" s="407"/>
      <c r="I37" s="407"/>
      <c r="J37" s="407"/>
      <c r="K37" s="407"/>
      <c r="L37" s="407"/>
      <c r="M37" s="407"/>
      <c r="N37" s="407"/>
      <c r="O37" s="407"/>
      <c r="P37" s="407"/>
      <c r="Q37" s="407"/>
      <c r="R37" s="407"/>
      <c r="S37" s="407"/>
      <c r="T37" s="407"/>
      <c r="U37" s="407"/>
      <c r="V37" s="407"/>
      <c r="W37" s="407"/>
      <c r="X37" s="407"/>
      <c r="Y37" s="407"/>
      <c r="Z37" s="407"/>
    </row>
    <row r="38" spans="1:26" ht="28.5" customHeight="1">
      <c r="A38" s="1279"/>
      <c r="B38" s="522" t="s">
        <v>870</v>
      </c>
      <c r="C38" s="522" t="s">
        <v>870</v>
      </c>
      <c r="D38" s="1296"/>
      <c r="E38" s="1286"/>
      <c r="F38" s="407"/>
      <c r="G38" s="407"/>
      <c r="H38" s="407"/>
      <c r="I38" s="407"/>
      <c r="J38" s="407"/>
      <c r="K38" s="407"/>
      <c r="L38" s="407"/>
      <c r="M38" s="407"/>
      <c r="N38" s="407"/>
      <c r="O38" s="407"/>
      <c r="P38" s="407"/>
      <c r="Q38" s="407"/>
      <c r="R38" s="407"/>
      <c r="S38" s="407"/>
      <c r="T38" s="407"/>
      <c r="U38" s="407"/>
      <c r="V38" s="407"/>
      <c r="W38" s="407"/>
      <c r="X38" s="407"/>
      <c r="Y38" s="407"/>
      <c r="Z38" s="407"/>
    </row>
    <row r="39" spans="1:26" ht="28.5" customHeight="1">
      <c r="A39" s="1216" t="s">
        <v>87</v>
      </c>
      <c r="B39" s="543" t="s">
        <v>631</v>
      </c>
      <c r="C39" s="1215" t="s">
        <v>870</v>
      </c>
      <c r="D39" s="1296"/>
      <c r="E39" s="1286"/>
      <c r="F39" s="407"/>
      <c r="G39" s="407"/>
      <c r="H39" s="407"/>
      <c r="I39" s="407"/>
      <c r="J39" s="407"/>
      <c r="K39" s="407"/>
      <c r="L39" s="407"/>
      <c r="M39" s="407"/>
      <c r="N39" s="407"/>
      <c r="O39" s="407"/>
      <c r="P39" s="407"/>
      <c r="Q39" s="407"/>
      <c r="R39" s="407"/>
      <c r="S39" s="407"/>
      <c r="T39" s="407"/>
      <c r="U39" s="407"/>
      <c r="V39" s="407"/>
      <c r="W39" s="407"/>
      <c r="X39" s="407"/>
      <c r="Y39" s="407"/>
      <c r="Z39" s="407"/>
    </row>
    <row r="40" spans="1:26" ht="28.5" customHeight="1">
      <c r="A40" s="1279"/>
      <c r="B40" s="522" t="s">
        <v>870</v>
      </c>
      <c r="C40" s="1297"/>
      <c r="D40" s="1298"/>
      <c r="E40" s="1289"/>
      <c r="F40" s="407"/>
      <c r="G40" s="407"/>
      <c r="H40" s="407"/>
      <c r="I40" s="407"/>
      <c r="J40" s="407"/>
      <c r="K40" s="407"/>
      <c r="L40" s="407"/>
      <c r="M40" s="407"/>
      <c r="N40" s="407"/>
      <c r="O40" s="407"/>
      <c r="P40" s="407"/>
      <c r="Q40" s="407"/>
      <c r="R40" s="407"/>
      <c r="S40" s="407"/>
      <c r="T40" s="407"/>
      <c r="U40" s="407"/>
      <c r="V40" s="407"/>
      <c r="W40" s="407"/>
      <c r="X40" s="407"/>
      <c r="Y40" s="407"/>
      <c r="Z40" s="407"/>
    </row>
    <row r="41" spans="1:26" ht="27" customHeight="1">
      <c r="A41" s="536" t="s">
        <v>870</v>
      </c>
      <c r="B41" s="537" t="s">
        <v>870</v>
      </c>
      <c r="C41" s="537" t="s">
        <v>870</v>
      </c>
      <c r="D41" s="537" t="s">
        <v>870</v>
      </c>
      <c r="E41" s="537" t="s">
        <v>870</v>
      </c>
      <c r="F41" s="407"/>
      <c r="G41" s="407"/>
      <c r="H41" s="407"/>
      <c r="I41" s="407"/>
      <c r="J41" s="407"/>
      <c r="K41" s="407"/>
      <c r="L41" s="407"/>
      <c r="M41" s="407"/>
      <c r="N41" s="407"/>
      <c r="O41" s="407"/>
      <c r="P41" s="407"/>
      <c r="Q41" s="407"/>
      <c r="R41" s="407"/>
      <c r="S41" s="407"/>
      <c r="T41" s="407"/>
      <c r="U41" s="407"/>
      <c r="V41" s="407"/>
      <c r="W41" s="407"/>
      <c r="X41" s="407"/>
      <c r="Y41" s="407"/>
      <c r="Z41" s="407"/>
    </row>
    <row r="42" spans="1:26" ht="28.5" customHeight="1">
      <c r="A42" s="407"/>
      <c r="B42" s="407"/>
      <c r="C42" s="544"/>
      <c r="D42" s="544"/>
      <c r="E42" s="544"/>
      <c r="F42" s="407"/>
      <c r="G42" s="407"/>
      <c r="H42" s="407"/>
      <c r="I42" s="407"/>
      <c r="J42" s="407"/>
      <c r="K42" s="407"/>
      <c r="L42" s="407"/>
      <c r="M42" s="407"/>
      <c r="N42" s="407"/>
      <c r="O42" s="407"/>
      <c r="P42" s="407"/>
      <c r="Q42" s="407"/>
      <c r="R42" s="407"/>
      <c r="S42" s="407"/>
      <c r="T42" s="407"/>
      <c r="U42" s="407"/>
      <c r="V42" s="407"/>
      <c r="W42" s="407"/>
      <c r="X42" s="407"/>
      <c r="Y42" s="407"/>
      <c r="Z42" s="407"/>
    </row>
    <row r="43" spans="1:26" ht="30" customHeight="1">
      <c r="A43" s="407"/>
      <c r="B43" s="407"/>
      <c r="C43" s="544"/>
      <c r="D43" s="544"/>
      <c r="E43" s="544"/>
      <c r="F43" s="407"/>
      <c r="G43" s="407"/>
      <c r="H43" s="407"/>
      <c r="I43" s="407"/>
      <c r="J43" s="407"/>
      <c r="K43" s="407"/>
      <c r="L43" s="407"/>
      <c r="M43" s="407"/>
      <c r="N43" s="407"/>
      <c r="O43" s="407"/>
      <c r="P43" s="407"/>
      <c r="Q43" s="407"/>
      <c r="R43" s="407"/>
      <c r="S43" s="407"/>
      <c r="T43" s="407"/>
      <c r="U43" s="407"/>
      <c r="V43" s="407"/>
      <c r="W43" s="407"/>
      <c r="X43" s="407"/>
      <c r="Y43" s="407"/>
      <c r="Z43" s="407"/>
    </row>
    <row r="44" spans="1:26" ht="27" customHeight="1">
      <c r="A44" s="407"/>
      <c r="B44" s="407"/>
      <c r="C44" s="544"/>
      <c r="D44" s="544"/>
      <c r="E44" s="544"/>
      <c r="F44" s="407"/>
      <c r="G44" s="407"/>
      <c r="H44" s="407"/>
      <c r="I44" s="407"/>
      <c r="J44" s="407"/>
      <c r="K44" s="407"/>
      <c r="L44" s="407"/>
      <c r="M44" s="407"/>
      <c r="N44" s="407"/>
      <c r="O44" s="407"/>
      <c r="P44" s="407"/>
      <c r="Q44" s="407"/>
      <c r="R44" s="407"/>
      <c r="S44" s="407"/>
      <c r="T44" s="407"/>
      <c r="U44" s="407"/>
      <c r="V44" s="407"/>
      <c r="W44" s="407"/>
      <c r="X44" s="407"/>
      <c r="Y44" s="407"/>
      <c r="Z44" s="407"/>
    </row>
    <row r="45" spans="1:26" ht="24" customHeight="1">
      <c r="G45" s="407"/>
      <c r="H45" s="407"/>
      <c r="I45" s="407"/>
      <c r="J45" s="407"/>
      <c r="K45" s="407"/>
      <c r="L45" s="407"/>
      <c r="M45" s="407"/>
      <c r="N45" s="407"/>
      <c r="O45" s="407"/>
      <c r="P45" s="407"/>
      <c r="Q45" s="407"/>
      <c r="R45" s="407"/>
      <c r="S45" s="407"/>
      <c r="T45" s="407"/>
      <c r="U45" s="407"/>
      <c r="V45" s="407"/>
      <c r="W45" s="407"/>
      <c r="X45" s="407"/>
      <c r="Y45" s="407"/>
      <c r="Z45" s="407"/>
    </row>
    <row r="46" spans="1:26" ht="14.25" customHeight="1">
      <c r="G46" s="407"/>
      <c r="H46" s="407"/>
      <c r="I46" s="407"/>
      <c r="J46" s="407"/>
      <c r="K46" s="407"/>
      <c r="L46" s="407"/>
      <c r="M46" s="407"/>
      <c r="N46" s="407"/>
      <c r="O46" s="407"/>
      <c r="P46" s="407"/>
      <c r="Q46" s="407"/>
      <c r="R46" s="407"/>
      <c r="S46" s="407"/>
      <c r="T46" s="407"/>
      <c r="U46" s="407"/>
      <c r="V46" s="407"/>
      <c r="W46" s="407"/>
      <c r="X46" s="407"/>
      <c r="Y46" s="407"/>
      <c r="Z46" s="407"/>
    </row>
    <row r="47" spans="1:26" ht="14.25" customHeight="1">
      <c r="G47" s="407"/>
      <c r="H47" s="407"/>
      <c r="I47" s="407"/>
      <c r="J47" s="407"/>
      <c r="K47" s="407"/>
      <c r="L47" s="407"/>
      <c r="M47" s="407"/>
      <c r="N47" s="407"/>
      <c r="O47" s="407"/>
      <c r="P47" s="407"/>
      <c r="Q47" s="407"/>
      <c r="R47" s="407"/>
      <c r="S47" s="407"/>
      <c r="T47" s="407"/>
      <c r="U47" s="407"/>
      <c r="V47" s="407"/>
      <c r="W47" s="407"/>
      <c r="X47" s="407"/>
      <c r="Y47" s="407"/>
      <c r="Z47" s="407"/>
    </row>
    <row r="48" spans="1:26" ht="85.5" customHeight="1">
      <c r="G48" s="407"/>
      <c r="H48" s="407"/>
      <c r="I48" s="407"/>
      <c r="J48" s="407"/>
      <c r="K48" s="407"/>
      <c r="L48" s="407"/>
      <c r="M48" s="407"/>
      <c r="N48" s="407"/>
      <c r="O48" s="407"/>
      <c r="P48" s="407"/>
      <c r="Q48" s="407"/>
      <c r="R48" s="407"/>
      <c r="S48" s="407"/>
      <c r="T48" s="407"/>
      <c r="U48" s="407"/>
      <c r="V48" s="407"/>
      <c r="W48" s="407"/>
      <c r="X48" s="407"/>
      <c r="Y48" s="407"/>
      <c r="Z48" s="407"/>
    </row>
    <row r="49" spans="1:26" ht="74.25" customHeight="1">
      <c r="G49" s="407"/>
      <c r="H49" s="407"/>
      <c r="I49" s="407"/>
      <c r="J49" s="407"/>
      <c r="K49" s="407"/>
      <c r="L49" s="407"/>
      <c r="M49" s="407"/>
      <c r="N49" s="407"/>
      <c r="O49" s="407"/>
      <c r="P49" s="407"/>
      <c r="Q49" s="407"/>
      <c r="R49" s="407"/>
      <c r="S49" s="407"/>
      <c r="T49" s="407"/>
      <c r="U49" s="407"/>
      <c r="V49" s="407"/>
      <c r="W49" s="407"/>
      <c r="X49" s="407"/>
      <c r="Y49" s="407"/>
      <c r="Z49" s="407"/>
    </row>
    <row r="50" spans="1:26" ht="14.25" customHeight="1">
      <c r="G50" s="407"/>
      <c r="H50" s="407"/>
      <c r="I50" s="407"/>
      <c r="J50" s="407"/>
      <c r="K50" s="407"/>
      <c r="L50" s="407"/>
      <c r="M50" s="407"/>
      <c r="N50" s="407"/>
      <c r="O50" s="407"/>
      <c r="P50" s="407"/>
      <c r="Q50" s="407"/>
      <c r="R50" s="407"/>
      <c r="S50" s="407"/>
      <c r="T50" s="407"/>
      <c r="U50" s="407"/>
      <c r="V50" s="407"/>
      <c r="W50" s="407"/>
      <c r="X50" s="407"/>
      <c r="Y50" s="407"/>
      <c r="Z50" s="407"/>
    </row>
    <row r="51" spans="1:26" ht="14.25" customHeight="1">
      <c r="G51" s="407"/>
      <c r="H51" s="407"/>
      <c r="I51" s="407"/>
      <c r="J51" s="407"/>
      <c r="K51" s="407"/>
      <c r="L51" s="407"/>
      <c r="M51" s="407"/>
      <c r="N51" s="407"/>
      <c r="O51" s="407"/>
      <c r="P51" s="407"/>
      <c r="Q51" s="407"/>
      <c r="R51" s="407"/>
      <c r="S51" s="407"/>
      <c r="T51" s="407"/>
      <c r="U51" s="407"/>
      <c r="V51" s="407"/>
      <c r="W51" s="407"/>
      <c r="X51" s="407"/>
      <c r="Y51" s="407"/>
      <c r="Z51" s="407"/>
    </row>
    <row r="52" spans="1:26" ht="12.75" customHeight="1">
      <c r="G52" s="407"/>
      <c r="H52" s="407"/>
      <c r="I52" s="407"/>
      <c r="J52" s="407"/>
      <c r="K52" s="407"/>
      <c r="L52" s="407"/>
      <c r="M52" s="407"/>
      <c r="N52" s="407"/>
      <c r="O52" s="407"/>
      <c r="P52" s="407"/>
      <c r="Q52" s="407"/>
      <c r="R52" s="407"/>
      <c r="S52" s="407"/>
      <c r="T52" s="407"/>
      <c r="U52" s="407"/>
      <c r="V52" s="407"/>
      <c r="W52" s="407"/>
      <c r="X52" s="407"/>
      <c r="Y52" s="407"/>
      <c r="Z52" s="407"/>
    </row>
    <row r="53" spans="1:26" ht="12.75" customHeight="1">
      <c r="G53" s="407"/>
      <c r="H53" s="407"/>
      <c r="I53" s="407"/>
      <c r="J53" s="407"/>
      <c r="K53" s="407"/>
      <c r="L53" s="407"/>
      <c r="M53" s="407"/>
      <c r="N53" s="407"/>
      <c r="O53" s="407"/>
      <c r="P53" s="407"/>
      <c r="Q53" s="407"/>
      <c r="R53" s="407"/>
      <c r="S53" s="407"/>
      <c r="T53" s="407"/>
      <c r="U53" s="407"/>
      <c r="V53" s="407"/>
      <c r="W53" s="407"/>
      <c r="X53" s="407"/>
      <c r="Y53" s="407"/>
      <c r="Z53" s="407"/>
    </row>
    <row r="54" spans="1:26" ht="12.75" customHeight="1">
      <c r="G54" s="407"/>
      <c r="H54" s="407"/>
      <c r="I54" s="407"/>
      <c r="J54" s="407"/>
      <c r="K54" s="407"/>
      <c r="L54" s="407"/>
      <c r="M54" s="407"/>
      <c r="N54" s="407"/>
      <c r="O54" s="407"/>
      <c r="P54" s="407"/>
      <c r="Q54" s="407"/>
      <c r="R54" s="407"/>
      <c r="S54" s="407"/>
      <c r="T54" s="407"/>
      <c r="U54" s="407"/>
      <c r="V54" s="407"/>
      <c r="W54" s="407"/>
      <c r="X54" s="407"/>
      <c r="Y54" s="407"/>
      <c r="Z54" s="407"/>
    </row>
    <row r="55" spans="1:26" ht="12.75" customHeight="1">
      <c r="G55" s="407"/>
      <c r="H55" s="407"/>
      <c r="I55" s="407"/>
      <c r="J55" s="407"/>
      <c r="K55" s="407"/>
      <c r="L55" s="407"/>
      <c r="M55" s="407"/>
      <c r="N55" s="407"/>
      <c r="O55" s="407"/>
      <c r="P55" s="407"/>
      <c r="Q55" s="407"/>
      <c r="R55" s="407"/>
      <c r="S55" s="407"/>
      <c r="T55" s="407"/>
      <c r="U55" s="407"/>
      <c r="V55" s="407"/>
      <c r="W55" s="407"/>
      <c r="X55" s="407"/>
      <c r="Y55" s="407"/>
      <c r="Z55" s="407"/>
    </row>
    <row r="56" spans="1:26" ht="12.75" customHeight="1">
      <c r="G56" s="407"/>
      <c r="H56" s="407"/>
      <c r="I56" s="407"/>
      <c r="J56" s="407"/>
      <c r="K56" s="407"/>
      <c r="L56" s="407"/>
      <c r="M56" s="407"/>
      <c r="N56" s="407"/>
      <c r="O56" s="407"/>
      <c r="P56" s="407"/>
      <c r="Q56" s="407"/>
      <c r="R56" s="407"/>
      <c r="S56" s="407"/>
      <c r="T56" s="407"/>
      <c r="U56" s="407"/>
      <c r="V56" s="407"/>
      <c r="W56" s="407"/>
      <c r="X56" s="407"/>
      <c r="Y56" s="407"/>
      <c r="Z56" s="407"/>
    </row>
    <row r="57" spans="1:26" ht="12.75" customHeight="1">
      <c r="G57" s="407"/>
      <c r="H57" s="407"/>
      <c r="I57" s="407"/>
      <c r="J57" s="407"/>
      <c r="K57" s="407"/>
      <c r="L57" s="407"/>
      <c r="M57" s="407"/>
      <c r="N57" s="407"/>
      <c r="O57" s="407"/>
      <c r="P57" s="407"/>
      <c r="Q57" s="407"/>
      <c r="R57" s="407"/>
      <c r="S57" s="407"/>
      <c r="T57" s="407"/>
      <c r="U57" s="407"/>
      <c r="V57" s="407"/>
      <c r="W57" s="407"/>
      <c r="X57" s="407"/>
      <c r="Y57" s="407"/>
      <c r="Z57" s="407"/>
    </row>
    <row r="58" spans="1:26" ht="12.75" customHeight="1">
      <c r="G58" s="407"/>
      <c r="H58" s="407"/>
      <c r="I58" s="407"/>
      <c r="J58" s="407"/>
      <c r="K58" s="407"/>
      <c r="L58" s="407"/>
      <c r="M58" s="407"/>
      <c r="N58" s="407"/>
      <c r="O58" s="407"/>
      <c r="P58" s="407"/>
      <c r="Q58" s="407"/>
      <c r="R58" s="407"/>
      <c r="S58" s="407"/>
      <c r="T58" s="407"/>
      <c r="U58" s="407"/>
      <c r="V58" s="407"/>
      <c r="W58" s="407"/>
      <c r="X58" s="407"/>
      <c r="Y58" s="407"/>
      <c r="Z58" s="407"/>
    </row>
    <row r="59" spans="1:26" ht="12.75" customHeight="1">
      <c r="G59" s="407"/>
      <c r="H59" s="407"/>
      <c r="I59" s="407"/>
      <c r="J59" s="407"/>
      <c r="K59" s="407"/>
      <c r="L59" s="407"/>
      <c r="M59" s="407"/>
      <c r="N59" s="407"/>
      <c r="O59" s="407"/>
      <c r="P59" s="407"/>
      <c r="Q59" s="407"/>
      <c r="R59" s="407"/>
      <c r="S59" s="407"/>
      <c r="T59" s="407"/>
      <c r="U59" s="407"/>
      <c r="V59" s="407"/>
      <c r="W59" s="407"/>
      <c r="X59" s="407"/>
      <c r="Y59" s="407"/>
      <c r="Z59" s="407"/>
    </row>
    <row r="60" spans="1:26" ht="12.75" customHeight="1">
      <c r="G60" s="407"/>
      <c r="H60" s="407"/>
      <c r="I60" s="407"/>
      <c r="J60" s="407"/>
      <c r="K60" s="407"/>
      <c r="L60" s="407"/>
      <c r="M60" s="407"/>
      <c r="N60" s="407"/>
      <c r="O60" s="407"/>
      <c r="P60" s="407"/>
      <c r="Q60" s="407"/>
      <c r="R60" s="407"/>
      <c r="S60" s="407"/>
      <c r="T60" s="407"/>
      <c r="U60" s="407"/>
      <c r="V60" s="407"/>
      <c r="W60" s="407"/>
      <c r="X60" s="407"/>
      <c r="Y60" s="407"/>
      <c r="Z60" s="407"/>
    </row>
    <row r="61" spans="1:26" ht="12.75" customHeight="1">
      <c r="A61" s="407"/>
      <c r="B61" s="407"/>
      <c r="C61" s="544"/>
      <c r="D61" s="544"/>
      <c r="E61" s="544"/>
      <c r="F61" s="407"/>
      <c r="G61" s="407"/>
      <c r="H61" s="407"/>
      <c r="I61" s="407"/>
      <c r="J61" s="407"/>
      <c r="K61" s="407"/>
      <c r="L61" s="407"/>
      <c r="M61" s="407"/>
      <c r="N61" s="407"/>
      <c r="O61" s="407"/>
      <c r="P61" s="407"/>
      <c r="Q61" s="407"/>
      <c r="R61" s="407"/>
      <c r="S61" s="407"/>
      <c r="T61" s="407"/>
      <c r="U61" s="407"/>
      <c r="V61" s="407"/>
      <c r="W61" s="407"/>
      <c r="X61" s="407"/>
      <c r="Y61" s="407"/>
      <c r="Z61" s="407"/>
    </row>
    <row r="62" spans="1:26" ht="12.75" customHeight="1">
      <c r="A62" s="407"/>
      <c r="B62" s="407"/>
      <c r="C62" s="544"/>
      <c r="D62" s="544"/>
      <c r="E62" s="544"/>
      <c r="F62" s="407"/>
      <c r="G62" s="407"/>
      <c r="H62" s="407"/>
      <c r="I62" s="407"/>
      <c r="J62" s="407"/>
      <c r="K62" s="407"/>
      <c r="L62" s="407"/>
      <c r="M62" s="407"/>
      <c r="N62" s="407"/>
      <c r="O62" s="407"/>
      <c r="P62" s="407"/>
      <c r="Q62" s="407"/>
      <c r="R62" s="407"/>
      <c r="S62" s="407"/>
      <c r="T62" s="407"/>
      <c r="U62" s="407"/>
      <c r="V62" s="407"/>
      <c r="W62" s="407"/>
      <c r="X62" s="407"/>
      <c r="Y62" s="407"/>
      <c r="Z62" s="407"/>
    </row>
    <row r="63" spans="1:26" ht="12.75" customHeight="1">
      <c r="A63" s="407"/>
      <c r="B63" s="407"/>
      <c r="C63" s="544"/>
      <c r="D63" s="544"/>
      <c r="E63" s="544"/>
      <c r="F63" s="407"/>
      <c r="G63" s="407"/>
      <c r="H63" s="407"/>
      <c r="I63" s="407"/>
      <c r="J63" s="407"/>
      <c r="K63" s="407"/>
      <c r="L63" s="407"/>
      <c r="M63" s="407"/>
      <c r="N63" s="407"/>
      <c r="O63" s="407"/>
      <c r="P63" s="407"/>
      <c r="Q63" s="407"/>
      <c r="R63" s="407"/>
      <c r="S63" s="407"/>
      <c r="T63" s="407"/>
      <c r="U63" s="407"/>
      <c r="V63" s="407"/>
      <c r="W63" s="407"/>
      <c r="X63" s="407"/>
      <c r="Y63" s="407"/>
      <c r="Z63" s="407"/>
    </row>
    <row r="64" spans="1:26" ht="12.75" customHeight="1">
      <c r="A64" s="407"/>
      <c r="B64" s="407"/>
      <c r="C64" s="544"/>
      <c r="D64" s="544"/>
      <c r="E64" s="544"/>
      <c r="F64" s="407"/>
      <c r="G64" s="407"/>
      <c r="H64" s="407"/>
      <c r="I64" s="407"/>
      <c r="J64" s="407"/>
      <c r="K64" s="407"/>
      <c r="L64" s="407"/>
      <c r="M64" s="407"/>
      <c r="N64" s="407"/>
      <c r="O64" s="407"/>
      <c r="P64" s="407"/>
      <c r="Q64" s="407"/>
      <c r="R64" s="407"/>
      <c r="S64" s="407"/>
      <c r="T64" s="407"/>
      <c r="U64" s="407"/>
      <c r="V64" s="407"/>
      <c r="W64" s="407"/>
      <c r="X64" s="407"/>
      <c r="Y64" s="407"/>
      <c r="Z64" s="407"/>
    </row>
    <row r="65" spans="1:26" ht="12.75" customHeight="1">
      <c r="A65" s="407"/>
      <c r="B65" s="407"/>
      <c r="C65" s="544"/>
      <c r="D65" s="544"/>
      <c r="E65" s="544"/>
      <c r="F65" s="407"/>
      <c r="G65" s="407"/>
      <c r="H65" s="407"/>
      <c r="I65" s="407"/>
      <c r="J65" s="407"/>
      <c r="K65" s="407"/>
      <c r="L65" s="407"/>
      <c r="M65" s="407"/>
      <c r="N65" s="407"/>
      <c r="O65" s="407"/>
      <c r="P65" s="407"/>
      <c r="Q65" s="407"/>
      <c r="R65" s="407"/>
      <c r="S65" s="407"/>
      <c r="T65" s="407"/>
      <c r="U65" s="407"/>
      <c r="V65" s="407"/>
      <c r="W65" s="407"/>
      <c r="X65" s="407"/>
      <c r="Y65" s="407"/>
      <c r="Z65" s="407"/>
    </row>
    <row r="66" spans="1:26" ht="12.75" customHeight="1">
      <c r="A66" s="407"/>
      <c r="B66" s="407"/>
      <c r="C66" s="544"/>
      <c r="D66" s="544"/>
      <c r="E66" s="544"/>
      <c r="F66" s="407"/>
      <c r="G66" s="407"/>
      <c r="H66" s="407"/>
      <c r="I66" s="407"/>
      <c r="J66" s="407"/>
      <c r="K66" s="407"/>
      <c r="L66" s="407"/>
      <c r="M66" s="407"/>
      <c r="N66" s="407"/>
      <c r="O66" s="407"/>
      <c r="P66" s="407"/>
      <c r="Q66" s="407"/>
      <c r="R66" s="407"/>
      <c r="S66" s="407"/>
      <c r="T66" s="407"/>
      <c r="U66" s="407"/>
      <c r="V66" s="407"/>
      <c r="W66" s="407"/>
      <c r="X66" s="407"/>
      <c r="Y66" s="407"/>
      <c r="Z66" s="407"/>
    </row>
    <row r="67" spans="1:26" ht="12.75" customHeight="1">
      <c r="A67" s="407"/>
      <c r="B67" s="407"/>
      <c r="C67" s="544"/>
      <c r="D67" s="544"/>
      <c r="E67" s="544"/>
      <c r="F67" s="407"/>
      <c r="G67" s="407"/>
      <c r="H67" s="407"/>
      <c r="I67" s="407"/>
      <c r="J67" s="407"/>
      <c r="K67" s="407"/>
      <c r="L67" s="407"/>
      <c r="M67" s="407"/>
      <c r="N67" s="407"/>
      <c r="O67" s="407"/>
      <c r="P67" s="407"/>
      <c r="Q67" s="407"/>
      <c r="R67" s="407"/>
      <c r="S67" s="407"/>
      <c r="T67" s="407"/>
      <c r="U67" s="407"/>
      <c r="V67" s="407"/>
      <c r="W67" s="407"/>
      <c r="X67" s="407"/>
      <c r="Y67" s="407"/>
      <c r="Z67" s="407"/>
    </row>
    <row r="68" spans="1:26" ht="12.75" customHeight="1">
      <c r="A68" s="407"/>
      <c r="B68" s="407"/>
      <c r="C68" s="544"/>
      <c r="D68" s="544"/>
      <c r="E68" s="544"/>
      <c r="F68" s="407"/>
      <c r="G68" s="407"/>
      <c r="H68" s="407"/>
      <c r="I68" s="407"/>
      <c r="J68" s="407"/>
      <c r="K68" s="407"/>
      <c r="L68" s="407"/>
      <c r="M68" s="407"/>
      <c r="N68" s="407"/>
      <c r="O68" s="407"/>
      <c r="P68" s="407"/>
      <c r="Q68" s="407"/>
      <c r="R68" s="407"/>
      <c r="S68" s="407"/>
      <c r="T68" s="407"/>
      <c r="U68" s="407"/>
      <c r="V68" s="407"/>
      <c r="W68" s="407"/>
      <c r="X68" s="407"/>
      <c r="Y68" s="407"/>
      <c r="Z68" s="407"/>
    </row>
    <row r="69" spans="1:26" ht="12.75" customHeight="1">
      <c r="A69" s="407"/>
      <c r="B69" s="407"/>
      <c r="C69" s="544"/>
      <c r="D69" s="544"/>
      <c r="E69" s="544"/>
      <c r="F69" s="407"/>
      <c r="G69" s="407"/>
      <c r="H69" s="407"/>
      <c r="I69" s="407"/>
      <c r="J69" s="407"/>
      <c r="K69" s="407"/>
      <c r="L69" s="407"/>
      <c r="M69" s="407"/>
      <c r="N69" s="407"/>
      <c r="O69" s="407"/>
      <c r="P69" s="407"/>
      <c r="Q69" s="407"/>
      <c r="R69" s="407"/>
      <c r="S69" s="407"/>
      <c r="T69" s="407"/>
      <c r="U69" s="407"/>
      <c r="V69" s="407"/>
      <c r="W69" s="407"/>
      <c r="X69" s="407"/>
      <c r="Y69" s="407"/>
      <c r="Z69" s="407"/>
    </row>
    <row r="70" spans="1:26" ht="12.75" customHeight="1">
      <c r="A70" s="407"/>
      <c r="B70" s="407"/>
      <c r="C70" s="544"/>
      <c r="D70" s="544"/>
      <c r="E70" s="544"/>
      <c r="F70" s="407"/>
      <c r="G70" s="407"/>
      <c r="H70" s="407"/>
      <c r="I70" s="407"/>
      <c r="J70" s="407"/>
      <c r="K70" s="407"/>
      <c r="L70" s="407"/>
      <c r="M70" s="407"/>
      <c r="N70" s="407"/>
      <c r="O70" s="407"/>
      <c r="P70" s="407"/>
      <c r="Q70" s="407"/>
      <c r="R70" s="407"/>
      <c r="S70" s="407"/>
      <c r="T70" s="407"/>
      <c r="U70" s="407"/>
      <c r="V70" s="407"/>
      <c r="W70" s="407"/>
      <c r="X70" s="407"/>
      <c r="Y70" s="407"/>
      <c r="Z70" s="407"/>
    </row>
    <row r="71" spans="1:26" ht="12.75" customHeight="1">
      <c r="A71" s="407"/>
      <c r="B71" s="407"/>
      <c r="C71" s="544"/>
      <c r="D71" s="544"/>
      <c r="E71" s="544"/>
      <c r="F71" s="407"/>
      <c r="G71" s="407"/>
      <c r="H71" s="407"/>
      <c r="I71" s="407"/>
      <c r="J71" s="407"/>
      <c r="K71" s="407"/>
      <c r="L71" s="407"/>
      <c r="M71" s="407"/>
      <c r="N71" s="407"/>
      <c r="O71" s="407"/>
      <c r="P71" s="407"/>
      <c r="Q71" s="407"/>
      <c r="R71" s="407"/>
      <c r="S71" s="407"/>
      <c r="T71" s="407"/>
      <c r="U71" s="407"/>
      <c r="V71" s="407"/>
      <c r="W71" s="407"/>
      <c r="X71" s="407"/>
      <c r="Y71" s="407"/>
      <c r="Z71" s="407"/>
    </row>
    <row r="72" spans="1:26" ht="12.75" customHeight="1">
      <c r="A72" s="407"/>
      <c r="B72" s="407"/>
      <c r="C72" s="544"/>
      <c r="D72" s="544"/>
      <c r="E72" s="544"/>
      <c r="F72" s="407"/>
      <c r="G72" s="407"/>
      <c r="H72" s="407"/>
      <c r="I72" s="407"/>
      <c r="J72" s="407"/>
      <c r="K72" s="407"/>
      <c r="L72" s="407"/>
      <c r="M72" s="407"/>
      <c r="N72" s="407"/>
      <c r="O72" s="407"/>
      <c r="P72" s="407"/>
      <c r="Q72" s="407"/>
      <c r="R72" s="407"/>
      <c r="S72" s="407"/>
      <c r="T72" s="407"/>
      <c r="U72" s="407"/>
      <c r="V72" s="407"/>
      <c r="W72" s="407"/>
      <c r="X72" s="407"/>
      <c r="Y72" s="407"/>
      <c r="Z72" s="407"/>
    </row>
    <row r="73" spans="1:26" ht="12.75" customHeight="1">
      <c r="A73" s="407"/>
      <c r="B73" s="407"/>
      <c r="C73" s="544"/>
      <c r="D73" s="544"/>
      <c r="E73" s="544"/>
      <c r="F73" s="407"/>
      <c r="G73" s="407"/>
      <c r="H73" s="407"/>
      <c r="I73" s="407"/>
      <c r="J73" s="407"/>
      <c r="K73" s="407"/>
      <c r="L73" s="407"/>
      <c r="M73" s="407"/>
      <c r="N73" s="407"/>
      <c r="O73" s="407"/>
      <c r="P73" s="407"/>
      <c r="Q73" s="407"/>
      <c r="R73" s="407"/>
      <c r="S73" s="407"/>
      <c r="T73" s="407"/>
      <c r="U73" s="407"/>
      <c r="V73" s="407"/>
      <c r="W73" s="407"/>
      <c r="X73" s="407"/>
      <c r="Y73" s="407"/>
      <c r="Z73" s="407"/>
    </row>
    <row r="74" spans="1:26" ht="12.75" customHeight="1">
      <c r="A74" s="407"/>
      <c r="B74" s="407"/>
      <c r="C74" s="544"/>
      <c r="D74" s="544"/>
      <c r="E74" s="544"/>
      <c r="F74" s="407"/>
      <c r="G74" s="407"/>
      <c r="H74" s="407"/>
      <c r="I74" s="407"/>
      <c r="J74" s="407"/>
      <c r="K74" s="407"/>
      <c r="L74" s="407"/>
      <c r="M74" s="407"/>
      <c r="N74" s="407"/>
      <c r="O74" s="407"/>
      <c r="P74" s="407"/>
      <c r="Q74" s="407"/>
      <c r="R74" s="407"/>
      <c r="S74" s="407"/>
      <c r="T74" s="407"/>
      <c r="U74" s="407"/>
      <c r="V74" s="407"/>
      <c r="W74" s="407"/>
      <c r="X74" s="407"/>
      <c r="Y74" s="407"/>
      <c r="Z74" s="407"/>
    </row>
    <row r="75" spans="1:26" ht="12.75" customHeight="1">
      <c r="A75" s="407"/>
      <c r="B75" s="407"/>
      <c r="C75" s="544"/>
      <c r="D75" s="544"/>
      <c r="E75" s="544"/>
      <c r="F75" s="407"/>
      <c r="G75" s="407"/>
      <c r="H75" s="407"/>
      <c r="I75" s="407"/>
      <c r="J75" s="407"/>
      <c r="K75" s="407"/>
      <c r="L75" s="407"/>
      <c r="M75" s="407"/>
      <c r="N75" s="407"/>
      <c r="O75" s="407"/>
      <c r="P75" s="407"/>
      <c r="Q75" s="407"/>
      <c r="R75" s="407"/>
      <c r="S75" s="407"/>
      <c r="T75" s="407"/>
      <c r="U75" s="407"/>
      <c r="V75" s="407"/>
      <c r="W75" s="407"/>
      <c r="X75" s="407"/>
      <c r="Y75" s="407"/>
      <c r="Z75" s="407"/>
    </row>
    <row r="76" spans="1:26" ht="12.75" customHeight="1">
      <c r="A76" s="407"/>
      <c r="B76" s="407"/>
      <c r="C76" s="544"/>
      <c r="D76" s="544"/>
      <c r="E76" s="544"/>
      <c r="F76" s="407"/>
      <c r="G76" s="407"/>
      <c r="H76" s="407"/>
      <c r="I76" s="407"/>
      <c r="J76" s="407"/>
      <c r="K76" s="407"/>
      <c r="L76" s="407"/>
      <c r="M76" s="407"/>
      <c r="N76" s="407"/>
      <c r="O76" s="407"/>
      <c r="P76" s="407"/>
      <c r="Q76" s="407"/>
      <c r="R76" s="407"/>
      <c r="S76" s="407"/>
      <c r="T76" s="407"/>
      <c r="U76" s="407"/>
      <c r="V76" s="407"/>
      <c r="W76" s="407"/>
      <c r="X76" s="407"/>
      <c r="Y76" s="407"/>
      <c r="Z76" s="407"/>
    </row>
    <row r="77" spans="1:26" ht="12.75" customHeight="1">
      <c r="A77" s="407"/>
      <c r="B77" s="407"/>
      <c r="C77" s="544"/>
      <c r="D77" s="544"/>
      <c r="E77" s="544"/>
      <c r="F77" s="407"/>
      <c r="G77" s="407"/>
      <c r="H77" s="407"/>
      <c r="I77" s="407"/>
      <c r="J77" s="407"/>
      <c r="K77" s="407"/>
      <c r="L77" s="407"/>
      <c r="M77" s="407"/>
      <c r="N77" s="407"/>
      <c r="O77" s="407"/>
      <c r="P77" s="407"/>
      <c r="Q77" s="407"/>
      <c r="R77" s="407"/>
      <c r="S77" s="407"/>
      <c r="T77" s="407"/>
      <c r="U77" s="407"/>
      <c r="V77" s="407"/>
      <c r="W77" s="407"/>
      <c r="X77" s="407"/>
      <c r="Y77" s="407"/>
      <c r="Z77" s="407"/>
    </row>
    <row r="78" spans="1:26" ht="12.75" customHeight="1">
      <c r="A78" s="407"/>
      <c r="B78" s="407"/>
      <c r="C78" s="544"/>
      <c r="D78" s="544"/>
      <c r="E78" s="544"/>
      <c r="F78" s="407"/>
      <c r="G78" s="407"/>
      <c r="H78" s="407"/>
      <c r="I78" s="407"/>
      <c r="J78" s="407"/>
      <c r="K78" s="407"/>
      <c r="L78" s="407"/>
      <c r="M78" s="407"/>
      <c r="N78" s="407"/>
      <c r="O78" s="407"/>
      <c r="P78" s="407"/>
      <c r="Q78" s="407"/>
      <c r="R78" s="407"/>
      <c r="S78" s="407"/>
      <c r="T78" s="407"/>
      <c r="U78" s="407"/>
      <c r="V78" s="407"/>
      <c r="W78" s="407"/>
      <c r="X78" s="407"/>
      <c r="Y78" s="407"/>
      <c r="Z78" s="407"/>
    </row>
    <row r="79" spans="1:26" ht="12.75" customHeight="1">
      <c r="A79" s="407"/>
      <c r="B79" s="407"/>
      <c r="C79" s="544"/>
      <c r="D79" s="544"/>
      <c r="E79" s="544"/>
      <c r="F79" s="407"/>
      <c r="G79" s="407"/>
      <c r="H79" s="407"/>
      <c r="I79" s="407"/>
      <c r="J79" s="407"/>
      <c r="K79" s="407"/>
      <c r="L79" s="407"/>
      <c r="M79" s="407"/>
      <c r="N79" s="407"/>
      <c r="O79" s="407"/>
      <c r="P79" s="407"/>
      <c r="Q79" s="407"/>
      <c r="R79" s="407"/>
      <c r="S79" s="407"/>
      <c r="T79" s="407"/>
      <c r="U79" s="407"/>
      <c r="V79" s="407"/>
      <c r="W79" s="407"/>
      <c r="X79" s="407"/>
      <c r="Y79" s="407"/>
      <c r="Z79" s="407"/>
    </row>
    <row r="80" spans="1:26" ht="12.75" customHeight="1">
      <c r="A80" s="407"/>
      <c r="B80" s="407"/>
      <c r="C80" s="544"/>
      <c r="D80" s="544"/>
      <c r="E80" s="544"/>
      <c r="F80" s="407"/>
      <c r="G80" s="407"/>
      <c r="H80" s="407"/>
      <c r="I80" s="407"/>
      <c r="J80" s="407"/>
      <c r="K80" s="407"/>
      <c r="L80" s="407"/>
      <c r="M80" s="407"/>
      <c r="N80" s="407"/>
      <c r="O80" s="407"/>
      <c r="P80" s="407"/>
      <c r="Q80" s="407"/>
      <c r="R80" s="407"/>
      <c r="S80" s="407"/>
      <c r="T80" s="407"/>
      <c r="U80" s="407"/>
      <c r="V80" s="407"/>
      <c r="W80" s="407"/>
      <c r="X80" s="407"/>
      <c r="Y80" s="407"/>
      <c r="Z80" s="407"/>
    </row>
    <row r="81" spans="1:26" ht="12.75" customHeight="1">
      <c r="A81" s="407"/>
      <c r="B81" s="407"/>
      <c r="C81" s="544"/>
      <c r="D81" s="544"/>
      <c r="E81" s="544"/>
      <c r="F81" s="407"/>
      <c r="G81" s="407"/>
      <c r="H81" s="407"/>
      <c r="I81" s="407"/>
      <c r="J81" s="407"/>
      <c r="K81" s="407"/>
      <c r="L81" s="407"/>
      <c r="M81" s="407"/>
      <c r="N81" s="407"/>
      <c r="O81" s="407"/>
      <c r="P81" s="407"/>
      <c r="Q81" s="407"/>
      <c r="R81" s="407"/>
      <c r="S81" s="407"/>
      <c r="T81" s="407"/>
      <c r="U81" s="407"/>
      <c r="V81" s="407"/>
      <c r="W81" s="407"/>
      <c r="X81" s="407"/>
      <c r="Y81" s="407"/>
      <c r="Z81" s="407"/>
    </row>
    <row r="82" spans="1:26" ht="12.75" customHeight="1">
      <c r="A82" s="407"/>
      <c r="B82" s="407"/>
      <c r="C82" s="544"/>
      <c r="D82" s="544"/>
      <c r="E82" s="544"/>
      <c r="F82" s="407"/>
      <c r="G82" s="407"/>
      <c r="H82" s="407"/>
      <c r="I82" s="407"/>
      <c r="J82" s="407"/>
      <c r="K82" s="407"/>
      <c r="L82" s="407"/>
      <c r="M82" s="407"/>
      <c r="N82" s="407"/>
      <c r="O82" s="407"/>
      <c r="P82" s="407"/>
      <c r="Q82" s="407"/>
      <c r="R82" s="407"/>
      <c r="S82" s="407"/>
      <c r="T82" s="407"/>
      <c r="U82" s="407"/>
      <c r="V82" s="407"/>
      <c r="W82" s="407"/>
      <c r="X82" s="407"/>
      <c r="Y82" s="407"/>
      <c r="Z82" s="407"/>
    </row>
    <row r="83" spans="1:26" ht="12.75" customHeight="1">
      <c r="A83" s="407"/>
      <c r="B83" s="407"/>
      <c r="C83" s="544"/>
      <c r="D83" s="544"/>
      <c r="E83" s="544"/>
      <c r="F83" s="407"/>
      <c r="G83" s="407"/>
      <c r="H83" s="407"/>
      <c r="I83" s="407"/>
      <c r="J83" s="407"/>
      <c r="K83" s="407"/>
      <c r="L83" s="407"/>
      <c r="M83" s="407"/>
      <c r="N83" s="407"/>
      <c r="O83" s="407"/>
      <c r="P83" s="407"/>
      <c r="Q83" s="407"/>
      <c r="R83" s="407"/>
      <c r="S83" s="407"/>
      <c r="T83" s="407"/>
      <c r="U83" s="407"/>
      <c r="V83" s="407"/>
      <c r="W83" s="407"/>
      <c r="X83" s="407"/>
      <c r="Y83" s="407"/>
      <c r="Z83" s="407"/>
    </row>
    <row r="84" spans="1:26" ht="12.75" customHeight="1">
      <c r="A84" s="407"/>
      <c r="B84" s="407"/>
      <c r="C84" s="544"/>
      <c r="D84" s="544"/>
      <c r="E84" s="544"/>
      <c r="F84" s="407"/>
      <c r="G84" s="407"/>
      <c r="H84" s="407"/>
      <c r="I84" s="407"/>
      <c r="J84" s="407"/>
      <c r="K84" s="407"/>
      <c r="L84" s="407"/>
      <c r="M84" s="407"/>
      <c r="N84" s="407"/>
      <c r="O84" s="407"/>
      <c r="P84" s="407"/>
      <c r="Q84" s="407"/>
      <c r="R84" s="407"/>
      <c r="S84" s="407"/>
      <c r="T84" s="407"/>
      <c r="U84" s="407"/>
      <c r="V84" s="407"/>
      <c r="W84" s="407"/>
      <c r="X84" s="407"/>
      <c r="Y84" s="407"/>
      <c r="Z84" s="407"/>
    </row>
    <row r="85" spans="1:26" ht="12.75" customHeight="1">
      <c r="A85" s="407"/>
      <c r="B85" s="407"/>
      <c r="C85" s="544"/>
      <c r="D85" s="544"/>
      <c r="E85" s="544"/>
      <c r="F85" s="407"/>
      <c r="G85" s="407"/>
      <c r="H85" s="407"/>
      <c r="I85" s="407"/>
      <c r="J85" s="407"/>
      <c r="K85" s="407"/>
      <c r="L85" s="407"/>
      <c r="M85" s="407"/>
      <c r="N85" s="407"/>
      <c r="O85" s="407"/>
      <c r="P85" s="407"/>
      <c r="Q85" s="407"/>
      <c r="R85" s="407"/>
      <c r="S85" s="407"/>
      <c r="T85" s="407"/>
      <c r="U85" s="407"/>
      <c r="V85" s="407"/>
      <c r="W85" s="407"/>
      <c r="X85" s="407"/>
      <c r="Y85" s="407"/>
      <c r="Z85" s="407"/>
    </row>
    <row r="86" spans="1:26" ht="12.75" customHeight="1">
      <c r="A86" s="407"/>
      <c r="B86" s="407"/>
      <c r="C86" s="544"/>
      <c r="D86" s="544"/>
      <c r="E86" s="544"/>
      <c r="F86" s="407"/>
      <c r="G86" s="407"/>
      <c r="H86" s="407"/>
      <c r="I86" s="407"/>
      <c r="J86" s="407"/>
      <c r="K86" s="407"/>
      <c r="L86" s="407"/>
      <c r="M86" s="407"/>
      <c r="N86" s="407"/>
      <c r="O86" s="407"/>
      <c r="P86" s="407"/>
      <c r="Q86" s="407"/>
      <c r="R86" s="407"/>
      <c r="S86" s="407"/>
      <c r="T86" s="407"/>
      <c r="U86" s="407"/>
      <c r="V86" s="407"/>
      <c r="W86" s="407"/>
      <c r="X86" s="407"/>
      <c r="Y86" s="407"/>
      <c r="Z86" s="407"/>
    </row>
    <row r="87" spans="1:26" ht="12.75" customHeight="1">
      <c r="A87" s="407"/>
      <c r="B87" s="407"/>
      <c r="C87" s="544"/>
      <c r="D87" s="544"/>
      <c r="E87" s="544"/>
      <c r="F87" s="407"/>
      <c r="G87" s="407"/>
      <c r="H87" s="407"/>
      <c r="I87" s="407"/>
      <c r="J87" s="407"/>
      <c r="K87" s="407"/>
      <c r="L87" s="407"/>
      <c r="M87" s="407"/>
      <c r="N87" s="407"/>
      <c r="O87" s="407"/>
      <c r="P87" s="407"/>
      <c r="Q87" s="407"/>
      <c r="R87" s="407"/>
      <c r="S87" s="407"/>
      <c r="T87" s="407"/>
      <c r="U87" s="407"/>
      <c r="V87" s="407"/>
      <c r="W87" s="407"/>
      <c r="X87" s="407"/>
      <c r="Y87" s="407"/>
      <c r="Z87" s="407"/>
    </row>
    <row r="88" spans="1:26" ht="12.75" customHeight="1">
      <c r="A88" s="407"/>
      <c r="B88" s="407"/>
      <c r="C88" s="544"/>
      <c r="D88" s="544"/>
      <c r="E88" s="544"/>
      <c r="F88" s="407"/>
      <c r="G88" s="407"/>
      <c r="H88" s="407"/>
      <c r="I88" s="407"/>
      <c r="J88" s="407"/>
      <c r="K88" s="407"/>
      <c r="L88" s="407"/>
      <c r="M88" s="407"/>
      <c r="N88" s="407"/>
      <c r="O88" s="407"/>
      <c r="P88" s="407"/>
      <c r="Q88" s="407"/>
      <c r="R88" s="407"/>
      <c r="S88" s="407"/>
      <c r="T88" s="407"/>
      <c r="U88" s="407"/>
      <c r="V88" s="407"/>
      <c r="W88" s="407"/>
      <c r="X88" s="407"/>
      <c r="Y88" s="407"/>
      <c r="Z88" s="407"/>
    </row>
    <row r="89" spans="1:26" ht="12.75" customHeight="1">
      <c r="A89" s="407"/>
      <c r="B89" s="407"/>
      <c r="C89" s="544"/>
      <c r="D89" s="544"/>
      <c r="E89" s="544"/>
      <c r="F89" s="407"/>
      <c r="G89" s="407"/>
      <c r="H89" s="407"/>
      <c r="I89" s="407"/>
      <c r="J89" s="407"/>
      <c r="K89" s="407"/>
      <c r="L89" s="407"/>
      <c r="M89" s="407"/>
      <c r="N89" s="407"/>
      <c r="O89" s="407"/>
      <c r="P89" s="407"/>
      <c r="Q89" s="407"/>
      <c r="R89" s="407"/>
      <c r="S89" s="407"/>
      <c r="T89" s="407"/>
      <c r="U89" s="407"/>
      <c r="V89" s="407"/>
      <c r="W89" s="407"/>
      <c r="X89" s="407"/>
      <c r="Y89" s="407"/>
      <c r="Z89" s="407"/>
    </row>
    <row r="90" spans="1:26" ht="12.75" customHeight="1">
      <c r="A90" s="407"/>
      <c r="B90" s="407"/>
      <c r="C90" s="544"/>
      <c r="D90" s="544"/>
      <c r="E90" s="544"/>
      <c r="F90" s="407"/>
      <c r="G90" s="407"/>
      <c r="H90" s="407"/>
      <c r="I90" s="407"/>
      <c r="J90" s="407"/>
      <c r="K90" s="407"/>
      <c r="L90" s="407"/>
      <c r="M90" s="407"/>
      <c r="N90" s="407"/>
      <c r="O90" s="407"/>
      <c r="P90" s="407"/>
      <c r="Q90" s="407"/>
      <c r="R90" s="407"/>
      <c r="S90" s="407"/>
      <c r="T90" s="407"/>
      <c r="U90" s="407"/>
      <c r="V90" s="407"/>
      <c r="W90" s="407"/>
      <c r="X90" s="407"/>
      <c r="Y90" s="407"/>
      <c r="Z90" s="407"/>
    </row>
    <row r="91" spans="1:26" ht="12.75" customHeight="1">
      <c r="A91" s="407"/>
      <c r="B91" s="407"/>
      <c r="C91" s="544"/>
      <c r="D91" s="544"/>
      <c r="E91" s="544"/>
      <c r="F91" s="407"/>
      <c r="G91" s="407"/>
      <c r="H91" s="407"/>
      <c r="I91" s="407"/>
      <c r="J91" s="407"/>
      <c r="K91" s="407"/>
      <c r="L91" s="407"/>
      <c r="M91" s="407"/>
      <c r="N91" s="407"/>
      <c r="O91" s="407"/>
      <c r="P91" s="407"/>
      <c r="Q91" s="407"/>
      <c r="R91" s="407"/>
      <c r="S91" s="407"/>
      <c r="T91" s="407"/>
      <c r="U91" s="407"/>
      <c r="V91" s="407"/>
      <c r="W91" s="407"/>
      <c r="X91" s="407"/>
      <c r="Y91" s="407"/>
      <c r="Z91" s="407"/>
    </row>
    <row r="92" spans="1:26" ht="12.75" customHeight="1">
      <c r="A92" s="407"/>
      <c r="B92" s="407"/>
      <c r="C92" s="544"/>
      <c r="D92" s="544"/>
      <c r="E92" s="544"/>
      <c r="F92" s="407"/>
      <c r="G92" s="407"/>
      <c r="H92" s="407"/>
      <c r="I92" s="407"/>
      <c r="J92" s="407"/>
      <c r="K92" s="407"/>
      <c r="L92" s="407"/>
      <c r="M92" s="407"/>
      <c r="N92" s="407"/>
      <c r="O92" s="407"/>
      <c r="P92" s="407"/>
      <c r="Q92" s="407"/>
      <c r="R92" s="407"/>
      <c r="S92" s="407"/>
      <c r="T92" s="407"/>
      <c r="U92" s="407"/>
      <c r="V92" s="407"/>
      <c r="W92" s="407"/>
      <c r="X92" s="407"/>
      <c r="Y92" s="407"/>
      <c r="Z92" s="407"/>
    </row>
    <row r="93" spans="1:26" ht="12.75" customHeight="1">
      <c r="A93" s="407"/>
      <c r="B93" s="407"/>
      <c r="C93" s="544"/>
      <c r="D93" s="544"/>
      <c r="E93" s="544"/>
      <c r="F93" s="407"/>
      <c r="G93" s="407"/>
      <c r="H93" s="407"/>
      <c r="I93" s="407"/>
      <c r="J93" s="407"/>
      <c r="K93" s="407"/>
      <c r="L93" s="407"/>
      <c r="M93" s="407"/>
      <c r="N93" s="407"/>
      <c r="O93" s="407"/>
      <c r="P93" s="407"/>
      <c r="Q93" s="407"/>
      <c r="R93" s="407"/>
      <c r="S93" s="407"/>
      <c r="T93" s="407"/>
      <c r="U93" s="407"/>
      <c r="V93" s="407"/>
      <c r="W93" s="407"/>
      <c r="X93" s="407"/>
      <c r="Y93" s="407"/>
      <c r="Z93" s="407"/>
    </row>
    <row r="94" spans="1:26" ht="12.75" customHeight="1">
      <c r="A94" s="407"/>
      <c r="B94" s="407"/>
      <c r="C94" s="544"/>
      <c r="D94" s="544"/>
      <c r="E94" s="544"/>
      <c r="F94" s="407"/>
      <c r="G94" s="407"/>
      <c r="H94" s="407"/>
      <c r="I94" s="407"/>
      <c r="J94" s="407"/>
      <c r="K94" s="407"/>
      <c r="L94" s="407"/>
      <c r="M94" s="407"/>
      <c r="N94" s="407"/>
      <c r="O94" s="407"/>
      <c r="P94" s="407"/>
      <c r="Q94" s="407"/>
      <c r="R94" s="407"/>
      <c r="S94" s="407"/>
      <c r="T94" s="407"/>
      <c r="U94" s="407"/>
      <c r="V94" s="407"/>
      <c r="W94" s="407"/>
      <c r="X94" s="407"/>
      <c r="Y94" s="407"/>
      <c r="Z94" s="407"/>
    </row>
    <row r="95" spans="1:26" ht="12.75" customHeight="1">
      <c r="A95" s="407"/>
      <c r="B95" s="407"/>
      <c r="C95" s="544"/>
      <c r="D95" s="544"/>
      <c r="E95" s="544"/>
      <c r="F95" s="407"/>
      <c r="G95" s="407"/>
      <c r="H95" s="407"/>
      <c r="I95" s="407"/>
      <c r="J95" s="407"/>
      <c r="K95" s="407"/>
      <c r="L95" s="407"/>
      <c r="M95" s="407"/>
      <c r="N95" s="407"/>
      <c r="O95" s="407"/>
      <c r="P95" s="407"/>
      <c r="Q95" s="407"/>
      <c r="R95" s="407"/>
      <c r="S95" s="407"/>
      <c r="T95" s="407"/>
      <c r="U95" s="407"/>
      <c r="V95" s="407"/>
      <c r="W95" s="407"/>
      <c r="X95" s="407"/>
      <c r="Y95" s="407"/>
      <c r="Z95" s="407"/>
    </row>
    <row r="96" spans="1:26" ht="12.75" customHeight="1">
      <c r="A96" s="407"/>
      <c r="B96" s="407"/>
      <c r="C96" s="544"/>
      <c r="D96" s="544"/>
      <c r="E96" s="544"/>
      <c r="F96" s="407"/>
      <c r="G96" s="407"/>
      <c r="H96" s="407"/>
      <c r="I96" s="407"/>
      <c r="J96" s="407"/>
      <c r="K96" s="407"/>
      <c r="L96" s="407"/>
      <c r="M96" s="407"/>
      <c r="N96" s="407"/>
      <c r="O96" s="407"/>
      <c r="P96" s="407"/>
      <c r="Q96" s="407"/>
      <c r="R96" s="407"/>
      <c r="S96" s="407"/>
      <c r="T96" s="407"/>
      <c r="U96" s="407"/>
      <c r="V96" s="407"/>
      <c r="W96" s="407"/>
      <c r="X96" s="407"/>
      <c r="Y96" s="407"/>
      <c r="Z96" s="407"/>
    </row>
    <row r="97" spans="1:26" ht="12.75" customHeight="1">
      <c r="A97" s="407"/>
      <c r="B97" s="407"/>
      <c r="C97" s="544"/>
      <c r="D97" s="544"/>
      <c r="E97" s="544"/>
      <c r="F97" s="407"/>
      <c r="G97" s="407"/>
      <c r="H97" s="407"/>
      <c r="I97" s="407"/>
      <c r="J97" s="407"/>
      <c r="K97" s="407"/>
      <c r="L97" s="407"/>
      <c r="M97" s="407"/>
      <c r="N97" s="407"/>
      <c r="O97" s="407"/>
      <c r="P97" s="407"/>
      <c r="Q97" s="407"/>
      <c r="R97" s="407"/>
      <c r="S97" s="407"/>
      <c r="T97" s="407"/>
      <c r="U97" s="407"/>
      <c r="V97" s="407"/>
      <c r="W97" s="407"/>
      <c r="X97" s="407"/>
      <c r="Y97" s="407"/>
      <c r="Z97" s="407"/>
    </row>
    <row r="98" spans="1:26" ht="12.75" customHeight="1">
      <c r="A98" s="407"/>
      <c r="B98" s="407"/>
      <c r="C98" s="544"/>
      <c r="D98" s="544"/>
      <c r="E98" s="544"/>
      <c r="F98" s="407"/>
      <c r="G98" s="407"/>
      <c r="H98" s="407"/>
      <c r="I98" s="407"/>
      <c r="J98" s="407"/>
      <c r="K98" s="407"/>
      <c r="L98" s="407"/>
      <c r="M98" s="407"/>
      <c r="N98" s="407"/>
      <c r="O98" s="407"/>
      <c r="P98" s="407"/>
      <c r="Q98" s="407"/>
      <c r="R98" s="407"/>
      <c r="S98" s="407"/>
      <c r="T98" s="407"/>
      <c r="U98" s="407"/>
      <c r="V98" s="407"/>
      <c r="W98" s="407"/>
      <c r="X98" s="407"/>
      <c r="Y98" s="407"/>
      <c r="Z98" s="407"/>
    </row>
    <row r="99" spans="1:26" ht="12.75" customHeight="1">
      <c r="A99" s="407"/>
      <c r="B99" s="407"/>
      <c r="C99" s="544"/>
      <c r="D99" s="544"/>
      <c r="E99" s="544"/>
      <c r="F99" s="407"/>
      <c r="G99" s="407"/>
      <c r="H99" s="407"/>
      <c r="I99" s="407"/>
      <c r="J99" s="407"/>
      <c r="K99" s="407"/>
      <c r="L99" s="407"/>
      <c r="M99" s="407"/>
      <c r="N99" s="407"/>
      <c r="O99" s="407"/>
      <c r="P99" s="407"/>
      <c r="Q99" s="407"/>
      <c r="R99" s="407"/>
      <c r="S99" s="407"/>
      <c r="T99" s="407"/>
      <c r="U99" s="407"/>
      <c r="V99" s="407"/>
      <c r="W99" s="407"/>
      <c r="X99" s="407"/>
      <c r="Y99" s="407"/>
      <c r="Z99" s="407"/>
    </row>
    <row r="100" spans="1:26" ht="12.75" customHeight="1">
      <c r="A100" s="407"/>
      <c r="B100" s="407"/>
      <c r="C100" s="544"/>
      <c r="D100" s="544"/>
      <c r="E100" s="544"/>
      <c r="F100" s="407"/>
      <c r="G100" s="407"/>
      <c r="H100" s="407"/>
      <c r="I100" s="407"/>
      <c r="J100" s="407"/>
      <c r="K100" s="407"/>
      <c r="L100" s="407"/>
      <c r="M100" s="407"/>
      <c r="N100" s="407"/>
      <c r="O100" s="407"/>
      <c r="P100" s="407"/>
      <c r="Q100" s="407"/>
      <c r="R100" s="407"/>
      <c r="S100" s="407"/>
      <c r="T100" s="407"/>
      <c r="U100" s="407"/>
      <c r="V100" s="407"/>
      <c r="W100" s="407"/>
      <c r="X100" s="407"/>
      <c r="Y100" s="407"/>
      <c r="Z100" s="407"/>
    </row>
    <row r="101" spans="1:26" ht="12.75" customHeight="1">
      <c r="A101" s="407"/>
      <c r="B101" s="407"/>
      <c r="C101" s="544"/>
      <c r="D101" s="544"/>
      <c r="E101" s="544"/>
      <c r="F101" s="407"/>
      <c r="G101" s="407"/>
      <c r="H101" s="407"/>
      <c r="I101" s="407"/>
      <c r="J101" s="407"/>
      <c r="K101" s="407"/>
      <c r="L101" s="407"/>
      <c r="M101" s="407"/>
      <c r="N101" s="407"/>
      <c r="O101" s="407"/>
      <c r="P101" s="407"/>
      <c r="Q101" s="407"/>
      <c r="R101" s="407"/>
      <c r="S101" s="407"/>
      <c r="T101" s="407"/>
      <c r="U101" s="407"/>
      <c r="V101" s="407"/>
      <c r="W101" s="407"/>
      <c r="X101" s="407"/>
      <c r="Y101" s="407"/>
      <c r="Z101" s="407"/>
    </row>
    <row r="102" spans="1:26" ht="12.75" customHeight="1">
      <c r="A102" s="407"/>
      <c r="B102" s="407"/>
      <c r="C102" s="544"/>
      <c r="D102" s="544"/>
      <c r="E102" s="544"/>
      <c r="F102" s="407"/>
      <c r="G102" s="407"/>
      <c r="H102" s="407"/>
      <c r="I102" s="407"/>
      <c r="J102" s="407"/>
      <c r="K102" s="407"/>
      <c r="L102" s="407"/>
      <c r="M102" s="407"/>
      <c r="N102" s="407"/>
      <c r="O102" s="407"/>
      <c r="P102" s="407"/>
      <c r="Q102" s="407"/>
      <c r="R102" s="407"/>
      <c r="S102" s="407"/>
      <c r="T102" s="407"/>
      <c r="U102" s="407"/>
      <c r="V102" s="407"/>
      <c r="W102" s="407"/>
      <c r="X102" s="407"/>
      <c r="Y102" s="407"/>
      <c r="Z102" s="407"/>
    </row>
    <row r="103" spans="1:26" ht="12.75" customHeight="1">
      <c r="A103" s="407"/>
      <c r="B103" s="407"/>
      <c r="C103" s="544"/>
      <c r="D103" s="544"/>
      <c r="E103" s="544"/>
      <c r="F103" s="407"/>
      <c r="G103" s="407"/>
      <c r="H103" s="407"/>
      <c r="I103" s="407"/>
      <c r="J103" s="407"/>
      <c r="K103" s="407"/>
      <c r="L103" s="407"/>
      <c r="M103" s="407"/>
      <c r="N103" s="407"/>
      <c r="O103" s="407"/>
      <c r="P103" s="407"/>
      <c r="Q103" s="407"/>
      <c r="R103" s="407"/>
      <c r="S103" s="407"/>
      <c r="T103" s="407"/>
      <c r="U103" s="407"/>
      <c r="V103" s="407"/>
      <c r="W103" s="407"/>
      <c r="X103" s="407"/>
      <c r="Y103" s="407"/>
      <c r="Z103" s="407"/>
    </row>
    <row r="104" spans="1:26" ht="12.75" customHeight="1">
      <c r="A104" s="407"/>
      <c r="B104" s="407"/>
      <c r="C104" s="544"/>
      <c r="D104" s="544"/>
      <c r="E104" s="544"/>
      <c r="F104" s="407"/>
      <c r="G104" s="407"/>
      <c r="H104" s="407"/>
      <c r="I104" s="407"/>
      <c r="J104" s="407"/>
      <c r="K104" s="407"/>
      <c r="L104" s="407"/>
      <c r="M104" s="407"/>
      <c r="N104" s="407"/>
      <c r="O104" s="407"/>
      <c r="P104" s="407"/>
      <c r="Q104" s="407"/>
      <c r="R104" s="407"/>
      <c r="S104" s="407"/>
      <c r="T104" s="407"/>
      <c r="U104" s="407"/>
      <c r="V104" s="407"/>
      <c r="W104" s="407"/>
      <c r="X104" s="407"/>
      <c r="Y104" s="407"/>
      <c r="Z104" s="407"/>
    </row>
    <row r="105" spans="1:26" ht="12.75" customHeight="1">
      <c r="A105" s="407"/>
      <c r="B105" s="407"/>
      <c r="C105" s="544"/>
      <c r="D105" s="544"/>
      <c r="E105" s="544"/>
      <c r="F105" s="407"/>
      <c r="G105" s="407"/>
      <c r="H105" s="407"/>
      <c r="I105" s="407"/>
      <c r="J105" s="407"/>
      <c r="K105" s="407"/>
      <c r="L105" s="407"/>
      <c r="M105" s="407"/>
      <c r="N105" s="407"/>
      <c r="O105" s="407"/>
      <c r="P105" s="407"/>
      <c r="Q105" s="407"/>
      <c r="R105" s="407"/>
      <c r="S105" s="407"/>
      <c r="T105" s="407"/>
      <c r="U105" s="407"/>
      <c r="V105" s="407"/>
      <c r="W105" s="407"/>
      <c r="X105" s="407"/>
      <c r="Y105" s="407"/>
      <c r="Z105" s="407"/>
    </row>
    <row r="106" spans="1:26" ht="12.75" customHeight="1">
      <c r="A106" s="407"/>
      <c r="B106" s="407"/>
      <c r="C106" s="544"/>
      <c r="D106" s="544"/>
      <c r="E106" s="544"/>
      <c r="F106" s="407"/>
      <c r="G106" s="407"/>
      <c r="H106" s="407"/>
      <c r="I106" s="407"/>
      <c r="J106" s="407"/>
      <c r="K106" s="407"/>
      <c r="L106" s="407"/>
      <c r="M106" s="407"/>
      <c r="N106" s="407"/>
      <c r="O106" s="407"/>
      <c r="P106" s="407"/>
      <c r="Q106" s="407"/>
      <c r="R106" s="407"/>
      <c r="S106" s="407"/>
      <c r="T106" s="407"/>
      <c r="U106" s="407"/>
      <c r="V106" s="407"/>
      <c r="W106" s="407"/>
      <c r="X106" s="407"/>
      <c r="Y106" s="407"/>
      <c r="Z106" s="407"/>
    </row>
    <row r="107" spans="1:26" ht="12.75" customHeight="1">
      <c r="A107" s="407"/>
      <c r="B107" s="407"/>
      <c r="C107" s="544"/>
      <c r="D107" s="544"/>
      <c r="E107" s="544"/>
      <c r="F107" s="407"/>
      <c r="G107" s="407"/>
      <c r="H107" s="407"/>
      <c r="I107" s="407"/>
      <c r="J107" s="407"/>
      <c r="K107" s="407"/>
      <c r="L107" s="407"/>
      <c r="M107" s="407"/>
      <c r="N107" s="407"/>
      <c r="O107" s="407"/>
      <c r="P107" s="407"/>
      <c r="Q107" s="407"/>
      <c r="R107" s="407"/>
      <c r="S107" s="407"/>
      <c r="T107" s="407"/>
      <c r="U107" s="407"/>
      <c r="V107" s="407"/>
      <c r="W107" s="407"/>
      <c r="X107" s="407"/>
      <c r="Y107" s="407"/>
      <c r="Z107" s="407"/>
    </row>
    <row r="108" spans="1:26" ht="12.75" customHeight="1">
      <c r="A108" s="407"/>
      <c r="B108" s="407"/>
      <c r="C108" s="544"/>
      <c r="D108" s="544"/>
      <c r="E108" s="544"/>
      <c r="F108" s="407"/>
      <c r="G108" s="407"/>
      <c r="H108" s="407"/>
      <c r="I108" s="407"/>
      <c r="J108" s="407"/>
      <c r="K108" s="407"/>
      <c r="L108" s="407"/>
      <c r="M108" s="407"/>
      <c r="N108" s="407"/>
      <c r="O108" s="407"/>
      <c r="P108" s="407"/>
      <c r="Q108" s="407"/>
      <c r="R108" s="407"/>
      <c r="S108" s="407"/>
      <c r="T108" s="407"/>
      <c r="U108" s="407"/>
      <c r="V108" s="407"/>
      <c r="W108" s="407"/>
      <c r="X108" s="407"/>
      <c r="Y108" s="407"/>
      <c r="Z108" s="407"/>
    </row>
    <row r="109" spans="1:26" ht="12.75" customHeight="1">
      <c r="A109" s="407"/>
      <c r="B109" s="407"/>
      <c r="C109" s="544"/>
      <c r="D109" s="544"/>
      <c r="E109" s="544"/>
      <c r="F109" s="407"/>
      <c r="G109" s="407"/>
      <c r="H109" s="407"/>
      <c r="I109" s="407"/>
      <c r="J109" s="407"/>
      <c r="K109" s="407"/>
      <c r="L109" s="407"/>
      <c r="M109" s="407"/>
      <c r="N109" s="407"/>
      <c r="O109" s="407"/>
      <c r="P109" s="407"/>
      <c r="Q109" s="407"/>
      <c r="R109" s="407"/>
      <c r="S109" s="407"/>
      <c r="T109" s="407"/>
      <c r="U109" s="407"/>
      <c r="V109" s="407"/>
      <c r="W109" s="407"/>
      <c r="X109" s="407"/>
      <c r="Y109" s="407"/>
      <c r="Z109" s="407"/>
    </row>
    <row r="110" spans="1:26" ht="12.75" customHeight="1">
      <c r="A110" s="407"/>
      <c r="B110" s="407"/>
      <c r="C110" s="544"/>
      <c r="D110" s="544"/>
      <c r="E110" s="544"/>
      <c r="F110" s="407"/>
      <c r="G110" s="407"/>
      <c r="H110" s="407"/>
      <c r="I110" s="407"/>
      <c r="J110" s="407"/>
      <c r="K110" s="407"/>
      <c r="L110" s="407"/>
      <c r="M110" s="407"/>
      <c r="N110" s="407"/>
      <c r="O110" s="407"/>
      <c r="P110" s="407"/>
      <c r="Q110" s="407"/>
      <c r="R110" s="407"/>
      <c r="S110" s="407"/>
      <c r="T110" s="407"/>
      <c r="U110" s="407"/>
      <c r="V110" s="407"/>
      <c r="W110" s="407"/>
      <c r="X110" s="407"/>
      <c r="Y110" s="407"/>
      <c r="Z110" s="407"/>
    </row>
    <row r="111" spans="1:26" ht="12.75" customHeight="1">
      <c r="A111" s="407"/>
      <c r="B111" s="407"/>
      <c r="C111" s="544"/>
      <c r="D111" s="544"/>
      <c r="E111" s="544"/>
      <c r="F111" s="407"/>
      <c r="G111" s="407"/>
      <c r="H111" s="407"/>
      <c r="I111" s="407"/>
      <c r="J111" s="407"/>
      <c r="K111" s="407"/>
      <c r="L111" s="407"/>
      <c r="M111" s="407"/>
      <c r="N111" s="407"/>
      <c r="O111" s="407"/>
      <c r="P111" s="407"/>
      <c r="Q111" s="407"/>
      <c r="R111" s="407"/>
      <c r="S111" s="407"/>
      <c r="T111" s="407"/>
      <c r="U111" s="407"/>
      <c r="V111" s="407"/>
      <c r="W111" s="407"/>
      <c r="X111" s="407"/>
      <c r="Y111" s="407"/>
      <c r="Z111" s="407"/>
    </row>
    <row r="112" spans="1:26" ht="12.75" customHeight="1">
      <c r="A112" s="407"/>
      <c r="B112" s="407"/>
      <c r="C112" s="544"/>
      <c r="D112" s="544"/>
      <c r="E112" s="544"/>
      <c r="F112" s="407"/>
      <c r="G112" s="407"/>
      <c r="H112" s="407"/>
      <c r="I112" s="407"/>
      <c r="J112" s="407"/>
      <c r="K112" s="407"/>
      <c r="L112" s="407"/>
      <c r="M112" s="407"/>
      <c r="N112" s="407"/>
      <c r="O112" s="407"/>
      <c r="P112" s="407"/>
      <c r="Q112" s="407"/>
      <c r="R112" s="407"/>
      <c r="S112" s="407"/>
      <c r="T112" s="407"/>
      <c r="U112" s="407"/>
      <c r="V112" s="407"/>
      <c r="W112" s="407"/>
      <c r="X112" s="407"/>
      <c r="Y112" s="407"/>
      <c r="Z112" s="407"/>
    </row>
    <row r="113" spans="1:26" ht="12.75" customHeight="1">
      <c r="A113" s="407"/>
      <c r="B113" s="407"/>
      <c r="C113" s="544"/>
      <c r="D113" s="544"/>
      <c r="E113" s="544"/>
      <c r="F113" s="407"/>
      <c r="G113" s="407"/>
      <c r="H113" s="407"/>
      <c r="I113" s="407"/>
      <c r="J113" s="407"/>
      <c r="K113" s="407"/>
      <c r="L113" s="407"/>
      <c r="M113" s="407"/>
      <c r="N113" s="407"/>
      <c r="O113" s="407"/>
      <c r="P113" s="407"/>
      <c r="Q113" s="407"/>
      <c r="R113" s="407"/>
      <c r="S113" s="407"/>
      <c r="T113" s="407"/>
      <c r="U113" s="407"/>
      <c r="V113" s="407"/>
      <c r="W113" s="407"/>
      <c r="X113" s="407"/>
      <c r="Y113" s="407"/>
      <c r="Z113" s="407"/>
    </row>
    <row r="114" spans="1:26" ht="12.75" customHeight="1">
      <c r="A114" s="407"/>
      <c r="B114" s="407"/>
      <c r="C114" s="544"/>
      <c r="D114" s="544"/>
      <c r="E114" s="544"/>
      <c r="F114" s="407"/>
      <c r="G114" s="407"/>
      <c r="H114" s="407"/>
      <c r="I114" s="407"/>
      <c r="J114" s="407"/>
      <c r="K114" s="407"/>
      <c r="L114" s="407"/>
      <c r="M114" s="407"/>
      <c r="N114" s="407"/>
      <c r="O114" s="407"/>
      <c r="P114" s="407"/>
      <c r="Q114" s="407"/>
      <c r="R114" s="407"/>
      <c r="S114" s="407"/>
      <c r="T114" s="407"/>
      <c r="U114" s="407"/>
      <c r="V114" s="407"/>
      <c r="W114" s="407"/>
      <c r="X114" s="407"/>
      <c r="Y114" s="407"/>
      <c r="Z114" s="407"/>
    </row>
    <row r="115" spans="1:26" ht="12.75" customHeight="1">
      <c r="A115" s="407"/>
      <c r="B115" s="407"/>
      <c r="C115" s="544"/>
      <c r="D115" s="544"/>
      <c r="E115" s="544"/>
      <c r="F115" s="407"/>
      <c r="G115" s="407"/>
      <c r="H115" s="407"/>
      <c r="I115" s="407"/>
      <c r="J115" s="407"/>
      <c r="K115" s="407"/>
      <c r="L115" s="407"/>
      <c r="M115" s="407"/>
      <c r="N115" s="407"/>
      <c r="O115" s="407"/>
      <c r="P115" s="407"/>
      <c r="Q115" s="407"/>
      <c r="R115" s="407"/>
      <c r="S115" s="407"/>
      <c r="T115" s="407"/>
      <c r="U115" s="407"/>
      <c r="V115" s="407"/>
      <c r="W115" s="407"/>
      <c r="X115" s="407"/>
      <c r="Y115" s="407"/>
      <c r="Z115" s="407"/>
    </row>
    <row r="116" spans="1:26" ht="12.75" customHeight="1">
      <c r="A116" s="407"/>
      <c r="B116" s="407"/>
      <c r="C116" s="544"/>
      <c r="D116" s="544"/>
      <c r="E116" s="544"/>
      <c r="F116" s="407"/>
      <c r="G116" s="407"/>
      <c r="H116" s="407"/>
      <c r="I116" s="407"/>
      <c r="J116" s="407"/>
      <c r="K116" s="407"/>
      <c r="L116" s="407"/>
      <c r="M116" s="407"/>
      <c r="N116" s="407"/>
      <c r="O116" s="407"/>
      <c r="P116" s="407"/>
      <c r="Q116" s="407"/>
      <c r="R116" s="407"/>
      <c r="S116" s="407"/>
      <c r="T116" s="407"/>
      <c r="U116" s="407"/>
      <c r="V116" s="407"/>
      <c r="W116" s="407"/>
      <c r="X116" s="407"/>
      <c r="Y116" s="407"/>
      <c r="Z116" s="407"/>
    </row>
    <row r="117" spans="1:26" ht="12.75" customHeight="1">
      <c r="A117" s="407"/>
      <c r="B117" s="407"/>
      <c r="C117" s="544"/>
      <c r="D117" s="544"/>
      <c r="E117" s="544"/>
      <c r="F117" s="407"/>
      <c r="G117" s="407"/>
      <c r="H117" s="407"/>
      <c r="I117" s="407"/>
      <c r="J117" s="407"/>
      <c r="K117" s="407"/>
      <c r="L117" s="407"/>
      <c r="M117" s="407"/>
      <c r="N117" s="407"/>
      <c r="O117" s="407"/>
      <c r="P117" s="407"/>
      <c r="Q117" s="407"/>
      <c r="R117" s="407"/>
      <c r="S117" s="407"/>
      <c r="T117" s="407"/>
      <c r="U117" s="407"/>
      <c r="V117" s="407"/>
      <c r="W117" s="407"/>
      <c r="X117" s="407"/>
      <c r="Y117" s="407"/>
      <c r="Z117" s="407"/>
    </row>
    <row r="118" spans="1:26" ht="12.75" customHeight="1">
      <c r="A118" s="407"/>
      <c r="B118" s="407"/>
      <c r="C118" s="544"/>
      <c r="D118" s="544"/>
      <c r="E118" s="544"/>
      <c r="F118" s="407"/>
      <c r="G118" s="407"/>
      <c r="H118" s="407"/>
      <c r="I118" s="407"/>
      <c r="J118" s="407"/>
      <c r="K118" s="407"/>
      <c r="L118" s="407"/>
      <c r="M118" s="407"/>
      <c r="N118" s="407"/>
      <c r="O118" s="407"/>
      <c r="P118" s="407"/>
      <c r="Q118" s="407"/>
      <c r="R118" s="407"/>
      <c r="S118" s="407"/>
      <c r="T118" s="407"/>
      <c r="U118" s="407"/>
      <c r="V118" s="407"/>
      <c r="W118" s="407"/>
      <c r="X118" s="407"/>
      <c r="Y118" s="407"/>
      <c r="Z118" s="407"/>
    </row>
    <row r="119" spans="1:26" ht="12.75" customHeight="1">
      <c r="A119" s="407"/>
      <c r="B119" s="407"/>
      <c r="C119" s="544"/>
      <c r="D119" s="544"/>
      <c r="E119" s="544"/>
      <c r="F119" s="407"/>
      <c r="G119" s="407"/>
      <c r="H119" s="407"/>
      <c r="I119" s="407"/>
      <c r="J119" s="407"/>
      <c r="K119" s="407"/>
      <c r="L119" s="407"/>
      <c r="M119" s="407"/>
      <c r="N119" s="407"/>
      <c r="O119" s="407"/>
      <c r="P119" s="407"/>
      <c r="Q119" s="407"/>
      <c r="R119" s="407"/>
      <c r="S119" s="407"/>
      <c r="T119" s="407"/>
      <c r="U119" s="407"/>
      <c r="V119" s="407"/>
      <c r="W119" s="407"/>
      <c r="X119" s="407"/>
      <c r="Y119" s="407"/>
      <c r="Z119" s="407"/>
    </row>
    <row r="120" spans="1:26" ht="12.75" customHeight="1">
      <c r="A120" s="407"/>
      <c r="B120" s="407"/>
      <c r="C120" s="544"/>
      <c r="D120" s="544"/>
      <c r="E120" s="544"/>
      <c r="F120" s="407"/>
      <c r="G120" s="407"/>
      <c r="H120" s="407"/>
      <c r="I120" s="407"/>
      <c r="J120" s="407"/>
      <c r="K120" s="407"/>
      <c r="L120" s="407"/>
      <c r="M120" s="407"/>
      <c r="N120" s="407"/>
      <c r="O120" s="407"/>
      <c r="P120" s="407"/>
      <c r="Q120" s="407"/>
      <c r="R120" s="407"/>
      <c r="S120" s="407"/>
      <c r="T120" s="407"/>
      <c r="U120" s="407"/>
      <c r="V120" s="407"/>
      <c r="W120" s="407"/>
      <c r="X120" s="407"/>
      <c r="Y120" s="407"/>
      <c r="Z120" s="407"/>
    </row>
    <row r="121" spans="1:26" ht="12.75" customHeight="1">
      <c r="A121" s="407"/>
      <c r="B121" s="407"/>
      <c r="C121" s="544"/>
      <c r="D121" s="544"/>
      <c r="E121" s="544"/>
      <c r="F121" s="407"/>
      <c r="G121" s="407"/>
      <c r="H121" s="407"/>
      <c r="I121" s="407"/>
      <c r="J121" s="407"/>
      <c r="K121" s="407"/>
      <c r="L121" s="407"/>
      <c r="M121" s="407"/>
      <c r="N121" s="407"/>
      <c r="O121" s="407"/>
      <c r="P121" s="407"/>
      <c r="Q121" s="407"/>
      <c r="R121" s="407"/>
      <c r="S121" s="407"/>
      <c r="T121" s="407"/>
      <c r="U121" s="407"/>
      <c r="V121" s="407"/>
      <c r="W121" s="407"/>
      <c r="X121" s="407"/>
      <c r="Y121" s="407"/>
      <c r="Z121" s="407"/>
    </row>
    <row r="122" spans="1:26" ht="12.75" customHeight="1">
      <c r="A122" s="407"/>
      <c r="B122" s="407"/>
      <c r="C122" s="544"/>
      <c r="D122" s="544"/>
      <c r="E122" s="544"/>
      <c r="F122" s="407"/>
      <c r="G122" s="407"/>
      <c r="H122" s="407"/>
      <c r="I122" s="407"/>
      <c r="J122" s="407"/>
      <c r="K122" s="407"/>
      <c r="L122" s="407"/>
      <c r="M122" s="407"/>
      <c r="N122" s="407"/>
      <c r="O122" s="407"/>
      <c r="P122" s="407"/>
      <c r="Q122" s="407"/>
      <c r="R122" s="407"/>
      <c r="S122" s="407"/>
      <c r="T122" s="407"/>
      <c r="U122" s="407"/>
      <c r="V122" s="407"/>
      <c r="W122" s="407"/>
      <c r="X122" s="407"/>
      <c r="Y122" s="407"/>
      <c r="Z122" s="407"/>
    </row>
    <row r="123" spans="1:26" ht="12.75" customHeight="1">
      <c r="A123" s="407"/>
      <c r="B123" s="407"/>
      <c r="C123" s="544"/>
      <c r="D123" s="544"/>
      <c r="E123" s="544"/>
      <c r="F123" s="407"/>
      <c r="G123" s="407"/>
      <c r="H123" s="407"/>
      <c r="I123" s="407"/>
      <c r="J123" s="407"/>
      <c r="K123" s="407"/>
      <c r="L123" s="407"/>
      <c r="M123" s="407"/>
      <c r="N123" s="407"/>
      <c r="O123" s="407"/>
      <c r="P123" s="407"/>
      <c r="Q123" s="407"/>
      <c r="R123" s="407"/>
      <c r="S123" s="407"/>
      <c r="T123" s="407"/>
      <c r="U123" s="407"/>
      <c r="V123" s="407"/>
      <c r="W123" s="407"/>
      <c r="X123" s="407"/>
      <c r="Y123" s="407"/>
      <c r="Z123" s="407"/>
    </row>
    <row r="124" spans="1:26" ht="12.75" customHeight="1">
      <c r="A124" s="407"/>
      <c r="B124" s="407"/>
      <c r="C124" s="544"/>
      <c r="D124" s="544"/>
      <c r="E124" s="544"/>
      <c r="F124" s="407"/>
      <c r="G124" s="407"/>
      <c r="H124" s="407"/>
      <c r="I124" s="407"/>
      <c r="J124" s="407"/>
      <c r="K124" s="407"/>
      <c r="L124" s="407"/>
      <c r="M124" s="407"/>
      <c r="N124" s="407"/>
      <c r="O124" s="407"/>
      <c r="P124" s="407"/>
      <c r="Q124" s="407"/>
      <c r="R124" s="407"/>
      <c r="S124" s="407"/>
      <c r="T124" s="407"/>
      <c r="U124" s="407"/>
      <c r="V124" s="407"/>
      <c r="W124" s="407"/>
      <c r="X124" s="407"/>
      <c r="Y124" s="407"/>
      <c r="Z124" s="407"/>
    </row>
    <row r="125" spans="1:26" ht="12.75" customHeight="1">
      <c r="A125" s="407"/>
      <c r="B125" s="407"/>
      <c r="C125" s="544"/>
      <c r="D125" s="544"/>
      <c r="E125" s="544"/>
      <c r="F125" s="407"/>
      <c r="G125" s="407"/>
      <c r="H125" s="407"/>
      <c r="I125" s="407"/>
      <c r="J125" s="407"/>
      <c r="K125" s="407"/>
      <c r="L125" s="407"/>
      <c r="M125" s="407"/>
      <c r="N125" s="407"/>
      <c r="O125" s="407"/>
      <c r="P125" s="407"/>
      <c r="Q125" s="407"/>
      <c r="R125" s="407"/>
      <c r="S125" s="407"/>
      <c r="T125" s="407"/>
      <c r="U125" s="407"/>
      <c r="V125" s="407"/>
      <c r="W125" s="407"/>
      <c r="X125" s="407"/>
      <c r="Y125" s="407"/>
      <c r="Z125" s="407"/>
    </row>
    <row r="126" spans="1:26" ht="12.75" customHeight="1">
      <c r="A126" s="407"/>
      <c r="B126" s="407"/>
      <c r="C126" s="544"/>
      <c r="D126" s="544"/>
      <c r="E126" s="544"/>
      <c r="F126" s="407"/>
      <c r="G126" s="407"/>
      <c r="H126" s="407"/>
      <c r="I126" s="407"/>
      <c r="J126" s="407"/>
      <c r="K126" s="407"/>
      <c r="L126" s="407"/>
      <c r="M126" s="407"/>
      <c r="N126" s="407"/>
      <c r="O126" s="407"/>
      <c r="P126" s="407"/>
      <c r="Q126" s="407"/>
      <c r="R126" s="407"/>
      <c r="S126" s="407"/>
      <c r="T126" s="407"/>
      <c r="U126" s="407"/>
      <c r="V126" s="407"/>
      <c r="W126" s="407"/>
      <c r="X126" s="407"/>
      <c r="Y126" s="407"/>
      <c r="Z126" s="407"/>
    </row>
    <row r="127" spans="1:26" ht="12.75" customHeight="1">
      <c r="A127" s="407"/>
      <c r="B127" s="407"/>
      <c r="C127" s="544"/>
      <c r="D127" s="544"/>
      <c r="E127" s="544"/>
      <c r="F127" s="407"/>
      <c r="G127" s="407"/>
      <c r="H127" s="407"/>
      <c r="I127" s="407"/>
      <c r="J127" s="407"/>
      <c r="K127" s="407"/>
      <c r="L127" s="407"/>
      <c r="M127" s="407"/>
      <c r="N127" s="407"/>
      <c r="O127" s="407"/>
      <c r="P127" s="407"/>
      <c r="Q127" s="407"/>
      <c r="R127" s="407"/>
      <c r="S127" s="407"/>
      <c r="T127" s="407"/>
      <c r="U127" s="407"/>
      <c r="V127" s="407"/>
      <c r="W127" s="407"/>
      <c r="X127" s="407"/>
      <c r="Y127" s="407"/>
      <c r="Z127" s="407"/>
    </row>
    <row r="128" spans="1:26" ht="12.75" customHeight="1">
      <c r="A128" s="407"/>
      <c r="B128" s="407"/>
      <c r="C128" s="544"/>
      <c r="D128" s="544"/>
      <c r="E128" s="544"/>
      <c r="F128" s="407"/>
      <c r="G128" s="407"/>
      <c r="H128" s="407"/>
      <c r="I128" s="407"/>
      <c r="J128" s="407"/>
      <c r="K128" s="407"/>
      <c r="L128" s="407"/>
      <c r="M128" s="407"/>
      <c r="N128" s="407"/>
      <c r="O128" s="407"/>
      <c r="P128" s="407"/>
      <c r="Q128" s="407"/>
      <c r="R128" s="407"/>
      <c r="S128" s="407"/>
      <c r="T128" s="407"/>
      <c r="U128" s="407"/>
      <c r="V128" s="407"/>
      <c r="W128" s="407"/>
      <c r="X128" s="407"/>
      <c r="Y128" s="407"/>
      <c r="Z128" s="407"/>
    </row>
    <row r="129" spans="1:26" ht="12.75" customHeight="1">
      <c r="A129" s="407"/>
      <c r="B129" s="407"/>
      <c r="C129" s="544"/>
      <c r="D129" s="544"/>
      <c r="E129" s="544"/>
      <c r="F129" s="407"/>
      <c r="G129" s="407"/>
      <c r="H129" s="407"/>
      <c r="I129" s="407"/>
      <c r="J129" s="407"/>
      <c r="K129" s="407"/>
      <c r="L129" s="407"/>
      <c r="M129" s="407"/>
      <c r="N129" s="407"/>
      <c r="O129" s="407"/>
      <c r="P129" s="407"/>
      <c r="Q129" s="407"/>
      <c r="R129" s="407"/>
      <c r="S129" s="407"/>
      <c r="T129" s="407"/>
      <c r="U129" s="407"/>
      <c r="V129" s="407"/>
      <c r="W129" s="407"/>
      <c r="X129" s="407"/>
      <c r="Y129" s="407"/>
      <c r="Z129" s="407"/>
    </row>
    <row r="130" spans="1:26" ht="12.75" customHeight="1">
      <c r="A130" s="407"/>
      <c r="B130" s="407"/>
      <c r="C130" s="544"/>
      <c r="D130" s="544"/>
      <c r="E130" s="544"/>
      <c r="F130" s="407"/>
      <c r="G130" s="407"/>
      <c r="H130" s="407"/>
      <c r="I130" s="407"/>
      <c r="J130" s="407"/>
      <c r="K130" s="407"/>
      <c r="L130" s="407"/>
      <c r="M130" s="407"/>
      <c r="N130" s="407"/>
      <c r="O130" s="407"/>
      <c r="P130" s="407"/>
      <c r="Q130" s="407"/>
      <c r="R130" s="407"/>
      <c r="S130" s="407"/>
      <c r="T130" s="407"/>
      <c r="U130" s="407"/>
      <c r="V130" s="407"/>
      <c r="W130" s="407"/>
      <c r="X130" s="407"/>
      <c r="Y130" s="407"/>
      <c r="Z130" s="407"/>
    </row>
    <row r="131" spans="1:26" ht="12.75" customHeight="1">
      <c r="A131" s="407"/>
      <c r="B131" s="407"/>
      <c r="C131" s="544"/>
      <c r="D131" s="544"/>
      <c r="E131" s="544"/>
      <c r="F131" s="407"/>
      <c r="G131" s="407"/>
      <c r="H131" s="407"/>
      <c r="I131" s="407"/>
      <c r="J131" s="407"/>
      <c r="K131" s="407"/>
      <c r="L131" s="407"/>
      <c r="M131" s="407"/>
      <c r="N131" s="407"/>
      <c r="O131" s="407"/>
      <c r="P131" s="407"/>
      <c r="Q131" s="407"/>
      <c r="R131" s="407"/>
      <c r="S131" s="407"/>
      <c r="T131" s="407"/>
      <c r="U131" s="407"/>
      <c r="V131" s="407"/>
      <c r="W131" s="407"/>
      <c r="X131" s="407"/>
      <c r="Y131" s="407"/>
      <c r="Z131" s="407"/>
    </row>
    <row r="132" spans="1:26" ht="12.75" customHeight="1">
      <c r="A132" s="407"/>
      <c r="B132" s="407"/>
      <c r="C132" s="544"/>
      <c r="D132" s="544"/>
      <c r="E132" s="544"/>
      <c r="F132" s="407"/>
      <c r="G132" s="407"/>
      <c r="H132" s="407"/>
      <c r="I132" s="407"/>
      <c r="J132" s="407"/>
      <c r="K132" s="407"/>
      <c r="L132" s="407"/>
      <c r="M132" s="407"/>
      <c r="N132" s="407"/>
      <c r="O132" s="407"/>
      <c r="P132" s="407"/>
      <c r="Q132" s="407"/>
      <c r="R132" s="407"/>
      <c r="S132" s="407"/>
      <c r="T132" s="407"/>
      <c r="U132" s="407"/>
      <c r="V132" s="407"/>
      <c r="W132" s="407"/>
      <c r="X132" s="407"/>
      <c r="Y132" s="407"/>
      <c r="Z132" s="407"/>
    </row>
    <row r="133" spans="1:26" ht="12.75" customHeight="1">
      <c r="A133" s="407"/>
      <c r="B133" s="407"/>
      <c r="C133" s="544"/>
      <c r="D133" s="544"/>
      <c r="E133" s="544"/>
      <c r="F133" s="407"/>
      <c r="G133" s="407"/>
      <c r="H133" s="407"/>
      <c r="I133" s="407"/>
      <c r="J133" s="407"/>
      <c r="K133" s="407"/>
      <c r="L133" s="407"/>
      <c r="M133" s="407"/>
      <c r="N133" s="407"/>
      <c r="O133" s="407"/>
      <c r="P133" s="407"/>
      <c r="Q133" s="407"/>
      <c r="R133" s="407"/>
      <c r="S133" s="407"/>
      <c r="T133" s="407"/>
      <c r="U133" s="407"/>
      <c r="V133" s="407"/>
      <c r="W133" s="407"/>
      <c r="X133" s="407"/>
      <c r="Y133" s="407"/>
      <c r="Z133" s="407"/>
    </row>
    <row r="134" spans="1:26" ht="12.75" customHeight="1">
      <c r="A134" s="407"/>
      <c r="B134" s="407"/>
      <c r="C134" s="544"/>
      <c r="D134" s="544"/>
      <c r="E134" s="544"/>
      <c r="F134" s="407"/>
      <c r="G134" s="407"/>
      <c r="H134" s="407"/>
      <c r="I134" s="407"/>
      <c r="J134" s="407"/>
      <c r="K134" s="407"/>
      <c r="L134" s="407"/>
      <c r="M134" s="407"/>
      <c r="N134" s="407"/>
      <c r="O134" s="407"/>
      <c r="P134" s="407"/>
      <c r="Q134" s="407"/>
      <c r="R134" s="407"/>
      <c r="S134" s="407"/>
      <c r="T134" s="407"/>
      <c r="U134" s="407"/>
      <c r="V134" s="407"/>
      <c r="W134" s="407"/>
      <c r="X134" s="407"/>
      <c r="Y134" s="407"/>
      <c r="Z134" s="407"/>
    </row>
    <row r="135" spans="1:26" ht="12.75" customHeight="1">
      <c r="A135" s="407"/>
      <c r="B135" s="407"/>
      <c r="C135" s="544"/>
      <c r="D135" s="544"/>
      <c r="E135" s="544"/>
      <c r="F135" s="407"/>
      <c r="G135" s="407"/>
      <c r="H135" s="407"/>
      <c r="I135" s="407"/>
      <c r="J135" s="407"/>
      <c r="K135" s="407"/>
      <c r="L135" s="407"/>
      <c r="M135" s="407"/>
      <c r="N135" s="407"/>
      <c r="O135" s="407"/>
      <c r="P135" s="407"/>
      <c r="Q135" s="407"/>
      <c r="R135" s="407"/>
      <c r="S135" s="407"/>
      <c r="T135" s="407"/>
      <c r="U135" s="407"/>
      <c r="V135" s="407"/>
      <c r="W135" s="407"/>
      <c r="X135" s="407"/>
      <c r="Y135" s="407"/>
      <c r="Z135" s="407"/>
    </row>
    <row r="136" spans="1:26" ht="12.75" customHeight="1">
      <c r="A136" s="407"/>
      <c r="B136" s="407"/>
      <c r="C136" s="544"/>
      <c r="D136" s="544"/>
      <c r="E136" s="544"/>
      <c r="F136" s="407"/>
      <c r="G136" s="407"/>
      <c r="H136" s="407"/>
      <c r="I136" s="407"/>
      <c r="J136" s="407"/>
      <c r="K136" s="407"/>
      <c r="L136" s="407"/>
      <c r="M136" s="407"/>
      <c r="N136" s="407"/>
      <c r="O136" s="407"/>
      <c r="P136" s="407"/>
      <c r="Q136" s="407"/>
      <c r="R136" s="407"/>
      <c r="S136" s="407"/>
      <c r="T136" s="407"/>
      <c r="U136" s="407"/>
      <c r="V136" s="407"/>
      <c r="W136" s="407"/>
      <c r="X136" s="407"/>
      <c r="Y136" s="407"/>
      <c r="Z136" s="407"/>
    </row>
    <row r="137" spans="1:26" ht="12.75" customHeight="1">
      <c r="A137" s="407"/>
      <c r="B137" s="407"/>
      <c r="C137" s="544"/>
      <c r="D137" s="544"/>
      <c r="E137" s="544"/>
      <c r="F137" s="407"/>
      <c r="G137" s="407"/>
      <c r="H137" s="407"/>
      <c r="I137" s="407"/>
      <c r="J137" s="407"/>
      <c r="K137" s="407"/>
      <c r="L137" s="407"/>
      <c r="M137" s="407"/>
      <c r="N137" s="407"/>
      <c r="O137" s="407"/>
      <c r="P137" s="407"/>
      <c r="Q137" s="407"/>
      <c r="R137" s="407"/>
      <c r="S137" s="407"/>
      <c r="T137" s="407"/>
      <c r="U137" s="407"/>
      <c r="V137" s="407"/>
      <c r="W137" s="407"/>
      <c r="X137" s="407"/>
      <c r="Y137" s="407"/>
      <c r="Z137" s="407"/>
    </row>
    <row r="138" spans="1:26" ht="12.75" customHeight="1">
      <c r="A138" s="407"/>
      <c r="B138" s="407"/>
      <c r="C138" s="544"/>
      <c r="D138" s="544"/>
      <c r="E138" s="544"/>
      <c r="F138" s="407"/>
      <c r="G138" s="407"/>
      <c r="H138" s="407"/>
      <c r="I138" s="407"/>
      <c r="J138" s="407"/>
      <c r="K138" s="407"/>
      <c r="L138" s="407"/>
      <c r="M138" s="407"/>
      <c r="N138" s="407"/>
      <c r="O138" s="407"/>
      <c r="P138" s="407"/>
      <c r="Q138" s="407"/>
      <c r="R138" s="407"/>
      <c r="S138" s="407"/>
      <c r="T138" s="407"/>
      <c r="U138" s="407"/>
      <c r="V138" s="407"/>
      <c r="W138" s="407"/>
      <c r="X138" s="407"/>
      <c r="Y138" s="407"/>
      <c r="Z138" s="407"/>
    </row>
    <row r="139" spans="1:26" ht="12.75" customHeight="1">
      <c r="A139" s="407"/>
      <c r="B139" s="407"/>
      <c r="C139" s="544"/>
      <c r="D139" s="544"/>
      <c r="E139" s="544"/>
      <c r="F139" s="407"/>
      <c r="G139" s="407"/>
      <c r="H139" s="407"/>
      <c r="I139" s="407"/>
      <c r="J139" s="407"/>
      <c r="K139" s="407"/>
      <c r="L139" s="407"/>
      <c r="M139" s="407"/>
      <c r="N139" s="407"/>
      <c r="O139" s="407"/>
      <c r="P139" s="407"/>
      <c r="Q139" s="407"/>
      <c r="R139" s="407"/>
      <c r="S139" s="407"/>
      <c r="T139" s="407"/>
      <c r="U139" s="407"/>
      <c r="V139" s="407"/>
      <c r="W139" s="407"/>
      <c r="X139" s="407"/>
      <c r="Y139" s="407"/>
      <c r="Z139" s="407"/>
    </row>
    <row r="140" spans="1:26" ht="12.75" customHeight="1">
      <c r="A140" s="407"/>
      <c r="B140" s="407"/>
      <c r="C140" s="544"/>
      <c r="D140" s="544"/>
      <c r="E140" s="544"/>
      <c r="F140" s="407"/>
      <c r="G140" s="407"/>
      <c r="H140" s="407"/>
      <c r="I140" s="407"/>
      <c r="J140" s="407"/>
      <c r="K140" s="407"/>
      <c r="L140" s="407"/>
      <c r="M140" s="407"/>
      <c r="N140" s="407"/>
      <c r="O140" s="407"/>
      <c r="P140" s="407"/>
      <c r="Q140" s="407"/>
      <c r="R140" s="407"/>
      <c r="S140" s="407"/>
      <c r="T140" s="407"/>
      <c r="U140" s="407"/>
      <c r="V140" s="407"/>
      <c r="W140" s="407"/>
      <c r="X140" s="407"/>
      <c r="Y140" s="407"/>
      <c r="Z140" s="407"/>
    </row>
    <row r="141" spans="1:26" ht="12.75" customHeight="1">
      <c r="A141" s="407"/>
      <c r="B141" s="407"/>
      <c r="C141" s="544"/>
      <c r="D141" s="544"/>
      <c r="E141" s="544"/>
      <c r="F141" s="407"/>
      <c r="G141" s="407"/>
      <c r="H141" s="407"/>
      <c r="I141" s="407"/>
      <c r="J141" s="407"/>
      <c r="K141" s="407"/>
      <c r="L141" s="407"/>
      <c r="M141" s="407"/>
      <c r="N141" s="407"/>
      <c r="O141" s="407"/>
      <c r="P141" s="407"/>
      <c r="Q141" s="407"/>
      <c r="R141" s="407"/>
      <c r="S141" s="407"/>
      <c r="T141" s="407"/>
      <c r="U141" s="407"/>
      <c r="V141" s="407"/>
      <c r="W141" s="407"/>
      <c r="X141" s="407"/>
      <c r="Y141" s="407"/>
      <c r="Z141" s="407"/>
    </row>
    <row r="142" spans="1:26" ht="12.75" customHeight="1">
      <c r="A142" s="407"/>
      <c r="B142" s="407"/>
      <c r="C142" s="544"/>
      <c r="D142" s="544"/>
      <c r="E142" s="544"/>
      <c r="F142" s="407"/>
      <c r="G142" s="407"/>
      <c r="H142" s="407"/>
      <c r="I142" s="407"/>
      <c r="J142" s="407"/>
      <c r="K142" s="407"/>
      <c r="L142" s="407"/>
      <c r="M142" s="407"/>
      <c r="N142" s="407"/>
      <c r="O142" s="407"/>
      <c r="P142" s="407"/>
      <c r="Q142" s="407"/>
      <c r="R142" s="407"/>
      <c r="S142" s="407"/>
      <c r="T142" s="407"/>
      <c r="U142" s="407"/>
      <c r="V142" s="407"/>
      <c r="W142" s="407"/>
      <c r="X142" s="407"/>
      <c r="Y142" s="407"/>
      <c r="Z142" s="407"/>
    </row>
    <row r="143" spans="1:26" ht="12.75" customHeight="1">
      <c r="A143" s="407"/>
      <c r="B143" s="407"/>
      <c r="C143" s="544"/>
      <c r="D143" s="544"/>
      <c r="E143" s="544"/>
      <c r="F143" s="407"/>
      <c r="G143" s="407"/>
      <c r="H143" s="407"/>
      <c r="I143" s="407"/>
      <c r="J143" s="407"/>
      <c r="K143" s="407"/>
      <c r="L143" s="407"/>
      <c r="M143" s="407"/>
      <c r="N143" s="407"/>
      <c r="O143" s="407"/>
      <c r="P143" s="407"/>
      <c r="Q143" s="407"/>
      <c r="R143" s="407"/>
      <c r="S143" s="407"/>
      <c r="T143" s="407"/>
      <c r="U143" s="407"/>
      <c r="V143" s="407"/>
      <c r="W143" s="407"/>
      <c r="X143" s="407"/>
      <c r="Y143" s="407"/>
      <c r="Z143" s="407"/>
    </row>
    <row r="144" spans="1:26" ht="12.75" customHeight="1">
      <c r="A144" s="407"/>
      <c r="B144" s="407"/>
      <c r="C144" s="544"/>
      <c r="D144" s="544"/>
      <c r="E144" s="544"/>
      <c r="F144" s="407"/>
      <c r="G144" s="407"/>
      <c r="H144" s="407"/>
      <c r="I144" s="407"/>
      <c r="J144" s="407"/>
      <c r="K144" s="407"/>
      <c r="L144" s="407"/>
      <c r="M144" s="407"/>
      <c r="N144" s="407"/>
      <c r="O144" s="407"/>
      <c r="P144" s="407"/>
      <c r="Q144" s="407"/>
      <c r="R144" s="407"/>
      <c r="S144" s="407"/>
      <c r="T144" s="407"/>
      <c r="U144" s="407"/>
      <c r="V144" s="407"/>
      <c r="W144" s="407"/>
      <c r="X144" s="407"/>
      <c r="Y144" s="407"/>
      <c r="Z144" s="407"/>
    </row>
    <row r="145" spans="1:26" ht="12.75" customHeight="1">
      <c r="A145" s="407"/>
      <c r="B145" s="407"/>
      <c r="C145" s="544"/>
      <c r="D145" s="544"/>
      <c r="E145" s="544"/>
      <c r="F145" s="407"/>
      <c r="G145" s="407"/>
      <c r="H145" s="407"/>
      <c r="I145" s="407"/>
      <c r="J145" s="407"/>
      <c r="K145" s="407"/>
      <c r="L145" s="407"/>
      <c r="M145" s="407"/>
      <c r="N145" s="407"/>
      <c r="O145" s="407"/>
      <c r="P145" s="407"/>
      <c r="Q145" s="407"/>
      <c r="R145" s="407"/>
      <c r="S145" s="407"/>
      <c r="T145" s="407"/>
      <c r="U145" s="407"/>
      <c r="V145" s="407"/>
      <c r="W145" s="407"/>
      <c r="X145" s="407"/>
      <c r="Y145" s="407"/>
      <c r="Z145" s="407"/>
    </row>
    <row r="146" spans="1:26" ht="12.75" customHeight="1">
      <c r="A146" s="407"/>
      <c r="B146" s="407"/>
      <c r="C146" s="544"/>
      <c r="D146" s="544"/>
      <c r="E146" s="544"/>
      <c r="F146" s="407"/>
      <c r="G146" s="407"/>
      <c r="H146" s="407"/>
      <c r="I146" s="407"/>
      <c r="J146" s="407"/>
      <c r="K146" s="407"/>
      <c r="L146" s="407"/>
      <c r="M146" s="407"/>
      <c r="N146" s="407"/>
      <c r="O146" s="407"/>
      <c r="P146" s="407"/>
      <c r="Q146" s="407"/>
      <c r="R146" s="407"/>
      <c r="S146" s="407"/>
      <c r="T146" s="407"/>
      <c r="U146" s="407"/>
      <c r="V146" s="407"/>
      <c r="W146" s="407"/>
      <c r="X146" s="407"/>
      <c r="Y146" s="407"/>
      <c r="Z146" s="407"/>
    </row>
    <row r="147" spans="1:26" ht="12.75" customHeight="1">
      <c r="A147" s="407"/>
      <c r="B147" s="407"/>
      <c r="C147" s="544"/>
      <c r="D147" s="544"/>
      <c r="E147" s="544"/>
      <c r="F147" s="407"/>
      <c r="G147" s="407"/>
      <c r="H147" s="407"/>
      <c r="I147" s="407"/>
      <c r="J147" s="407"/>
      <c r="K147" s="407"/>
      <c r="L147" s="407"/>
      <c r="M147" s="407"/>
      <c r="N147" s="407"/>
      <c r="O147" s="407"/>
      <c r="P147" s="407"/>
      <c r="Q147" s="407"/>
      <c r="R147" s="407"/>
      <c r="S147" s="407"/>
      <c r="T147" s="407"/>
      <c r="U147" s="407"/>
      <c r="V147" s="407"/>
      <c r="W147" s="407"/>
      <c r="X147" s="407"/>
      <c r="Y147" s="407"/>
      <c r="Z147" s="407"/>
    </row>
    <row r="148" spans="1:26" ht="12.75" customHeight="1">
      <c r="A148" s="407"/>
      <c r="B148" s="407"/>
      <c r="C148" s="544"/>
      <c r="D148" s="544"/>
      <c r="E148" s="544"/>
      <c r="F148" s="407"/>
      <c r="G148" s="407"/>
      <c r="H148" s="407"/>
      <c r="I148" s="407"/>
      <c r="J148" s="407"/>
      <c r="K148" s="407"/>
      <c r="L148" s="407"/>
      <c r="M148" s="407"/>
      <c r="N148" s="407"/>
      <c r="O148" s="407"/>
      <c r="P148" s="407"/>
      <c r="Q148" s="407"/>
      <c r="R148" s="407"/>
      <c r="S148" s="407"/>
      <c r="T148" s="407"/>
      <c r="U148" s="407"/>
      <c r="V148" s="407"/>
      <c r="W148" s="407"/>
      <c r="X148" s="407"/>
      <c r="Y148" s="407"/>
      <c r="Z148" s="407"/>
    </row>
    <row r="149" spans="1:26" ht="12.75" customHeight="1">
      <c r="A149" s="407"/>
      <c r="B149" s="407"/>
      <c r="C149" s="544"/>
      <c r="D149" s="544"/>
      <c r="E149" s="544"/>
      <c r="F149" s="407"/>
      <c r="G149" s="407"/>
      <c r="H149" s="407"/>
      <c r="I149" s="407"/>
      <c r="J149" s="407"/>
      <c r="K149" s="407"/>
      <c r="L149" s="407"/>
      <c r="M149" s="407"/>
      <c r="N149" s="407"/>
      <c r="O149" s="407"/>
      <c r="P149" s="407"/>
      <c r="Q149" s="407"/>
      <c r="R149" s="407"/>
      <c r="S149" s="407"/>
      <c r="T149" s="407"/>
      <c r="U149" s="407"/>
      <c r="V149" s="407"/>
      <c r="W149" s="407"/>
      <c r="X149" s="407"/>
      <c r="Y149" s="407"/>
      <c r="Z149" s="407"/>
    </row>
    <row r="150" spans="1:26" ht="12.75" customHeight="1">
      <c r="A150" s="407"/>
      <c r="B150" s="407"/>
      <c r="C150" s="544"/>
      <c r="D150" s="544"/>
      <c r="E150" s="544"/>
      <c r="F150" s="407"/>
      <c r="G150" s="407"/>
      <c r="H150" s="407"/>
      <c r="I150" s="407"/>
      <c r="J150" s="407"/>
      <c r="K150" s="407"/>
      <c r="L150" s="407"/>
      <c r="M150" s="407"/>
      <c r="N150" s="407"/>
      <c r="O150" s="407"/>
      <c r="P150" s="407"/>
      <c r="Q150" s="407"/>
      <c r="R150" s="407"/>
      <c r="S150" s="407"/>
      <c r="T150" s="407"/>
      <c r="U150" s="407"/>
      <c r="V150" s="407"/>
      <c r="W150" s="407"/>
      <c r="X150" s="407"/>
      <c r="Y150" s="407"/>
      <c r="Z150" s="407"/>
    </row>
    <row r="151" spans="1:26" ht="12.75" customHeight="1">
      <c r="A151" s="407"/>
      <c r="B151" s="407"/>
      <c r="C151" s="544"/>
      <c r="D151" s="544"/>
      <c r="E151" s="544"/>
      <c r="F151" s="407"/>
      <c r="G151" s="407"/>
      <c r="H151" s="407"/>
      <c r="I151" s="407"/>
      <c r="J151" s="407"/>
      <c r="K151" s="407"/>
      <c r="L151" s="407"/>
      <c r="M151" s="407"/>
      <c r="N151" s="407"/>
      <c r="O151" s="407"/>
      <c r="P151" s="407"/>
      <c r="Q151" s="407"/>
      <c r="R151" s="407"/>
      <c r="S151" s="407"/>
      <c r="T151" s="407"/>
      <c r="U151" s="407"/>
      <c r="V151" s="407"/>
      <c r="W151" s="407"/>
      <c r="X151" s="407"/>
      <c r="Y151" s="407"/>
      <c r="Z151" s="407"/>
    </row>
    <row r="152" spans="1:26" ht="12.75" customHeight="1">
      <c r="A152" s="407"/>
      <c r="B152" s="407"/>
      <c r="C152" s="544"/>
      <c r="D152" s="544"/>
      <c r="E152" s="544"/>
      <c r="F152" s="407"/>
      <c r="G152" s="407"/>
      <c r="H152" s="407"/>
      <c r="I152" s="407"/>
      <c r="J152" s="407"/>
      <c r="K152" s="407"/>
      <c r="L152" s="407"/>
      <c r="M152" s="407"/>
      <c r="N152" s="407"/>
      <c r="O152" s="407"/>
      <c r="P152" s="407"/>
      <c r="Q152" s="407"/>
      <c r="R152" s="407"/>
      <c r="S152" s="407"/>
      <c r="T152" s="407"/>
      <c r="U152" s="407"/>
      <c r="V152" s="407"/>
      <c r="W152" s="407"/>
      <c r="X152" s="407"/>
      <c r="Y152" s="407"/>
      <c r="Z152" s="407"/>
    </row>
    <row r="153" spans="1:26" ht="12.75" customHeight="1">
      <c r="A153" s="407"/>
      <c r="B153" s="407"/>
      <c r="C153" s="544"/>
      <c r="D153" s="544"/>
      <c r="E153" s="544"/>
      <c r="F153" s="407"/>
      <c r="G153" s="407"/>
      <c r="H153" s="407"/>
      <c r="I153" s="407"/>
      <c r="J153" s="407"/>
      <c r="K153" s="407"/>
      <c r="L153" s="407"/>
      <c r="M153" s="407"/>
      <c r="N153" s="407"/>
      <c r="O153" s="407"/>
      <c r="P153" s="407"/>
      <c r="Q153" s="407"/>
      <c r="R153" s="407"/>
      <c r="S153" s="407"/>
      <c r="T153" s="407"/>
      <c r="U153" s="407"/>
      <c r="V153" s="407"/>
      <c r="W153" s="407"/>
      <c r="X153" s="407"/>
      <c r="Y153" s="407"/>
      <c r="Z153" s="407"/>
    </row>
    <row r="154" spans="1:26" ht="12.75" customHeight="1">
      <c r="A154" s="407"/>
      <c r="B154" s="407"/>
      <c r="C154" s="544"/>
      <c r="D154" s="544"/>
      <c r="E154" s="544"/>
      <c r="F154" s="407"/>
      <c r="G154" s="407"/>
      <c r="H154" s="407"/>
      <c r="I154" s="407"/>
      <c r="J154" s="407"/>
      <c r="K154" s="407"/>
      <c r="L154" s="407"/>
      <c r="M154" s="407"/>
      <c r="N154" s="407"/>
      <c r="O154" s="407"/>
      <c r="P154" s="407"/>
      <c r="Q154" s="407"/>
      <c r="R154" s="407"/>
      <c r="S154" s="407"/>
      <c r="T154" s="407"/>
      <c r="U154" s="407"/>
      <c r="V154" s="407"/>
      <c r="W154" s="407"/>
      <c r="X154" s="407"/>
      <c r="Y154" s="407"/>
      <c r="Z154" s="407"/>
    </row>
    <row r="155" spans="1:26" ht="12.75" customHeight="1">
      <c r="A155" s="407"/>
      <c r="B155" s="407"/>
      <c r="C155" s="544"/>
      <c r="D155" s="544"/>
      <c r="E155" s="544"/>
      <c r="F155" s="407"/>
      <c r="G155" s="407"/>
      <c r="H155" s="407"/>
      <c r="I155" s="407"/>
      <c r="J155" s="407"/>
      <c r="K155" s="407"/>
      <c r="L155" s="407"/>
      <c r="M155" s="407"/>
      <c r="N155" s="407"/>
      <c r="O155" s="407"/>
      <c r="P155" s="407"/>
      <c r="Q155" s="407"/>
      <c r="R155" s="407"/>
      <c r="S155" s="407"/>
      <c r="T155" s="407"/>
      <c r="U155" s="407"/>
      <c r="V155" s="407"/>
      <c r="W155" s="407"/>
      <c r="X155" s="407"/>
      <c r="Y155" s="407"/>
      <c r="Z155" s="407"/>
    </row>
    <row r="156" spans="1:26" ht="12.75" customHeight="1">
      <c r="A156" s="407"/>
      <c r="B156" s="407"/>
      <c r="C156" s="544"/>
      <c r="D156" s="544"/>
      <c r="E156" s="544"/>
      <c r="F156" s="407"/>
      <c r="G156" s="407"/>
      <c r="H156" s="407"/>
      <c r="I156" s="407"/>
      <c r="J156" s="407"/>
      <c r="K156" s="407"/>
      <c r="L156" s="407"/>
      <c r="M156" s="407"/>
      <c r="N156" s="407"/>
      <c r="O156" s="407"/>
      <c r="P156" s="407"/>
      <c r="Q156" s="407"/>
      <c r="R156" s="407"/>
      <c r="S156" s="407"/>
      <c r="T156" s="407"/>
      <c r="U156" s="407"/>
      <c r="V156" s="407"/>
      <c r="W156" s="407"/>
      <c r="X156" s="407"/>
      <c r="Y156" s="407"/>
      <c r="Z156" s="407"/>
    </row>
    <row r="157" spans="1:26" ht="12.75" customHeight="1">
      <c r="A157" s="407"/>
      <c r="B157" s="407"/>
      <c r="C157" s="544"/>
      <c r="D157" s="544"/>
      <c r="E157" s="544"/>
      <c r="F157" s="407"/>
      <c r="G157" s="407"/>
      <c r="H157" s="407"/>
      <c r="I157" s="407"/>
      <c r="J157" s="407"/>
      <c r="K157" s="407"/>
      <c r="L157" s="407"/>
      <c r="M157" s="407"/>
      <c r="N157" s="407"/>
      <c r="O157" s="407"/>
      <c r="P157" s="407"/>
      <c r="Q157" s="407"/>
      <c r="R157" s="407"/>
      <c r="S157" s="407"/>
      <c r="T157" s="407"/>
      <c r="U157" s="407"/>
      <c r="V157" s="407"/>
      <c r="W157" s="407"/>
      <c r="X157" s="407"/>
      <c r="Y157" s="407"/>
      <c r="Z157" s="407"/>
    </row>
    <row r="158" spans="1:26" ht="12.75" customHeight="1">
      <c r="A158" s="407"/>
      <c r="B158" s="407"/>
      <c r="C158" s="544"/>
      <c r="D158" s="544"/>
      <c r="E158" s="544"/>
      <c r="F158" s="407"/>
      <c r="G158" s="407"/>
      <c r="H158" s="407"/>
      <c r="I158" s="407"/>
      <c r="J158" s="407"/>
      <c r="K158" s="407"/>
      <c r="L158" s="407"/>
      <c r="M158" s="407"/>
      <c r="N158" s="407"/>
      <c r="O158" s="407"/>
      <c r="P158" s="407"/>
      <c r="Q158" s="407"/>
      <c r="R158" s="407"/>
      <c r="S158" s="407"/>
      <c r="T158" s="407"/>
      <c r="U158" s="407"/>
      <c r="V158" s="407"/>
      <c r="W158" s="407"/>
      <c r="X158" s="407"/>
      <c r="Y158" s="407"/>
      <c r="Z158" s="407"/>
    </row>
    <row r="159" spans="1:26" ht="12.75" customHeight="1">
      <c r="A159" s="407"/>
      <c r="B159" s="407"/>
      <c r="C159" s="544"/>
      <c r="D159" s="544"/>
      <c r="E159" s="544"/>
      <c r="F159" s="407"/>
      <c r="G159" s="407"/>
      <c r="H159" s="407"/>
      <c r="I159" s="407"/>
      <c r="J159" s="407"/>
      <c r="K159" s="407"/>
      <c r="L159" s="407"/>
      <c r="M159" s="407"/>
      <c r="N159" s="407"/>
      <c r="O159" s="407"/>
      <c r="P159" s="407"/>
      <c r="Q159" s="407"/>
      <c r="R159" s="407"/>
      <c r="S159" s="407"/>
      <c r="T159" s="407"/>
      <c r="U159" s="407"/>
      <c r="V159" s="407"/>
      <c r="W159" s="407"/>
      <c r="X159" s="407"/>
      <c r="Y159" s="407"/>
      <c r="Z159" s="407"/>
    </row>
    <row r="160" spans="1:26" ht="12.75" customHeight="1">
      <c r="A160" s="407"/>
      <c r="B160" s="407"/>
      <c r="C160" s="544"/>
      <c r="D160" s="544"/>
      <c r="E160" s="544"/>
      <c r="F160" s="407"/>
      <c r="G160" s="407"/>
      <c r="H160" s="407"/>
      <c r="I160" s="407"/>
      <c r="J160" s="407"/>
      <c r="K160" s="407"/>
      <c r="L160" s="407"/>
      <c r="M160" s="407"/>
      <c r="N160" s="407"/>
      <c r="O160" s="407"/>
      <c r="P160" s="407"/>
      <c r="Q160" s="407"/>
      <c r="R160" s="407"/>
      <c r="S160" s="407"/>
      <c r="T160" s="407"/>
      <c r="U160" s="407"/>
      <c r="V160" s="407"/>
      <c r="W160" s="407"/>
      <c r="X160" s="407"/>
      <c r="Y160" s="407"/>
      <c r="Z160" s="407"/>
    </row>
    <row r="161" spans="1:26" ht="12.75" customHeight="1">
      <c r="A161" s="407"/>
      <c r="B161" s="407"/>
      <c r="C161" s="544"/>
      <c r="D161" s="544"/>
      <c r="E161" s="544"/>
      <c r="F161" s="407"/>
      <c r="G161" s="407"/>
      <c r="H161" s="407"/>
      <c r="I161" s="407"/>
      <c r="J161" s="407"/>
      <c r="K161" s="407"/>
      <c r="L161" s="407"/>
      <c r="M161" s="407"/>
      <c r="N161" s="407"/>
      <c r="O161" s="407"/>
      <c r="P161" s="407"/>
      <c r="Q161" s="407"/>
      <c r="R161" s="407"/>
      <c r="S161" s="407"/>
      <c r="T161" s="407"/>
      <c r="U161" s="407"/>
      <c r="V161" s="407"/>
      <c r="W161" s="407"/>
      <c r="X161" s="407"/>
      <c r="Y161" s="407"/>
      <c r="Z161" s="407"/>
    </row>
    <row r="162" spans="1:26" ht="12.75" customHeight="1">
      <c r="A162" s="407"/>
      <c r="B162" s="407"/>
      <c r="C162" s="544"/>
      <c r="D162" s="544"/>
      <c r="E162" s="544"/>
      <c r="F162" s="407"/>
      <c r="G162" s="407"/>
      <c r="H162" s="407"/>
      <c r="I162" s="407"/>
      <c r="J162" s="407"/>
      <c r="K162" s="407"/>
      <c r="L162" s="407"/>
      <c r="M162" s="407"/>
      <c r="N162" s="407"/>
      <c r="O162" s="407"/>
      <c r="P162" s="407"/>
      <c r="Q162" s="407"/>
      <c r="R162" s="407"/>
      <c r="S162" s="407"/>
      <c r="T162" s="407"/>
      <c r="U162" s="407"/>
      <c r="V162" s="407"/>
      <c r="W162" s="407"/>
      <c r="X162" s="407"/>
      <c r="Y162" s="407"/>
      <c r="Z162" s="407"/>
    </row>
    <row r="163" spans="1:26" ht="12.75" customHeight="1">
      <c r="A163" s="407"/>
      <c r="B163" s="407"/>
      <c r="C163" s="544"/>
      <c r="D163" s="544"/>
      <c r="E163" s="544"/>
      <c r="F163" s="407"/>
      <c r="G163" s="407"/>
      <c r="H163" s="407"/>
      <c r="I163" s="407"/>
      <c r="J163" s="407"/>
      <c r="K163" s="407"/>
      <c r="L163" s="407"/>
      <c r="M163" s="407"/>
      <c r="N163" s="407"/>
      <c r="O163" s="407"/>
      <c r="P163" s="407"/>
      <c r="Q163" s="407"/>
      <c r="R163" s="407"/>
      <c r="S163" s="407"/>
      <c r="T163" s="407"/>
      <c r="U163" s="407"/>
      <c r="V163" s="407"/>
      <c r="W163" s="407"/>
      <c r="X163" s="407"/>
      <c r="Y163" s="407"/>
      <c r="Z163" s="407"/>
    </row>
    <row r="164" spans="1:26" ht="12.75" customHeight="1">
      <c r="A164" s="407"/>
      <c r="B164" s="407"/>
      <c r="C164" s="544"/>
      <c r="D164" s="544"/>
      <c r="E164" s="544"/>
      <c r="F164" s="407"/>
      <c r="G164" s="407"/>
      <c r="H164" s="407"/>
      <c r="I164" s="407"/>
      <c r="J164" s="407"/>
      <c r="K164" s="407"/>
      <c r="L164" s="407"/>
      <c r="M164" s="407"/>
      <c r="N164" s="407"/>
      <c r="O164" s="407"/>
      <c r="P164" s="407"/>
      <c r="Q164" s="407"/>
      <c r="R164" s="407"/>
      <c r="S164" s="407"/>
      <c r="T164" s="407"/>
      <c r="U164" s="407"/>
      <c r="V164" s="407"/>
      <c r="W164" s="407"/>
      <c r="X164" s="407"/>
      <c r="Y164" s="407"/>
      <c r="Z164" s="407"/>
    </row>
    <row r="165" spans="1:26" ht="12.75" customHeight="1">
      <c r="A165" s="407"/>
      <c r="B165" s="407"/>
      <c r="C165" s="544"/>
      <c r="D165" s="544"/>
      <c r="E165" s="544"/>
      <c r="F165" s="407"/>
      <c r="G165" s="407"/>
      <c r="H165" s="407"/>
      <c r="I165" s="407"/>
      <c r="J165" s="407"/>
      <c r="K165" s="407"/>
      <c r="L165" s="407"/>
      <c r="M165" s="407"/>
      <c r="N165" s="407"/>
      <c r="O165" s="407"/>
      <c r="P165" s="407"/>
      <c r="Q165" s="407"/>
      <c r="R165" s="407"/>
      <c r="S165" s="407"/>
      <c r="T165" s="407"/>
      <c r="U165" s="407"/>
      <c r="V165" s="407"/>
      <c r="W165" s="407"/>
      <c r="X165" s="407"/>
      <c r="Y165" s="407"/>
      <c r="Z165" s="407"/>
    </row>
    <row r="166" spans="1:26" ht="12.75" customHeight="1">
      <c r="A166" s="407"/>
      <c r="B166" s="407"/>
      <c r="C166" s="544"/>
      <c r="D166" s="544"/>
      <c r="E166" s="544"/>
      <c r="F166" s="407"/>
      <c r="G166" s="407"/>
      <c r="H166" s="407"/>
      <c r="I166" s="407"/>
      <c r="J166" s="407"/>
      <c r="K166" s="407"/>
      <c r="L166" s="407"/>
      <c r="M166" s="407"/>
      <c r="N166" s="407"/>
      <c r="O166" s="407"/>
      <c r="P166" s="407"/>
      <c r="Q166" s="407"/>
      <c r="R166" s="407"/>
      <c r="S166" s="407"/>
      <c r="T166" s="407"/>
      <c r="U166" s="407"/>
      <c r="V166" s="407"/>
      <c r="W166" s="407"/>
      <c r="X166" s="407"/>
      <c r="Y166" s="407"/>
      <c r="Z166" s="407"/>
    </row>
    <row r="167" spans="1:26" ht="12.75" customHeight="1">
      <c r="A167" s="407"/>
      <c r="B167" s="407"/>
      <c r="C167" s="544"/>
      <c r="D167" s="544"/>
      <c r="E167" s="544"/>
      <c r="F167" s="407"/>
      <c r="G167" s="407"/>
      <c r="H167" s="407"/>
      <c r="I167" s="407"/>
      <c r="J167" s="407"/>
      <c r="K167" s="407"/>
      <c r="L167" s="407"/>
      <c r="M167" s="407"/>
      <c r="N167" s="407"/>
      <c r="O167" s="407"/>
      <c r="P167" s="407"/>
      <c r="Q167" s="407"/>
      <c r="R167" s="407"/>
      <c r="S167" s="407"/>
      <c r="T167" s="407"/>
      <c r="U167" s="407"/>
      <c r="V167" s="407"/>
      <c r="W167" s="407"/>
      <c r="X167" s="407"/>
      <c r="Y167" s="407"/>
      <c r="Z167" s="407"/>
    </row>
    <row r="168" spans="1:26" ht="12.75" customHeight="1">
      <c r="A168" s="407"/>
      <c r="B168" s="407"/>
      <c r="C168" s="544"/>
      <c r="D168" s="544"/>
      <c r="E168" s="544"/>
      <c r="F168" s="407"/>
      <c r="G168" s="407"/>
      <c r="H168" s="407"/>
      <c r="I168" s="407"/>
      <c r="J168" s="407"/>
      <c r="K168" s="407"/>
      <c r="L168" s="407"/>
      <c r="M168" s="407"/>
      <c r="N168" s="407"/>
      <c r="O168" s="407"/>
      <c r="P168" s="407"/>
      <c r="Q168" s="407"/>
      <c r="R168" s="407"/>
      <c r="S168" s="407"/>
      <c r="T168" s="407"/>
      <c r="U168" s="407"/>
      <c r="V168" s="407"/>
      <c r="W168" s="407"/>
      <c r="X168" s="407"/>
      <c r="Y168" s="407"/>
      <c r="Z168" s="407"/>
    </row>
    <row r="169" spans="1:26" ht="12.75" customHeight="1">
      <c r="A169" s="407"/>
      <c r="B169" s="407"/>
      <c r="C169" s="544"/>
      <c r="D169" s="544"/>
      <c r="E169" s="544"/>
      <c r="F169" s="407"/>
      <c r="G169" s="407"/>
      <c r="H169" s="407"/>
      <c r="I169" s="407"/>
      <c r="J169" s="407"/>
      <c r="K169" s="407"/>
      <c r="L169" s="407"/>
      <c r="M169" s="407"/>
      <c r="N169" s="407"/>
      <c r="O169" s="407"/>
      <c r="P169" s="407"/>
      <c r="Q169" s="407"/>
      <c r="R169" s="407"/>
      <c r="S169" s="407"/>
      <c r="T169" s="407"/>
      <c r="U169" s="407"/>
      <c r="V169" s="407"/>
      <c r="W169" s="407"/>
      <c r="X169" s="407"/>
      <c r="Y169" s="407"/>
      <c r="Z169" s="407"/>
    </row>
    <row r="170" spans="1:26" ht="12.75" customHeight="1">
      <c r="A170" s="407"/>
      <c r="B170" s="407"/>
      <c r="C170" s="544"/>
      <c r="D170" s="544"/>
      <c r="E170" s="544"/>
      <c r="F170" s="407"/>
      <c r="G170" s="407"/>
      <c r="H170" s="407"/>
      <c r="I170" s="407"/>
      <c r="J170" s="407"/>
      <c r="K170" s="407"/>
      <c r="L170" s="407"/>
      <c r="M170" s="407"/>
      <c r="N170" s="407"/>
      <c r="O170" s="407"/>
      <c r="P170" s="407"/>
      <c r="Q170" s="407"/>
      <c r="R170" s="407"/>
      <c r="S170" s="407"/>
      <c r="T170" s="407"/>
      <c r="U170" s="407"/>
      <c r="V170" s="407"/>
      <c r="W170" s="407"/>
      <c r="X170" s="407"/>
      <c r="Y170" s="407"/>
      <c r="Z170" s="407"/>
    </row>
    <row r="171" spans="1:26" ht="12.75" customHeight="1">
      <c r="A171" s="407"/>
      <c r="B171" s="407"/>
      <c r="C171" s="544"/>
      <c r="D171" s="544"/>
      <c r="E171" s="544"/>
      <c r="F171" s="407"/>
      <c r="G171" s="407"/>
      <c r="H171" s="407"/>
      <c r="I171" s="407"/>
      <c r="J171" s="407"/>
      <c r="K171" s="407"/>
      <c r="L171" s="407"/>
      <c r="M171" s="407"/>
      <c r="N171" s="407"/>
      <c r="O171" s="407"/>
      <c r="P171" s="407"/>
      <c r="Q171" s="407"/>
      <c r="R171" s="407"/>
      <c r="S171" s="407"/>
      <c r="T171" s="407"/>
      <c r="U171" s="407"/>
      <c r="V171" s="407"/>
      <c r="W171" s="407"/>
      <c r="X171" s="407"/>
      <c r="Y171" s="407"/>
      <c r="Z171" s="407"/>
    </row>
    <row r="172" spans="1:26" ht="12.75" customHeight="1">
      <c r="A172" s="407"/>
      <c r="B172" s="407"/>
      <c r="C172" s="544"/>
      <c r="D172" s="544"/>
      <c r="E172" s="544"/>
      <c r="F172" s="407"/>
      <c r="G172" s="407"/>
      <c r="H172" s="407"/>
      <c r="I172" s="407"/>
      <c r="J172" s="407"/>
      <c r="K172" s="407"/>
      <c r="L172" s="407"/>
      <c r="M172" s="407"/>
      <c r="N172" s="407"/>
      <c r="O172" s="407"/>
      <c r="P172" s="407"/>
      <c r="Q172" s="407"/>
      <c r="R172" s="407"/>
      <c r="S172" s="407"/>
      <c r="T172" s="407"/>
      <c r="U172" s="407"/>
      <c r="V172" s="407"/>
      <c r="W172" s="407"/>
      <c r="X172" s="407"/>
      <c r="Y172" s="407"/>
      <c r="Z172" s="407"/>
    </row>
    <row r="173" spans="1:26" ht="12.75" customHeight="1">
      <c r="A173" s="407"/>
      <c r="B173" s="407"/>
      <c r="C173" s="544"/>
      <c r="D173" s="544"/>
      <c r="E173" s="544"/>
      <c r="F173" s="407"/>
      <c r="G173" s="407"/>
      <c r="H173" s="407"/>
      <c r="I173" s="407"/>
      <c r="J173" s="407"/>
      <c r="K173" s="407"/>
      <c r="L173" s="407"/>
      <c r="M173" s="407"/>
      <c r="N173" s="407"/>
      <c r="O173" s="407"/>
      <c r="P173" s="407"/>
      <c r="Q173" s="407"/>
      <c r="R173" s="407"/>
      <c r="S173" s="407"/>
      <c r="T173" s="407"/>
      <c r="U173" s="407"/>
      <c r="V173" s="407"/>
      <c r="W173" s="407"/>
      <c r="X173" s="407"/>
      <c r="Y173" s="407"/>
      <c r="Z173" s="407"/>
    </row>
    <row r="174" spans="1:26" ht="12.75" customHeight="1">
      <c r="A174" s="407"/>
      <c r="B174" s="407"/>
      <c r="C174" s="544"/>
      <c r="D174" s="544"/>
      <c r="E174" s="544"/>
      <c r="F174" s="407"/>
      <c r="G174" s="407"/>
      <c r="H174" s="407"/>
      <c r="I174" s="407"/>
      <c r="J174" s="407"/>
      <c r="K174" s="407"/>
      <c r="L174" s="407"/>
      <c r="M174" s="407"/>
      <c r="N174" s="407"/>
      <c r="O174" s="407"/>
      <c r="P174" s="407"/>
      <c r="Q174" s="407"/>
      <c r="R174" s="407"/>
      <c r="S174" s="407"/>
      <c r="T174" s="407"/>
      <c r="U174" s="407"/>
      <c r="V174" s="407"/>
      <c r="W174" s="407"/>
      <c r="X174" s="407"/>
      <c r="Y174" s="407"/>
      <c r="Z174" s="407"/>
    </row>
    <row r="175" spans="1:26" ht="12.75" customHeight="1">
      <c r="A175" s="407"/>
      <c r="B175" s="407"/>
      <c r="C175" s="544"/>
      <c r="D175" s="544"/>
      <c r="E175" s="544"/>
      <c r="F175" s="407"/>
      <c r="G175" s="407"/>
      <c r="H175" s="407"/>
      <c r="I175" s="407"/>
      <c r="J175" s="407"/>
      <c r="K175" s="407"/>
      <c r="L175" s="407"/>
      <c r="M175" s="407"/>
      <c r="N175" s="407"/>
      <c r="O175" s="407"/>
      <c r="P175" s="407"/>
      <c r="Q175" s="407"/>
      <c r="R175" s="407"/>
      <c r="S175" s="407"/>
      <c r="T175" s="407"/>
      <c r="U175" s="407"/>
      <c r="V175" s="407"/>
      <c r="W175" s="407"/>
      <c r="X175" s="407"/>
      <c r="Y175" s="407"/>
      <c r="Z175" s="407"/>
    </row>
    <row r="176" spans="1:26" ht="12.75" customHeight="1">
      <c r="A176" s="407"/>
      <c r="B176" s="407"/>
      <c r="C176" s="544"/>
      <c r="D176" s="544"/>
      <c r="E176" s="544"/>
      <c r="F176" s="407"/>
      <c r="G176" s="407"/>
      <c r="H176" s="407"/>
      <c r="I176" s="407"/>
      <c r="J176" s="407"/>
      <c r="K176" s="407"/>
      <c r="L176" s="407"/>
      <c r="M176" s="407"/>
      <c r="N176" s="407"/>
      <c r="O176" s="407"/>
      <c r="P176" s="407"/>
      <c r="Q176" s="407"/>
      <c r="R176" s="407"/>
      <c r="S176" s="407"/>
      <c r="T176" s="407"/>
      <c r="U176" s="407"/>
      <c r="V176" s="407"/>
      <c r="W176" s="407"/>
      <c r="X176" s="407"/>
      <c r="Y176" s="407"/>
      <c r="Z176" s="407"/>
    </row>
    <row r="177" spans="1:26" ht="12.75" customHeight="1">
      <c r="A177" s="407"/>
      <c r="B177" s="407"/>
      <c r="C177" s="544"/>
      <c r="D177" s="544"/>
      <c r="E177" s="544"/>
      <c r="F177" s="407"/>
      <c r="G177" s="407"/>
      <c r="H177" s="407"/>
      <c r="I177" s="407"/>
      <c r="J177" s="407"/>
      <c r="K177" s="407"/>
      <c r="L177" s="407"/>
      <c r="M177" s="407"/>
      <c r="N177" s="407"/>
      <c r="O177" s="407"/>
      <c r="P177" s="407"/>
      <c r="Q177" s="407"/>
      <c r="R177" s="407"/>
      <c r="S177" s="407"/>
      <c r="T177" s="407"/>
      <c r="U177" s="407"/>
      <c r="V177" s="407"/>
      <c r="W177" s="407"/>
      <c r="X177" s="407"/>
      <c r="Y177" s="407"/>
      <c r="Z177" s="407"/>
    </row>
    <row r="178" spans="1:26" ht="12.75" customHeight="1">
      <c r="A178" s="407"/>
      <c r="B178" s="407"/>
      <c r="C178" s="544"/>
      <c r="D178" s="544"/>
      <c r="E178" s="544"/>
      <c r="F178" s="407"/>
      <c r="G178" s="407"/>
      <c r="H178" s="407"/>
      <c r="I178" s="407"/>
      <c r="J178" s="407"/>
      <c r="K178" s="407"/>
      <c r="L178" s="407"/>
      <c r="M178" s="407"/>
      <c r="N178" s="407"/>
      <c r="O178" s="407"/>
      <c r="P178" s="407"/>
      <c r="Q178" s="407"/>
      <c r="R178" s="407"/>
      <c r="S178" s="407"/>
      <c r="T178" s="407"/>
      <c r="U178" s="407"/>
      <c r="V178" s="407"/>
      <c r="W178" s="407"/>
      <c r="X178" s="407"/>
      <c r="Y178" s="407"/>
      <c r="Z178" s="407"/>
    </row>
    <row r="179" spans="1:26" ht="12.75" customHeight="1">
      <c r="A179" s="407"/>
      <c r="B179" s="407"/>
      <c r="C179" s="544"/>
      <c r="D179" s="544"/>
      <c r="E179" s="544"/>
      <c r="F179" s="407"/>
      <c r="G179" s="407"/>
      <c r="H179" s="407"/>
      <c r="I179" s="407"/>
      <c r="J179" s="407"/>
      <c r="K179" s="407"/>
      <c r="L179" s="407"/>
      <c r="M179" s="407"/>
      <c r="N179" s="407"/>
      <c r="O179" s="407"/>
      <c r="P179" s="407"/>
      <c r="Q179" s="407"/>
      <c r="R179" s="407"/>
      <c r="S179" s="407"/>
      <c r="T179" s="407"/>
      <c r="U179" s="407"/>
      <c r="V179" s="407"/>
      <c r="W179" s="407"/>
      <c r="X179" s="407"/>
      <c r="Y179" s="407"/>
      <c r="Z179" s="407"/>
    </row>
    <row r="180" spans="1:26" ht="12.75" customHeight="1">
      <c r="A180" s="407"/>
      <c r="B180" s="407"/>
      <c r="C180" s="544"/>
      <c r="D180" s="544"/>
      <c r="E180" s="544"/>
      <c r="F180" s="407"/>
      <c r="G180" s="407"/>
      <c r="H180" s="407"/>
      <c r="I180" s="407"/>
      <c r="J180" s="407"/>
      <c r="K180" s="407"/>
      <c r="L180" s="407"/>
      <c r="M180" s="407"/>
      <c r="N180" s="407"/>
      <c r="O180" s="407"/>
      <c r="P180" s="407"/>
      <c r="Q180" s="407"/>
      <c r="R180" s="407"/>
      <c r="S180" s="407"/>
      <c r="T180" s="407"/>
      <c r="U180" s="407"/>
      <c r="V180" s="407"/>
      <c r="W180" s="407"/>
      <c r="X180" s="407"/>
      <c r="Y180" s="407"/>
      <c r="Z180" s="407"/>
    </row>
    <row r="181" spans="1:26" ht="12.75" customHeight="1">
      <c r="A181" s="407"/>
      <c r="B181" s="407"/>
      <c r="C181" s="544"/>
      <c r="D181" s="544"/>
      <c r="E181" s="544"/>
      <c r="F181" s="407"/>
      <c r="G181" s="407"/>
      <c r="H181" s="407"/>
      <c r="I181" s="407"/>
      <c r="J181" s="407"/>
      <c r="K181" s="407"/>
      <c r="L181" s="407"/>
      <c r="M181" s="407"/>
      <c r="N181" s="407"/>
      <c r="O181" s="407"/>
      <c r="P181" s="407"/>
      <c r="Q181" s="407"/>
      <c r="R181" s="407"/>
      <c r="S181" s="407"/>
      <c r="T181" s="407"/>
      <c r="U181" s="407"/>
      <c r="V181" s="407"/>
      <c r="W181" s="407"/>
      <c r="X181" s="407"/>
      <c r="Y181" s="407"/>
      <c r="Z181" s="407"/>
    </row>
    <row r="182" spans="1:26" ht="12.75" customHeight="1">
      <c r="A182" s="407"/>
      <c r="B182" s="407"/>
      <c r="C182" s="544"/>
      <c r="D182" s="544"/>
      <c r="E182" s="544"/>
      <c r="F182" s="407"/>
      <c r="G182" s="407"/>
      <c r="H182" s="407"/>
      <c r="I182" s="407"/>
      <c r="J182" s="407"/>
      <c r="K182" s="407"/>
      <c r="L182" s="407"/>
      <c r="M182" s="407"/>
      <c r="N182" s="407"/>
      <c r="O182" s="407"/>
      <c r="P182" s="407"/>
      <c r="Q182" s="407"/>
      <c r="R182" s="407"/>
      <c r="S182" s="407"/>
      <c r="T182" s="407"/>
      <c r="U182" s="407"/>
      <c r="V182" s="407"/>
      <c r="W182" s="407"/>
      <c r="X182" s="407"/>
      <c r="Y182" s="407"/>
      <c r="Z182" s="407"/>
    </row>
    <row r="183" spans="1:26" ht="12.75" customHeight="1">
      <c r="A183" s="407"/>
      <c r="B183" s="407"/>
      <c r="C183" s="544"/>
      <c r="D183" s="544"/>
      <c r="E183" s="544"/>
      <c r="F183" s="407"/>
      <c r="G183" s="407"/>
      <c r="H183" s="407"/>
      <c r="I183" s="407"/>
      <c r="J183" s="407"/>
      <c r="K183" s="407"/>
      <c r="L183" s="407"/>
      <c r="M183" s="407"/>
      <c r="N183" s="407"/>
      <c r="O183" s="407"/>
      <c r="P183" s="407"/>
      <c r="Q183" s="407"/>
      <c r="R183" s="407"/>
      <c r="S183" s="407"/>
      <c r="T183" s="407"/>
      <c r="U183" s="407"/>
      <c r="V183" s="407"/>
      <c r="W183" s="407"/>
      <c r="X183" s="407"/>
      <c r="Y183" s="407"/>
      <c r="Z183" s="407"/>
    </row>
    <row r="184" spans="1:26" ht="12.75" customHeight="1">
      <c r="A184" s="407"/>
      <c r="B184" s="407"/>
      <c r="C184" s="544"/>
      <c r="D184" s="544"/>
      <c r="E184" s="544"/>
      <c r="F184" s="407"/>
      <c r="G184" s="407"/>
      <c r="H184" s="407"/>
      <c r="I184" s="407"/>
      <c r="J184" s="407"/>
      <c r="K184" s="407"/>
      <c r="L184" s="407"/>
      <c r="M184" s="407"/>
      <c r="N184" s="407"/>
      <c r="O184" s="407"/>
      <c r="P184" s="407"/>
      <c r="Q184" s="407"/>
      <c r="R184" s="407"/>
      <c r="S184" s="407"/>
      <c r="T184" s="407"/>
      <c r="U184" s="407"/>
      <c r="V184" s="407"/>
      <c r="W184" s="407"/>
      <c r="X184" s="407"/>
      <c r="Y184" s="407"/>
      <c r="Z184" s="407"/>
    </row>
    <row r="185" spans="1:26" ht="12.75" customHeight="1">
      <c r="A185" s="407"/>
      <c r="B185" s="407"/>
      <c r="C185" s="544"/>
      <c r="D185" s="544"/>
      <c r="E185" s="544"/>
      <c r="F185" s="407"/>
      <c r="G185" s="407"/>
      <c r="H185" s="407"/>
      <c r="I185" s="407"/>
      <c r="J185" s="407"/>
      <c r="K185" s="407"/>
      <c r="L185" s="407"/>
      <c r="M185" s="407"/>
      <c r="N185" s="407"/>
      <c r="O185" s="407"/>
      <c r="P185" s="407"/>
      <c r="Q185" s="407"/>
      <c r="R185" s="407"/>
      <c r="S185" s="407"/>
      <c r="T185" s="407"/>
      <c r="U185" s="407"/>
      <c r="V185" s="407"/>
      <c r="W185" s="407"/>
      <c r="X185" s="407"/>
      <c r="Y185" s="407"/>
      <c r="Z185" s="407"/>
    </row>
    <row r="186" spans="1:26" ht="12.75" customHeight="1">
      <c r="A186" s="407"/>
      <c r="B186" s="407"/>
      <c r="C186" s="544"/>
      <c r="D186" s="544"/>
      <c r="E186" s="544"/>
      <c r="F186" s="407"/>
      <c r="G186" s="407"/>
      <c r="H186" s="407"/>
      <c r="I186" s="407"/>
      <c r="J186" s="407"/>
      <c r="K186" s="407"/>
      <c r="L186" s="407"/>
      <c r="M186" s="407"/>
      <c r="N186" s="407"/>
      <c r="O186" s="407"/>
      <c r="P186" s="407"/>
      <c r="Q186" s="407"/>
      <c r="R186" s="407"/>
      <c r="S186" s="407"/>
      <c r="T186" s="407"/>
      <c r="U186" s="407"/>
      <c r="V186" s="407"/>
      <c r="W186" s="407"/>
      <c r="X186" s="407"/>
      <c r="Y186" s="407"/>
      <c r="Z186" s="407"/>
    </row>
    <row r="187" spans="1:26" ht="12.75" customHeight="1">
      <c r="A187" s="407"/>
      <c r="B187" s="407"/>
      <c r="C187" s="544"/>
      <c r="D187" s="544"/>
      <c r="E187" s="544"/>
      <c r="F187" s="407"/>
      <c r="G187" s="407"/>
      <c r="H187" s="407"/>
      <c r="I187" s="407"/>
      <c r="J187" s="407"/>
      <c r="K187" s="407"/>
      <c r="L187" s="407"/>
      <c r="M187" s="407"/>
      <c r="N187" s="407"/>
      <c r="O187" s="407"/>
      <c r="P187" s="407"/>
      <c r="Q187" s="407"/>
      <c r="R187" s="407"/>
      <c r="S187" s="407"/>
      <c r="T187" s="407"/>
      <c r="U187" s="407"/>
      <c r="V187" s="407"/>
      <c r="W187" s="407"/>
      <c r="X187" s="407"/>
      <c r="Y187" s="407"/>
      <c r="Z187" s="407"/>
    </row>
    <row r="188" spans="1:26" ht="12.75" customHeight="1">
      <c r="A188" s="407"/>
      <c r="B188" s="407"/>
      <c r="C188" s="544"/>
      <c r="D188" s="544"/>
      <c r="E188" s="544"/>
      <c r="F188" s="407"/>
      <c r="G188" s="407"/>
      <c r="H188" s="407"/>
      <c r="I188" s="407"/>
      <c r="J188" s="407"/>
      <c r="K188" s="407"/>
      <c r="L188" s="407"/>
      <c r="M188" s="407"/>
      <c r="N188" s="407"/>
      <c r="O188" s="407"/>
      <c r="P188" s="407"/>
      <c r="Q188" s="407"/>
      <c r="R188" s="407"/>
      <c r="S188" s="407"/>
      <c r="T188" s="407"/>
      <c r="U188" s="407"/>
      <c r="V188" s="407"/>
      <c r="W188" s="407"/>
      <c r="X188" s="407"/>
      <c r="Y188" s="407"/>
      <c r="Z188" s="407"/>
    </row>
    <row r="189" spans="1:26" ht="12.75" customHeight="1">
      <c r="A189" s="407"/>
      <c r="B189" s="407"/>
      <c r="C189" s="544"/>
      <c r="D189" s="544"/>
      <c r="E189" s="544"/>
      <c r="F189" s="407"/>
      <c r="G189" s="407"/>
      <c r="H189" s="407"/>
      <c r="I189" s="407"/>
      <c r="J189" s="407"/>
      <c r="K189" s="407"/>
      <c r="L189" s="407"/>
      <c r="M189" s="407"/>
      <c r="N189" s="407"/>
      <c r="O189" s="407"/>
      <c r="P189" s="407"/>
      <c r="Q189" s="407"/>
      <c r="R189" s="407"/>
      <c r="S189" s="407"/>
      <c r="T189" s="407"/>
      <c r="U189" s="407"/>
      <c r="V189" s="407"/>
      <c r="W189" s="407"/>
      <c r="X189" s="407"/>
      <c r="Y189" s="407"/>
      <c r="Z189" s="407"/>
    </row>
    <row r="190" spans="1:26" ht="12.75" customHeight="1">
      <c r="A190" s="407"/>
      <c r="B190" s="407"/>
      <c r="C190" s="544"/>
      <c r="D190" s="544"/>
      <c r="E190" s="544"/>
      <c r="F190" s="407"/>
      <c r="G190" s="407"/>
      <c r="H190" s="407"/>
      <c r="I190" s="407"/>
      <c r="J190" s="407"/>
      <c r="K190" s="407"/>
      <c r="L190" s="407"/>
      <c r="M190" s="407"/>
      <c r="N190" s="407"/>
      <c r="O190" s="407"/>
      <c r="P190" s="407"/>
      <c r="Q190" s="407"/>
      <c r="R190" s="407"/>
      <c r="S190" s="407"/>
      <c r="T190" s="407"/>
      <c r="U190" s="407"/>
      <c r="V190" s="407"/>
      <c r="W190" s="407"/>
      <c r="X190" s="407"/>
      <c r="Y190" s="407"/>
      <c r="Z190" s="407"/>
    </row>
    <row r="191" spans="1:26" ht="12.75" customHeight="1">
      <c r="A191" s="407"/>
      <c r="B191" s="407"/>
      <c r="C191" s="544"/>
      <c r="D191" s="544"/>
      <c r="E191" s="544"/>
      <c r="F191" s="407"/>
      <c r="G191" s="407"/>
      <c r="H191" s="407"/>
      <c r="I191" s="407"/>
      <c r="J191" s="407"/>
      <c r="K191" s="407"/>
      <c r="L191" s="407"/>
      <c r="M191" s="407"/>
      <c r="N191" s="407"/>
      <c r="O191" s="407"/>
      <c r="P191" s="407"/>
      <c r="Q191" s="407"/>
      <c r="R191" s="407"/>
      <c r="S191" s="407"/>
      <c r="T191" s="407"/>
      <c r="U191" s="407"/>
      <c r="V191" s="407"/>
      <c r="W191" s="407"/>
      <c r="X191" s="407"/>
      <c r="Y191" s="407"/>
      <c r="Z191" s="407"/>
    </row>
    <row r="192" spans="1:26" ht="12.75" customHeight="1">
      <c r="A192" s="407"/>
      <c r="B192" s="407"/>
      <c r="C192" s="544"/>
      <c r="D192" s="544"/>
      <c r="E192" s="544"/>
      <c r="F192" s="407"/>
      <c r="G192" s="407"/>
      <c r="H192" s="407"/>
      <c r="I192" s="407"/>
      <c r="J192" s="407"/>
      <c r="K192" s="407"/>
      <c r="L192" s="407"/>
      <c r="M192" s="407"/>
      <c r="N192" s="407"/>
      <c r="O192" s="407"/>
      <c r="P192" s="407"/>
      <c r="Q192" s="407"/>
      <c r="R192" s="407"/>
      <c r="S192" s="407"/>
      <c r="T192" s="407"/>
      <c r="U192" s="407"/>
      <c r="V192" s="407"/>
      <c r="W192" s="407"/>
      <c r="X192" s="407"/>
      <c r="Y192" s="407"/>
      <c r="Z192" s="407"/>
    </row>
    <row r="193" spans="1:26" ht="12.75" customHeight="1">
      <c r="A193" s="407"/>
      <c r="B193" s="407"/>
      <c r="C193" s="544"/>
      <c r="D193" s="544"/>
      <c r="E193" s="544"/>
      <c r="F193" s="407"/>
      <c r="G193" s="407"/>
      <c r="H193" s="407"/>
      <c r="I193" s="407"/>
      <c r="J193" s="407"/>
      <c r="K193" s="407"/>
      <c r="L193" s="407"/>
      <c r="M193" s="407"/>
      <c r="N193" s="407"/>
      <c r="O193" s="407"/>
      <c r="P193" s="407"/>
      <c r="Q193" s="407"/>
      <c r="R193" s="407"/>
      <c r="S193" s="407"/>
      <c r="T193" s="407"/>
      <c r="U193" s="407"/>
      <c r="V193" s="407"/>
      <c r="W193" s="407"/>
      <c r="X193" s="407"/>
      <c r="Y193" s="407"/>
      <c r="Z193" s="407"/>
    </row>
    <row r="194" spans="1:26" ht="12.75" customHeight="1">
      <c r="A194" s="407"/>
      <c r="B194" s="407"/>
      <c r="C194" s="544"/>
      <c r="D194" s="544"/>
      <c r="E194" s="544"/>
      <c r="F194" s="407"/>
      <c r="G194" s="407"/>
      <c r="H194" s="407"/>
      <c r="I194" s="407"/>
      <c r="J194" s="407"/>
      <c r="K194" s="407"/>
      <c r="L194" s="407"/>
      <c r="M194" s="407"/>
      <c r="N194" s="407"/>
      <c r="O194" s="407"/>
      <c r="P194" s="407"/>
      <c r="Q194" s="407"/>
      <c r="R194" s="407"/>
      <c r="S194" s="407"/>
      <c r="T194" s="407"/>
      <c r="U194" s="407"/>
      <c r="V194" s="407"/>
      <c r="W194" s="407"/>
      <c r="X194" s="407"/>
      <c r="Y194" s="407"/>
      <c r="Z194" s="407"/>
    </row>
    <row r="195" spans="1:26" ht="12.75" customHeight="1">
      <c r="A195" s="407"/>
      <c r="B195" s="407"/>
      <c r="C195" s="544"/>
      <c r="D195" s="544"/>
      <c r="E195" s="544"/>
      <c r="F195" s="407"/>
      <c r="G195" s="407"/>
      <c r="H195" s="407"/>
      <c r="I195" s="407"/>
      <c r="J195" s="407"/>
      <c r="K195" s="407"/>
      <c r="L195" s="407"/>
      <c r="M195" s="407"/>
      <c r="N195" s="407"/>
      <c r="O195" s="407"/>
      <c r="P195" s="407"/>
      <c r="Q195" s="407"/>
      <c r="R195" s="407"/>
      <c r="S195" s="407"/>
      <c r="T195" s="407"/>
      <c r="U195" s="407"/>
      <c r="V195" s="407"/>
      <c r="W195" s="407"/>
      <c r="X195" s="407"/>
      <c r="Y195" s="407"/>
      <c r="Z195" s="407"/>
    </row>
    <row r="196" spans="1:26" ht="12.75" customHeight="1">
      <c r="A196" s="407"/>
      <c r="B196" s="407"/>
      <c r="C196" s="544"/>
      <c r="D196" s="544"/>
      <c r="E196" s="544"/>
      <c r="F196" s="407"/>
      <c r="G196" s="407"/>
      <c r="H196" s="407"/>
      <c r="I196" s="407"/>
      <c r="J196" s="407"/>
      <c r="K196" s="407"/>
      <c r="L196" s="407"/>
      <c r="M196" s="407"/>
      <c r="N196" s="407"/>
      <c r="O196" s="407"/>
      <c r="P196" s="407"/>
      <c r="Q196" s="407"/>
      <c r="R196" s="407"/>
      <c r="S196" s="407"/>
      <c r="T196" s="407"/>
      <c r="U196" s="407"/>
      <c r="V196" s="407"/>
      <c r="W196" s="407"/>
      <c r="X196" s="407"/>
      <c r="Y196" s="407"/>
      <c r="Z196" s="407"/>
    </row>
    <row r="197" spans="1:26" ht="12.75" customHeight="1">
      <c r="A197" s="407"/>
      <c r="B197" s="407"/>
      <c r="C197" s="544"/>
      <c r="D197" s="544"/>
      <c r="E197" s="544"/>
      <c r="F197" s="407"/>
      <c r="G197" s="407"/>
      <c r="H197" s="407"/>
      <c r="I197" s="407"/>
      <c r="J197" s="407"/>
      <c r="K197" s="407"/>
      <c r="L197" s="407"/>
      <c r="M197" s="407"/>
      <c r="N197" s="407"/>
      <c r="O197" s="407"/>
      <c r="P197" s="407"/>
      <c r="Q197" s="407"/>
      <c r="R197" s="407"/>
      <c r="S197" s="407"/>
      <c r="T197" s="407"/>
      <c r="U197" s="407"/>
      <c r="V197" s="407"/>
      <c r="W197" s="407"/>
      <c r="X197" s="407"/>
      <c r="Y197" s="407"/>
      <c r="Z197" s="407"/>
    </row>
    <row r="198" spans="1:26" ht="12.75" customHeight="1">
      <c r="A198" s="407"/>
      <c r="B198" s="407"/>
      <c r="C198" s="544"/>
      <c r="D198" s="544"/>
      <c r="E198" s="544"/>
      <c r="F198" s="407"/>
      <c r="G198" s="407"/>
      <c r="H198" s="407"/>
      <c r="I198" s="407"/>
      <c r="J198" s="407"/>
      <c r="K198" s="407"/>
      <c r="L198" s="407"/>
      <c r="M198" s="407"/>
      <c r="N198" s="407"/>
      <c r="O198" s="407"/>
      <c r="P198" s="407"/>
      <c r="Q198" s="407"/>
      <c r="R198" s="407"/>
      <c r="S198" s="407"/>
      <c r="T198" s="407"/>
      <c r="U198" s="407"/>
      <c r="V198" s="407"/>
      <c r="W198" s="407"/>
      <c r="X198" s="407"/>
      <c r="Y198" s="407"/>
      <c r="Z198" s="407"/>
    </row>
    <row r="199" spans="1:26" ht="12.75" customHeight="1">
      <c r="A199" s="407"/>
      <c r="B199" s="407"/>
      <c r="C199" s="544"/>
      <c r="D199" s="544"/>
      <c r="E199" s="544"/>
      <c r="F199" s="407"/>
      <c r="G199" s="407"/>
      <c r="H199" s="407"/>
      <c r="I199" s="407"/>
      <c r="J199" s="407"/>
      <c r="K199" s="407"/>
      <c r="L199" s="407"/>
      <c r="M199" s="407"/>
      <c r="N199" s="407"/>
      <c r="O199" s="407"/>
      <c r="P199" s="407"/>
      <c r="Q199" s="407"/>
      <c r="R199" s="407"/>
      <c r="S199" s="407"/>
      <c r="T199" s="407"/>
      <c r="U199" s="407"/>
      <c r="V199" s="407"/>
      <c r="W199" s="407"/>
      <c r="X199" s="407"/>
      <c r="Y199" s="407"/>
      <c r="Z199" s="407"/>
    </row>
    <row r="200" spans="1:26" ht="12.75" customHeight="1">
      <c r="A200" s="407"/>
      <c r="B200" s="407"/>
      <c r="C200" s="544"/>
      <c r="D200" s="544"/>
      <c r="E200" s="544"/>
      <c r="F200" s="407"/>
      <c r="G200" s="407"/>
      <c r="H200" s="407"/>
      <c r="I200" s="407"/>
      <c r="J200" s="407"/>
      <c r="K200" s="407"/>
      <c r="L200" s="407"/>
      <c r="M200" s="407"/>
      <c r="N200" s="407"/>
      <c r="O200" s="407"/>
      <c r="P200" s="407"/>
      <c r="Q200" s="407"/>
      <c r="R200" s="407"/>
      <c r="S200" s="407"/>
      <c r="T200" s="407"/>
      <c r="U200" s="407"/>
      <c r="V200" s="407"/>
      <c r="W200" s="407"/>
      <c r="X200" s="407"/>
      <c r="Y200" s="407"/>
      <c r="Z200" s="407"/>
    </row>
    <row r="201" spans="1:26" ht="12.75" customHeight="1">
      <c r="A201" s="407"/>
      <c r="B201" s="407"/>
      <c r="C201" s="544"/>
      <c r="D201" s="544"/>
      <c r="E201" s="544"/>
      <c r="F201" s="407"/>
      <c r="G201" s="407"/>
      <c r="H201" s="407"/>
      <c r="I201" s="407"/>
      <c r="J201" s="407"/>
      <c r="K201" s="407"/>
      <c r="L201" s="407"/>
      <c r="M201" s="407"/>
      <c r="N201" s="407"/>
      <c r="O201" s="407"/>
      <c r="P201" s="407"/>
      <c r="Q201" s="407"/>
      <c r="R201" s="407"/>
      <c r="S201" s="407"/>
      <c r="T201" s="407"/>
      <c r="U201" s="407"/>
      <c r="V201" s="407"/>
      <c r="W201" s="407"/>
      <c r="X201" s="407"/>
      <c r="Y201" s="407"/>
      <c r="Z201" s="407"/>
    </row>
    <row r="202" spans="1:26" ht="12.75" customHeight="1">
      <c r="A202" s="407"/>
      <c r="B202" s="407"/>
      <c r="C202" s="544"/>
      <c r="D202" s="544"/>
      <c r="E202" s="544"/>
      <c r="F202" s="407"/>
      <c r="G202" s="407"/>
      <c r="H202" s="407"/>
      <c r="I202" s="407"/>
      <c r="J202" s="407"/>
      <c r="K202" s="407"/>
      <c r="L202" s="407"/>
      <c r="M202" s="407"/>
      <c r="N202" s="407"/>
      <c r="O202" s="407"/>
      <c r="P202" s="407"/>
      <c r="Q202" s="407"/>
      <c r="R202" s="407"/>
      <c r="S202" s="407"/>
      <c r="T202" s="407"/>
      <c r="U202" s="407"/>
      <c r="V202" s="407"/>
      <c r="W202" s="407"/>
      <c r="X202" s="407"/>
      <c r="Y202" s="407"/>
      <c r="Z202" s="407"/>
    </row>
    <row r="203" spans="1:26" ht="12.75" customHeight="1">
      <c r="A203" s="407"/>
      <c r="B203" s="407"/>
      <c r="C203" s="544"/>
      <c r="D203" s="544"/>
      <c r="E203" s="544"/>
      <c r="F203" s="407"/>
      <c r="G203" s="407"/>
      <c r="H203" s="407"/>
      <c r="I203" s="407"/>
      <c r="J203" s="407"/>
      <c r="K203" s="407"/>
      <c r="L203" s="407"/>
      <c r="M203" s="407"/>
      <c r="N203" s="407"/>
      <c r="O203" s="407"/>
      <c r="P203" s="407"/>
      <c r="Q203" s="407"/>
      <c r="R203" s="407"/>
      <c r="S203" s="407"/>
      <c r="T203" s="407"/>
      <c r="U203" s="407"/>
      <c r="V203" s="407"/>
      <c r="W203" s="407"/>
      <c r="X203" s="407"/>
      <c r="Y203" s="407"/>
      <c r="Z203" s="407"/>
    </row>
    <row r="204" spans="1:26" ht="12.75" customHeight="1">
      <c r="A204" s="407"/>
      <c r="B204" s="407"/>
      <c r="C204" s="544"/>
      <c r="D204" s="544"/>
      <c r="E204" s="544"/>
      <c r="F204" s="407"/>
      <c r="G204" s="407"/>
      <c r="H204" s="407"/>
      <c r="I204" s="407"/>
      <c r="J204" s="407"/>
      <c r="K204" s="407"/>
      <c r="L204" s="407"/>
      <c r="M204" s="407"/>
      <c r="N204" s="407"/>
      <c r="O204" s="407"/>
      <c r="P204" s="407"/>
      <c r="Q204" s="407"/>
      <c r="R204" s="407"/>
      <c r="S204" s="407"/>
      <c r="T204" s="407"/>
      <c r="U204" s="407"/>
      <c r="V204" s="407"/>
      <c r="W204" s="407"/>
      <c r="X204" s="407"/>
      <c r="Y204" s="407"/>
      <c r="Z204" s="407"/>
    </row>
    <row r="205" spans="1:26" ht="12.75" customHeight="1">
      <c r="A205" s="407"/>
      <c r="B205" s="407"/>
      <c r="C205" s="544"/>
      <c r="D205" s="544"/>
      <c r="E205" s="544"/>
      <c r="F205" s="407"/>
      <c r="G205" s="407"/>
      <c r="H205" s="407"/>
      <c r="I205" s="407"/>
      <c r="J205" s="407"/>
      <c r="K205" s="407"/>
      <c r="L205" s="407"/>
      <c r="M205" s="407"/>
      <c r="N205" s="407"/>
      <c r="O205" s="407"/>
      <c r="P205" s="407"/>
      <c r="Q205" s="407"/>
      <c r="R205" s="407"/>
      <c r="S205" s="407"/>
      <c r="T205" s="407"/>
      <c r="U205" s="407"/>
      <c r="V205" s="407"/>
      <c r="W205" s="407"/>
      <c r="X205" s="407"/>
      <c r="Y205" s="407"/>
      <c r="Z205" s="407"/>
    </row>
    <row r="206" spans="1:26" ht="12.75" customHeight="1">
      <c r="A206" s="407"/>
      <c r="B206" s="407"/>
      <c r="C206" s="544"/>
      <c r="D206" s="544"/>
      <c r="E206" s="544"/>
      <c r="F206" s="407"/>
      <c r="G206" s="407"/>
      <c r="H206" s="407"/>
      <c r="I206" s="407"/>
      <c r="J206" s="407"/>
      <c r="K206" s="407"/>
      <c r="L206" s="407"/>
      <c r="M206" s="407"/>
      <c r="N206" s="407"/>
      <c r="O206" s="407"/>
      <c r="P206" s="407"/>
      <c r="Q206" s="407"/>
      <c r="R206" s="407"/>
      <c r="S206" s="407"/>
      <c r="T206" s="407"/>
      <c r="U206" s="407"/>
      <c r="V206" s="407"/>
      <c r="W206" s="407"/>
      <c r="X206" s="407"/>
      <c r="Y206" s="407"/>
      <c r="Z206" s="407"/>
    </row>
    <row r="207" spans="1:26" ht="12.75" customHeight="1">
      <c r="A207" s="407"/>
      <c r="B207" s="407"/>
      <c r="C207" s="544"/>
      <c r="D207" s="544"/>
      <c r="E207" s="544"/>
      <c r="F207" s="407"/>
      <c r="G207" s="407"/>
      <c r="H207" s="407"/>
      <c r="I207" s="407"/>
      <c r="J207" s="407"/>
      <c r="K207" s="407"/>
      <c r="L207" s="407"/>
      <c r="M207" s="407"/>
      <c r="N207" s="407"/>
      <c r="O207" s="407"/>
      <c r="P207" s="407"/>
      <c r="Q207" s="407"/>
      <c r="R207" s="407"/>
      <c r="S207" s="407"/>
      <c r="T207" s="407"/>
      <c r="U207" s="407"/>
      <c r="V207" s="407"/>
      <c r="W207" s="407"/>
      <c r="X207" s="407"/>
      <c r="Y207" s="407"/>
      <c r="Z207" s="407"/>
    </row>
    <row r="208" spans="1:26" ht="12.75" customHeight="1">
      <c r="A208" s="407"/>
      <c r="B208" s="407"/>
      <c r="C208" s="544"/>
      <c r="D208" s="544"/>
      <c r="E208" s="544"/>
      <c r="F208" s="407"/>
      <c r="G208" s="407"/>
      <c r="H208" s="407"/>
      <c r="I208" s="407"/>
      <c r="J208" s="407"/>
      <c r="K208" s="407"/>
      <c r="L208" s="407"/>
      <c r="M208" s="407"/>
      <c r="N208" s="407"/>
      <c r="O208" s="407"/>
      <c r="P208" s="407"/>
      <c r="Q208" s="407"/>
      <c r="R208" s="407"/>
      <c r="S208" s="407"/>
      <c r="T208" s="407"/>
      <c r="U208" s="407"/>
      <c r="V208" s="407"/>
      <c r="W208" s="407"/>
      <c r="X208" s="407"/>
      <c r="Y208" s="407"/>
      <c r="Z208" s="407"/>
    </row>
    <row r="209" spans="1:26" ht="12.75" customHeight="1">
      <c r="A209" s="407"/>
      <c r="B209" s="407"/>
      <c r="C209" s="544"/>
      <c r="D209" s="544"/>
      <c r="E209" s="544"/>
      <c r="F209" s="407"/>
      <c r="G209" s="407"/>
      <c r="H209" s="407"/>
      <c r="I209" s="407"/>
      <c r="J209" s="407"/>
      <c r="K209" s="407"/>
      <c r="L209" s="407"/>
      <c r="M209" s="407"/>
      <c r="N209" s="407"/>
      <c r="O209" s="407"/>
      <c r="P209" s="407"/>
      <c r="Q209" s="407"/>
      <c r="R209" s="407"/>
      <c r="S209" s="407"/>
      <c r="T209" s="407"/>
      <c r="U209" s="407"/>
      <c r="V209" s="407"/>
      <c r="W209" s="407"/>
      <c r="X209" s="407"/>
      <c r="Y209" s="407"/>
      <c r="Z209" s="407"/>
    </row>
    <row r="210" spans="1:26" ht="12.75" customHeight="1">
      <c r="A210" s="407"/>
      <c r="B210" s="407"/>
      <c r="C210" s="544"/>
      <c r="D210" s="544"/>
      <c r="E210" s="544"/>
      <c r="F210" s="407"/>
      <c r="G210" s="407"/>
      <c r="H210" s="407"/>
      <c r="I210" s="407"/>
      <c r="J210" s="407"/>
      <c r="K210" s="407"/>
      <c r="L210" s="407"/>
      <c r="M210" s="407"/>
      <c r="N210" s="407"/>
      <c r="O210" s="407"/>
      <c r="P210" s="407"/>
      <c r="Q210" s="407"/>
      <c r="R210" s="407"/>
      <c r="S210" s="407"/>
      <c r="T210" s="407"/>
      <c r="U210" s="407"/>
      <c r="V210" s="407"/>
      <c r="W210" s="407"/>
      <c r="X210" s="407"/>
      <c r="Y210" s="407"/>
      <c r="Z210" s="407"/>
    </row>
    <row r="211" spans="1:26" ht="12.75" customHeight="1">
      <c r="A211" s="407"/>
      <c r="B211" s="407"/>
      <c r="C211" s="544"/>
      <c r="D211" s="544"/>
      <c r="E211" s="544"/>
      <c r="F211" s="407"/>
      <c r="G211" s="407"/>
      <c r="H211" s="407"/>
      <c r="I211" s="407"/>
      <c r="J211" s="407"/>
      <c r="K211" s="407"/>
      <c r="L211" s="407"/>
      <c r="M211" s="407"/>
      <c r="N211" s="407"/>
      <c r="O211" s="407"/>
      <c r="P211" s="407"/>
      <c r="Q211" s="407"/>
      <c r="R211" s="407"/>
      <c r="S211" s="407"/>
      <c r="T211" s="407"/>
      <c r="U211" s="407"/>
      <c r="V211" s="407"/>
      <c r="W211" s="407"/>
      <c r="X211" s="407"/>
      <c r="Y211" s="407"/>
      <c r="Z211" s="407"/>
    </row>
    <row r="212" spans="1:26" ht="12.75" customHeight="1">
      <c r="A212" s="407"/>
      <c r="B212" s="407"/>
      <c r="C212" s="544"/>
      <c r="D212" s="544"/>
      <c r="E212" s="544"/>
      <c r="F212" s="407"/>
      <c r="G212" s="407"/>
      <c r="H212" s="407"/>
      <c r="I212" s="407"/>
      <c r="J212" s="407"/>
      <c r="K212" s="407"/>
      <c r="L212" s="407"/>
      <c r="M212" s="407"/>
      <c r="N212" s="407"/>
      <c r="O212" s="407"/>
      <c r="P212" s="407"/>
      <c r="Q212" s="407"/>
      <c r="R212" s="407"/>
      <c r="S212" s="407"/>
      <c r="T212" s="407"/>
      <c r="U212" s="407"/>
      <c r="V212" s="407"/>
      <c r="W212" s="407"/>
      <c r="X212" s="407"/>
      <c r="Y212" s="407"/>
      <c r="Z212" s="407"/>
    </row>
    <row r="213" spans="1:26" ht="12.75" customHeight="1">
      <c r="A213" s="407"/>
      <c r="B213" s="407"/>
      <c r="C213" s="544"/>
      <c r="D213" s="544"/>
      <c r="E213" s="544"/>
      <c r="F213" s="407"/>
      <c r="G213" s="407"/>
      <c r="H213" s="407"/>
      <c r="I213" s="407"/>
      <c r="J213" s="407"/>
      <c r="K213" s="407"/>
      <c r="L213" s="407"/>
      <c r="M213" s="407"/>
      <c r="N213" s="407"/>
      <c r="O213" s="407"/>
      <c r="P213" s="407"/>
      <c r="Q213" s="407"/>
      <c r="R213" s="407"/>
      <c r="S213" s="407"/>
      <c r="T213" s="407"/>
      <c r="U213" s="407"/>
      <c r="V213" s="407"/>
      <c r="W213" s="407"/>
      <c r="X213" s="407"/>
      <c r="Y213" s="407"/>
      <c r="Z213" s="407"/>
    </row>
    <row r="214" spans="1:26" ht="12.75" customHeight="1">
      <c r="A214" s="407"/>
      <c r="B214" s="407"/>
      <c r="C214" s="544"/>
      <c r="D214" s="544"/>
      <c r="E214" s="544"/>
      <c r="F214" s="407"/>
      <c r="G214" s="407"/>
      <c r="H214" s="407"/>
      <c r="I214" s="407"/>
      <c r="J214" s="407"/>
      <c r="K214" s="407"/>
      <c r="L214" s="407"/>
      <c r="M214" s="407"/>
      <c r="N214" s="407"/>
      <c r="O214" s="407"/>
      <c r="P214" s="407"/>
      <c r="Q214" s="407"/>
      <c r="R214" s="407"/>
      <c r="S214" s="407"/>
      <c r="T214" s="407"/>
      <c r="U214" s="407"/>
      <c r="V214" s="407"/>
      <c r="W214" s="407"/>
      <c r="X214" s="407"/>
      <c r="Y214" s="407"/>
      <c r="Z214" s="407"/>
    </row>
    <row r="215" spans="1:26" ht="12.75" customHeight="1">
      <c r="A215" s="407"/>
      <c r="B215" s="407"/>
      <c r="C215" s="544"/>
      <c r="D215" s="544"/>
      <c r="E215" s="544"/>
      <c r="F215" s="407"/>
      <c r="G215" s="407"/>
      <c r="H215" s="407"/>
      <c r="I215" s="407"/>
      <c r="J215" s="407"/>
      <c r="K215" s="407"/>
      <c r="L215" s="407"/>
      <c r="M215" s="407"/>
      <c r="N215" s="407"/>
      <c r="O215" s="407"/>
      <c r="P215" s="407"/>
      <c r="Q215" s="407"/>
      <c r="R215" s="407"/>
      <c r="S215" s="407"/>
      <c r="T215" s="407"/>
      <c r="U215" s="407"/>
      <c r="V215" s="407"/>
      <c r="W215" s="407"/>
      <c r="X215" s="407"/>
      <c r="Y215" s="407"/>
      <c r="Z215" s="407"/>
    </row>
    <row r="216" spans="1:26" ht="12.75" customHeight="1">
      <c r="A216" s="407"/>
      <c r="B216" s="407"/>
      <c r="C216" s="544"/>
      <c r="D216" s="544"/>
      <c r="E216" s="544"/>
      <c r="F216" s="407"/>
      <c r="G216" s="407"/>
      <c r="H216" s="407"/>
      <c r="I216" s="407"/>
      <c r="J216" s="407"/>
      <c r="K216" s="407"/>
      <c r="L216" s="407"/>
      <c r="M216" s="407"/>
      <c r="N216" s="407"/>
      <c r="O216" s="407"/>
      <c r="P216" s="407"/>
      <c r="Q216" s="407"/>
      <c r="R216" s="407"/>
      <c r="S216" s="407"/>
      <c r="T216" s="407"/>
      <c r="U216" s="407"/>
      <c r="V216" s="407"/>
      <c r="W216" s="407"/>
      <c r="X216" s="407"/>
      <c r="Y216" s="407"/>
      <c r="Z216" s="407"/>
    </row>
    <row r="217" spans="1:26" ht="12.75" customHeight="1">
      <c r="A217" s="407"/>
      <c r="B217" s="407"/>
      <c r="C217" s="544"/>
      <c r="D217" s="544"/>
      <c r="E217" s="544"/>
      <c r="F217" s="407"/>
      <c r="G217" s="407"/>
      <c r="H217" s="407"/>
      <c r="I217" s="407"/>
      <c r="J217" s="407"/>
      <c r="K217" s="407"/>
      <c r="L217" s="407"/>
      <c r="M217" s="407"/>
      <c r="N217" s="407"/>
      <c r="O217" s="407"/>
      <c r="P217" s="407"/>
      <c r="Q217" s="407"/>
      <c r="R217" s="407"/>
      <c r="S217" s="407"/>
      <c r="T217" s="407"/>
      <c r="U217" s="407"/>
      <c r="V217" s="407"/>
      <c r="W217" s="407"/>
      <c r="X217" s="407"/>
      <c r="Y217" s="407"/>
      <c r="Z217" s="407"/>
    </row>
    <row r="218" spans="1:26" ht="12.75" customHeight="1">
      <c r="A218" s="407"/>
      <c r="B218" s="407"/>
      <c r="C218" s="544"/>
      <c r="D218" s="544"/>
      <c r="E218" s="544"/>
      <c r="F218" s="407"/>
      <c r="G218" s="407"/>
      <c r="H218" s="407"/>
      <c r="I218" s="407"/>
      <c r="J218" s="407"/>
      <c r="K218" s="407"/>
      <c r="L218" s="407"/>
      <c r="M218" s="407"/>
      <c r="N218" s="407"/>
      <c r="O218" s="407"/>
      <c r="P218" s="407"/>
      <c r="Q218" s="407"/>
      <c r="R218" s="407"/>
      <c r="S218" s="407"/>
      <c r="T218" s="407"/>
      <c r="U218" s="407"/>
      <c r="V218" s="407"/>
      <c r="W218" s="407"/>
      <c r="X218" s="407"/>
      <c r="Y218" s="407"/>
      <c r="Z218" s="407"/>
    </row>
    <row r="219" spans="1:26" ht="12.75" customHeight="1">
      <c r="A219" s="407"/>
      <c r="B219" s="407"/>
      <c r="C219" s="544"/>
      <c r="D219" s="544"/>
      <c r="E219" s="544"/>
      <c r="F219" s="407"/>
      <c r="G219" s="407"/>
      <c r="H219" s="407"/>
      <c r="I219" s="407"/>
      <c r="J219" s="407"/>
      <c r="K219" s="407"/>
      <c r="L219" s="407"/>
      <c r="M219" s="407"/>
      <c r="N219" s="407"/>
      <c r="O219" s="407"/>
      <c r="P219" s="407"/>
      <c r="Q219" s="407"/>
      <c r="R219" s="407"/>
      <c r="S219" s="407"/>
      <c r="T219" s="407"/>
      <c r="U219" s="407"/>
      <c r="V219" s="407"/>
      <c r="W219" s="407"/>
      <c r="X219" s="407"/>
      <c r="Y219" s="407"/>
      <c r="Z219" s="407"/>
    </row>
    <row r="220" spans="1:26" ht="12.75" customHeight="1">
      <c r="A220" s="407"/>
      <c r="B220" s="407"/>
      <c r="C220" s="544"/>
      <c r="D220" s="544"/>
      <c r="E220" s="544"/>
      <c r="F220" s="407"/>
      <c r="G220" s="407"/>
      <c r="H220" s="407"/>
      <c r="I220" s="407"/>
      <c r="J220" s="407"/>
      <c r="K220" s="407"/>
      <c r="L220" s="407"/>
      <c r="M220" s="407"/>
      <c r="N220" s="407"/>
      <c r="O220" s="407"/>
      <c r="P220" s="407"/>
      <c r="Q220" s="407"/>
      <c r="R220" s="407"/>
      <c r="S220" s="407"/>
      <c r="T220" s="407"/>
      <c r="U220" s="407"/>
      <c r="V220" s="407"/>
      <c r="W220" s="407"/>
      <c r="X220" s="407"/>
      <c r="Y220" s="407"/>
      <c r="Z220" s="407"/>
    </row>
    <row r="221" spans="1:26" ht="12.75" customHeight="1">
      <c r="A221" s="407"/>
      <c r="B221" s="407"/>
      <c r="C221" s="544"/>
      <c r="D221" s="544"/>
      <c r="E221" s="544"/>
      <c r="F221" s="407"/>
      <c r="G221" s="407"/>
      <c r="H221" s="407"/>
      <c r="I221" s="407"/>
      <c r="J221" s="407"/>
      <c r="K221" s="407"/>
      <c r="L221" s="407"/>
      <c r="M221" s="407"/>
      <c r="N221" s="407"/>
      <c r="O221" s="407"/>
      <c r="P221" s="407"/>
      <c r="Q221" s="407"/>
      <c r="R221" s="407"/>
      <c r="S221" s="407"/>
      <c r="T221" s="407"/>
      <c r="U221" s="407"/>
      <c r="V221" s="407"/>
      <c r="W221" s="407"/>
      <c r="X221" s="407"/>
      <c r="Y221" s="407"/>
      <c r="Z221" s="407"/>
    </row>
    <row r="222" spans="1:26" ht="12.75" customHeight="1">
      <c r="A222" s="407"/>
      <c r="B222" s="407"/>
      <c r="C222" s="544"/>
      <c r="D222" s="544"/>
      <c r="E222" s="544"/>
      <c r="F222" s="407"/>
      <c r="G222" s="407"/>
      <c r="H222" s="407"/>
      <c r="I222" s="407"/>
      <c r="J222" s="407"/>
      <c r="K222" s="407"/>
      <c r="L222" s="407"/>
      <c r="M222" s="407"/>
      <c r="N222" s="407"/>
      <c r="O222" s="407"/>
      <c r="P222" s="407"/>
      <c r="Q222" s="407"/>
      <c r="R222" s="407"/>
      <c r="S222" s="407"/>
      <c r="T222" s="407"/>
      <c r="U222" s="407"/>
      <c r="V222" s="407"/>
      <c r="W222" s="407"/>
      <c r="X222" s="407"/>
      <c r="Y222" s="407"/>
      <c r="Z222" s="407"/>
    </row>
    <row r="223" spans="1:26" ht="12.75" customHeight="1">
      <c r="A223" s="407"/>
      <c r="B223" s="407"/>
      <c r="C223" s="544"/>
      <c r="D223" s="544"/>
      <c r="E223" s="544"/>
      <c r="F223" s="407"/>
      <c r="G223" s="407"/>
      <c r="H223" s="407"/>
      <c r="I223" s="407"/>
      <c r="J223" s="407"/>
      <c r="K223" s="407"/>
      <c r="L223" s="407"/>
      <c r="M223" s="407"/>
      <c r="N223" s="407"/>
      <c r="O223" s="407"/>
      <c r="P223" s="407"/>
      <c r="Q223" s="407"/>
      <c r="R223" s="407"/>
      <c r="S223" s="407"/>
      <c r="T223" s="407"/>
      <c r="U223" s="407"/>
      <c r="V223" s="407"/>
      <c r="W223" s="407"/>
      <c r="X223" s="407"/>
      <c r="Y223" s="407"/>
      <c r="Z223" s="407"/>
    </row>
    <row r="224" spans="1:26" ht="12.75" customHeight="1">
      <c r="A224" s="407"/>
      <c r="B224" s="407"/>
      <c r="C224" s="544"/>
      <c r="D224" s="544"/>
      <c r="E224" s="544"/>
      <c r="F224" s="407"/>
      <c r="G224" s="407"/>
      <c r="H224" s="407"/>
      <c r="I224" s="407"/>
      <c r="J224" s="407"/>
      <c r="K224" s="407"/>
      <c r="L224" s="407"/>
      <c r="M224" s="407"/>
      <c r="N224" s="407"/>
      <c r="O224" s="407"/>
      <c r="P224" s="407"/>
      <c r="Q224" s="407"/>
      <c r="R224" s="407"/>
      <c r="S224" s="407"/>
      <c r="T224" s="407"/>
      <c r="U224" s="407"/>
      <c r="V224" s="407"/>
      <c r="W224" s="407"/>
      <c r="X224" s="407"/>
      <c r="Y224" s="407"/>
      <c r="Z224" s="407"/>
    </row>
    <row r="225" spans="1:26" ht="12.75" customHeight="1">
      <c r="A225" s="407"/>
      <c r="B225" s="407"/>
      <c r="C225" s="544"/>
      <c r="D225" s="544"/>
      <c r="E225" s="544"/>
      <c r="F225" s="407"/>
      <c r="G225" s="407"/>
      <c r="H225" s="407"/>
      <c r="I225" s="407"/>
      <c r="J225" s="407"/>
      <c r="K225" s="407"/>
      <c r="L225" s="407"/>
      <c r="M225" s="407"/>
      <c r="N225" s="407"/>
      <c r="O225" s="407"/>
      <c r="P225" s="407"/>
      <c r="Q225" s="407"/>
      <c r="R225" s="407"/>
      <c r="S225" s="407"/>
      <c r="T225" s="407"/>
      <c r="U225" s="407"/>
      <c r="V225" s="407"/>
      <c r="W225" s="407"/>
      <c r="X225" s="407"/>
      <c r="Y225" s="407"/>
      <c r="Z225" s="407"/>
    </row>
    <row r="226" spans="1:26" ht="12.75" customHeight="1">
      <c r="A226" s="407"/>
      <c r="B226" s="407"/>
      <c r="C226" s="544"/>
      <c r="D226" s="544"/>
      <c r="E226" s="544"/>
      <c r="F226" s="407"/>
      <c r="G226" s="407"/>
      <c r="H226" s="407"/>
      <c r="I226" s="407"/>
      <c r="J226" s="407"/>
      <c r="K226" s="407"/>
      <c r="L226" s="407"/>
      <c r="M226" s="407"/>
      <c r="N226" s="407"/>
      <c r="O226" s="407"/>
      <c r="P226" s="407"/>
      <c r="Q226" s="407"/>
      <c r="R226" s="407"/>
      <c r="S226" s="407"/>
      <c r="T226" s="407"/>
      <c r="U226" s="407"/>
      <c r="V226" s="407"/>
      <c r="W226" s="407"/>
      <c r="X226" s="407"/>
      <c r="Y226" s="407"/>
      <c r="Z226" s="407"/>
    </row>
    <row r="227" spans="1:26" ht="12.75" customHeight="1">
      <c r="A227" s="407"/>
      <c r="B227" s="407"/>
      <c r="C227" s="544"/>
      <c r="D227" s="544"/>
      <c r="E227" s="544"/>
      <c r="F227" s="407"/>
      <c r="G227" s="407"/>
      <c r="H227" s="407"/>
      <c r="I227" s="407"/>
      <c r="J227" s="407"/>
      <c r="K227" s="407"/>
      <c r="L227" s="407"/>
      <c r="M227" s="407"/>
      <c r="N227" s="407"/>
      <c r="O227" s="407"/>
      <c r="P227" s="407"/>
      <c r="Q227" s="407"/>
      <c r="R227" s="407"/>
      <c r="S227" s="407"/>
      <c r="T227" s="407"/>
      <c r="U227" s="407"/>
      <c r="V227" s="407"/>
      <c r="W227" s="407"/>
      <c r="X227" s="407"/>
      <c r="Y227" s="407"/>
      <c r="Z227" s="407"/>
    </row>
    <row r="228" spans="1:26" ht="12.75" customHeight="1">
      <c r="A228" s="407"/>
      <c r="B228" s="407"/>
      <c r="C228" s="544"/>
      <c r="D228" s="544"/>
      <c r="E228" s="544"/>
      <c r="F228" s="407"/>
      <c r="G228" s="407"/>
      <c r="H228" s="407"/>
      <c r="I228" s="407"/>
      <c r="J228" s="407"/>
      <c r="K228" s="407"/>
      <c r="L228" s="407"/>
      <c r="M228" s="407"/>
      <c r="N228" s="407"/>
      <c r="O228" s="407"/>
      <c r="P228" s="407"/>
      <c r="Q228" s="407"/>
      <c r="R228" s="407"/>
      <c r="S228" s="407"/>
      <c r="T228" s="407"/>
      <c r="U228" s="407"/>
      <c r="V228" s="407"/>
      <c r="W228" s="407"/>
      <c r="X228" s="407"/>
      <c r="Y228" s="407"/>
      <c r="Z228" s="407"/>
    </row>
    <row r="229" spans="1:26" ht="12.75" customHeight="1">
      <c r="A229" s="407"/>
      <c r="B229" s="407"/>
      <c r="C229" s="544"/>
      <c r="D229" s="544"/>
      <c r="E229" s="544"/>
      <c r="F229" s="407"/>
      <c r="G229" s="407"/>
      <c r="H229" s="407"/>
      <c r="I229" s="407"/>
      <c r="J229" s="407"/>
      <c r="K229" s="407"/>
      <c r="L229" s="407"/>
      <c r="M229" s="407"/>
      <c r="N229" s="407"/>
      <c r="O229" s="407"/>
      <c r="P229" s="407"/>
      <c r="Q229" s="407"/>
      <c r="R229" s="407"/>
      <c r="S229" s="407"/>
      <c r="T229" s="407"/>
      <c r="U229" s="407"/>
      <c r="V229" s="407"/>
      <c r="W229" s="407"/>
      <c r="X229" s="407"/>
      <c r="Y229" s="407"/>
      <c r="Z229" s="407"/>
    </row>
    <row r="230" spans="1:26" ht="12.75" customHeight="1">
      <c r="A230" s="407"/>
      <c r="B230" s="407"/>
      <c r="C230" s="544"/>
      <c r="D230" s="544"/>
      <c r="E230" s="544"/>
      <c r="F230" s="407"/>
      <c r="G230" s="407"/>
      <c r="H230" s="407"/>
      <c r="I230" s="407"/>
      <c r="J230" s="407"/>
      <c r="K230" s="407"/>
      <c r="L230" s="407"/>
      <c r="M230" s="407"/>
      <c r="N230" s="407"/>
      <c r="O230" s="407"/>
      <c r="P230" s="407"/>
      <c r="Q230" s="407"/>
      <c r="R230" s="407"/>
      <c r="S230" s="407"/>
      <c r="T230" s="407"/>
      <c r="U230" s="407"/>
      <c r="V230" s="407"/>
      <c r="W230" s="407"/>
      <c r="X230" s="407"/>
      <c r="Y230" s="407"/>
      <c r="Z230" s="407"/>
    </row>
    <row r="231" spans="1:26" ht="12.75" customHeight="1">
      <c r="A231" s="407"/>
      <c r="B231" s="407"/>
      <c r="C231" s="544"/>
      <c r="D231" s="544"/>
      <c r="E231" s="544"/>
      <c r="F231" s="407"/>
      <c r="G231" s="407"/>
      <c r="H231" s="407"/>
      <c r="I231" s="407"/>
      <c r="J231" s="407"/>
      <c r="K231" s="407"/>
      <c r="L231" s="407"/>
      <c r="M231" s="407"/>
      <c r="N231" s="407"/>
      <c r="O231" s="407"/>
      <c r="P231" s="407"/>
      <c r="Q231" s="407"/>
      <c r="R231" s="407"/>
      <c r="S231" s="407"/>
      <c r="T231" s="407"/>
      <c r="U231" s="407"/>
      <c r="V231" s="407"/>
      <c r="W231" s="407"/>
      <c r="X231" s="407"/>
      <c r="Y231" s="407"/>
      <c r="Z231" s="407"/>
    </row>
    <row r="232" spans="1:26" ht="12.75" customHeight="1">
      <c r="A232" s="407"/>
      <c r="B232" s="407"/>
      <c r="C232" s="544"/>
      <c r="D232" s="544"/>
      <c r="E232" s="544"/>
      <c r="F232" s="407"/>
      <c r="G232" s="407"/>
      <c r="H232" s="407"/>
      <c r="I232" s="407"/>
      <c r="J232" s="407"/>
      <c r="K232" s="407"/>
      <c r="L232" s="407"/>
      <c r="M232" s="407"/>
      <c r="N232" s="407"/>
      <c r="O232" s="407"/>
      <c r="P232" s="407"/>
      <c r="Q232" s="407"/>
      <c r="R232" s="407"/>
      <c r="S232" s="407"/>
      <c r="T232" s="407"/>
      <c r="U232" s="407"/>
      <c r="V232" s="407"/>
      <c r="W232" s="407"/>
      <c r="X232" s="407"/>
      <c r="Y232" s="407"/>
      <c r="Z232" s="407"/>
    </row>
    <row r="233" spans="1:26" ht="12.75" customHeight="1">
      <c r="A233" s="407"/>
      <c r="B233" s="407"/>
      <c r="C233" s="544"/>
      <c r="D233" s="544"/>
      <c r="E233" s="544"/>
      <c r="F233" s="407"/>
      <c r="G233" s="407"/>
      <c r="H233" s="407"/>
      <c r="I233" s="407"/>
      <c r="J233" s="407"/>
      <c r="K233" s="407"/>
      <c r="L233" s="407"/>
      <c r="M233" s="407"/>
      <c r="N233" s="407"/>
      <c r="O233" s="407"/>
      <c r="P233" s="407"/>
      <c r="Q233" s="407"/>
      <c r="R233" s="407"/>
      <c r="S233" s="407"/>
      <c r="T233" s="407"/>
      <c r="U233" s="407"/>
      <c r="V233" s="407"/>
      <c r="W233" s="407"/>
      <c r="X233" s="407"/>
      <c r="Y233" s="407"/>
      <c r="Z233" s="407"/>
    </row>
    <row r="234" spans="1:26" ht="12.75" customHeight="1">
      <c r="A234" s="407"/>
      <c r="B234" s="407"/>
      <c r="C234" s="544"/>
      <c r="D234" s="544"/>
      <c r="E234" s="544"/>
      <c r="F234" s="407"/>
      <c r="G234" s="407"/>
      <c r="H234" s="407"/>
      <c r="I234" s="407"/>
      <c r="J234" s="407"/>
      <c r="K234" s="407"/>
      <c r="L234" s="407"/>
      <c r="M234" s="407"/>
      <c r="N234" s="407"/>
      <c r="O234" s="407"/>
      <c r="P234" s="407"/>
      <c r="Q234" s="407"/>
      <c r="R234" s="407"/>
      <c r="S234" s="407"/>
      <c r="T234" s="407"/>
      <c r="U234" s="407"/>
      <c r="V234" s="407"/>
      <c r="W234" s="407"/>
      <c r="X234" s="407"/>
      <c r="Y234" s="407"/>
      <c r="Z234" s="407"/>
    </row>
    <row r="235" spans="1:26" ht="12.75" customHeight="1">
      <c r="A235" s="407"/>
      <c r="B235" s="407"/>
      <c r="C235" s="544"/>
      <c r="D235" s="544"/>
      <c r="E235" s="544"/>
      <c r="F235" s="407"/>
      <c r="G235" s="407"/>
      <c r="H235" s="407"/>
      <c r="I235" s="407"/>
      <c r="J235" s="407"/>
      <c r="K235" s="407"/>
      <c r="L235" s="407"/>
      <c r="M235" s="407"/>
      <c r="N235" s="407"/>
      <c r="O235" s="407"/>
      <c r="P235" s="407"/>
      <c r="Q235" s="407"/>
      <c r="R235" s="407"/>
      <c r="S235" s="407"/>
      <c r="T235" s="407"/>
      <c r="U235" s="407"/>
      <c r="V235" s="407"/>
      <c r="W235" s="407"/>
      <c r="X235" s="407"/>
      <c r="Y235" s="407"/>
      <c r="Z235" s="407"/>
    </row>
    <row r="236" spans="1:26" ht="12.75" customHeight="1">
      <c r="A236" s="407"/>
      <c r="B236" s="407"/>
      <c r="C236" s="544"/>
      <c r="D236" s="544"/>
      <c r="E236" s="544"/>
      <c r="F236" s="407"/>
      <c r="G236" s="407"/>
      <c r="H236" s="407"/>
      <c r="I236" s="407"/>
      <c r="J236" s="407"/>
      <c r="K236" s="407"/>
      <c r="L236" s="407"/>
      <c r="M236" s="407"/>
      <c r="N236" s="407"/>
      <c r="O236" s="407"/>
      <c r="P236" s="407"/>
      <c r="Q236" s="407"/>
      <c r="R236" s="407"/>
      <c r="S236" s="407"/>
      <c r="T236" s="407"/>
      <c r="U236" s="407"/>
      <c r="V236" s="407"/>
      <c r="W236" s="407"/>
      <c r="X236" s="407"/>
      <c r="Y236" s="407"/>
      <c r="Z236" s="407"/>
    </row>
    <row r="237" spans="1:26" ht="12.75" customHeight="1">
      <c r="A237" s="407"/>
      <c r="B237" s="407"/>
      <c r="C237" s="544"/>
      <c r="D237" s="544"/>
      <c r="E237" s="544"/>
      <c r="F237" s="407"/>
      <c r="G237" s="407"/>
      <c r="H237" s="407"/>
      <c r="I237" s="407"/>
      <c r="J237" s="407"/>
      <c r="K237" s="407"/>
      <c r="L237" s="407"/>
      <c r="M237" s="407"/>
      <c r="N237" s="407"/>
      <c r="O237" s="407"/>
      <c r="P237" s="407"/>
      <c r="Q237" s="407"/>
      <c r="R237" s="407"/>
      <c r="S237" s="407"/>
      <c r="T237" s="407"/>
      <c r="U237" s="407"/>
      <c r="V237" s="407"/>
      <c r="W237" s="407"/>
      <c r="X237" s="407"/>
      <c r="Y237" s="407"/>
      <c r="Z237" s="407"/>
    </row>
    <row r="238" spans="1:26" ht="12.75" customHeight="1">
      <c r="A238" s="407"/>
      <c r="B238" s="407"/>
      <c r="C238" s="544"/>
      <c r="D238" s="544"/>
      <c r="E238" s="544"/>
      <c r="F238" s="407"/>
      <c r="G238" s="407"/>
      <c r="H238" s="407"/>
      <c r="I238" s="407"/>
      <c r="J238" s="407"/>
      <c r="K238" s="407"/>
      <c r="L238" s="407"/>
      <c r="M238" s="407"/>
      <c r="N238" s="407"/>
      <c r="O238" s="407"/>
      <c r="P238" s="407"/>
      <c r="Q238" s="407"/>
      <c r="R238" s="407"/>
      <c r="S238" s="407"/>
      <c r="T238" s="407"/>
      <c r="U238" s="407"/>
      <c r="V238" s="407"/>
      <c r="W238" s="407"/>
      <c r="X238" s="407"/>
      <c r="Y238" s="407"/>
      <c r="Z238" s="407"/>
    </row>
    <row r="239" spans="1:26" ht="12.75" customHeight="1">
      <c r="A239" s="407"/>
      <c r="B239" s="407"/>
      <c r="C239" s="544"/>
      <c r="D239" s="544"/>
      <c r="E239" s="544"/>
      <c r="F239" s="407"/>
      <c r="G239" s="407"/>
      <c r="H239" s="407"/>
      <c r="I239" s="407"/>
      <c r="J239" s="407"/>
      <c r="K239" s="407"/>
      <c r="L239" s="407"/>
      <c r="M239" s="407"/>
      <c r="N239" s="407"/>
      <c r="O239" s="407"/>
      <c r="P239" s="407"/>
      <c r="Q239" s="407"/>
      <c r="R239" s="407"/>
      <c r="S239" s="407"/>
      <c r="T239" s="407"/>
      <c r="U239" s="407"/>
      <c r="V239" s="407"/>
      <c r="W239" s="407"/>
      <c r="X239" s="407"/>
      <c r="Y239" s="407"/>
      <c r="Z239" s="407"/>
    </row>
    <row r="240" spans="1:26" ht="12.75" customHeight="1">
      <c r="A240" s="407"/>
      <c r="B240" s="407"/>
      <c r="C240" s="544"/>
      <c r="D240" s="544"/>
      <c r="E240" s="544"/>
      <c r="F240" s="407"/>
      <c r="G240" s="407"/>
      <c r="H240" s="407"/>
      <c r="I240" s="407"/>
      <c r="J240" s="407"/>
      <c r="K240" s="407"/>
      <c r="L240" s="407"/>
      <c r="M240" s="407"/>
      <c r="N240" s="407"/>
      <c r="O240" s="407"/>
      <c r="P240" s="407"/>
      <c r="Q240" s="407"/>
      <c r="R240" s="407"/>
      <c r="S240" s="407"/>
      <c r="T240" s="407"/>
      <c r="U240" s="407"/>
      <c r="V240" s="407"/>
      <c r="W240" s="407"/>
      <c r="X240" s="407"/>
      <c r="Y240" s="407"/>
      <c r="Z240" s="407"/>
    </row>
    <row r="241" spans="1:26" ht="12.75" customHeight="1">
      <c r="A241" s="407"/>
      <c r="B241" s="407"/>
      <c r="C241" s="544"/>
      <c r="D241" s="544"/>
      <c r="E241" s="544"/>
      <c r="F241" s="407"/>
      <c r="G241" s="407"/>
      <c r="H241" s="407"/>
      <c r="I241" s="407"/>
      <c r="J241" s="407"/>
      <c r="K241" s="407"/>
      <c r="L241" s="407"/>
      <c r="M241" s="407"/>
      <c r="N241" s="407"/>
      <c r="O241" s="407"/>
      <c r="P241" s="407"/>
      <c r="Q241" s="407"/>
      <c r="R241" s="407"/>
      <c r="S241" s="407"/>
      <c r="T241" s="407"/>
      <c r="U241" s="407"/>
      <c r="V241" s="407"/>
      <c r="W241" s="407"/>
      <c r="X241" s="407"/>
      <c r="Y241" s="407"/>
      <c r="Z241" s="407"/>
    </row>
    <row r="242" spans="1:26" ht="12.75" customHeight="1">
      <c r="A242" s="407"/>
      <c r="B242" s="407"/>
      <c r="C242" s="544"/>
      <c r="D242" s="544"/>
      <c r="E242" s="544"/>
      <c r="F242" s="407"/>
      <c r="G242" s="407"/>
      <c r="H242" s="407"/>
      <c r="I242" s="407"/>
      <c r="J242" s="407"/>
      <c r="K242" s="407"/>
      <c r="L242" s="407"/>
      <c r="M242" s="407"/>
      <c r="N242" s="407"/>
      <c r="O242" s="407"/>
      <c r="P242" s="407"/>
      <c r="Q242" s="407"/>
      <c r="R242" s="407"/>
      <c r="S242" s="407"/>
      <c r="T242" s="407"/>
      <c r="U242" s="407"/>
      <c r="V242" s="407"/>
      <c r="W242" s="407"/>
      <c r="X242" s="407"/>
      <c r="Y242" s="407"/>
      <c r="Z242" s="407"/>
    </row>
    <row r="243" spans="1:26" ht="12.75" customHeight="1">
      <c r="A243" s="407"/>
      <c r="B243" s="407"/>
      <c r="C243" s="544"/>
      <c r="D243" s="544"/>
      <c r="E243" s="544"/>
      <c r="F243" s="407"/>
      <c r="G243" s="407"/>
      <c r="H243" s="407"/>
      <c r="I243" s="407"/>
      <c r="J243" s="407"/>
      <c r="K243" s="407"/>
      <c r="L243" s="407"/>
      <c r="M243" s="407"/>
      <c r="N243" s="407"/>
      <c r="O243" s="407"/>
      <c r="P243" s="407"/>
      <c r="Q243" s="407"/>
      <c r="R243" s="407"/>
      <c r="S243" s="407"/>
      <c r="T243" s="407"/>
      <c r="U243" s="407"/>
      <c r="V243" s="407"/>
      <c r="W243" s="407"/>
      <c r="X243" s="407"/>
      <c r="Y243" s="407"/>
      <c r="Z243" s="407"/>
    </row>
    <row r="244" spans="1:26" ht="12.75" customHeight="1">
      <c r="A244" s="407"/>
      <c r="B244" s="407"/>
      <c r="C244" s="544"/>
      <c r="D244" s="544"/>
      <c r="E244" s="544"/>
      <c r="F244" s="407"/>
      <c r="G244" s="407"/>
      <c r="H244" s="407"/>
      <c r="I244" s="407"/>
      <c r="J244" s="407"/>
      <c r="K244" s="407"/>
      <c r="L244" s="407"/>
      <c r="M244" s="407"/>
      <c r="N244" s="407"/>
      <c r="O244" s="407"/>
      <c r="P244" s="407"/>
      <c r="Q244" s="407"/>
      <c r="R244" s="407"/>
      <c r="S244" s="407"/>
      <c r="T244" s="407"/>
      <c r="U244" s="407"/>
      <c r="V244" s="407"/>
      <c r="W244" s="407"/>
      <c r="X244" s="407"/>
      <c r="Y244" s="407"/>
      <c r="Z244" s="407"/>
    </row>
    <row r="245" spans="1:26" ht="12.75" customHeight="1">
      <c r="A245" s="407"/>
      <c r="B245" s="407"/>
      <c r="C245" s="544"/>
      <c r="D245" s="544"/>
      <c r="E245" s="544"/>
      <c r="F245" s="407"/>
      <c r="G245" s="407"/>
      <c r="H245" s="407"/>
      <c r="I245" s="407"/>
      <c r="J245" s="407"/>
      <c r="K245" s="407"/>
      <c r="L245" s="407"/>
      <c r="M245" s="407"/>
      <c r="N245" s="407"/>
      <c r="O245" s="407"/>
      <c r="P245" s="407"/>
      <c r="Q245" s="407"/>
      <c r="R245" s="407"/>
      <c r="S245" s="407"/>
      <c r="T245" s="407"/>
      <c r="U245" s="407"/>
      <c r="V245" s="407"/>
      <c r="W245" s="407"/>
      <c r="X245" s="407"/>
      <c r="Y245" s="407"/>
      <c r="Z245" s="407"/>
    </row>
    <row r="246" spans="1:26" ht="12.75" customHeight="1">
      <c r="A246" s="407"/>
      <c r="B246" s="407"/>
      <c r="C246" s="544"/>
      <c r="D246" s="544"/>
      <c r="E246" s="544"/>
      <c r="F246" s="407"/>
      <c r="G246" s="407"/>
      <c r="H246" s="407"/>
      <c r="I246" s="407"/>
      <c r="J246" s="407"/>
      <c r="K246" s="407"/>
      <c r="L246" s="407"/>
      <c r="M246" s="407"/>
      <c r="N246" s="407"/>
      <c r="O246" s="407"/>
      <c r="P246" s="407"/>
      <c r="Q246" s="407"/>
      <c r="R246" s="407"/>
      <c r="S246" s="407"/>
      <c r="T246" s="407"/>
      <c r="U246" s="407"/>
      <c r="V246" s="407"/>
      <c r="W246" s="407"/>
      <c r="X246" s="407"/>
      <c r="Y246" s="407"/>
      <c r="Z246" s="407"/>
    </row>
    <row r="247" spans="1:26" ht="12.75" customHeight="1">
      <c r="A247" s="407"/>
      <c r="B247" s="407"/>
      <c r="C247" s="544"/>
      <c r="D247" s="544"/>
      <c r="E247" s="544"/>
      <c r="F247" s="407"/>
      <c r="G247" s="407"/>
      <c r="H247" s="407"/>
      <c r="I247" s="407"/>
      <c r="J247" s="407"/>
      <c r="K247" s="407"/>
      <c r="L247" s="407"/>
      <c r="M247" s="407"/>
      <c r="N247" s="407"/>
      <c r="O247" s="407"/>
      <c r="P247" s="407"/>
      <c r="Q247" s="407"/>
      <c r="R247" s="407"/>
      <c r="S247" s="407"/>
      <c r="T247" s="407"/>
      <c r="U247" s="407"/>
      <c r="V247" s="407"/>
      <c r="W247" s="407"/>
      <c r="X247" s="407"/>
      <c r="Y247" s="407"/>
      <c r="Z247" s="407"/>
    </row>
    <row r="248" spans="1:26" ht="12.75" customHeight="1">
      <c r="A248" s="407"/>
      <c r="B248" s="407"/>
      <c r="C248" s="544"/>
      <c r="D248" s="544"/>
      <c r="E248" s="544"/>
      <c r="F248" s="407"/>
      <c r="G248" s="407"/>
      <c r="H248" s="407"/>
      <c r="I248" s="407"/>
      <c r="J248" s="407"/>
      <c r="K248" s="407"/>
      <c r="L248" s="407"/>
      <c r="M248" s="407"/>
      <c r="N248" s="407"/>
      <c r="O248" s="407"/>
      <c r="P248" s="407"/>
      <c r="Q248" s="407"/>
      <c r="R248" s="407"/>
      <c r="S248" s="407"/>
      <c r="T248" s="407"/>
      <c r="U248" s="407"/>
      <c r="V248" s="407"/>
      <c r="W248" s="407"/>
      <c r="X248" s="407"/>
      <c r="Y248" s="407"/>
      <c r="Z248" s="407"/>
    </row>
    <row r="249" spans="1:26" ht="12.75" customHeight="1">
      <c r="A249" s="407"/>
      <c r="B249" s="407"/>
      <c r="C249" s="544"/>
      <c r="D249" s="544"/>
      <c r="E249" s="544"/>
      <c r="F249" s="407"/>
      <c r="G249" s="407"/>
      <c r="H249" s="407"/>
      <c r="I249" s="407"/>
      <c r="J249" s="407"/>
      <c r="K249" s="407"/>
      <c r="L249" s="407"/>
      <c r="M249" s="407"/>
      <c r="N249" s="407"/>
      <c r="O249" s="407"/>
      <c r="P249" s="407"/>
      <c r="Q249" s="407"/>
      <c r="R249" s="407"/>
      <c r="S249" s="407"/>
      <c r="T249" s="407"/>
      <c r="U249" s="407"/>
      <c r="V249" s="407"/>
      <c r="W249" s="407"/>
      <c r="X249" s="407"/>
      <c r="Y249" s="407"/>
      <c r="Z249" s="407"/>
    </row>
    <row r="250" spans="1:26" ht="12.75" customHeight="1">
      <c r="A250" s="407"/>
      <c r="B250" s="407"/>
      <c r="C250" s="544"/>
      <c r="D250" s="544"/>
      <c r="E250" s="544"/>
      <c r="F250" s="407"/>
      <c r="G250" s="407"/>
      <c r="H250" s="407"/>
      <c r="I250" s="407"/>
      <c r="J250" s="407"/>
      <c r="K250" s="407"/>
      <c r="L250" s="407"/>
      <c r="M250" s="407"/>
      <c r="N250" s="407"/>
      <c r="O250" s="407"/>
      <c r="P250" s="407"/>
      <c r="Q250" s="407"/>
      <c r="R250" s="407"/>
      <c r="S250" s="407"/>
      <c r="T250" s="407"/>
      <c r="U250" s="407"/>
      <c r="V250" s="407"/>
      <c r="W250" s="407"/>
      <c r="X250" s="407"/>
      <c r="Y250" s="407"/>
      <c r="Z250" s="407"/>
    </row>
    <row r="251" spans="1:26" ht="12.75" customHeight="1">
      <c r="A251" s="407"/>
      <c r="B251" s="407"/>
      <c r="C251" s="544"/>
      <c r="D251" s="544"/>
      <c r="E251" s="544"/>
      <c r="F251" s="407"/>
      <c r="G251" s="407"/>
      <c r="H251" s="407"/>
      <c r="I251" s="407"/>
      <c r="J251" s="407"/>
      <c r="K251" s="407"/>
      <c r="L251" s="407"/>
      <c r="M251" s="407"/>
      <c r="N251" s="407"/>
      <c r="O251" s="407"/>
      <c r="P251" s="407"/>
      <c r="Q251" s="407"/>
      <c r="R251" s="407"/>
      <c r="S251" s="407"/>
      <c r="T251" s="407"/>
      <c r="U251" s="407"/>
      <c r="V251" s="407"/>
      <c r="W251" s="407"/>
      <c r="X251" s="407"/>
      <c r="Y251" s="407"/>
      <c r="Z251" s="407"/>
    </row>
    <row r="252" spans="1:26" ht="12.75" customHeight="1">
      <c r="A252" s="407"/>
      <c r="B252" s="407"/>
      <c r="C252" s="544"/>
      <c r="D252" s="544"/>
      <c r="E252" s="544"/>
      <c r="F252" s="407"/>
      <c r="G252" s="407"/>
      <c r="H252" s="407"/>
      <c r="I252" s="407"/>
      <c r="J252" s="407"/>
      <c r="K252" s="407"/>
      <c r="L252" s="407"/>
      <c r="M252" s="407"/>
      <c r="N252" s="407"/>
      <c r="O252" s="407"/>
      <c r="P252" s="407"/>
      <c r="Q252" s="407"/>
      <c r="R252" s="407"/>
      <c r="S252" s="407"/>
      <c r="T252" s="407"/>
      <c r="U252" s="407"/>
      <c r="V252" s="407"/>
      <c r="W252" s="407"/>
      <c r="X252" s="407"/>
      <c r="Y252" s="407"/>
      <c r="Z252" s="407"/>
    </row>
    <row r="253" spans="1:26" ht="12.75" customHeight="1">
      <c r="A253" s="407"/>
      <c r="B253" s="407"/>
      <c r="C253" s="544"/>
      <c r="D253" s="544"/>
      <c r="E253" s="544"/>
      <c r="F253" s="407"/>
      <c r="G253" s="407"/>
      <c r="H253" s="407"/>
      <c r="I253" s="407"/>
      <c r="J253" s="407"/>
      <c r="K253" s="407"/>
      <c r="L253" s="407"/>
      <c r="M253" s="407"/>
      <c r="N253" s="407"/>
      <c r="O253" s="407"/>
      <c r="P253" s="407"/>
      <c r="Q253" s="407"/>
      <c r="R253" s="407"/>
      <c r="S253" s="407"/>
      <c r="T253" s="407"/>
      <c r="U253" s="407"/>
      <c r="V253" s="407"/>
      <c r="W253" s="407"/>
      <c r="X253" s="407"/>
      <c r="Y253" s="407"/>
      <c r="Z253" s="407"/>
    </row>
    <row r="254" spans="1:26" ht="12.75" customHeight="1">
      <c r="A254" s="407"/>
      <c r="B254" s="407"/>
      <c r="C254" s="544"/>
      <c r="D254" s="544"/>
      <c r="E254" s="544"/>
      <c r="F254" s="407"/>
      <c r="G254" s="407"/>
      <c r="H254" s="407"/>
      <c r="I254" s="407"/>
      <c r="J254" s="407"/>
      <c r="K254" s="407"/>
      <c r="L254" s="407"/>
      <c r="M254" s="407"/>
      <c r="N254" s="407"/>
      <c r="O254" s="407"/>
      <c r="P254" s="407"/>
      <c r="Q254" s="407"/>
      <c r="R254" s="407"/>
      <c r="S254" s="407"/>
      <c r="T254" s="407"/>
      <c r="U254" s="407"/>
      <c r="V254" s="407"/>
      <c r="W254" s="407"/>
      <c r="X254" s="407"/>
      <c r="Y254" s="407"/>
      <c r="Z254" s="407"/>
    </row>
    <row r="255" spans="1:26" ht="12.75" customHeight="1">
      <c r="A255" s="407"/>
      <c r="B255" s="407"/>
      <c r="C255" s="544"/>
      <c r="D255" s="544"/>
      <c r="E255" s="544"/>
      <c r="F255" s="407"/>
      <c r="G255" s="407"/>
      <c r="H255" s="407"/>
      <c r="I255" s="407"/>
      <c r="J255" s="407"/>
      <c r="K255" s="407"/>
      <c r="L255" s="407"/>
      <c r="M255" s="407"/>
      <c r="N255" s="407"/>
      <c r="O255" s="407"/>
      <c r="P255" s="407"/>
      <c r="Q255" s="407"/>
      <c r="R255" s="407"/>
      <c r="S255" s="407"/>
      <c r="T255" s="407"/>
      <c r="U255" s="407"/>
      <c r="V255" s="407"/>
      <c r="W255" s="407"/>
      <c r="X255" s="407"/>
      <c r="Y255" s="407"/>
      <c r="Z255" s="407"/>
    </row>
    <row r="256" spans="1:26" ht="12.75" customHeight="1">
      <c r="A256" s="407"/>
      <c r="B256" s="407"/>
      <c r="C256" s="544"/>
      <c r="D256" s="544"/>
      <c r="E256" s="544"/>
      <c r="F256" s="407"/>
      <c r="G256" s="407"/>
      <c r="H256" s="407"/>
      <c r="I256" s="407"/>
      <c r="J256" s="407"/>
      <c r="K256" s="407"/>
      <c r="L256" s="407"/>
      <c r="M256" s="407"/>
      <c r="N256" s="407"/>
      <c r="O256" s="407"/>
      <c r="P256" s="407"/>
      <c r="Q256" s="407"/>
      <c r="R256" s="407"/>
      <c r="S256" s="407"/>
      <c r="T256" s="407"/>
      <c r="U256" s="407"/>
      <c r="V256" s="407"/>
      <c r="W256" s="407"/>
      <c r="X256" s="407"/>
      <c r="Y256" s="407"/>
      <c r="Z256" s="407"/>
    </row>
    <row r="257" spans="1:26" ht="12.75" customHeight="1">
      <c r="A257" s="407"/>
      <c r="B257" s="407"/>
      <c r="C257" s="544"/>
      <c r="D257" s="544"/>
      <c r="E257" s="544"/>
      <c r="F257" s="407"/>
      <c r="G257" s="407"/>
      <c r="H257" s="407"/>
      <c r="I257" s="407"/>
      <c r="J257" s="407"/>
      <c r="K257" s="407"/>
      <c r="L257" s="407"/>
      <c r="M257" s="407"/>
      <c r="N257" s="407"/>
      <c r="O257" s="407"/>
      <c r="P257" s="407"/>
      <c r="Q257" s="407"/>
      <c r="R257" s="407"/>
      <c r="S257" s="407"/>
      <c r="T257" s="407"/>
      <c r="U257" s="407"/>
      <c r="V257" s="407"/>
      <c r="W257" s="407"/>
      <c r="X257" s="407"/>
      <c r="Y257" s="407"/>
      <c r="Z257" s="407"/>
    </row>
    <row r="258" spans="1:26" ht="12.75" customHeight="1">
      <c r="A258" s="407"/>
      <c r="B258" s="407"/>
      <c r="C258" s="544"/>
      <c r="D258" s="544"/>
      <c r="E258" s="544"/>
      <c r="F258" s="407"/>
      <c r="G258" s="407"/>
      <c r="H258" s="407"/>
      <c r="I258" s="407"/>
      <c r="J258" s="407"/>
      <c r="K258" s="407"/>
      <c r="L258" s="407"/>
      <c r="M258" s="407"/>
      <c r="N258" s="407"/>
      <c r="O258" s="407"/>
      <c r="P258" s="407"/>
      <c r="Q258" s="407"/>
      <c r="R258" s="407"/>
      <c r="S258" s="407"/>
      <c r="T258" s="407"/>
      <c r="U258" s="407"/>
      <c r="V258" s="407"/>
      <c r="W258" s="407"/>
      <c r="X258" s="407"/>
      <c r="Y258" s="407"/>
      <c r="Z258" s="407"/>
    </row>
    <row r="259" spans="1:26" ht="12.75" customHeight="1">
      <c r="A259" s="407"/>
      <c r="B259" s="407"/>
      <c r="C259" s="544"/>
      <c r="D259" s="544"/>
      <c r="E259" s="544"/>
      <c r="F259" s="407"/>
      <c r="G259" s="407"/>
      <c r="H259" s="407"/>
      <c r="I259" s="407"/>
      <c r="J259" s="407"/>
      <c r="K259" s="407"/>
      <c r="L259" s="407"/>
      <c r="M259" s="407"/>
      <c r="N259" s="407"/>
      <c r="O259" s="407"/>
      <c r="P259" s="407"/>
      <c r="Q259" s="407"/>
      <c r="R259" s="407"/>
      <c r="S259" s="407"/>
      <c r="T259" s="407"/>
      <c r="U259" s="407"/>
      <c r="V259" s="407"/>
      <c r="W259" s="407"/>
      <c r="X259" s="407"/>
      <c r="Y259" s="407"/>
      <c r="Z259" s="407"/>
    </row>
    <row r="260" spans="1:26" ht="12.75" customHeight="1">
      <c r="A260" s="407"/>
      <c r="B260" s="407"/>
      <c r="C260" s="544"/>
      <c r="D260" s="544"/>
      <c r="E260" s="544"/>
      <c r="F260" s="407"/>
      <c r="G260" s="407"/>
      <c r="H260" s="407"/>
      <c r="I260" s="407"/>
      <c r="J260" s="407"/>
      <c r="K260" s="407"/>
      <c r="L260" s="407"/>
      <c r="M260" s="407"/>
      <c r="N260" s="407"/>
      <c r="O260" s="407"/>
      <c r="P260" s="407"/>
      <c r="Q260" s="407"/>
      <c r="R260" s="407"/>
      <c r="S260" s="407"/>
      <c r="T260" s="407"/>
      <c r="U260" s="407"/>
      <c r="V260" s="407"/>
      <c r="W260" s="407"/>
      <c r="X260" s="407"/>
      <c r="Y260" s="407"/>
      <c r="Z260" s="407"/>
    </row>
    <row r="261" spans="1:26" ht="12.75" customHeight="1">
      <c r="A261" s="407"/>
      <c r="B261" s="407"/>
      <c r="C261" s="544"/>
      <c r="D261" s="544"/>
      <c r="E261" s="544"/>
      <c r="F261" s="407"/>
      <c r="G261" s="407"/>
      <c r="H261" s="407"/>
      <c r="I261" s="407"/>
      <c r="J261" s="407"/>
      <c r="K261" s="407"/>
      <c r="L261" s="407"/>
      <c r="M261" s="407"/>
      <c r="N261" s="407"/>
      <c r="O261" s="407"/>
      <c r="P261" s="407"/>
      <c r="Q261" s="407"/>
      <c r="R261" s="407"/>
      <c r="S261" s="407"/>
      <c r="T261" s="407"/>
      <c r="U261" s="407"/>
      <c r="V261" s="407"/>
      <c r="W261" s="407"/>
      <c r="X261" s="407"/>
      <c r="Y261" s="407"/>
      <c r="Z261" s="407"/>
    </row>
    <row r="262" spans="1:26" ht="12.75" customHeight="1">
      <c r="A262" s="407"/>
      <c r="B262" s="407"/>
      <c r="C262" s="544"/>
      <c r="D262" s="544"/>
      <c r="E262" s="544"/>
      <c r="F262" s="407"/>
      <c r="G262" s="407"/>
      <c r="H262" s="407"/>
      <c r="I262" s="407"/>
      <c r="J262" s="407"/>
      <c r="K262" s="407"/>
      <c r="L262" s="407"/>
      <c r="M262" s="407"/>
      <c r="N262" s="407"/>
      <c r="O262" s="407"/>
      <c r="P262" s="407"/>
      <c r="Q262" s="407"/>
      <c r="R262" s="407"/>
      <c r="S262" s="407"/>
      <c r="T262" s="407"/>
      <c r="U262" s="407"/>
      <c r="V262" s="407"/>
      <c r="W262" s="407"/>
      <c r="X262" s="407"/>
      <c r="Y262" s="407"/>
      <c r="Z262" s="407"/>
    </row>
    <row r="263" spans="1:26" ht="12.75" customHeight="1">
      <c r="A263" s="407"/>
      <c r="B263" s="407"/>
      <c r="C263" s="544"/>
      <c r="D263" s="544"/>
      <c r="E263" s="544"/>
      <c r="F263" s="407"/>
      <c r="G263" s="407"/>
      <c r="H263" s="407"/>
      <c r="I263" s="407"/>
      <c r="J263" s="407"/>
      <c r="K263" s="407"/>
      <c r="L263" s="407"/>
      <c r="M263" s="407"/>
      <c r="N263" s="407"/>
      <c r="O263" s="407"/>
      <c r="P263" s="407"/>
      <c r="Q263" s="407"/>
      <c r="R263" s="407"/>
      <c r="S263" s="407"/>
      <c r="T263" s="407"/>
      <c r="U263" s="407"/>
      <c r="V263" s="407"/>
      <c r="W263" s="407"/>
      <c r="X263" s="407"/>
      <c r="Y263" s="407"/>
      <c r="Z263" s="407"/>
    </row>
    <row r="264" spans="1:26" ht="12.75" customHeight="1">
      <c r="A264" s="407"/>
      <c r="B264" s="407"/>
      <c r="C264" s="544"/>
      <c r="D264" s="544"/>
      <c r="E264" s="544"/>
      <c r="F264" s="407"/>
      <c r="G264" s="407"/>
      <c r="H264" s="407"/>
      <c r="I264" s="407"/>
      <c r="J264" s="407"/>
      <c r="K264" s="407"/>
      <c r="L264" s="407"/>
      <c r="M264" s="407"/>
      <c r="N264" s="407"/>
      <c r="O264" s="407"/>
      <c r="P264" s="407"/>
      <c r="Q264" s="407"/>
      <c r="R264" s="407"/>
      <c r="S264" s="407"/>
      <c r="T264" s="407"/>
      <c r="U264" s="407"/>
      <c r="V264" s="407"/>
      <c r="W264" s="407"/>
      <c r="X264" s="407"/>
      <c r="Y264" s="407"/>
      <c r="Z264" s="407"/>
    </row>
    <row r="265" spans="1:26" ht="12.75" customHeight="1">
      <c r="A265" s="407"/>
      <c r="B265" s="407"/>
      <c r="C265" s="544"/>
      <c r="D265" s="544"/>
      <c r="E265" s="544"/>
      <c r="F265" s="407"/>
      <c r="G265" s="407"/>
      <c r="H265" s="407"/>
      <c r="I265" s="407"/>
      <c r="J265" s="407"/>
      <c r="K265" s="407"/>
      <c r="L265" s="407"/>
      <c r="M265" s="407"/>
      <c r="N265" s="407"/>
      <c r="O265" s="407"/>
      <c r="P265" s="407"/>
      <c r="Q265" s="407"/>
      <c r="R265" s="407"/>
      <c r="S265" s="407"/>
      <c r="T265" s="407"/>
      <c r="U265" s="407"/>
      <c r="V265" s="407"/>
      <c r="W265" s="407"/>
      <c r="X265" s="407"/>
      <c r="Y265" s="407"/>
      <c r="Z265" s="407"/>
    </row>
    <row r="266" spans="1:26" ht="12.75" customHeight="1">
      <c r="A266" s="407"/>
      <c r="B266" s="407"/>
      <c r="C266" s="544"/>
      <c r="D266" s="544"/>
      <c r="E266" s="544"/>
      <c r="F266" s="407"/>
      <c r="G266" s="407"/>
      <c r="H266" s="407"/>
      <c r="I266" s="407"/>
      <c r="J266" s="407"/>
      <c r="K266" s="407"/>
      <c r="L266" s="407"/>
      <c r="M266" s="407"/>
      <c r="N266" s="407"/>
      <c r="O266" s="407"/>
      <c r="P266" s="407"/>
      <c r="Q266" s="407"/>
      <c r="R266" s="407"/>
      <c r="S266" s="407"/>
      <c r="T266" s="407"/>
      <c r="U266" s="407"/>
      <c r="V266" s="407"/>
      <c r="W266" s="407"/>
      <c r="X266" s="407"/>
      <c r="Y266" s="407"/>
      <c r="Z266" s="407"/>
    </row>
    <row r="267" spans="1:26" ht="12.75" customHeight="1">
      <c r="A267" s="407"/>
      <c r="B267" s="407"/>
      <c r="C267" s="544"/>
      <c r="D267" s="544"/>
      <c r="E267" s="544"/>
      <c r="F267" s="407"/>
      <c r="G267" s="407"/>
      <c r="H267" s="407"/>
      <c r="I267" s="407"/>
      <c r="J267" s="407"/>
      <c r="K267" s="407"/>
      <c r="L267" s="407"/>
      <c r="M267" s="407"/>
      <c r="N267" s="407"/>
      <c r="O267" s="407"/>
      <c r="P267" s="407"/>
      <c r="Q267" s="407"/>
      <c r="R267" s="407"/>
      <c r="S267" s="407"/>
      <c r="T267" s="407"/>
      <c r="U267" s="407"/>
      <c r="V267" s="407"/>
      <c r="W267" s="407"/>
      <c r="X267" s="407"/>
      <c r="Y267" s="407"/>
      <c r="Z267" s="407"/>
    </row>
    <row r="268" spans="1:26" ht="12.75" customHeight="1">
      <c r="A268" s="407"/>
      <c r="B268" s="407"/>
      <c r="C268" s="544"/>
      <c r="D268" s="544"/>
      <c r="E268" s="544"/>
      <c r="F268" s="407"/>
      <c r="G268" s="407"/>
      <c r="H268" s="407"/>
      <c r="I268" s="407"/>
      <c r="J268" s="407"/>
      <c r="K268" s="407"/>
      <c r="L268" s="407"/>
      <c r="M268" s="407"/>
      <c r="N268" s="407"/>
      <c r="O268" s="407"/>
      <c r="P268" s="407"/>
      <c r="Q268" s="407"/>
      <c r="R268" s="407"/>
      <c r="S268" s="407"/>
      <c r="T268" s="407"/>
      <c r="U268" s="407"/>
      <c r="V268" s="407"/>
      <c r="W268" s="407"/>
      <c r="X268" s="407"/>
      <c r="Y268" s="407"/>
      <c r="Z268" s="407"/>
    </row>
    <row r="269" spans="1:26" ht="12.75" customHeight="1">
      <c r="A269" s="407"/>
      <c r="B269" s="407"/>
      <c r="C269" s="544"/>
      <c r="D269" s="544"/>
      <c r="E269" s="544"/>
      <c r="F269" s="407"/>
      <c r="G269" s="407"/>
      <c r="H269" s="407"/>
      <c r="I269" s="407"/>
      <c r="J269" s="407"/>
      <c r="K269" s="407"/>
      <c r="L269" s="407"/>
      <c r="M269" s="407"/>
      <c r="N269" s="407"/>
      <c r="O269" s="407"/>
      <c r="P269" s="407"/>
      <c r="Q269" s="407"/>
      <c r="R269" s="407"/>
      <c r="S269" s="407"/>
      <c r="T269" s="407"/>
      <c r="U269" s="407"/>
      <c r="V269" s="407"/>
      <c r="W269" s="407"/>
      <c r="X269" s="407"/>
      <c r="Y269" s="407"/>
      <c r="Z269" s="407"/>
    </row>
    <row r="270" spans="1:26" ht="12.75" customHeight="1">
      <c r="A270" s="407"/>
      <c r="B270" s="407"/>
      <c r="C270" s="544"/>
      <c r="D270" s="544"/>
      <c r="E270" s="544"/>
      <c r="F270" s="407"/>
      <c r="G270" s="407"/>
      <c r="H270" s="407"/>
      <c r="I270" s="407"/>
      <c r="J270" s="407"/>
      <c r="K270" s="407"/>
      <c r="L270" s="407"/>
      <c r="M270" s="407"/>
      <c r="N270" s="407"/>
      <c r="O270" s="407"/>
      <c r="P270" s="407"/>
      <c r="Q270" s="407"/>
      <c r="R270" s="407"/>
      <c r="S270" s="407"/>
      <c r="T270" s="407"/>
      <c r="U270" s="407"/>
      <c r="V270" s="407"/>
      <c r="W270" s="407"/>
      <c r="X270" s="407"/>
      <c r="Y270" s="407"/>
      <c r="Z270" s="407"/>
    </row>
    <row r="271" spans="1:26" ht="12.75" customHeight="1">
      <c r="A271" s="407"/>
      <c r="B271" s="407"/>
      <c r="C271" s="544"/>
      <c r="D271" s="544"/>
      <c r="E271" s="544"/>
      <c r="F271" s="407"/>
      <c r="G271" s="407"/>
      <c r="H271" s="407"/>
      <c r="I271" s="407"/>
      <c r="J271" s="407"/>
      <c r="K271" s="407"/>
      <c r="L271" s="407"/>
      <c r="M271" s="407"/>
      <c r="N271" s="407"/>
      <c r="O271" s="407"/>
      <c r="P271" s="407"/>
      <c r="Q271" s="407"/>
      <c r="R271" s="407"/>
      <c r="S271" s="407"/>
      <c r="T271" s="407"/>
      <c r="U271" s="407"/>
      <c r="V271" s="407"/>
      <c r="W271" s="407"/>
      <c r="X271" s="407"/>
      <c r="Y271" s="407"/>
      <c r="Z271" s="407"/>
    </row>
    <row r="272" spans="1:26" ht="12.75" customHeight="1">
      <c r="A272" s="407"/>
      <c r="B272" s="407"/>
      <c r="C272" s="544"/>
      <c r="D272" s="544"/>
      <c r="E272" s="544"/>
      <c r="F272" s="407"/>
      <c r="G272" s="407"/>
      <c r="H272" s="407"/>
      <c r="I272" s="407"/>
      <c r="J272" s="407"/>
      <c r="K272" s="407"/>
      <c r="L272" s="407"/>
      <c r="M272" s="407"/>
      <c r="N272" s="407"/>
      <c r="O272" s="407"/>
      <c r="P272" s="407"/>
      <c r="Q272" s="407"/>
      <c r="R272" s="407"/>
      <c r="S272" s="407"/>
      <c r="T272" s="407"/>
      <c r="U272" s="407"/>
      <c r="V272" s="407"/>
      <c r="W272" s="407"/>
      <c r="X272" s="407"/>
      <c r="Y272" s="407"/>
      <c r="Z272" s="407"/>
    </row>
    <row r="273" spans="1:26" ht="12.75" customHeight="1">
      <c r="A273" s="407"/>
      <c r="B273" s="407"/>
      <c r="C273" s="544"/>
      <c r="D273" s="544"/>
      <c r="E273" s="544"/>
      <c r="F273" s="407"/>
      <c r="G273" s="407"/>
      <c r="H273" s="407"/>
      <c r="I273" s="407"/>
      <c r="J273" s="407"/>
      <c r="K273" s="407"/>
      <c r="L273" s="407"/>
      <c r="M273" s="407"/>
      <c r="N273" s="407"/>
      <c r="O273" s="407"/>
      <c r="P273" s="407"/>
      <c r="Q273" s="407"/>
      <c r="R273" s="407"/>
      <c r="S273" s="407"/>
      <c r="T273" s="407"/>
      <c r="U273" s="407"/>
      <c r="V273" s="407"/>
      <c r="W273" s="407"/>
      <c r="X273" s="407"/>
      <c r="Y273" s="407"/>
      <c r="Z273" s="407"/>
    </row>
    <row r="274" spans="1:26" ht="12.75" customHeight="1">
      <c r="A274" s="407"/>
      <c r="B274" s="407"/>
      <c r="C274" s="544"/>
      <c r="D274" s="544"/>
      <c r="E274" s="544"/>
      <c r="F274" s="407"/>
      <c r="G274" s="407"/>
      <c r="H274" s="407"/>
      <c r="I274" s="407"/>
      <c r="J274" s="407"/>
      <c r="K274" s="407"/>
      <c r="L274" s="407"/>
      <c r="M274" s="407"/>
      <c r="N274" s="407"/>
      <c r="O274" s="407"/>
      <c r="P274" s="407"/>
      <c r="Q274" s="407"/>
      <c r="R274" s="407"/>
      <c r="S274" s="407"/>
      <c r="T274" s="407"/>
      <c r="U274" s="407"/>
      <c r="V274" s="407"/>
      <c r="W274" s="407"/>
      <c r="X274" s="407"/>
      <c r="Y274" s="407"/>
      <c r="Z274" s="407"/>
    </row>
    <row r="275" spans="1:26" ht="12.75" customHeight="1">
      <c r="A275" s="407"/>
      <c r="B275" s="407"/>
      <c r="C275" s="544"/>
      <c r="D275" s="544"/>
      <c r="E275" s="544"/>
      <c r="F275" s="407"/>
      <c r="G275" s="407"/>
      <c r="H275" s="407"/>
      <c r="I275" s="407"/>
      <c r="J275" s="407"/>
      <c r="K275" s="407"/>
      <c r="L275" s="407"/>
      <c r="M275" s="407"/>
      <c r="N275" s="407"/>
      <c r="O275" s="407"/>
      <c r="P275" s="407"/>
      <c r="Q275" s="407"/>
      <c r="R275" s="407"/>
      <c r="S275" s="407"/>
      <c r="T275" s="407"/>
      <c r="U275" s="407"/>
      <c r="V275" s="407"/>
      <c r="W275" s="407"/>
      <c r="X275" s="407"/>
      <c r="Y275" s="407"/>
      <c r="Z275" s="407"/>
    </row>
    <row r="276" spans="1:26" ht="12.75" customHeight="1">
      <c r="A276" s="407"/>
      <c r="B276" s="407"/>
      <c r="C276" s="544"/>
      <c r="D276" s="544"/>
      <c r="E276" s="544"/>
      <c r="F276" s="407"/>
      <c r="G276" s="407"/>
      <c r="H276" s="407"/>
      <c r="I276" s="407"/>
      <c r="J276" s="407"/>
      <c r="K276" s="407"/>
      <c r="L276" s="407"/>
      <c r="M276" s="407"/>
      <c r="N276" s="407"/>
      <c r="O276" s="407"/>
      <c r="P276" s="407"/>
      <c r="Q276" s="407"/>
      <c r="R276" s="407"/>
      <c r="S276" s="407"/>
      <c r="T276" s="407"/>
      <c r="U276" s="407"/>
      <c r="V276" s="407"/>
      <c r="W276" s="407"/>
      <c r="X276" s="407"/>
      <c r="Y276" s="407"/>
      <c r="Z276" s="407"/>
    </row>
    <row r="277" spans="1:26" ht="12.75" customHeight="1">
      <c r="A277" s="407"/>
      <c r="B277" s="407"/>
      <c r="C277" s="544"/>
      <c r="D277" s="544"/>
      <c r="E277" s="544"/>
      <c r="F277" s="407"/>
      <c r="G277" s="407"/>
      <c r="H277" s="407"/>
      <c r="I277" s="407"/>
      <c r="J277" s="407"/>
      <c r="K277" s="407"/>
      <c r="L277" s="407"/>
      <c r="M277" s="407"/>
      <c r="N277" s="407"/>
      <c r="O277" s="407"/>
      <c r="P277" s="407"/>
      <c r="Q277" s="407"/>
      <c r="R277" s="407"/>
      <c r="S277" s="407"/>
      <c r="T277" s="407"/>
      <c r="U277" s="407"/>
      <c r="V277" s="407"/>
      <c r="W277" s="407"/>
      <c r="X277" s="407"/>
      <c r="Y277" s="407"/>
      <c r="Z277" s="407"/>
    </row>
    <row r="278" spans="1:26" ht="12.75" customHeight="1">
      <c r="A278" s="407"/>
      <c r="B278" s="407"/>
      <c r="C278" s="544"/>
      <c r="D278" s="544"/>
      <c r="E278" s="544"/>
      <c r="F278" s="407"/>
      <c r="G278" s="407"/>
      <c r="H278" s="407"/>
      <c r="I278" s="407"/>
      <c r="J278" s="407"/>
      <c r="K278" s="407"/>
      <c r="L278" s="407"/>
      <c r="M278" s="407"/>
      <c r="N278" s="407"/>
      <c r="O278" s="407"/>
      <c r="P278" s="407"/>
      <c r="Q278" s="407"/>
      <c r="R278" s="407"/>
      <c r="S278" s="407"/>
      <c r="T278" s="407"/>
      <c r="U278" s="407"/>
      <c r="V278" s="407"/>
      <c r="W278" s="407"/>
      <c r="X278" s="407"/>
      <c r="Y278" s="407"/>
      <c r="Z278" s="407"/>
    </row>
    <row r="279" spans="1:26" ht="12.75" customHeight="1">
      <c r="A279" s="407"/>
      <c r="B279" s="407"/>
      <c r="C279" s="544"/>
      <c r="D279" s="544"/>
      <c r="E279" s="544"/>
      <c r="F279" s="407"/>
      <c r="G279" s="407"/>
      <c r="H279" s="407"/>
      <c r="I279" s="407"/>
      <c r="J279" s="407"/>
      <c r="K279" s="407"/>
      <c r="L279" s="407"/>
      <c r="M279" s="407"/>
      <c r="N279" s="407"/>
      <c r="O279" s="407"/>
      <c r="P279" s="407"/>
      <c r="Q279" s="407"/>
      <c r="R279" s="407"/>
      <c r="S279" s="407"/>
      <c r="T279" s="407"/>
      <c r="U279" s="407"/>
      <c r="V279" s="407"/>
      <c r="W279" s="407"/>
      <c r="X279" s="407"/>
      <c r="Y279" s="407"/>
      <c r="Z279" s="407"/>
    </row>
    <row r="280" spans="1:26" ht="12.75" customHeight="1">
      <c r="A280" s="407"/>
      <c r="B280" s="407"/>
      <c r="C280" s="544"/>
      <c r="D280" s="544"/>
      <c r="E280" s="544"/>
      <c r="F280" s="407"/>
      <c r="G280" s="407"/>
      <c r="H280" s="407"/>
      <c r="I280" s="407"/>
      <c r="J280" s="407"/>
      <c r="K280" s="407"/>
      <c r="L280" s="407"/>
      <c r="M280" s="407"/>
      <c r="N280" s="407"/>
      <c r="O280" s="407"/>
      <c r="P280" s="407"/>
      <c r="Q280" s="407"/>
      <c r="R280" s="407"/>
      <c r="S280" s="407"/>
      <c r="T280" s="407"/>
      <c r="U280" s="407"/>
      <c r="V280" s="407"/>
      <c r="W280" s="407"/>
      <c r="X280" s="407"/>
      <c r="Y280" s="407"/>
      <c r="Z280" s="407"/>
    </row>
    <row r="281" spans="1:26" ht="12.75" customHeight="1">
      <c r="A281" s="407"/>
      <c r="B281" s="407"/>
      <c r="C281" s="544"/>
      <c r="D281" s="544"/>
      <c r="E281" s="544"/>
      <c r="F281" s="407"/>
      <c r="G281" s="407"/>
      <c r="H281" s="407"/>
      <c r="I281" s="407"/>
      <c r="J281" s="407"/>
      <c r="K281" s="407"/>
      <c r="L281" s="407"/>
      <c r="M281" s="407"/>
      <c r="N281" s="407"/>
      <c r="O281" s="407"/>
      <c r="P281" s="407"/>
      <c r="Q281" s="407"/>
      <c r="R281" s="407"/>
      <c r="S281" s="407"/>
      <c r="T281" s="407"/>
      <c r="U281" s="407"/>
      <c r="V281" s="407"/>
      <c r="W281" s="407"/>
      <c r="X281" s="407"/>
      <c r="Y281" s="407"/>
      <c r="Z281" s="407"/>
    </row>
    <row r="282" spans="1:26" ht="12.75" customHeight="1">
      <c r="A282" s="407"/>
      <c r="B282" s="407"/>
      <c r="C282" s="544"/>
      <c r="D282" s="544"/>
      <c r="E282" s="544"/>
      <c r="F282" s="407"/>
      <c r="G282" s="407"/>
      <c r="H282" s="407"/>
      <c r="I282" s="407"/>
      <c r="J282" s="407"/>
      <c r="K282" s="407"/>
      <c r="L282" s="407"/>
      <c r="M282" s="407"/>
      <c r="N282" s="407"/>
      <c r="O282" s="407"/>
      <c r="P282" s="407"/>
      <c r="Q282" s="407"/>
      <c r="R282" s="407"/>
      <c r="S282" s="407"/>
      <c r="T282" s="407"/>
      <c r="U282" s="407"/>
      <c r="V282" s="407"/>
      <c r="W282" s="407"/>
      <c r="X282" s="407"/>
      <c r="Y282" s="407"/>
      <c r="Z282" s="407"/>
    </row>
    <row r="283" spans="1:26" ht="12.75" customHeight="1">
      <c r="A283" s="407"/>
      <c r="B283" s="407"/>
      <c r="C283" s="544"/>
      <c r="D283" s="544"/>
      <c r="E283" s="544"/>
      <c r="F283" s="407"/>
      <c r="G283" s="407"/>
      <c r="H283" s="407"/>
      <c r="I283" s="407"/>
      <c r="J283" s="407"/>
      <c r="K283" s="407"/>
      <c r="L283" s="407"/>
      <c r="M283" s="407"/>
      <c r="N283" s="407"/>
      <c r="O283" s="407"/>
      <c r="P283" s="407"/>
      <c r="Q283" s="407"/>
      <c r="R283" s="407"/>
      <c r="S283" s="407"/>
      <c r="T283" s="407"/>
      <c r="U283" s="407"/>
      <c r="V283" s="407"/>
      <c r="W283" s="407"/>
      <c r="X283" s="407"/>
      <c r="Y283" s="407"/>
      <c r="Z283" s="407"/>
    </row>
    <row r="284" spans="1:26" ht="12.75" customHeight="1">
      <c r="A284" s="407"/>
      <c r="B284" s="407"/>
      <c r="C284" s="544"/>
      <c r="D284" s="544"/>
      <c r="E284" s="544"/>
      <c r="F284" s="407"/>
      <c r="G284" s="407"/>
      <c r="H284" s="407"/>
      <c r="I284" s="407"/>
      <c r="J284" s="407"/>
      <c r="K284" s="407"/>
      <c r="L284" s="407"/>
      <c r="M284" s="407"/>
      <c r="N284" s="407"/>
      <c r="O284" s="407"/>
      <c r="P284" s="407"/>
      <c r="Q284" s="407"/>
      <c r="R284" s="407"/>
      <c r="S284" s="407"/>
      <c r="T284" s="407"/>
      <c r="U284" s="407"/>
      <c r="V284" s="407"/>
      <c r="W284" s="407"/>
      <c r="X284" s="407"/>
      <c r="Y284" s="407"/>
      <c r="Z284" s="407"/>
    </row>
    <row r="285" spans="1:26" ht="12.75" customHeight="1">
      <c r="A285" s="407"/>
      <c r="B285" s="407"/>
      <c r="C285" s="544"/>
      <c r="D285" s="544"/>
      <c r="E285" s="544"/>
      <c r="F285" s="407"/>
      <c r="G285" s="407"/>
      <c r="H285" s="407"/>
      <c r="I285" s="407"/>
      <c r="J285" s="407"/>
      <c r="K285" s="407"/>
      <c r="L285" s="407"/>
      <c r="M285" s="407"/>
      <c r="N285" s="407"/>
      <c r="O285" s="407"/>
      <c r="P285" s="407"/>
      <c r="Q285" s="407"/>
      <c r="R285" s="407"/>
      <c r="S285" s="407"/>
      <c r="T285" s="407"/>
      <c r="U285" s="407"/>
      <c r="V285" s="407"/>
      <c r="W285" s="407"/>
      <c r="X285" s="407"/>
      <c r="Y285" s="407"/>
      <c r="Z285" s="407"/>
    </row>
    <row r="286" spans="1:26" ht="12.75" customHeight="1">
      <c r="A286" s="407"/>
      <c r="B286" s="407"/>
      <c r="C286" s="544"/>
      <c r="D286" s="544"/>
      <c r="E286" s="544"/>
      <c r="F286" s="407"/>
      <c r="G286" s="407"/>
      <c r="H286" s="407"/>
      <c r="I286" s="407"/>
      <c r="J286" s="407"/>
      <c r="K286" s="407"/>
      <c r="L286" s="407"/>
      <c r="M286" s="407"/>
      <c r="N286" s="407"/>
      <c r="O286" s="407"/>
      <c r="P286" s="407"/>
      <c r="Q286" s="407"/>
      <c r="R286" s="407"/>
      <c r="S286" s="407"/>
      <c r="T286" s="407"/>
      <c r="U286" s="407"/>
      <c r="V286" s="407"/>
      <c r="W286" s="407"/>
      <c r="X286" s="407"/>
      <c r="Y286" s="407"/>
      <c r="Z286" s="407"/>
    </row>
    <row r="287" spans="1:26" ht="12.75" customHeight="1">
      <c r="A287" s="407"/>
      <c r="B287" s="407"/>
      <c r="C287" s="544"/>
      <c r="D287" s="544"/>
      <c r="E287" s="544"/>
      <c r="F287" s="407"/>
      <c r="G287" s="407"/>
      <c r="H287" s="407"/>
      <c r="I287" s="407"/>
      <c r="J287" s="407"/>
      <c r="K287" s="407"/>
      <c r="L287" s="407"/>
      <c r="M287" s="407"/>
      <c r="N287" s="407"/>
      <c r="O287" s="407"/>
      <c r="P287" s="407"/>
      <c r="Q287" s="407"/>
      <c r="R287" s="407"/>
      <c r="S287" s="407"/>
      <c r="T287" s="407"/>
      <c r="U287" s="407"/>
      <c r="V287" s="407"/>
      <c r="W287" s="407"/>
      <c r="X287" s="407"/>
      <c r="Y287" s="407"/>
      <c r="Z287" s="407"/>
    </row>
    <row r="288" spans="1:26" ht="12.75" customHeight="1">
      <c r="A288" s="407"/>
      <c r="B288" s="407"/>
      <c r="C288" s="544"/>
      <c r="D288" s="544"/>
      <c r="E288" s="544"/>
      <c r="F288" s="407"/>
      <c r="G288" s="407"/>
      <c r="H288" s="407"/>
      <c r="I288" s="407"/>
      <c r="J288" s="407"/>
      <c r="K288" s="407"/>
      <c r="L288" s="407"/>
      <c r="M288" s="407"/>
      <c r="N288" s="407"/>
      <c r="O288" s="407"/>
      <c r="P288" s="407"/>
      <c r="Q288" s="407"/>
      <c r="R288" s="407"/>
      <c r="S288" s="407"/>
      <c r="T288" s="407"/>
      <c r="U288" s="407"/>
      <c r="V288" s="407"/>
      <c r="W288" s="407"/>
      <c r="X288" s="407"/>
      <c r="Y288" s="407"/>
      <c r="Z288" s="407"/>
    </row>
    <row r="289" spans="1:26" ht="12.75" customHeight="1">
      <c r="A289" s="407"/>
      <c r="B289" s="407"/>
      <c r="C289" s="544"/>
      <c r="D289" s="544"/>
      <c r="E289" s="544"/>
      <c r="F289" s="407"/>
      <c r="G289" s="407"/>
      <c r="H289" s="407"/>
      <c r="I289" s="407"/>
      <c r="J289" s="407"/>
      <c r="K289" s="407"/>
      <c r="L289" s="407"/>
      <c r="M289" s="407"/>
      <c r="N289" s="407"/>
      <c r="O289" s="407"/>
      <c r="P289" s="407"/>
      <c r="Q289" s="407"/>
      <c r="R289" s="407"/>
      <c r="S289" s="407"/>
      <c r="T289" s="407"/>
      <c r="U289" s="407"/>
      <c r="V289" s="407"/>
      <c r="W289" s="407"/>
      <c r="X289" s="407"/>
      <c r="Y289" s="407"/>
      <c r="Z289" s="407"/>
    </row>
    <row r="290" spans="1:26" ht="12.75" customHeight="1">
      <c r="A290" s="407"/>
      <c r="B290" s="407"/>
      <c r="C290" s="544"/>
      <c r="D290" s="544"/>
      <c r="E290" s="544"/>
      <c r="F290" s="407"/>
      <c r="G290" s="407"/>
      <c r="H290" s="407"/>
      <c r="I290" s="407"/>
      <c r="J290" s="407"/>
      <c r="K290" s="407"/>
      <c r="L290" s="407"/>
      <c r="M290" s="407"/>
      <c r="N290" s="407"/>
      <c r="O290" s="407"/>
      <c r="P290" s="407"/>
      <c r="Q290" s="407"/>
      <c r="R290" s="407"/>
      <c r="S290" s="407"/>
      <c r="T290" s="407"/>
      <c r="U290" s="407"/>
      <c r="V290" s="407"/>
      <c r="W290" s="407"/>
      <c r="X290" s="407"/>
      <c r="Y290" s="407"/>
      <c r="Z290" s="407"/>
    </row>
    <row r="291" spans="1:26" ht="12.75" customHeight="1">
      <c r="A291" s="407"/>
      <c r="B291" s="407"/>
      <c r="C291" s="544"/>
      <c r="D291" s="544"/>
      <c r="E291" s="544"/>
      <c r="F291" s="407"/>
      <c r="G291" s="407"/>
      <c r="H291" s="407"/>
      <c r="I291" s="407"/>
      <c r="J291" s="407"/>
      <c r="K291" s="407"/>
      <c r="L291" s="407"/>
      <c r="M291" s="407"/>
      <c r="N291" s="407"/>
      <c r="O291" s="407"/>
      <c r="P291" s="407"/>
      <c r="Q291" s="407"/>
      <c r="R291" s="407"/>
      <c r="S291" s="407"/>
      <c r="T291" s="407"/>
      <c r="U291" s="407"/>
      <c r="V291" s="407"/>
      <c r="W291" s="407"/>
      <c r="X291" s="407"/>
      <c r="Y291" s="407"/>
      <c r="Z291" s="407"/>
    </row>
    <row r="292" spans="1:26" ht="12.75" customHeight="1">
      <c r="A292" s="407"/>
      <c r="B292" s="407"/>
      <c r="C292" s="544"/>
      <c r="D292" s="544"/>
      <c r="E292" s="544"/>
      <c r="F292" s="407"/>
      <c r="G292" s="407"/>
      <c r="H292" s="407"/>
      <c r="I292" s="407"/>
      <c r="J292" s="407"/>
      <c r="K292" s="407"/>
      <c r="L292" s="407"/>
      <c r="M292" s="407"/>
      <c r="N292" s="407"/>
      <c r="O292" s="407"/>
      <c r="P292" s="407"/>
      <c r="Q292" s="407"/>
      <c r="R292" s="407"/>
      <c r="S292" s="407"/>
      <c r="T292" s="407"/>
      <c r="U292" s="407"/>
      <c r="V292" s="407"/>
      <c r="W292" s="407"/>
      <c r="X292" s="407"/>
      <c r="Y292" s="407"/>
      <c r="Z292" s="407"/>
    </row>
    <row r="293" spans="1:26" ht="12.75" customHeight="1">
      <c r="A293" s="407"/>
      <c r="B293" s="407"/>
      <c r="C293" s="544"/>
      <c r="D293" s="544"/>
      <c r="E293" s="544"/>
      <c r="F293" s="407"/>
      <c r="G293" s="407"/>
      <c r="H293" s="407"/>
      <c r="I293" s="407"/>
      <c r="J293" s="407"/>
      <c r="K293" s="407"/>
      <c r="L293" s="407"/>
      <c r="M293" s="407"/>
      <c r="N293" s="407"/>
      <c r="O293" s="407"/>
      <c r="P293" s="407"/>
      <c r="Q293" s="407"/>
      <c r="R293" s="407"/>
      <c r="S293" s="407"/>
      <c r="T293" s="407"/>
      <c r="U293" s="407"/>
      <c r="V293" s="407"/>
      <c r="W293" s="407"/>
      <c r="X293" s="407"/>
      <c r="Y293" s="407"/>
      <c r="Z293" s="407"/>
    </row>
    <row r="294" spans="1:26" ht="12.75" customHeight="1">
      <c r="A294" s="407"/>
      <c r="B294" s="407"/>
      <c r="C294" s="544"/>
      <c r="D294" s="544"/>
      <c r="E294" s="544"/>
      <c r="F294" s="407"/>
      <c r="G294" s="407"/>
      <c r="H294" s="407"/>
      <c r="I294" s="407"/>
      <c r="J294" s="407"/>
      <c r="K294" s="407"/>
      <c r="L294" s="407"/>
      <c r="M294" s="407"/>
      <c r="N294" s="407"/>
      <c r="O294" s="407"/>
      <c r="P294" s="407"/>
      <c r="Q294" s="407"/>
      <c r="R294" s="407"/>
      <c r="S294" s="407"/>
      <c r="T294" s="407"/>
      <c r="U294" s="407"/>
      <c r="V294" s="407"/>
      <c r="W294" s="407"/>
      <c r="X294" s="407"/>
      <c r="Y294" s="407"/>
      <c r="Z294" s="407"/>
    </row>
    <row r="295" spans="1:26" ht="12.75" customHeight="1">
      <c r="A295" s="407"/>
      <c r="B295" s="407"/>
      <c r="C295" s="544"/>
      <c r="D295" s="544"/>
      <c r="E295" s="544"/>
      <c r="F295" s="407"/>
      <c r="G295" s="407"/>
      <c r="H295" s="407"/>
      <c r="I295" s="407"/>
      <c r="J295" s="407"/>
      <c r="K295" s="407"/>
      <c r="L295" s="407"/>
      <c r="M295" s="407"/>
      <c r="N295" s="407"/>
      <c r="O295" s="407"/>
      <c r="P295" s="407"/>
      <c r="Q295" s="407"/>
      <c r="R295" s="407"/>
      <c r="S295" s="407"/>
      <c r="T295" s="407"/>
      <c r="U295" s="407"/>
      <c r="V295" s="407"/>
      <c r="W295" s="407"/>
      <c r="X295" s="407"/>
      <c r="Y295" s="407"/>
      <c r="Z295" s="407"/>
    </row>
    <row r="296" spans="1:26" ht="12.75" customHeight="1">
      <c r="A296" s="407"/>
      <c r="B296" s="407"/>
      <c r="C296" s="544"/>
      <c r="D296" s="544"/>
      <c r="E296" s="544"/>
      <c r="F296" s="407"/>
      <c r="G296" s="407"/>
      <c r="H296" s="407"/>
      <c r="I296" s="407"/>
      <c r="J296" s="407"/>
      <c r="K296" s="407"/>
      <c r="L296" s="407"/>
      <c r="M296" s="407"/>
      <c r="N296" s="407"/>
      <c r="O296" s="407"/>
      <c r="P296" s="407"/>
      <c r="Q296" s="407"/>
      <c r="R296" s="407"/>
      <c r="S296" s="407"/>
      <c r="T296" s="407"/>
      <c r="U296" s="407"/>
      <c r="V296" s="407"/>
      <c r="W296" s="407"/>
      <c r="X296" s="407"/>
      <c r="Y296" s="407"/>
      <c r="Z296" s="407"/>
    </row>
    <row r="297" spans="1:26" ht="12.75" customHeight="1">
      <c r="A297" s="407"/>
      <c r="B297" s="407"/>
      <c r="C297" s="544"/>
      <c r="D297" s="544"/>
      <c r="E297" s="544"/>
      <c r="F297" s="407"/>
      <c r="G297" s="407"/>
      <c r="H297" s="407"/>
      <c r="I297" s="407"/>
      <c r="J297" s="407"/>
      <c r="K297" s="407"/>
      <c r="L297" s="407"/>
      <c r="M297" s="407"/>
      <c r="N297" s="407"/>
      <c r="O297" s="407"/>
      <c r="P297" s="407"/>
      <c r="Q297" s="407"/>
      <c r="R297" s="407"/>
      <c r="S297" s="407"/>
      <c r="T297" s="407"/>
      <c r="U297" s="407"/>
      <c r="V297" s="407"/>
      <c r="W297" s="407"/>
      <c r="X297" s="407"/>
      <c r="Y297" s="407"/>
      <c r="Z297" s="407"/>
    </row>
    <row r="298" spans="1:26" ht="12.75" customHeight="1">
      <c r="A298" s="407"/>
      <c r="B298" s="407"/>
      <c r="C298" s="544"/>
      <c r="D298" s="544"/>
      <c r="E298" s="544"/>
      <c r="F298" s="407"/>
      <c r="G298" s="407"/>
      <c r="H298" s="407"/>
      <c r="I298" s="407"/>
      <c r="J298" s="407"/>
      <c r="K298" s="407"/>
      <c r="L298" s="407"/>
      <c r="M298" s="407"/>
      <c r="N298" s="407"/>
      <c r="O298" s="407"/>
      <c r="P298" s="407"/>
      <c r="Q298" s="407"/>
      <c r="R298" s="407"/>
      <c r="S298" s="407"/>
      <c r="T298" s="407"/>
      <c r="U298" s="407"/>
      <c r="V298" s="407"/>
      <c r="W298" s="407"/>
      <c r="X298" s="407"/>
      <c r="Y298" s="407"/>
      <c r="Z298" s="407"/>
    </row>
    <row r="299" spans="1:26" ht="12.75" customHeight="1">
      <c r="A299" s="407"/>
      <c r="B299" s="407"/>
      <c r="C299" s="544"/>
      <c r="D299" s="544"/>
      <c r="E299" s="544"/>
      <c r="F299" s="407"/>
      <c r="G299" s="407"/>
      <c r="H299" s="407"/>
      <c r="I299" s="407"/>
      <c r="J299" s="407"/>
      <c r="K299" s="407"/>
      <c r="L299" s="407"/>
      <c r="M299" s="407"/>
      <c r="N299" s="407"/>
      <c r="O299" s="407"/>
      <c r="P299" s="407"/>
      <c r="Q299" s="407"/>
      <c r="R299" s="407"/>
      <c r="S299" s="407"/>
      <c r="T299" s="407"/>
      <c r="U299" s="407"/>
      <c r="V299" s="407"/>
      <c r="W299" s="407"/>
      <c r="X299" s="407"/>
      <c r="Y299" s="407"/>
      <c r="Z299" s="407"/>
    </row>
    <row r="300" spans="1:26" ht="12.75" customHeight="1">
      <c r="A300" s="407"/>
      <c r="B300" s="407"/>
      <c r="C300" s="544"/>
      <c r="D300" s="544"/>
      <c r="E300" s="544"/>
      <c r="F300" s="407"/>
      <c r="G300" s="407"/>
      <c r="H300" s="407"/>
      <c r="I300" s="407"/>
      <c r="J300" s="407"/>
      <c r="K300" s="407"/>
      <c r="L300" s="407"/>
      <c r="M300" s="407"/>
      <c r="N300" s="407"/>
      <c r="O300" s="407"/>
      <c r="P300" s="407"/>
      <c r="Q300" s="407"/>
      <c r="R300" s="407"/>
      <c r="S300" s="407"/>
      <c r="T300" s="407"/>
      <c r="U300" s="407"/>
      <c r="V300" s="407"/>
      <c r="W300" s="407"/>
      <c r="X300" s="407"/>
      <c r="Y300" s="407"/>
      <c r="Z300" s="407"/>
    </row>
    <row r="301" spans="1:26" ht="12.75" customHeight="1">
      <c r="A301" s="407"/>
      <c r="B301" s="407"/>
      <c r="C301" s="544"/>
      <c r="D301" s="544"/>
      <c r="E301" s="544"/>
      <c r="F301" s="407"/>
      <c r="G301" s="407"/>
      <c r="H301" s="407"/>
      <c r="I301" s="407"/>
      <c r="J301" s="407"/>
      <c r="K301" s="407"/>
      <c r="L301" s="407"/>
      <c r="M301" s="407"/>
      <c r="N301" s="407"/>
      <c r="O301" s="407"/>
      <c r="P301" s="407"/>
      <c r="Q301" s="407"/>
      <c r="R301" s="407"/>
      <c r="S301" s="407"/>
      <c r="T301" s="407"/>
      <c r="U301" s="407"/>
      <c r="V301" s="407"/>
      <c r="W301" s="407"/>
      <c r="X301" s="407"/>
      <c r="Y301" s="407"/>
      <c r="Z301" s="407"/>
    </row>
    <row r="302" spans="1:26" ht="12.75" customHeight="1">
      <c r="A302" s="407"/>
      <c r="B302" s="407"/>
      <c r="C302" s="544"/>
      <c r="D302" s="544"/>
      <c r="E302" s="544"/>
      <c r="F302" s="407"/>
      <c r="G302" s="407"/>
      <c r="H302" s="407"/>
      <c r="I302" s="407"/>
      <c r="J302" s="407"/>
      <c r="K302" s="407"/>
      <c r="L302" s="407"/>
      <c r="M302" s="407"/>
      <c r="N302" s="407"/>
      <c r="O302" s="407"/>
      <c r="P302" s="407"/>
      <c r="Q302" s="407"/>
      <c r="R302" s="407"/>
      <c r="S302" s="407"/>
      <c r="T302" s="407"/>
      <c r="U302" s="407"/>
      <c r="V302" s="407"/>
      <c r="W302" s="407"/>
      <c r="X302" s="407"/>
      <c r="Y302" s="407"/>
      <c r="Z302" s="407"/>
    </row>
    <row r="303" spans="1:26" ht="12.75" customHeight="1">
      <c r="A303" s="407"/>
      <c r="B303" s="407"/>
      <c r="C303" s="544"/>
      <c r="D303" s="544"/>
      <c r="E303" s="544"/>
      <c r="F303" s="407"/>
      <c r="G303" s="407"/>
      <c r="H303" s="407"/>
      <c r="I303" s="407"/>
      <c r="J303" s="407"/>
      <c r="K303" s="407"/>
      <c r="L303" s="407"/>
      <c r="M303" s="407"/>
      <c r="N303" s="407"/>
      <c r="O303" s="407"/>
      <c r="P303" s="407"/>
      <c r="Q303" s="407"/>
      <c r="R303" s="407"/>
      <c r="S303" s="407"/>
      <c r="T303" s="407"/>
      <c r="U303" s="407"/>
      <c r="V303" s="407"/>
      <c r="W303" s="407"/>
      <c r="X303" s="407"/>
      <c r="Y303" s="407"/>
      <c r="Z303" s="407"/>
    </row>
    <row r="304" spans="1:26" ht="12.75" customHeight="1">
      <c r="A304" s="407"/>
      <c r="B304" s="407"/>
      <c r="C304" s="544"/>
      <c r="D304" s="544"/>
      <c r="E304" s="544"/>
      <c r="F304" s="407"/>
      <c r="G304" s="407"/>
      <c r="H304" s="407"/>
      <c r="I304" s="407"/>
      <c r="J304" s="407"/>
      <c r="K304" s="407"/>
      <c r="L304" s="407"/>
      <c r="M304" s="407"/>
      <c r="N304" s="407"/>
      <c r="O304" s="407"/>
      <c r="P304" s="407"/>
      <c r="Q304" s="407"/>
      <c r="R304" s="407"/>
      <c r="S304" s="407"/>
      <c r="T304" s="407"/>
      <c r="U304" s="407"/>
      <c r="V304" s="407"/>
      <c r="W304" s="407"/>
      <c r="X304" s="407"/>
      <c r="Y304" s="407"/>
      <c r="Z304" s="407"/>
    </row>
    <row r="305" spans="1:26" ht="12.75" customHeight="1">
      <c r="A305" s="407"/>
      <c r="B305" s="407"/>
      <c r="C305" s="544"/>
      <c r="D305" s="544"/>
      <c r="E305" s="544"/>
      <c r="F305" s="407"/>
      <c r="G305" s="407"/>
      <c r="H305" s="407"/>
      <c r="I305" s="407"/>
      <c r="J305" s="407"/>
      <c r="K305" s="407"/>
      <c r="L305" s="407"/>
      <c r="M305" s="407"/>
      <c r="N305" s="407"/>
      <c r="O305" s="407"/>
      <c r="P305" s="407"/>
      <c r="Q305" s="407"/>
      <c r="R305" s="407"/>
      <c r="S305" s="407"/>
      <c r="T305" s="407"/>
      <c r="U305" s="407"/>
      <c r="V305" s="407"/>
      <c r="W305" s="407"/>
      <c r="X305" s="407"/>
      <c r="Y305" s="407"/>
      <c r="Z305" s="407"/>
    </row>
    <row r="306" spans="1:26" ht="12.75" customHeight="1">
      <c r="A306" s="407"/>
      <c r="B306" s="407"/>
      <c r="C306" s="544"/>
      <c r="D306" s="544"/>
      <c r="E306" s="544"/>
      <c r="F306" s="407"/>
      <c r="G306" s="407"/>
      <c r="H306" s="407"/>
      <c r="I306" s="407"/>
      <c r="J306" s="407"/>
      <c r="K306" s="407"/>
      <c r="L306" s="407"/>
      <c r="M306" s="407"/>
      <c r="N306" s="407"/>
      <c r="O306" s="407"/>
      <c r="P306" s="407"/>
      <c r="Q306" s="407"/>
      <c r="R306" s="407"/>
      <c r="S306" s="407"/>
      <c r="T306" s="407"/>
      <c r="U306" s="407"/>
      <c r="V306" s="407"/>
      <c r="W306" s="407"/>
      <c r="X306" s="407"/>
      <c r="Y306" s="407"/>
      <c r="Z306" s="407"/>
    </row>
    <row r="307" spans="1:26" ht="12.75" customHeight="1">
      <c r="A307" s="407"/>
      <c r="B307" s="407"/>
      <c r="C307" s="544"/>
      <c r="D307" s="544"/>
      <c r="E307" s="544"/>
      <c r="F307" s="407"/>
      <c r="G307" s="407"/>
      <c r="H307" s="407"/>
      <c r="I307" s="407"/>
      <c r="J307" s="407"/>
      <c r="K307" s="407"/>
      <c r="L307" s="407"/>
      <c r="M307" s="407"/>
      <c r="N307" s="407"/>
      <c r="O307" s="407"/>
      <c r="P307" s="407"/>
      <c r="Q307" s="407"/>
      <c r="R307" s="407"/>
      <c r="S307" s="407"/>
      <c r="T307" s="407"/>
      <c r="U307" s="407"/>
      <c r="V307" s="407"/>
      <c r="W307" s="407"/>
      <c r="X307" s="407"/>
      <c r="Y307" s="407"/>
      <c r="Z307" s="407"/>
    </row>
    <row r="308" spans="1:26" ht="12.75" customHeight="1">
      <c r="A308" s="407"/>
      <c r="B308" s="407"/>
      <c r="C308" s="544"/>
      <c r="D308" s="544"/>
      <c r="E308" s="544"/>
      <c r="F308" s="407"/>
      <c r="G308" s="407"/>
      <c r="H308" s="407"/>
      <c r="I308" s="407"/>
      <c r="J308" s="407"/>
      <c r="K308" s="407"/>
      <c r="L308" s="407"/>
      <c r="M308" s="407"/>
      <c r="N308" s="407"/>
      <c r="O308" s="407"/>
      <c r="P308" s="407"/>
      <c r="Q308" s="407"/>
      <c r="R308" s="407"/>
      <c r="S308" s="407"/>
      <c r="T308" s="407"/>
      <c r="U308" s="407"/>
      <c r="V308" s="407"/>
      <c r="W308" s="407"/>
      <c r="X308" s="407"/>
      <c r="Y308" s="407"/>
      <c r="Z308" s="407"/>
    </row>
    <row r="309" spans="1:26" ht="12.75" customHeight="1">
      <c r="A309" s="407"/>
      <c r="B309" s="407"/>
      <c r="C309" s="544"/>
      <c r="D309" s="544"/>
      <c r="E309" s="544"/>
      <c r="F309" s="407"/>
      <c r="G309" s="407"/>
      <c r="H309" s="407"/>
      <c r="I309" s="407"/>
      <c r="J309" s="407"/>
      <c r="K309" s="407"/>
      <c r="L309" s="407"/>
      <c r="M309" s="407"/>
      <c r="N309" s="407"/>
      <c r="O309" s="407"/>
      <c r="P309" s="407"/>
      <c r="Q309" s="407"/>
      <c r="R309" s="407"/>
      <c r="S309" s="407"/>
      <c r="T309" s="407"/>
      <c r="U309" s="407"/>
      <c r="V309" s="407"/>
      <c r="W309" s="407"/>
      <c r="X309" s="407"/>
      <c r="Y309" s="407"/>
      <c r="Z309" s="407"/>
    </row>
    <row r="310" spans="1:26" ht="12.75" customHeight="1">
      <c r="A310" s="407"/>
      <c r="B310" s="407"/>
      <c r="C310" s="544"/>
      <c r="D310" s="544"/>
      <c r="E310" s="544"/>
      <c r="F310" s="407"/>
      <c r="G310" s="407"/>
      <c r="H310" s="407"/>
      <c r="I310" s="407"/>
      <c r="J310" s="407"/>
      <c r="K310" s="407"/>
      <c r="L310" s="407"/>
      <c r="M310" s="407"/>
      <c r="N310" s="407"/>
      <c r="O310" s="407"/>
      <c r="P310" s="407"/>
      <c r="Q310" s="407"/>
      <c r="R310" s="407"/>
      <c r="S310" s="407"/>
      <c r="T310" s="407"/>
      <c r="U310" s="407"/>
      <c r="V310" s="407"/>
      <c r="W310" s="407"/>
      <c r="X310" s="407"/>
      <c r="Y310" s="407"/>
      <c r="Z310" s="407"/>
    </row>
    <row r="311" spans="1:26" ht="12.75" customHeight="1">
      <c r="A311" s="407"/>
      <c r="B311" s="407"/>
      <c r="C311" s="544"/>
      <c r="D311" s="544"/>
      <c r="E311" s="544"/>
      <c r="F311" s="407"/>
      <c r="G311" s="407"/>
      <c r="H311" s="407"/>
      <c r="I311" s="407"/>
      <c r="J311" s="407"/>
      <c r="K311" s="407"/>
      <c r="L311" s="407"/>
      <c r="M311" s="407"/>
      <c r="N311" s="407"/>
      <c r="O311" s="407"/>
      <c r="P311" s="407"/>
      <c r="Q311" s="407"/>
      <c r="R311" s="407"/>
      <c r="S311" s="407"/>
      <c r="T311" s="407"/>
      <c r="U311" s="407"/>
      <c r="V311" s="407"/>
      <c r="W311" s="407"/>
      <c r="X311" s="407"/>
      <c r="Y311" s="407"/>
      <c r="Z311" s="407"/>
    </row>
    <row r="312" spans="1:26" ht="12.75" customHeight="1">
      <c r="A312" s="407"/>
      <c r="B312" s="407"/>
      <c r="C312" s="544"/>
      <c r="D312" s="544"/>
      <c r="E312" s="544"/>
      <c r="F312" s="407"/>
      <c r="G312" s="407"/>
      <c r="H312" s="407"/>
      <c r="I312" s="407"/>
      <c r="J312" s="407"/>
      <c r="K312" s="407"/>
      <c r="L312" s="407"/>
      <c r="M312" s="407"/>
      <c r="N312" s="407"/>
      <c r="O312" s="407"/>
      <c r="P312" s="407"/>
      <c r="Q312" s="407"/>
      <c r="R312" s="407"/>
      <c r="S312" s="407"/>
      <c r="T312" s="407"/>
      <c r="U312" s="407"/>
      <c r="V312" s="407"/>
      <c r="W312" s="407"/>
      <c r="X312" s="407"/>
      <c r="Y312" s="407"/>
      <c r="Z312" s="407"/>
    </row>
    <row r="313" spans="1:26" ht="12.75" customHeight="1">
      <c r="A313" s="407"/>
      <c r="B313" s="407"/>
      <c r="C313" s="544"/>
      <c r="D313" s="544"/>
      <c r="E313" s="544"/>
      <c r="F313" s="407"/>
      <c r="G313" s="407"/>
      <c r="H313" s="407"/>
      <c r="I313" s="407"/>
      <c r="J313" s="407"/>
      <c r="K313" s="407"/>
      <c r="L313" s="407"/>
      <c r="M313" s="407"/>
      <c r="N313" s="407"/>
      <c r="O313" s="407"/>
      <c r="P313" s="407"/>
      <c r="Q313" s="407"/>
      <c r="R313" s="407"/>
      <c r="S313" s="407"/>
      <c r="T313" s="407"/>
      <c r="U313" s="407"/>
      <c r="V313" s="407"/>
      <c r="W313" s="407"/>
      <c r="X313" s="407"/>
      <c r="Y313" s="407"/>
      <c r="Z313" s="407"/>
    </row>
    <row r="314" spans="1:26" ht="12.75" customHeight="1">
      <c r="A314" s="407"/>
      <c r="B314" s="407"/>
      <c r="C314" s="544"/>
      <c r="D314" s="544"/>
      <c r="E314" s="544"/>
      <c r="F314" s="407"/>
      <c r="G314" s="407"/>
      <c r="H314" s="407"/>
      <c r="I314" s="407"/>
      <c r="J314" s="407"/>
      <c r="K314" s="407"/>
      <c r="L314" s="407"/>
      <c r="M314" s="407"/>
      <c r="N314" s="407"/>
      <c r="O314" s="407"/>
      <c r="P314" s="407"/>
      <c r="Q314" s="407"/>
      <c r="R314" s="407"/>
      <c r="S314" s="407"/>
      <c r="T314" s="407"/>
      <c r="U314" s="407"/>
      <c r="V314" s="407"/>
      <c r="W314" s="407"/>
      <c r="X314" s="407"/>
      <c r="Y314" s="407"/>
      <c r="Z314" s="407"/>
    </row>
    <row r="315" spans="1:26" ht="12.75" customHeight="1">
      <c r="A315" s="407"/>
      <c r="B315" s="407"/>
      <c r="C315" s="544"/>
      <c r="D315" s="544"/>
      <c r="E315" s="544"/>
      <c r="F315" s="407"/>
      <c r="G315" s="407"/>
      <c r="H315" s="407"/>
      <c r="I315" s="407"/>
      <c r="J315" s="407"/>
      <c r="K315" s="407"/>
      <c r="L315" s="407"/>
      <c r="M315" s="407"/>
      <c r="N315" s="407"/>
      <c r="O315" s="407"/>
      <c r="P315" s="407"/>
      <c r="Q315" s="407"/>
      <c r="R315" s="407"/>
      <c r="S315" s="407"/>
      <c r="T315" s="407"/>
      <c r="U315" s="407"/>
      <c r="V315" s="407"/>
      <c r="W315" s="407"/>
      <c r="X315" s="407"/>
      <c r="Y315" s="407"/>
      <c r="Z315" s="407"/>
    </row>
    <row r="316" spans="1:26" ht="12.75" customHeight="1">
      <c r="A316" s="407"/>
      <c r="B316" s="407"/>
      <c r="C316" s="544"/>
      <c r="D316" s="544"/>
      <c r="E316" s="544"/>
      <c r="F316" s="407"/>
      <c r="G316" s="407"/>
      <c r="H316" s="407"/>
      <c r="I316" s="407"/>
      <c r="J316" s="407"/>
      <c r="K316" s="407"/>
      <c r="L316" s="407"/>
      <c r="M316" s="407"/>
      <c r="N316" s="407"/>
      <c r="O316" s="407"/>
      <c r="P316" s="407"/>
      <c r="Q316" s="407"/>
      <c r="R316" s="407"/>
      <c r="S316" s="407"/>
      <c r="T316" s="407"/>
      <c r="U316" s="407"/>
      <c r="V316" s="407"/>
      <c r="W316" s="407"/>
      <c r="X316" s="407"/>
      <c r="Y316" s="407"/>
      <c r="Z316" s="407"/>
    </row>
    <row r="317" spans="1:26" ht="12.75" customHeight="1">
      <c r="A317" s="407"/>
      <c r="B317" s="407"/>
      <c r="C317" s="544"/>
      <c r="D317" s="544"/>
      <c r="E317" s="544"/>
      <c r="F317" s="407"/>
      <c r="G317" s="407"/>
      <c r="H317" s="407"/>
      <c r="I317" s="407"/>
      <c r="J317" s="407"/>
      <c r="K317" s="407"/>
      <c r="L317" s="407"/>
      <c r="M317" s="407"/>
      <c r="N317" s="407"/>
      <c r="O317" s="407"/>
      <c r="P317" s="407"/>
      <c r="Q317" s="407"/>
      <c r="R317" s="407"/>
      <c r="S317" s="407"/>
      <c r="T317" s="407"/>
      <c r="U317" s="407"/>
      <c r="V317" s="407"/>
      <c r="W317" s="407"/>
      <c r="X317" s="407"/>
      <c r="Y317" s="407"/>
      <c r="Z317" s="407"/>
    </row>
    <row r="318" spans="1:26" ht="12.75" customHeight="1">
      <c r="A318" s="407"/>
      <c r="B318" s="407"/>
      <c r="C318" s="544"/>
      <c r="D318" s="544"/>
      <c r="E318" s="544"/>
      <c r="F318" s="407"/>
      <c r="G318" s="407"/>
      <c r="H318" s="407"/>
      <c r="I318" s="407"/>
      <c r="J318" s="407"/>
      <c r="K318" s="407"/>
      <c r="L318" s="407"/>
      <c r="M318" s="407"/>
      <c r="N318" s="407"/>
      <c r="O318" s="407"/>
      <c r="P318" s="407"/>
      <c r="Q318" s="407"/>
      <c r="R318" s="407"/>
      <c r="S318" s="407"/>
      <c r="T318" s="407"/>
      <c r="U318" s="407"/>
      <c r="V318" s="407"/>
      <c r="W318" s="407"/>
      <c r="X318" s="407"/>
      <c r="Y318" s="407"/>
      <c r="Z318" s="407"/>
    </row>
    <row r="319" spans="1:26" ht="12.75" customHeight="1">
      <c r="A319" s="407"/>
      <c r="B319" s="407"/>
      <c r="C319" s="544"/>
      <c r="D319" s="544"/>
      <c r="E319" s="544"/>
      <c r="F319" s="407"/>
      <c r="G319" s="407"/>
      <c r="H319" s="407"/>
      <c r="I319" s="407"/>
      <c r="J319" s="407"/>
      <c r="K319" s="407"/>
      <c r="L319" s="407"/>
      <c r="M319" s="407"/>
      <c r="N319" s="407"/>
      <c r="O319" s="407"/>
      <c r="P319" s="407"/>
      <c r="Q319" s="407"/>
      <c r="R319" s="407"/>
      <c r="S319" s="407"/>
      <c r="T319" s="407"/>
      <c r="U319" s="407"/>
      <c r="V319" s="407"/>
      <c r="W319" s="407"/>
      <c r="X319" s="407"/>
      <c r="Y319" s="407"/>
      <c r="Z319" s="407"/>
    </row>
    <row r="320" spans="1:26" ht="12.75" customHeight="1">
      <c r="A320" s="407"/>
      <c r="B320" s="407"/>
      <c r="C320" s="544"/>
      <c r="D320" s="544"/>
      <c r="E320" s="544"/>
      <c r="F320" s="407"/>
      <c r="G320" s="407"/>
      <c r="H320" s="407"/>
      <c r="I320" s="407"/>
      <c r="J320" s="407"/>
      <c r="K320" s="407"/>
      <c r="L320" s="407"/>
      <c r="M320" s="407"/>
      <c r="N320" s="407"/>
      <c r="O320" s="407"/>
      <c r="P320" s="407"/>
      <c r="Q320" s="407"/>
      <c r="R320" s="407"/>
      <c r="S320" s="407"/>
      <c r="T320" s="407"/>
      <c r="U320" s="407"/>
      <c r="V320" s="407"/>
      <c r="W320" s="407"/>
      <c r="X320" s="407"/>
      <c r="Y320" s="407"/>
      <c r="Z320" s="407"/>
    </row>
    <row r="321" spans="1:26" ht="12.75" customHeight="1">
      <c r="A321" s="407"/>
      <c r="B321" s="407"/>
      <c r="C321" s="544"/>
      <c r="D321" s="544"/>
      <c r="E321" s="544"/>
      <c r="F321" s="407"/>
      <c r="G321" s="407"/>
      <c r="H321" s="407"/>
      <c r="I321" s="407"/>
      <c r="J321" s="407"/>
      <c r="K321" s="407"/>
      <c r="L321" s="407"/>
      <c r="M321" s="407"/>
      <c r="N321" s="407"/>
      <c r="O321" s="407"/>
      <c r="P321" s="407"/>
      <c r="Q321" s="407"/>
      <c r="R321" s="407"/>
      <c r="S321" s="407"/>
      <c r="T321" s="407"/>
      <c r="U321" s="407"/>
      <c r="V321" s="407"/>
      <c r="W321" s="407"/>
      <c r="X321" s="407"/>
      <c r="Y321" s="407"/>
      <c r="Z321" s="407"/>
    </row>
    <row r="322" spans="1:26" ht="12.75" customHeight="1">
      <c r="A322" s="407"/>
      <c r="B322" s="407"/>
      <c r="C322" s="544"/>
      <c r="D322" s="544"/>
      <c r="E322" s="544"/>
      <c r="F322" s="407"/>
      <c r="G322" s="407"/>
      <c r="H322" s="407"/>
      <c r="I322" s="407"/>
      <c r="J322" s="407"/>
      <c r="K322" s="407"/>
      <c r="L322" s="407"/>
      <c r="M322" s="407"/>
      <c r="N322" s="407"/>
      <c r="O322" s="407"/>
      <c r="P322" s="407"/>
      <c r="Q322" s="407"/>
      <c r="R322" s="407"/>
      <c r="S322" s="407"/>
      <c r="T322" s="407"/>
      <c r="U322" s="407"/>
      <c r="V322" s="407"/>
      <c r="W322" s="407"/>
      <c r="X322" s="407"/>
      <c r="Y322" s="407"/>
      <c r="Z322" s="407"/>
    </row>
    <row r="323" spans="1:26" ht="12.75" customHeight="1">
      <c r="A323" s="407"/>
      <c r="B323" s="407"/>
      <c r="C323" s="544"/>
      <c r="D323" s="544"/>
      <c r="E323" s="544"/>
      <c r="F323" s="407"/>
      <c r="G323" s="407"/>
      <c r="H323" s="407"/>
      <c r="I323" s="407"/>
      <c r="J323" s="407"/>
      <c r="K323" s="407"/>
      <c r="L323" s="407"/>
      <c r="M323" s="407"/>
      <c r="N323" s="407"/>
      <c r="O323" s="407"/>
      <c r="P323" s="407"/>
      <c r="Q323" s="407"/>
      <c r="R323" s="407"/>
      <c r="S323" s="407"/>
      <c r="T323" s="407"/>
      <c r="U323" s="407"/>
      <c r="V323" s="407"/>
      <c r="W323" s="407"/>
      <c r="X323" s="407"/>
      <c r="Y323" s="407"/>
      <c r="Z323" s="407"/>
    </row>
    <row r="324" spans="1:26" ht="12.75" customHeight="1">
      <c r="A324" s="407"/>
      <c r="B324" s="407"/>
      <c r="C324" s="544"/>
      <c r="D324" s="544"/>
      <c r="E324" s="544"/>
      <c r="F324" s="407"/>
      <c r="G324" s="407"/>
      <c r="H324" s="407"/>
      <c r="I324" s="407"/>
      <c r="J324" s="407"/>
      <c r="K324" s="407"/>
      <c r="L324" s="407"/>
      <c r="M324" s="407"/>
      <c r="N324" s="407"/>
      <c r="O324" s="407"/>
      <c r="P324" s="407"/>
      <c r="Q324" s="407"/>
      <c r="R324" s="407"/>
      <c r="S324" s="407"/>
      <c r="T324" s="407"/>
      <c r="U324" s="407"/>
      <c r="V324" s="407"/>
      <c r="W324" s="407"/>
      <c r="X324" s="407"/>
      <c r="Y324" s="407"/>
      <c r="Z324" s="407"/>
    </row>
    <row r="325" spans="1:26" ht="12.75" customHeight="1">
      <c r="A325" s="407"/>
      <c r="B325" s="407"/>
      <c r="C325" s="544"/>
      <c r="D325" s="544"/>
      <c r="E325" s="544"/>
      <c r="F325" s="407"/>
      <c r="G325" s="407"/>
      <c r="H325" s="407"/>
      <c r="I325" s="407"/>
      <c r="J325" s="407"/>
      <c r="K325" s="407"/>
      <c r="L325" s="407"/>
      <c r="M325" s="407"/>
      <c r="N325" s="407"/>
      <c r="O325" s="407"/>
      <c r="P325" s="407"/>
      <c r="Q325" s="407"/>
      <c r="R325" s="407"/>
      <c r="S325" s="407"/>
      <c r="T325" s="407"/>
      <c r="U325" s="407"/>
      <c r="V325" s="407"/>
      <c r="W325" s="407"/>
      <c r="X325" s="407"/>
      <c r="Y325" s="407"/>
      <c r="Z325" s="407"/>
    </row>
    <row r="326" spans="1:26" ht="12.75" customHeight="1">
      <c r="A326" s="407"/>
      <c r="B326" s="407"/>
      <c r="C326" s="544"/>
      <c r="D326" s="544"/>
      <c r="E326" s="544"/>
      <c r="F326" s="407"/>
      <c r="G326" s="407"/>
      <c r="H326" s="407"/>
      <c r="I326" s="407"/>
      <c r="J326" s="407"/>
      <c r="K326" s="407"/>
      <c r="L326" s="407"/>
      <c r="M326" s="407"/>
      <c r="N326" s="407"/>
      <c r="O326" s="407"/>
      <c r="P326" s="407"/>
      <c r="Q326" s="407"/>
      <c r="R326" s="407"/>
      <c r="S326" s="407"/>
      <c r="T326" s="407"/>
      <c r="U326" s="407"/>
      <c r="V326" s="407"/>
      <c r="W326" s="407"/>
      <c r="X326" s="407"/>
      <c r="Y326" s="407"/>
      <c r="Z326" s="407"/>
    </row>
    <row r="327" spans="1:26" ht="12.75" customHeight="1">
      <c r="A327" s="407"/>
      <c r="B327" s="407"/>
      <c r="C327" s="544"/>
      <c r="D327" s="544"/>
      <c r="E327" s="544"/>
      <c r="F327" s="407"/>
      <c r="G327" s="407"/>
      <c r="H327" s="407"/>
      <c r="I327" s="407"/>
      <c r="J327" s="407"/>
      <c r="K327" s="407"/>
      <c r="L327" s="407"/>
      <c r="M327" s="407"/>
      <c r="N327" s="407"/>
      <c r="O327" s="407"/>
      <c r="P327" s="407"/>
      <c r="Q327" s="407"/>
      <c r="R327" s="407"/>
      <c r="S327" s="407"/>
      <c r="T327" s="407"/>
      <c r="U327" s="407"/>
      <c r="V327" s="407"/>
      <c r="W327" s="407"/>
      <c r="X327" s="407"/>
      <c r="Y327" s="407"/>
      <c r="Z327" s="407"/>
    </row>
    <row r="328" spans="1:26" ht="12.75" customHeight="1">
      <c r="A328" s="407"/>
      <c r="B328" s="407"/>
      <c r="C328" s="544"/>
      <c r="D328" s="544"/>
      <c r="E328" s="544"/>
      <c r="F328" s="407"/>
      <c r="G328" s="407"/>
      <c r="H328" s="407"/>
      <c r="I328" s="407"/>
      <c r="J328" s="407"/>
      <c r="K328" s="407"/>
      <c r="L328" s="407"/>
      <c r="M328" s="407"/>
      <c r="N328" s="407"/>
      <c r="O328" s="407"/>
      <c r="P328" s="407"/>
      <c r="Q328" s="407"/>
      <c r="R328" s="407"/>
      <c r="S328" s="407"/>
      <c r="T328" s="407"/>
      <c r="U328" s="407"/>
      <c r="V328" s="407"/>
      <c r="W328" s="407"/>
      <c r="X328" s="407"/>
      <c r="Y328" s="407"/>
      <c r="Z328" s="407"/>
    </row>
    <row r="329" spans="1:26" ht="12.75" customHeight="1">
      <c r="A329" s="407"/>
      <c r="B329" s="407"/>
      <c r="C329" s="544"/>
      <c r="D329" s="544"/>
      <c r="E329" s="544"/>
      <c r="F329" s="407"/>
      <c r="G329" s="407"/>
      <c r="H329" s="407"/>
      <c r="I329" s="407"/>
      <c r="J329" s="407"/>
      <c r="K329" s="407"/>
      <c r="L329" s="407"/>
      <c r="M329" s="407"/>
      <c r="N329" s="407"/>
      <c r="O329" s="407"/>
      <c r="P329" s="407"/>
      <c r="Q329" s="407"/>
      <c r="R329" s="407"/>
      <c r="S329" s="407"/>
      <c r="T329" s="407"/>
      <c r="U329" s="407"/>
      <c r="V329" s="407"/>
      <c r="W329" s="407"/>
      <c r="X329" s="407"/>
      <c r="Y329" s="407"/>
      <c r="Z329" s="407"/>
    </row>
    <row r="330" spans="1:26" ht="12.75" customHeight="1">
      <c r="A330" s="407"/>
      <c r="B330" s="407"/>
      <c r="C330" s="544"/>
      <c r="D330" s="544"/>
      <c r="E330" s="544"/>
      <c r="F330" s="407"/>
      <c r="G330" s="407"/>
      <c r="H330" s="407"/>
      <c r="I330" s="407"/>
      <c r="J330" s="407"/>
      <c r="K330" s="407"/>
      <c r="L330" s="407"/>
      <c r="M330" s="407"/>
      <c r="N330" s="407"/>
      <c r="O330" s="407"/>
      <c r="P330" s="407"/>
      <c r="Q330" s="407"/>
      <c r="R330" s="407"/>
      <c r="S330" s="407"/>
      <c r="T330" s="407"/>
      <c r="U330" s="407"/>
      <c r="V330" s="407"/>
      <c r="W330" s="407"/>
      <c r="X330" s="407"/>
      <c r="Y330" s="407"/>
      <c r="Z330" s="407"/>
    </row>
    <row r="331" spans="1:26" ht="12.75" customHeight="1">
      <c r="A331" s="407"/>
      <c r="B331" s="407"/>
      <c r="C331" s="544"/>
      <c r="D331" s="544"/>
      <c r="E331" s="544"/>
      <c r="F331" s="407"/>
      <c r="G331" s="407"/>
      <c r="H331" s="407"/>
      <c r="I331" s="407"/>
      <c r="J331" s="407"/>
      <c r="K331" s="407"/>
      <c r="L331" s="407"/>
      <c r="M331" s="407"/>
      <c r="N331" s="407"/>
      <c r="O331" s="407"/>
      <c r="P331" s="407"/>
      <c r="Q331" s="407"/>
      <c r="R331" s="407"/>
      <c r="S331" s="407"/>
      <c r="T331" s="407"/>
      <c r="U331" s="407"/>
      <c r="V331" s="407"/>
      <c r="W331" s="407"/>
      <c r="X331" s="407"/>
      <c r="Y331" s="407"/>
      <c r="Z331" s="407"/>
    </row>
    <row r="332" spans="1:26" ht="12.75" customHeight="1">
      <c r="A332" s="407"/>
      <c r="B332" s="407"/>
      <c r="C332" s="544"/>
      <c r="D332" s="544"/>
      <c r="E332" s="544"/>
      <c r="F332" s="407"/>
      <c r="G332" s="407"/>
      <c r="H332" s="407"/>
      <c r="I332" s="407"/>
      <c r="J332" s="407"/>
      <c r="K332" s="407"/>
      <c r="L332" s="407"/>
      <c r="M332" s="407"/>
      <c r="N332" s="407"/>
      <c r="O332" s="407"/>
      <c r="P332" s="407"/>
      <c r="Q332" s="407"/>
      <c r="R332" s="407"/>
      <c r="S332" s="407"/>
      <c r="T332" s="407"/>
      <c r="U332" s="407"/>
      <c r="V332" s="407"/>
      <c r="W332" s="407"/>
      <c r="X332" s="407"/>
      <c r="Y332" s="407"/>
      <c r="Z332" s="407"/>
    </row>
    <row r="333" spans="1:26" ht="12.75" customHeight="1">
      <c r="A333" s="407"/>
      <c r="B333" s="407"/>
      <c r="C333" s="544"/>
      <c r="D333" s="544"/>
      <c r="E333" s="544"/>
      <c r="F333" s="407"/>
      <c r="G333" s="407"/>
      <c r="H333" s="407"/>
      <c r="I333" s="407"/>
      <c r="J333" s="407"/>
      <c r="K333" s="407"/>
      <c r="L333" s="407"/>
      <c r="M333" s="407"/>
      <c r="N333" s="407"/>
      <c r="O333" s="407"/>
      <c r="P333" s="407"/>
      <c r="Q333" s="407"/>
      <c r="R333" s="407"/>
      <c r="S333" s="407"/>
      <c r="T333" s="407"/>
      <c r="U333" s="407"/>
      <c r="V333" s="407"/>
      <c r="W333" s="407"/>
      <c r="X333" s="407"/>
      <c r="Y333" s="407"/>
      <c r="Z333" s="407"/>
    </row>
    <row r="334" spans="1:26" ht="12.75" customHeight="1">
      <c r="A334" s="407"/>
      <c r="B334" s="407"/>
      <c r="C334" s="544"/>
      <c r="D334" s="544"/>
      <c r="E334" s="544"/>
      <c r="F334" s="407"/>
      <c r="G334" s="407"/>
      <c r="H334" s="407"/>
      <c r="I334" s="407"/>
      <c r="J334" s="407"/>
      <c r="K334" s="407"/>
      <c r="L334" s="407"/>
      <c r="M334" s="407"/>
      <c r="N334" s="407"/>
      <c r="O334" s="407"/>
      <c r="P334" s="407"/>
      <c r="Q334" s="407"/>
      <c r="R334" s="407"/>
      <c r="S334" s="407"/>
      <c r="T334" s="407"/>
      <c r="U334" s="407"/>
      <c r="V334" s="407"/>
      <c r="W334" s="407"/>
      <c r="X334" s="407"/>
      <c r="Y334" s="407"/>
      <c r="Z334" s="407"/>
    </row>
    <row r="335" spans="1:26" ht="12.75" customHeight="1">
      <c r="A335" s="407"/>
      <c r="B335" s="407"/>
      <c r="C335" s="544"/>
      <c r="D335" s="544"/>
      <c r="E335" s="544"/>
      <c r="F335" s="407"/>
      <c r="G335" s="407"/>
      <c r="H335" s="407"/>
      <c r="I335" s="407"/>
      <c r="J335" s="407"/>
      <c r="K335" s="407"/>
      <c r="L335" s="407"/>
      <c r="M335" s="407"/>
      <c r="N335" s="407"/>
      <c r="O335" s="407"/>
      <c r="P335" s="407"/>
      <c r="Q335" s="407"/>
      <c r="R335" s="407"/>
      <c r="S335" s="407"/>
      <c r="T335" s="407"/>
      <c r="U335" s="407"/>
      <c r="V335" s="407"/>
      <c r="W335" s="407"/>
      <c r="X335" s="407"/>
      <c r="Y335" s="407"/>
      <c r="Z335" s="407"/>
    </row>
    <row r="336" spans="1:26" ht="12.75" customHeight="1">
      <c r="A336" s="407"/>
      <c r="B336" s="407"/>
      <c r="C336" s="544"/>
      <c r="D336" s="544"/>
      <c r="E336" s="544"/>
      <c r="F336" s="407"/>
      <c r="G336" s="407"/>
      <c r="H336" s="407"/>
      <c r="I336" s="407"/>
      <c r="J336" s="407"/>
      <c r="K336" s="407"/>
      <c r="L336" s="407"/>
      <c r="M336" s="407"/>
      <c r="N336" s="407"/>
      <c r="O336" s="407"/>
      <c r="P336" s="407"/>
      <c r="Q336" s="407"/>
      <c r="R336" s="407"/>
      <c r="S336" s="407"/>
      <c r="T336" s="407"/>
      <c r="U336" s="407"/>
      <c r="V336" s="407"/>
      <c r="W336" s="407"/>
      <c r="X336" s="407"/>
      <c r="Y336" s="407"/>
      <c r="Z336" s="407"/>
    </row>
    <row r="337" spans="1:26" ht="12.75" customHeight="1">
      <c r="A337" s="407"/>
      <c r="B337" s="407"/>
      <c r="C337" s="544"/>
      <c r="D337" s="544"/>
      <c r="E337" s="544"/>
      <c r="F337" s="407"/>
      <c r="G337" s="407"/>
      <c r="H337" s="407"/>
      <c r="I337" s="407"/>
      <c r="J337" s="407"/>
      <c r="K337" s="407"/>
      <c r="L337" s="407"/>
      <c r="M337" s="407"/>
      <c r="N337" s="407"/>
      <c r="O337" s="407"/>
      <c r="P337" s="407"/>
      <c r="Q337" s="407"/>
      <c r="R337" s="407"/>
      <c r="S337" s="407"/>
      <c r="T337" s="407"/>
      <c r="U337" s="407"/>
      <c r="V337" s="407"/>
      <c r="W337" s="407"/>
      <c r="X337" s="407"/>
      <c r="Y337" s="407"/>
      <c r="Z337" s="407"/>
    </row>
    <row r="338" spans="1:26" ht="12.75" customHeight="1">
      <c r="A338" s="407"/>
      <c r="B338" s="407"/>
      <c r="C338" s="544"/>
      <c r="D338" s="544"/>
      <c r="E338" s="544"/>
      <c r="F338" s="407"/>
      <c r="G338" s="407"/>
      <c r="H338" s="407"/>
      <c r="I338" s="407"/>
      <c r="J338" s="407"/>
      <c r="K338" s="407"/>
      <c r="L338" s="407"/>
      <c r="M338" s="407"/>
      <c r="N338" s="407"/>
      <c r="O338" s="407"/>
      <c r="P338" s="407"/>
      <c r="Q338" s="407"/>
      <c r="R338" s="407"/>
      <c r="S338" s="407"/>
      <c r="T338" s="407"/>
      <c r="U338" s="407"/>
      <c r="V338" s="407"/>
      <c r="W338" s="407"/>
      <c r="X338" s="407"/>
      <c r="Y338" s="407"/>
      <c r="Z338" s="407"/>
    </row>
    <row r="339" spans="1:26" ht="12.75" customHeight="1">
      <c r="A339" s="407"/>
      <c r="B339" s="407"/>
      <c r="C339" s="544"/>
      <c r="D339" s="544"/>
      <c r="E339" s="544"/>
      <c r="F339" s="407"/>
      <c r="G339" s="407"/>
      <c r="H339" s="407"/>
      <c r="I339" s="407"/>
      <c r="J339" s="407"/>
      <c r="K339" s="407"/>
      <c r="L339" s="407"/>
      <c r="M339" s="407"/>
      <c r="N339" s="407"/>
      <c r="O339" s="407"/>
      <c r="P339" s="407"/>
      <c r="Q339" s="407"/>
      <c r="R339" s="407"/>
      <c r="S339" s="407"/>
      <c r="T339" s="407"/>
      <c r="U339" s="407"/>
      <c r="V339" s="407"/>
      <c r="W339" s="407"/>
      <c r="X339" s="407"/>
      <c r="Y339" s="407"/>
      <c r="Z339" s="407"/>
    </row>
    <row r="340" spans="1:26" ht="12.75" customHeight="1">
      <c r="A340" s="407"/>
      <c r="B340" s="407"/>
      <c r="C340" s="544"/>
      <c r="D340" s="544"/>
      <c r="E340" s="544"/>
      <c r="F340" s="407"/>
      <c r="G340" s="407"/>
      <c r="H340" s="407"/>
      <c r="I340" s="407"/>
      <c r="J340" s="407"/>
      <c r="K340" s="407"/>
      <c r="L340" s="407"/>
      <c r="M340" s="407"/>
      <c r="N340" s="407"/>
      <c r="O340" s="407"/>
      <c r="P340" s="407"/>
      <c r="Q340" s="407"/>
      <c r="R340" s="407"/>
      <c r="S340" s="407"/>
      <c r="T340" s="407"/>
      <c r="U340" s="407"/>
      <c r="V340" s="407"/>
      <c r="W340" s="407"/>
      <c r="X340" s="407"/>
      <c r="Y340" s="407"/>
      <c r="Z340" s="407"/>
    </row>
    <row r="341" spans="1:26" ht="12.75" customHeight="1">
      <c r="A341" s="407"/>
      <c r="B341" s="407"/>
      <c r="C341" s="544"/>
      <c r="D341" s="544"/>
      <c r="E341" s="544"/>
      <c r="F341" s="407"/>
      <c r="G341" s="407"/>
      <c r="H341" s="407"/>
      <c r="I341" s="407"/>
      <c r="J341" s="407"/>
      <c r="K341" s="407"/>
      <c r="L341" s="407"/>
      <c r="M341" s="407"/>
      <c r="N341" s="407"/>
      <c r="O341" s="407"/>
      <c r="P341" s="407"/>
      <c r="Q341" s="407"/>
      <c r="R341" s="407"/>
      <c r="S341" s="407"/>
      <c r="T341" s="407"/>
      <c r="U341" s="407"/>
      <c r="V341" s="407"/>
      <c r="W341" s="407"/>
      <c r="X341" s="407"/>
      <c r="Y341" s="407"/>
      <c r="Z341" s="407"/>
    </row>
    <row r="342" spans="1:26" ht="12.75" customHeight="1">
      <c r="A342" s="407"/>
      <c r="B342" s="407"/>
      <c r="C342" s="544"/>
      <c r="D342" s="544"/>
      <c r="E342" s="544"/>
      <c r="F342" s="407"/>
      <c r="G342" s="407"/>
      <c r="H342" s="407"/>
      <c r="I342" s="407"/>
      <c r="J342" s="407"/>
      <c r="K342" s="407"/>
      <c r="L342" s="407"/>
      <c r="M342" s="407"/>
      <c r="N342" s="407"/>
      <c r="O342" s="407"/>
      <c r="P342" s="407"/>
      <c r="Q342" s="407"/>
      <c r="R342" s="407"/>
      <c r="S342" s="407"/>
      <c r="T342" s="407"/>
      <c r="U342" s="407"/>
      <c r="V342" s="407"/>
      <c r="W342" s="407"/>
      <c r="X342" s="407"/>
      <c r="Y342" s="407"/>
      <c r="Z342" s="407"/>
    </row>
    <row r="343" spans="1:26" ht="12.75" customHeight="1">
      <c r="A343" s="407"/>
      <c r="B343" s="407"/>
      <c r="C343" s="544"/>
      <c r="D343" s="544"/>
      <c r="E343" s="544"/>
      <c r="F343" s="407"/>
      <c r="G343" s="407"/>
      <c r="H343" s="407"/>
      <c r="I343" s="407"/>
      <c r="J343" s="407"/>
      <c r="K343" s="407"/>
      <c r="L343" s="407"/>
      <c r="M343" s="407"/>
      <c r="N343" s="407"/>
      <c r="O343" s="407"/>
      <c r="P343" s="407"/>
      <c r="Q343" s="407"/>
      <c r="R343" s="407"/>
      <c r="S343" s="407"/>
      <c r="T343" s="407"/>
      <c r="U343" s="407"/>
      <c r="V343" s="407"/>
      <c r="W343" s="407"/>
      <c r="X343" s="407"/>
      <c r="Y343" s="407"/>
      <c r="Z343" s="407"/>
    </row>
    <row r="344" spans="1:26" ht="12.75" customHeight="1">
      <c r="A344" s="407"/>
      <c r="B344" s="407"/>
      <c r="C344" s="544"/>
      <c r="D344" s="544"/>
      <c r="E344" s="544"/>
      <c r="F344" s="407"/>
      <c r="G344" s="407"/>
      <c r="H344" s="407"/>
      <c r="I344" s="407"/>
      <c r="J344" s="407"/>
      <c r="K344" s="407"/>
      <c r="L344" s="407"/>
      <c r="M344" s="407"/>
      <c r="N344" s="407"/>
      <c r="O344" s="407"/>
      <c r="P344" s="407"/>
      <c r="Q344" s="407"/>
      <c r="R344" s="407"/>
      <c r="S344" s="407"/>
      <c r="T344" s="407"/>
      <c r="U344" s="407"/>
      <c r="V344" s="407"/>
      <c r="W344" s="407"/>
      <c r="X344" s="407"/>
      <c r="Y344" s="407"/>
      <c r="Z344" s="407"/>
    </row>
    <row r="345" spans="1:26" ht="12.75" customHeight="1">
      <c r="A345" s="407"/>
      <c r="B345" s="407"/>
      <c r="C345" s="544"/>
      <c r="D345" s="544"/>
      <c r="E345" s="544"/>
      <c r="F345" s="407"/>
      <c r="G345" s="407"/>
      <c r="H345" s="407"/>
      <c r="I345" s="407"/>
      <c r="J345" s="407"/>
      <c r="K345" s="407"/>
      <c r="L345" s="407"/>
      <c r="M345" s="407"/>
      <c r="N345" s="407"/>
      <c r="O345" s="407"/>
      <c r="P345" s="407"/>
      <c r="Q345" s="407"/>
      <c r="R345" s="407"/>
      <c r="S345" s="407"/>
      <c r="T345" s="407"/>
      <c r="U345" s="407"/>
      <c r="V345" s="407"/>
      <c r="W345" s="407"/>
      <c r="X345" s="407"/>
      <c r="Y345" s="407"/>
      <c r="Z345" s="407"/>
    </row>
    <row r="346" spans="1:26" ht="12.75" customHeight="1">
      <c r="A346" s="407"/>
      <c r="B346" s="407"/>
      <c r="C346" s="544"/>
      <c r="D346" s="544"/>
      <c r="E346" s="544"/>
      <c r="F346" s="407"/>
      <c r="G346" s="407"/>
      <c r="H346" s="407"/>
      <c r="I346" s="407"/>
      <c r="J346" s="407"/>
      <c r="K346" s="407"/>
      <c r="L346" s="407"/>
      <c r="M346" s="407"/>
      <c r="N346" s="407"/>
      <c r="O346" s="407"/>
      <c r="P346" s="407"/>
      <c r="Q346" s="407"/>
      <c r="R346" s="407"/>
      <c r="S346" s="407"/>
      <c r="T346" s="407"/>
      <c r="U346" s="407"/>
      <c r="V346" s="407"/>
      <c r="W346" s="407"/>
      <c r="X346" s="407"/>
      <c r="Y346" s="407"/>
      <c r="Z346" s="407"/>
    </row>
    <row r="347" spans="1:26" ht="12.75" customHeight="1">
      <c r="A347" s="407"/>
      <c r="B347" s="407"/>
      <c r="C347" s="544"/>
      <c r="D347" s="544"/>
      <c r="E347" s="544"/>
      <c r="F347" s="407"/>
      <c r="G347" s="407"/>
      <c r="H347" s="407"/>
      <c r="I347" s="407"/>
      <c r="J347" s="407"/>
      <c r="K347" s="407"/>
      <c r="L347" s="407"/>
      <c r="M347" s="407"/>
      <c r="N347" s="407"/>
      <c r="O347" s="407"/>
      <c r="P347" s="407"/>
      <c r="Q347" s="407"/>
      <c r="R347" s="407"/>
      <c r="S347" s="407"/>
      <c r="T347" s="407"/>
      <c r="U347" s="407"/>
      <c r="V347" s="407"/>
      <c r="W347" s="407"/>
      <c r="X347" s="407"/>
      <c r="Y347" s="407"/>
      <c r="Z347" s="407"/>
    </row>
    <row r="348" spans="1:26" ht="12.75" customHeight="1">
      <c r="A348" s="407"/>
      <c r="B348" s="407"/>
      <c r="C348" s="544"/>
      <c r="D348" s="544"/>
      <c r="E348" s="544"/>
      <c r="F348" s="407"/>
      <c r="G348" s="407"/>
      <c r="H348" s="407"/>
      <c r="I348" s="407"/>
      <c r="J348" s="407"/>
      <c r="K348" s="407"/>
      <c r="L348" s="407"/>
      <c r="M348" s="407"/>
      <c r="N348" s="407"/>
      <c r="O348" s="407"/>
      <c r="P348" s="407"/>
      <c r="Q348" s="407"/>
      <c r="R348" s="407"/>
      <c r="S348" s="407"/>
      <c r="T348" s="407"/>
      <c r="U348" s="407"/>
      <c r="V348" s="407"/>
      <c r="W348" s="407"/>
      <c r="X348" s="407"/>
      <c r="Y348" s="407"/>
      <c r="Z348" s="407"/>
    </row>
    <row r="349" spans="1:26" ht="12.75" customHeight="1">
      <c r="A349" s="407"/>
      <c r="B349" s="407"/>
      <c r="C349" s="544"/>
      <c r="D349" s="544"/>
      <c r="E349" s="544"/>
      <c r="F349" s="407"/>
      <c r="G349" s="407"/>
      <c r="H349" s="407"/>
      <c r="I349" s="407"/>
      <c r="J349" s="407"/>
      <c r="K349" s="407"/>
      <c r="L349" s="407"/>
      <c r="M349" s="407"/>
      <c r="N349" s="407"/>
      <c r="O349" s="407"/>
      <c r="P349" s="407"/>
      <c r="Q349" s="407"/>
      <c r="R349" s="407"/>
      <c r="S349" s="407"/>
      <c r="T349" s="407"/>
      <c r="U349" s="407"/>
      <c r="V349" s="407"/>
      <c r="W349" s="407"/>
      <c r="X349" s="407"/>
      <c r="Y349" s="407"/>
      <c r="Z349" s="407"/>
    </row>
    <row r="350" spans="1:26" ht="12.75" customHeight="1">
      <c r="A350" s="407"/>
      <c r="B350" s="407"/>
      <c r="C350" s="544"/>
      <c r="D350" s="544"/>
      <c r="E350" s="544"/>
      <c r="F350" s="407"/>
      <c r="G350" s="407"/>
      <c r="H350" s="407"/>
      <c r="I350" s="407"/>
      <c r="J350" s="407"/>
      <c r="K350" s="407"/>
      <c r="L350" s="407"/>
      <c r="M350" s="407"/>
      <c r="N350" s="407"/>
      <c r="O350" s="407"/>
      <c r="P350" s="407"/>
      <c r="Q350" s="407"/>
      <c r="R350" s="407"/>
      <c r="S350" s="407"/>
      <c r="T350" s="407"/>
      <c r="U350" s="407"/>
      <c r="V350" s="407"/>
      <c r="W350" s="407"/>
      <c r="X350" s="407"/>
      <c r="Y350" s="407"/>
      <c r="Z350" s="407"/>
    </row>
    <row r="351" spans="1:26" ht="12.75" customHeight="1">
      <c r="A351" s="407"/>
      <c r="B351" s="407"/>
      <c r="C351" s="544"/>
      <c r="D351" s="544"/>
      <c r="E351" s="544"/>
      <c r="F351" s="407"/>
      <c r="G351" s="407"/>
      <c r="H351" s="407"/>
      <c r="I351" s="407"/>
      <c r="J351" s="407"/>
      <c r="K351" s="407"/>
      <c r="L351" s="407"/>
      <c r="M351" s="407"/>
      <c r="N351" s="407"/>
      <c r="O351" s="407"/>
      <c r="P351" s="407"/>
      <c r="Q351" s="407"/>
      <c r="R351" s="407"/>
      <c r="S351" s="407"/>
      <c r="T351" s="407"/>
      <c r="U351" s="407"/>
      <c r="V351" s="407"/>
      <c r="W351" s="407"/>
      <c r="X351" s="407"/>
      <c r="Y351" s="407"/>
      <c r="Z351" s="407"/>
    </row>
    <row r="352" spans="1:26" ht="12.75" customHeight="1">
      <c r="A352" s="407"/>
      <c r="B352" s="407"/>
      <c r="C352" s="544"/>
      <c r="D352" s="544"/>
      <c r="E352" s="544"/>
      <c r="F352" s="407"/>
      <c r="G352" s="407"/>
      <c r="H352" s="407"/>
      <c r="I352" s="407"/>
      <c r="J352" s="407"/>
      <c r="K352" s="407"/>
      <c r="L352" s="407"/>
      <c r="M352" s="407"/>
      <c r="N352" s="407"/>
      <c r="O352" s="407"/>
      <c r="P352" s="407"/>
      <c r="Q352" s="407"/>
      <c r="R352" s="407"/>
      <c r="S352" s="407"/>
      <c r="T352" s="407"/>
      <c r="U352" s="407"/>
      <c r="V352" s="407"/>
      <c r="W352" s="407"/>
      <c r="X352" s="407"/>
      <c r="Y352" s="407"/>
      <c r="Z352" s="407"/>
    </row>
    <row r="353" spans="1:26" ht="12.75" customHeight="1">
      <c r="A353" s="407"/>
      <c r="B353" s="407"/>
      <c r="C353" s="544"/>
      <c r="D353" s="544"/>
      <c r="E353" s="544"/>
      <c r="F353" s="407"/>
      <c r="G353" s="407"/>
      <c r="H353" s="407"/>
      <c r="I353" s="407"/>
      <c r="J353" s="407"/>
      <c r="K353" s="407"/>
      <c r="L353" s="407"/>
      <c r="M353" s="407"/>
      <c r="N353" s="407"/>
      <c r="O353" s="407"/>
      <c r="P353" s="407"/>
      <c r="Q353" s="407"/>
      <c r="R353" s="407"/>
      <c r="S353" s="407"/>
      <c r="T353" s="407"/>
      <c r="U353" s="407"/>
      <c r="V353" s="407"/>
      <c r="W353" s="407"/>
      <c r="X353" s="407"/>
      <c r="Y353" s="407"/>
      <c r="Z353" s="407"/>
    </row>
    <row r="354" spans="1:26" ht="12.75" customHeight="1">
      <c r="A354" s="407"/>
      <c r="B354" s="407"/>
      <c r="C354" s="544"/>
      <c r="D354" s="544"/>
      <c r="E354" s="544"/>
      <c r="F354" s="407"/>
      <c r="G354" s="407"/>
      <c r="H354" s="407"/>
      <c r="I354" s="407"/>
      <c r="J354" s="407"/>
      <c r="K354" s="407"/>
      <c r="L354" s="407"/>
      <c r="M354" s="407"/>
      <c r="N354" s="407"/>
      <c r="O354" s="407"/>
      <c r="P354" s="407"/>
      <c r="Q354" s="407"/>
      <c r="R354" s="407"/>
      <c r="S354" s="407"/>
      <c r="T354" s="407"/>
      <c r="U354" s="407"/>
      <c r="V354" s="407"/>
      <c r="W354" s="407"/>
      <c r="X354" s="407"/>
      <c r="Y354" s="407"/>
      <c r="Z354" s="407"/>
    </row>
    <row r="355" spans="1:26" ht="12.75" customHeight="1">
      <c r="A355" s="407"/>
      <c r="B355" s="407"/>
      <c r="C355" s="544"/>
      <c r="D355" s="544"/>
      <c r="E355" s="544"/>
      <c r="F355" s="407"/>
      <c r="G355" s="407"/>
      <c r="H355" s="407"/>
      <c r="I355" s="407"/>
      <c r="J355" s="407"/>
      <c r="K355" s="407"/>
      <c r="L355" s="407"/>
      <c r="M355" s="407"/>
      <c r="N355" s="407"/>
      <c r="O355" s="407"/>
      <c r="P355" s="407"/>
      <c r="Q355" s="407"/>
      <c r="R355" s="407"/>
      <c r="S355" s="407"/>
      <c r="T355" s="407"/>
      <c r="U355" s="407"/>
      <c r="V355" s="407"/>
      <c r="W355" s="407"/>
      <c r="X355" s="407"/>
      <c r="Y355" s="407"/>
      <c r="Z355" s="407"/>
    </row>
    <row r="356" spans="1:26" ht="12.75" customHeight="1">
      <c r="A356" s="407"/>
      <c r="B356" s="407"/>
      <c r="C356" s="544"/>
      <c r="D356" s="544"/>
      <c r="E356" s="544"/>
      <c r="F356" s="407"/>
      <c r="G356" s="407"/>
      <c r="H356" s="407"/>
      <c r="I356" s="407"/>
      <c r="J356" s="407"/>
      <c r="K356" s="407"/>
      <c r="L356" s="407"/>
      <c r="M356" s="407"/>
      <c r="N356" s="407"/>
      <c r="O356" s="407"/>
      <c r="P356" s="407"/>
      <c r="Q356" s="407"/>
      <c r="R356" s="407"/>
      <c r="S356" s="407"/>
      <c r="T356" s="407"/>
      <c r="U356" s="407"/>
      <c r="V356" s="407"/>
      <c r="W356" s="407"/>
      <c r="X356" s="407"/>
      <c r="Y356" s="407"/>
      <c r="Z356" s="407"/>
    </row>
    <row r="357" spans="1:26" ht="12.75" customHeight="1">
      <c r="A357" s="407"/>
      <c r="B357" s="407"/>
      <c r="C357" s="544"/>
      <c r="D357" s="544"/>
      <c r="E357" s="544"/>
      <c r="F357" s="407"/>
      <c r="G357" s="407"/>
      <c r="H357" s="407"/>
      <c r="I357" s="407"/>
      <c r="J357" s="407"/>
      <c r="K357" s="407"/>
      <c r="L357" s="407"/>
      <c r="M357" s="407"/>
      <c r="N357" s="407"/>
      <c r="O357" s="407"/>
      <c r="P357" s="407"/>
      <c r="Q357" s="407"/>
      <c r="R357" s="407"/>
      <c r="S357" s="407"/>
      <c r="T357" s="407"/>
      <c r="U357" s="407"/>
      <c r="V357" s="407"/>
      <c r="W357" s="407"/>
      <c r="X357" s="407"/>
      <c r="Y357" s="407"/>
      <c r="Z357" s="407"/>
    </row>
    <row r="358" spans="1:26" ht="12.75" customHeight="1">
      <c r="A358" s="407"/>
      <c r="B358" s="407"/>
      <c r="C358" s="544"/>
      <c r="D358" s="544"/>
      <c r="E358" s="544"/>
      <c r="F358" s="407"/>
      <c r="G358" s="407"/>
      <c r="H358" s="407"/>
      <c r="I358" s="407"/>
      <c r="J358" s="407"/>
      <c r="K358" s="407"/>
      <c r="L358" s="407"/>
      <c r="M358" s="407"/>
      <c r="N358" s="407"/>
      <c r="O358" s="407"/>
      <c r="P358" s="407"/>
      <c r="Q358" s="407"/>
      <c r="R358" s="407"/>
      <c r="S358" s="407"/>
      <c r="T358" s="407"/>
      <c r="U358" s="407"/>
      <c r="V358" s="407"/>
      <c r="W358" s="407"/>
      <c r="X358" s="407"/>
      <c r="Y358" s="407"/>
      <c r="Z358" s="407"/>
    </row>
    <row r="359" spans="1:26" ht="12.75" customHeight="1">
      <c r="A359" s="407"/>
      <c r="B359" s="407"/>
      <c r="C359" s="544"/>
      <c r="D359" s="544"/>
      <c r="E359" s="544"/>
      <c r="F359" s="407"/>
      <c r="G359" s="407"/>
      <c r="H359" s="407"/>
      <c r="I359" s="407"/>
      <c r="J359" s="407"/>
      <c r="K359" s="407"/>
      <c r="L359" s="407"/>
      <c r="M359" s="407"/>
      <c r="N359" s="407"/>
      <c r="O359" s="407"/>
      <c r="P359" s="407"/>
      <c r="Q359" s="407"/>
      <c r="R359" s="407"/>
      <c r="S359" s="407"/>
      <c r="T359" s="407"/>
      <c r="U359" s="407"/>
      <c r="V359" s="407"/>
      <c r="W359" s="407"/>
      <c r="X359" s="407"/>
      <c r="Y359" s="407"/>
      <c r="Z359" s="407"/>
    </row>
    <row r="360" spans="1:26" ht="12.75" customHeight="1">
      <c r="A360" s="407"/>
      <c r="B360" s="407"/>
      <c r="C360" s="544"/>
      <c r="D360" s="544"/>
      <c r="E360" s="544"/>
      <c r="F360" s="407"/>
      <c r="G360" s="407"/>
      <c r="H360" s="407"/>
      <c r="I360" s="407"/>
      <c r="J360" s="407"/>
      <c r="K360" s="407"/>
      <c r="L360" s="407"/>
      <c r="M360" s="407"/>
      <c r="N360" s="407"/>
      <c r="O360" s="407"/>
      <c r="P360" s="407"/>
      <c r="Q360" s="407"/>
      <c r="R360" s="407"/>
      <c r="S360" s="407"/>
      <c r="T360" s="407"/>
      <c r="U360" s="407"/>
      <c r="V360" s="407"/>
      <c r="W360" s="407"/>
      <c r="X360" s="407"/>
      <c r="Y360" s="407"/>
      <c r="Z360" s="407"/>
    </row>
    <row r="361" spans="1:26" ht="12.75" customHeight="1">
      <c r="A361" s="407"/>
      <c r="B361" s="407"/>
      <c r="C361" s="544"/>
      <c r="D361" s="544"/>
      <c r="E361" s="544"/>
      <c r="F361" s="407"/>
      <c r="G361" s="407"/>
      <c r="H361" s="407"/>
      <c r="I361" s="407"/>
      <c r="J361" s="407"/>
      <c r="K361" s="407"/>
      <c r="L361" s="407"/>
      <c r="M361" s="407"/>
      <c r="N361" s="407"/>
      <c r="O361" s="407"/>
      <c r="P361" s="407"/>
      <c r="Q361" s="407"/>
      <c r="R361" s="407"/>
      <c r="S361" s="407"/>
      <c r="T361" s="407"/>
      <c r="U361" s="407"/>
      <c r="V361" s="407"/>
      <c r="W361" s="407"/>
      <c r="X361" s="407"/>
      <c r="Y361" s="407"/>
      <c r="Z361" s="407"/>
    </row>
    <row r="362" spans="1:26" ht="12.75" customHeight="1">
      <c r="A362" s="407"/>
      <c r="B362" s="407"/>
      <c r="C362" s="544"/>
      <c r="D362" s="544"/>
      <c r="E362" s="544"/>
      <c r="F362" s="407"/>
      <c r="G362" s="407"/>
      <c r="H362" s="407"/>
      <c r="I362" s="407"/>
      <c r="J362" s="407"/>
      <c r="K362" s="407"/>
      <c r="L362" s="407"/>
      <c r="M362" s="407"/>
      <c r="N362" s="407"/>
      <c r="O362" s="407"/>
      <c r="P362" s="407"/>
      <c r="Q362" s="407"/>
      <c r="R362" s="407"/>
      <c r="S362" s="407"/>
      <c r="T362" s="407"/>
      <c r="U362" s="407"/>
      <c r="V362" s="407"/>
      <c r="W362" s="407"/>
      <c r="X362" s="407"/>
      <c r="Y362" s="407"/>
      <c r="Z362" s="407"/>
    </row>
    <row r="363" spans="1:26" ht="12.75" customHeight="1">
      <c r="A363" s="407"/>
      <c r="B363" s="407"/>
      <c r="C363" s="544"/>
      <c r="D363" s="544"/>
      <c r="E363" s="544"/>
      <c r="F363" s="407"/>
      <c r="G363" s="407"/>
      <c r="H363" s="407"/>
      <c r="I363" s="407"/>
      <c r="J363" s="407"/>
      <c r="K363" s="407"/>
      <c r="L363" s="407"/>
      <c r="M363" s="407"/>
      <c r="N363" s="407"/>
      <c r="O363" s="407"/>
      <c r="P363" s="407"/>
      <c r="Q363" s="407"/>
      <c r="R363" s="407"/>
      <c r="S363" s="407"/>
      <c r="T363" s="407"/>
      <c r="U363" s="407"/>
      <c r="V363" s="407"/>
      <c r="W363" s="407"/>
      <c r="X363" s="407"/>
      <c r="Y363" s="407"/>
      <c r="Z363" s="407"/>
    </row>
    <row r="364" spans="1:26" ht="12.75" customHeight="1">
      <c r="A364" s="407"/>
      <c r="B364" s="407"/>
      <c r="C364" s="544"/>
      <c r="D364" s="544"/>
      <c r="E364" s="544"/>
      <c r="F364" s="407"/>
      <c r="G364" s="407"/>
      <c r="H364" s="407"/>
      <c r="I364" s="407"/>
      <c r="J364" s="407"/>
      <c r="K364" s="407"/>
      <c r="L364" s="407"/>
      <c r="M364" s="407"/>
      <c r="N364" s="407"/>
      <c r="O364" s="407"/>
      <c r="P364" s="407"/>
      <c r="Q364" s="407"/>
      <c r="R364" s="407"/>
      <c r="S364" s="407"/>
      <c r="T364" s="407"/>
      <c r="U364" s="407"/>
      <c r="V364" s="407"/>
      <c r="W364" s="407"/>
      <c r="X364" s="407"/>
      <c r="Y364" s="407"/>
      <c r="Z364" s="407"/>
    </row>
    <row r="365" spans="1:26" ht="12.75" customHeight="1">
      <c r="A365" s="407"/>
      <c r="B365" s="407"/>
      <c r="C365" s="544"/>
      <c r="D365" s="544"/>
      <c r="E365" s="544"/>
      <c r="F365" s="407"/>
      <c r="G365" s="407"/>
      <c r="H365" s="407"/>
      <c r="I365" s="407"/>
      <c r="J365" s="407"/>
      <c r="K365" s="407"/>
      <c r="L365" s="407"/>
      <c r="M365" s="407"/>
      <c r="N365" s="407"/>
      <c r="O365" s="407"/>
      <c r="P365" s="407"/>
      <c r="Q365" s="407"/>
      <c r="R365" s="407"/>
      <c r="S365" s="407"/>
      <c r="T365" s="407"/>
      <c r="U365" s="407"/>
      <c r="V365" s="407"/>
      <c r="W365" s="407"/>
      <c r="X365" s="407"/>
      <c r="Y365" s="407"/>
      <c r="Z365" s="407"/>
    </row>
    <row r="366" spans="1:26" ht="12.75" customHeight="1">
      <c r="A366" s="407"/>
      <c r="B366" s="407"/>
      <c r="C366" s="544"/>
      <c r="D366" s="544"/>
      <c r="E366" s="544"/>
      <c r="F366" s="407"/>
      <c r="G366" s="407"/>
      <c r="H366" s="407"/>
      <c r="I366" s="407"/>
      <c r="J366" s="407"/>
      <c r="K366" s="407"/>
      <c r="L366" s="407"/>
      <c r="M366" s="407"/>
      <c r="N366" s="407"/>
      <c r="O366" s="407"/>
      <c r="P366" s="407"/>
      <c r="Q366" s="407"/>
      <c r="R366" s="407"/>
      <c r="S366" s="407"/>
      <c r="T366" s="407"/>
      <c r="U366" s="407"/>
      <c r="V366" s="407"/>
      <c r="W366" s="407"/>
      <c r="X366" s="407"/>
      <c r="Y366" s="407"/>
      <c r="Z366" s="407"/>
    </row>
    <row r="367" spans="1:26" ht="12.75" customHeight="1">
      <c r="A367" s="407"/>
      <c r="B367" s="407"/>
      <c r="C367" s="544"/>
      <c r="D367" s="544"/>
      <c r="E367" s="544"/>
      <c r="F367" s="407"/>
      <c r="G367" s="407"/>
      <c r="H367" s="407"/>
      <c r="I367" s="407"/>
      <c r="J367" s="407"/>
      <c r="K367" s="407"/>
      <c r="L367" s="407"/>
      <c r="M367" s="407"/>
      <c r="N367" s="407"/>
      <c r="O367" s="407"/>
      <c r="P367" s="407"/>
      <c r="Q367" s="407"/>
      <c r="R367" s="407"/>
      <c r="S367" s="407"/>
      <c r="T367" s="407"/>
      <c r="U367" s="407"/>
      <c r="V367" s="407"/>
      <c r="W367" s="407"/>
      <c r="X367" s="407"/>
      <c r="Y367" s="407"/>
      <c r="Z367" s="407"/>
    </row>
    <row r="368" spans="1:26" ht="12.75" customHeight="1">
      <c r="A368" s="407"/>
      <c r="B368" s="407"/>
      <c r="C368" s="544"/>
      <c r="D368" s="544"/>
      <c r="E368" s="544"/>
      <c r="F368" s="407"/>
      <c r="G368" s="407"/>
      <c r="H368" s="407"/>
      <c r="I368" s="407"/>
      <c r="J368" s="407"/>
      <c r="K368" s="407"/>
      <c r="L368" s="407"/>
      <c r="M368" s="407"/>
      <c r="N368" s="407"/>
      <c r="O368" s="407"/>
      <c r="P368" s="407"/>
      <c r="Q368" s="407"/>
      <c r="R368" s="407"/>
      <c r="S368" s="407"/>
      <c r="T368" s="407"/>
      <c r="U368" s="407"/>
      <c r="V368" s="407"/>
      <c r="W368" s="407"/>
      <c r="X368" s="407"/>
      <c r="Y368" s="407"/>
      <c r="Z368" s="407"/>
    </row>
    <row r="369" spans="1:26" ht="12.75" customHeight="1">
      <c r="A369" s="407"/>
      <c r="B369" s="407"/>
      <c r="C369" s="544"/>
      <c r="D369" s="544"/>
      <c r="E369" s="544"/>
      <c r="F369" s="407"/>
      <c r="G369" s="407"/>
      <c r="H369" s="407"/>
      <c r="I369" s="407"/>
      <c r="J369" s="407"/>
      <c r="K369" s="407"/>
      <c r="L369" s="407"/>
      <c r="M369" s="407"/>
      <c r="N369" s="407"/>
      <c r="O369" s="407"/>
      <c r="P369" s="407"/>
      <c r="Q369" s="407"/>
      <c r="R369" s="407"/>
      <c r="S369" s="407"/>
      <c r="T369" s="407"/>
      <c r="U369" s="407"/>
      <c r="V369" s="407"/>
      <c r="W369" s="407"/>
      <c r="X369" s="407"/>
      <c r="Y369" s="407"/>
      <c r="Z369" s="407"/>
    </row>
    <row r="370" spans="1:26" ht="12.75" customHeight="1">
      <c r="A370" s="407"/>
      <c r="B370" s="407"/>
      <c r="C370" s="544"/>
      <c r="D370" s="544"/>
      <c r="E370" s="544"/>
      <c r="F370" s="407"/>
      <c r="G370" s="407"/>
      <c r="H370" s="407"/>
      <c r="I370" s="407"/>
      <c r="J370" s="407"/>
      <c r="K370" s="407"/>
      <c r="L370" s="407"/>
      <c r="M370" s="407"/>
      <c r="N370" s="407"/>
      <c r="O370" s="407"/>
      <c r="P370" s="407"/>
      <c r="Q370" s="407"/>
      <c r="R370" s="407"/>
      <c r="S370" s="407"/>
      <c r="T370" s="407"/>
      <c r="U370" s="407"/>
      <c r="V370" s="407"/>
      <c r="W370" s="407"/>
      <c r="X370" s="407"/>
      <c r="Y370" s="407"/>
      <c r="Z370" s="407"/>
    </row>
    <row r="371" spans="1:26" ht="12.75" customHeight="1">
      <c r="A371" s="407"/>
      <c r="B371" s="407"/>
      <c r="C371" s="544"/>
      <c r="D371" s="544"/>
      <c r="E371" s="544"/>
      <c r="F371" s="407"/>
      <c r="G371" s="407"/>
      <c r="H371" s="407"/>
      <c r="I371" s="407"/>
      <c r="J371" s="407"/>
      <c r="K371" s="407"/>
      <c r="L371" s="407"/>
      <c r="M371" s="407"/>
      <c r="N371" s="407"/>
      <c r="O371" s="407"/>
      <c r="P371" s="407"/>
      <c r="Q371" s="407"/>
      <c r="R371" s="407"/>
      <c r="S371" s="407"/>
      <c r="T371" s="407"/>
      <c r="U371" s="407"/>
      <c r="V371" s="407"/>
      <c r="W371" s="407"/>
      <c r="X371" s="407"/>
      <c r="Y371" s="407"/>
      <c r="Z371" s="407"/>
    </row>
    <row r="372" spans="1:26" ht="12.75" customHeight="1">
      <c r="A372" s="407"/>
      <c r="B372" s="407"/>
      <c r="C372" s="544"/>
      <c r="D372" s="544"/>
      <c r="E372" s="544"/>
      <c r="F372" s="407"/>
      <c r="G372" s="407"/>
      <c r="H372" s="407"/>
      <c r="I372" s="407"/>
      <c r="J372" s="407"/>
      <c r="K372" s="407"/>
      <c r="L372" s="407"/>
      <c r="M372" s="407"/>
      <c r="N372" s="407"/>
      <c r="O372" s="407"/>
      <c r="P372" s="407"/>
      <c r="Q372" s="407"/>
      <c r="R372" s="407"/>
      <c r="S372" s="407"/>
      <c r="T372" s="407"/>
      <c r="U372" s="407"/>
      <c r="V372" s="407"/>
      <c r="W372" s="407"/>
      <c r="X372" s="407"/>
      <c r="Y372" s="407"/>
      <c r="Z372" s="407"/>
    </row>
    <row r="373" spans="1:26" ht="12.75" customHeight="1">
      <c r="A373" s="407"/>
      <c r="B373" s="407"/>
      <c r="C373" s="544"/>
      <c r="D373" s="544"/>
      <c r="E373" s="544"/>
      <c r="F373" s="407"/>
      <c r="G373" s="407"/>
      <c r="H373" s="407"/>
      <c r="I373" s="407"/>
      <c r="J373" s="407"/>
      <c r="K373" s="407"/>
      <c r="L373" s="407"/>
      <c r="M373" s="407"/>
      <c r="N373" s="407"/>
      <c r="O373" s="407"/>
      <c r="P373" s="407"/>
      <c r="Q373" s="407"/>
      <c r="R373" s="407"/>
      <c r="S373" s="407"/>
      <c r="T373" s="407"/>
      <c r="U373" s="407"/>
      <c r="V373" s="407"/>
      <c r="W373" s="407"/>
      <c r="X373" s="407"/>
      <c r="Y373" s="407"/>
      <c r="Z373" s="407"/>
    </row>
    <row r="374" spans="1:26" ht="12.75" customHeight="1">
      <c r="A374" s="407"/>
      <c r="B374" s="407"/>
      <c r="C374" s="544"/>
      <c r="D374" s="544"/>
      <c r="E374" s="544"/>
      <c r="F374" s="407"/>
      <c r="G374" s="407"/>
      <c r="H374" s="407"/>
      <c r="I374" s="407"/>
      <c r="J374" s="407"/>
      <c r="K374" s="407"/>
      <c r="L374" s="407"/>
      <c r="M374" s="407"/>
      <c r="N374" s="407"/>
      <c r="O374" s="407"/>
      <c r="P374" s="407"/>
      <c r="Q374" s="407"/>
      <c r="R374" s="407"/>
      <c r="S374" s="407"/>
      <c r="T374" s="407"/>
      <c r="U374" s="407"/>
      <c r="V374" s="407"/>
      <c r="W374" s="407"/>
      <c r="X374" s="407"/>
      <c r="Y374" s="407"/>
      <c r="Z374" s="407"/>
    </row>
    <row r="375" spans="1:26" ht="12.75" customHeight="1">
      <c r="A375" s="407"/>
      <c r="B375" s="407"/>
      <c r="C375" s="544"/>
      <c r="D375" s="544"/>
      <c r="E375" s="544"/>
      <c r="F375" s="407"/>
      <c r="G375" s="407"/>
      <c r="H375" s="407"/>
      <c r="I375" s="407"/>
      <c r="J375" s="407"/>
      <c r="K375" s="407"/>
      <c r="L375" s="407"/>
      <c r="M375" s="407"/>
      <c r="N375" s="407"/>
      <c r="O375" s="407"/>
      <c r="P375" s="407"/>
      <c r="Q375" s="407"/>
      <c r="R375" s="407"/>
      <c r="S375" s="407"/>
      <c r="T375" s="407"/>
      <c r="U375" s="407"/>
      <c r="V375" s="407"/>
      <c r="W375" s="407"/>
      <c r="X375" s="407"/>
      <c r="Y375" s="407"/>
      <c r="Z375" s="407"/>
    </row>
    <row r="376" spans="1:26" ht="12.75" customHeight="1">
      <c r="A376" s="407"/>
      <c r="B376" s="407"/>
      <c r="C376" s="544"/>
      <c r="D376" s="544"/>
      <c r="E376" s="544"/>
      <c r="F376" s="407"/>
      <c r="G376" s="407"/>
      <c r="H376" s="407"/>
      <c r="I376" s="407"/>
      <c r="J376" s="407"/>
      <c r="K376" s="407"/>
      <c r="L376" s="407"/>
      <c r="M376" s="407"/>
      <c r="N376" s="407"/>
      <c r="O376" s="407"/>
      <c r="P376" s="407"/>
      <c r="Q376" s="407"/>
      <c r="R376" s="407"/>
      <c r="S376" s="407"/>
      <c r="T376" s="407"/>
      <c r="U376" s="407"/>
      <c r="V376" s="407"/>
      <c r="W376" s="407"/>
      <c r="X376" s="407"/>
      <c r="Y376" s="407"/>
      <c r="Z376" s="407"/>
    </row>
    <row r="377" spans="1:26" ht="12.75" customHeight="1">
      <c r="A377" s="407"/>
      <c r="B377" s="407"/>
      <c r="C377" s="544"/>
      <c r="D377" s="544"/>
      <c r="E377" s="544"/>
      <c r="F377" s="407"/>
      <c r="G377" s="407"/>
      <c r="H377" s="407"/>
      <c r="I377" s="407"/>
      <c r="J377" s="407"/>
      <c r="K377" s="407"/>
      <c r="L377" s="407"/>
      <c r="M377" s="407"/>
      <c r="N377" s="407"/>
      <c r="O377" s="407"/>
      <c r="P377" s="407"/>
      <c r="Q377" s="407"/>
      <c r="R377" s="407"/>
      <c r="S377" s="407"/>
      <c r="T377" s="407"/>
      <c r="U377" s="407"/>
      <c r="V377" s="407"/>
      <c r="W377" s="407"/>
      <c r="X377" s="407"/>
      <c r="Y377" s="407"/>
      <c r="Z377" s="407"/>
    </row>
    <row r="378" spans="1:26" ht="12.75" customHeight="1">
      <c r="A378" s="407"/>
      <c r="B378" s="407"/>
      <c r="C378" s="544"/>
      <c r="D378" s="544"/>
      <c r="E378" s="544"/>
      <c r="F378" s="407"/>
      <c r="G378" s="407"/>
      <c r="H378" s="407"/>
      <c r="I378" s="407"/>
      <c r="J378" s="407"/>
      <c r="K378" s="407"/>
      <c r="L378" s="407"/>
      <c r="M378" s="407"/>
      <c r="N378" s="407"/>
      <c r="O378" s="407"/>
      <c r="P378" s="407"/>
      <c r="Q378" s="407"/>
      <c r="R378" s="407"/>
      <c r="S378" s="407"/>
      <c r="T378" s="407"/>
      <c r="U378" s="407"/>
      <c r="V378" s="407"/>
      <c r="W378" s="407"/>
      <c r="X378" s="407"/>
      <c r="Y378" s="407"/>
      <c r="Z378" s="407"/>
    </row>
    <row r="379" spans="1:26" ht="12.75" customHeight="1">
      <c r="A379" s="407"/>
      <c r="B379" s="407"/>
      <c r="C379" s="544"/>
      <c r="D379" s="544"/>
      <c r="E379" s="544"/>
      <c r="F379" s="407"/>
      <c r="G379" s="407"/>
      <c r="H379" s="407"/>
      <c r="I379" s="407"/>
      <c r="J379" s="407"/>
      <c r="K379" s="407"/>
      <c r="L379" s="407"/>
      <c r="M379" s="407"/>
      <c r="N379" s="407"/>
      <c r="O379" s="407"/>
      <c r="P379" s="407"/>
      <c r="Q379" s="407"/>
      <c r="R379" s="407"/>
      <c r="S379" s="407"/>
      <c r="T379" s="407"/>
      <c r="U379" s="407"/>
      <c r="V379" s="407"/>
      <c r="W379" s="407"/>
      <c r="X379" s="407"/>
      <c r="Y379" s="407"/>
      <c r="Z379" s="407"/>
    </row>
    <row r="380" spans="1:26" ht="12.75" customHeight="1">
      <c r="A380" s="407"/>
      <c r="B380" s="407"/>
      <c r="C380" s="544"/>
      <c r="D380" s="544"/>
      <c r="E380" s="544"/>
      <c r="F380" s="407"/>
      <c r="G380" s="407"/>
      <c r="H380" s="407"/>
      <c r="I380" s="407"/>
      <c r="J380" s="407"/>
      <c r="K380" s="407"/>
      <c r="L380" s="407"/>
      <c r="M380" s="407"/>
      <c r="N380" s="407"/>
      <c r="O380" s="407"/>
      <c r="P380" s="407"/>
      <c r="Q380" s="407"/>
      <c r="R380" s="407"/>
      <c r="S380" s="407"/>
      <c r="T380" s="407"/>
      <c r="U380" s="407"/>
      <c r="V380" s="407"/>
      <c r="W380" s="407"/>
      <c r="X380" s="407"/>
      <c r="Y380" s="407"/>
      <c r="Z380" s="407"/>
    </row>
    <row r="381" spans="1:26" ht="12.75" customHeight="1">
      <c r="A381" s="407"/>
      <c r="B381" s="407"/>
      <c r="C381" s="544"/>
      <c r="D381" s="544"/>
      <c r="E381" s="544"/>
      <c r="F381" s="407"/>
      <c r="G381" s="407"/>
      <c r="H381" s="407"/>
      <c r="I381" s="407"/>
      <c r="J381" s="407"/>
      <c r="K381" s="407"/>
      <c r="L381" s="407"/>
      <c r="M381" s="407"/>
      <c r="N381" s="407"/>
      <c r="O381" s="407"/>
      <c r="P381" s="407"/>
      <c r="Q381" s="407"/>
      <c r="R381" s="407"/>
      <c r="S381" s="407"/>
      <c r="T381" s="407"/>
      <c r="U381" s="407"/>
      <c r="V381" s="407"/>
      <c r="W381" s="407"/>
      <c r="X381" s="407"/>
      <c r="Y381" s="407"/>
      <c r="Z381" s="407"/>
    </row>
    <row r="382" spans="1:26" ht="12.75" customHeight="1">
      <c r="A382" s="407"/>
      <c r="B382" s="407"/>
      <c r="C382" s="544"/>
      <c r="D382" s="544"/>
      <c r="E382" s="544"/>
      <c r="F382" s="407"/>
      <c r="G382" s="407"/>
      <c r="H382" s="407"/>
      <c r="I382" s="407"/>
      <c r="J382" s="407"/>
      <c r="K382" s="407"/>
      <c r="L382" s="407"/>
      <c r="M382" s="407"/>
      <c r="N382" s="407"/>
      <c r="O382" s="407"/>
      <c r="P382" s="407"/>
      <c r="Q382" s="407"/>
      <c r="R382" s="407"/>
      <c r="S382" s="407"/>
      <c r="T382" s="407"/>
      <c r="U382" s="407"/>
      <c r="V382" s="407"/>
      <c r="W382" s="407"/>
      <c r="X382" s="407"/>
      <c r="Y382" s="407"/>
      <c r="Z382" s="407"/>
    </row>
    <row r="383" spans="1:26" ht="12.75" customHeight="1">
      <c r="A383" s="407"/>
      <c r="B383" s="407"/>
      <c r="C383" s="544"/>
      <c r="D383" s="544"/>
      <c r="E383" s="544"/>
      <c r="F383" s="407"/>
      <c r="G383" s="407"/>
      <c r="H383" s="407"/>
      <c r="I383" s="407"/>
      <c r="J383" s="407"/>
      <c r="K383" s="407"/>
      <c r="L383" s="407"/>
      <c r="M383" s="407"/>
      <c r="N383" s="407"/>
      <c r="O383" s="407"/>
      <c r="P383" s="407"/>
      <c r="Q383" s="407"/>
      <c r="R383" s="407"/>
      <c r="S383" s="407"/>
      <c r="T383" s="407"/>
      <c r="U383" s="407"/>
      <c r="V383" s="407"/>
      <c r="W383" s="407"/>
      <c r="X383" s="407"/>
      <c r="Y383" s="407"/>
      <c r="Z383" s="407"/>
    </row>
    <row r="384" spans="1:26" ht="12.75" customHeight="1">
      <c r="A384" s="407"/>
      <c r="B384" s="407"/>
      <c r="C384" s="544"/>
      <c r="D384" s="544"/>
      <c r="E384" s="544"/>
      <c r="F384" s="407"/>
      <c r="G384" s="407"/>
      <c r="H384" s="407"/>
      <c r="I384" s="407"/>
      <c r="J384" s="407"/>
      <c r="K384" s="407"/>
      <c r="L384" s="407"/>
      <c r="M384" s="407"/>
      <c r="N384" s="407"/>
      <c r="O384" s="407"/>
      <c r="P384" s="407"/>
      <c r="Q384" s="407"/>
      <c r="R384" s="407"/>
      <c r="S384" s="407"/>
      <c r="T384" s="407"/>
      <c r="U384" s="407"/>
      <c r="V384" s="407"/>
      <c r="W384" s="407"/>
      <c r="X384" s="407"/>
      <c r="Y384" s="407"/>
      <c r="Z384" s="407"/>
    </row>
    <row r="385" spans="1:26" ht="12.75" customHeight="1">
      <c r="A385" s="407"/>
      <c r="B385" s="407"/>
      <c r="C385" s="544"/>
      <c r="D385" s="544"/>
      <c r="E385" s="544"/>
      <c r="F385" s="407"/>
      <c r="G385" s="407"/>
      <c r="H385" s="407"/>
      <c r="I385" s="407"/>
      <c r="J385" s="407"/>
      <c r="K385" s="407"/>
      <c r="L385" s="407"/>
      <c r="M385" s="407"/>
      <c r="N385" s="407"/>
      <c r="O385" s="407"/>
      <c r="P385" s="407"/>
      <c r="Q385" s="407"/>
      <c r="R385" s="407"/>
      <c r="S385" s="407"/>
      <c r="T385" s="407"/>
      <c r="U385" s="407"/>
      <c r="V385" s="407"/>
      <c r="W385" s="407"/>
      <c r="X385" s="407"/>
      <c r="Y385" s="407"/>
      <c r="Z385" s="407"/>
    </row>
    <row r="386" spans="1:26" ht="12.75" customHeight="1">
      <c r="A386" s="407"/>
      <c r="B386" s="407"/>
      <c r="C386" s="544"/>
      <c r="D386" s="544"/>
      <c r="E386" s="544"/>
      <c r="F386" s="407"/>
      <c r="G386" s="407"/>
      <c r="H386" s="407"/>
      <c r="I386" s="407"/>
      <c r="J386" s="407"/>
      <c r="K386" s="407"/>
      <c r="L386" s="407"/>
      <c r="M386" s="407"/>
      <c r="N386" s="407"/>
      <c r="O386" s="407"/>
      <c r="P386" s="407"/>
      <c r="Q386" s="407"/>
      <c r="R386" s="407"/>
      <c r="S386" s="407"/>
      <c r="T386" s="407"/>
      <c r="U386" s="407"/>
      <c r="V386" s="407"/>
      <c r="W386" s="407"/>
      <c r="X386" s="407"/>
      <c r="Y386" s="407"/>
      <c r="Z386" s="407"/>
    </row>
    <row r="387" spans="1:26" ht="12.75" customHeight="1">
      <c r="A387" s="407"/>
      <c r="B387" s="407"/>
      <c r="C387" s="544"/>
      <c r="D387" s="544"/>
      <c r="E387" s="544"/>
      <c r="F387" s="407"/>
      <c r="G387" s="407"/>
      <c r="H387" s="407"/>
      <c r="I387" s="407"/>
      <c r="J387" s="407"/>
      <c r="K387" s="407"/>
      <c r="L387" s="407"/>
      <c r="M387" s="407"/>
      <c r="N387" s="407"/>
      <c r="O387" s="407"/>
      <c r="P387" s="407"/>
      <c r="Q387" s="407"/>
      <c r="R387" s="407"/>
      <c r="S387" s="407"/>
      <c r="T387" s="407"/>
      <c r="U387" s="407"/>
      <c r="V387" s="407"/>
      <c r="W387" s="407"/>
      <c r="X387" s="407"/>
      <c r="Y387" s="407"/>
      <c r="Z387" s="407"/>
    </row>
    <row r="388" spans="1:26" ht="12.75" customHeight="1">
      <c r="A388" s="407"/>
      <c r="B388" s="407"/>
      <c r="C388" s="544"/>
      <c r="D388" s="544"/>
      <c r="E388" s="544"/>
      <c r="F388" s="407"/>
      <c r="G388" s="407"/>
      <c r="H388" s="407"/>
      <c r="I388" s="407"/>
      <c r="J388" s="407"/>
      <c r="K388" s="407"/>
      <c r="L388" s="407"/>
      <c r="M388" s="407"/>
      <c r="N388" s="407"/>
      <c r="O388" s="407"/>
      <c r="P388" s="407"/>
      <c r="Q388" s="407"/>
      <c r="R388" s="407"/>
      <c r="S388" s="407"/>
      <c r="T388" s="407"/>
      <c r="U388" s="407"/>
      <c r="V388" s="407"/>
      <c r="W388" s="407"/>
      <c r="X388" s="407"/>
      <c r="Y388" s="407"/>
      <c r="Z388" s="407"/>
    </row>
    <row r="389" spans="1:26" ht="12.75" customHeight="1">
      <c r="A389" s="407"/>
      <c r="B389" s="407"/>
      <c r="C389" s="544"/>
      <c r="D389" s="544"/>
      <c r="E389" s="544"/>
      <c r="F389" s="407"/>
      <c r="G389" s="407"/>
      <c r="H389" s="407"/>
      <c r="I389" s="407"/>
      <c r="J389" s="407"/>
      <c r="K389" s="407"/>
      <c r="L389" s="407"/>
      <c r="M389" s="407"/>
      <c r="N389" s="407"/>
      <c r="O389" s="407"/>
      <c r="P389" s="407"/>
      <c r="Q389" s="407"/>
      <c r="R389" s="407"/>
      <c r="S389" s="407"/>
      <c r="T389" s="407"/>
      <c r="U389" s="407"/>
      <c r="V389" s="407"/>
      <c r="W389" s="407"/>
      <c r="X389" s="407"/>
      <c r="Y389" s="407"/>
      <c r="Z389" s="407"/>
    </row>
    <row r="390" spans="1:26" ht="12.75" customHeight="1">
      <c r="A390" s="407"/>
      <c r="B390" s="407"/>
      <c r="C390" s="544"/>
      <c r="D390" s="544"/>
      <c r="E390" s="544"/>
      <c r="F390" s="407"/>
      <c r="G390" s="407"/>
      <c r="H390" s="407"/>
      <c r="I390" s="407"/>
      <c r="J390" s="407"/>
      <c r="K390" s="407"/>
      <c r="L390" s="407"/>
      <c r="M390" s="407"/>
      <c r="N390" s="407"/>
      <c r="O390" s="407"/>
      <c r="P390" s="407"/>
      <c r="Q390" s="407"/>
      <c r="R390" s="407"/>
      <c r="S390" s="407"/>
      <c r="T390" s="407"/>
      <c r="U390" s="407"/>
      <c r="V390" s="407"/>
      <c r="W390" s="407"/>
      <c r="X390" s="407"/>
      <c r="Y390" s="407"/>
      <c r="Z390" s="407"/>
    </row>
    <row r="391" spans="1:26" ht="12.75" customHeight="1">
      <c r="A391" s="407"/>
      <c r="B391" s="407"/>
      <c r="C391" s="544"/>
      <c r="D391" s="544"/>
      <c r="E391" s="544"/>
      <c r="F391" s="407"/>
      <c r="G391" s="407"/>
      <c r="H391" s="407"/>
      <c r="I391" s="407"/>
      <c r="J391" s="407"/>
      <c r="K391" s="407"/>
      <c r="L391" s="407"/>
      <c r="M391" s="407"/>
      <c r="N391" s="407"/>
      <c r="O391" s="407"/>
      <c r="P391" s="407"/>
      <c r="Q391" s="407"/>
      <c r="R391" s="407"/>
      <c r="S391" s="407"/>
      <c r="T391" s="407"/>
      <c r="U391" s="407"/>
      <c r="V391" s="407"/>
      <c r="W391" s="407"/>
      <c r="X391" s="407"/>
      <c r="Y391" s="407"/>
      <c r="Z391" s="407"/>
    </row>
    <row r="392" spans="1:26" ht="12.75" customHeight="1">
      <c r="A392" s="407"/>
      <c r="B392" s="407"/>
      <c r="C392" s="544"/>
      <c r="D392" s="544"/>
      <c r="E392" s="544"/>
      <c r="F392" s="407"/>
      <c r="G392" s="407"/>
      <c r="H392" s="407"/>
      <c r="I392" s="407"/>
      <c r="J392" s="407"/>
      <c r="K392" s="407"/>
      <c r="L392" s="407"/>
      <c r="M392" s="407"/>
      <c r="N392" s="407"/>
      <c r="O392" s="407"/>
      <c r="P392" s="407"/>
      <c r="Q392" s="407"/>
      <c r="R392" s="407"/>
      <c r="S392" s="407"/>
      <c r="T392" s="407"/>
      <c r="U392" s="407"/>
      <c r="V392" s="407"/>
      <c r="W392" s="407"/>
      <c r="X392" s="407"/>
      <c r="Y392" s="407"/>
      <c r="Z392" s="407"/>
    </row>
    <row r="393" spans="1:26" ht="12.75" customHeight="1">
      <c r="A393" s="407"/>
      <c r="B393" s="407"/>
      <c r="C393" s="544"/>
      <c r="D393" s="544"/>
      <c r="E393" s="544"/>
      <c r="F393" s="407"/>
      <c r="G393" s="407"/>
      <c r="H393" s="407"/>
      <c r="I393" s="407"/>
      <c r="J393" s="407"/>
      <c r="K393" s="407"/>
      <c r="L393" s="407"/>
      <c r="M393" s="407"/>
      <c r="N393" s="407"/>
      <c r="O393" s="407"/>
      <c r="P393" s="407"/>
      <c r="Q393" s="407"/>
      <c r="R393" s="407"/>
      <c r="S393" s="407"/>
      <c r="T393" s="407"/>
      <c r="U393" s="407"/>
      <c r="V393" s="407"/>
      <c r="W393" s="407"/>
      <c r="X393" s="407"/>
      <c r="Y393" s="407"/>
      <c r="Z393" s="407"/>
    </row>
    <row r="394" spans="1:26" ht="12.75" customHeight="1">
      <c r="A394" s="407"/>
      <c r="B394" s="407"/>
      <c r="C394" s="544"/>
      <c r="D394" s="544"/>
      <c r="E394" s="544"/>
      <c r="F394" s="407"/>
      <c r="G394" s="407"/>
      <c r="H394" s="407"/>
      <c r="I394" s="407"/>
      <c r="J394" s="407"/>
      <c r="K394" s="407"/>
      <c r="L394" s="407"/>
      <c r="M394" s="407"/>
      <c r="N394" s="407"/>
      <c r="O394" s="407"/>
      <c r="P394" s="407"/>
      <c r="Q394" s="407"/>
      <c r="R394" s="407"/>
      <c r="S394" s="407"/>
      <c r="T394" s="407"/>
      <c r="U394" s="407"/>
      <c r="V394" s="407"/>
      <c r="W394" s="407"/>
      <c r="X394" s="407"/>
      <c r="Y394" s="407"/>
      <c r="Z394" s="407"/>
    </row>
    <row r="395" spans="1:26" ht="12.75" customHeight="1">
      <c r="A395" s="407"/>
      <c r="B395" s="407"/>
      <c r="C395" s="544"/>
      <c r="D395" s="544"/>
      <c r="E395" s="544"/>
      <c r="F395" s="407"/>
      <c r="G395" s="407"/>
      <c r="H395" s="407"/>
      <c r="I395" s="407"/>
      <c r="J395" s="407"/>
      <c r="K395" s="407"/>
      <c r="L395" s="407"/>
      <c r="M395" s="407"/>
      <c r="N395" s="407"/>
      <c r="O395" s="407"/>
      <c r="P395" s="407"/>
      <c r="Q395" s="407"/>
      <c r="R395" s="407"/>
      <c r="S395" s="407"/>
      <c r="T395" s="407"/>
      <c r="U395" s="407"/>
      <c r="V395" s="407"/>
      <c r="W395" s="407"/>
      <c r="X395" s="407"/>
      <c r="Y395" s="407"/>
      <c r="Z395" s="407"/>
    </row>
    <row r="396" spans="1:26" ht="12.75" customHeight="1">
      <c r="A396" s="407"/>
      <c r="B396" s="407"/>
      <c r="C396" s="544"/>
      <c r="D396" s="544"/>
      <c r="E396" s="544"/>
      <c r="F396" s="407"/>
      <c r="G396" s="407"/>
      <c r="H396" s="407"/>
      <c r="I396" s="407"/>
      <c r="J396" s="407"/>
      <c r="K396" s="407"/>
      <c r="L396" s="407"/>
      <c r="M396" s="407"/>
      <c r="N396" s="407"/>
      <c r="O396" s="407"/>
      <c r="P396" s="407"/>
      <c r="Q396" s="407"/>
      <c r="R396" s="407"/>
      <c r="S396" s="407"/>
      <c r="T396" s="407"/>
      <c r="U396" s="407"/>
      <c r="V396" s="407"/>
      <c r="W396" s="407"/>
      <c r="X396" s="407"/>
      <c r="Y396" s="407"/>
      <c r="Z396" s="407"/>
    </row>
    <row r="397" spans="1:26" ht="12.75" customHeight="1">
      <c r="A397" s="407"/>
      <c r="B397" s="407"/>
      <c r="C397" s="544"/>
      <c r="D397" s="544"/>
      <c r="E397" s="544"/>
      <c r="F397" s="407"/>
      <c r="G397" s="407"/>
      <c r="H397" s="407"/>
      <c r="I397" s="407"/>
      <c r="J397" s="407"/>
      <c r="K397" s="407"/>
      <c r="L397" s="407"/>
      <c r="M397" s="407"/>
      <c r="N397" s="407"/>
      <c r="O397" s="407"/>
      <c r="P397" s="407"/>
      <c r="Q397" s="407"/>
      <c r="R397" s="407"/>
      <c r="S397" s="407"/>
      <c r="T397" s="407"/>
      <c r="U397" s="407"/>
      <c r="V397" s="407"/>
      <c r="W397" s="407"/>
      <c r="X397" s="407"/>
      <c r="Y397" s="407"/>
      <c r="Z397" s="407"/>
    </row>
    <row r="398" spans="1:26" ht="12.75" customHeight="1">
      <c r="A398" s="407"/>
      <c r="B398" s="407"/>
      <c r="C398" s="544"/>
      <c r="D398" s="544"/>
      <c r="E398" s="544"/>
      <c r="F398" s="407"/>
      <c r="G398" s="407"/>
      <c r="H398" s="407"/>
      <c r="I398" s="407"/>
      <c r="J398" s="407"/>
      <c r="K398" s="407"/>
      <c r="L398" s="407"/>
      <c r="M398" s="407"/>
      <c r="N398" s="407"/>
      <c r="O398" s="407"/>
      <c r="P398" s="407"/>
      <c r="Q398" s="407"/>
      <c r="R398" s="407"/>
      <c r="S398" s="407"/>
      <c r="T398" s="407"/>
      <c r="U398" s="407"/>
      <c r="V398" s="407"/>
      <c r="W398" s="407"/>
      <c r="X398" s="407"/>
      <c r="Y398" s="407"/>
      <c r="Z398" s="407"/>
    </row>
    <row r="399" spans="1:26" ht="12.75" customHeight="1">
      <c r="A399" s="407"/>
      <c r="B399" s="407"/>
      <c r="C399" s="544"/>
      <c r="D399" s="544"/>
      <c r="E399" s="544"/>
      <c r="F399" s="407"/>
      <c r="G399" s="407"/>
      <c r="H399" s="407"/>
      <c r="I399" s="407"/>
      <c r="J399" s="407"/>
      <c r="K399" s="407"/>
      <c r="L399" s="407"/>
      <c r="M399" s="407"/>
      <c r="N399" s="407"/>
      <c r="O399" s="407"/>
      <c r="P399" s="407"/>
      <c r="Q399" s="407"/>
      <c r="R399" s="407"/>
      <c r="S399" s="407"/>
      <c r="T399" s="407"/>
      <c r="U399" s="407"/>
      <c r="V399" s="407"/>
      <c r="W399" s="407"/>
      <c r="X399" s="407"/>
      <c r="Y399" s="407"/>
      <c r="Z399" s="407"/>
    </row>
    <row r="400" spans="1:26" ht="12.75" customHeight="1">
      <c r="A400" s="407"/>
      <c r="B400" s="407"/>
      <c r="C400" s="544"/>
      <c r="D400" s="544"/>
      <c r="E400" s="544"/>
      <c r="F400" s="407"/>
      <c r="G400" s="407"/>
      <c r="H400" s="407"/>
      <c r="I400" s="407"/>
      <c r="J400" s="407"/>
      <c r="K400" s="407"/>
      <c r="L400" s="407"/>
      <c r="M400" s="407"/>
      <c r="N400" s="407"/>
      <c r="O400" s="407"/>
      <c r="P400" s="407"/>
      <c r="Q400" s="407"/>
      <c r="R400" s="407"/>
      <c r="S400" s="407"/>
      <c r="T400" s="407"/>
      <c r="U400" s="407"/>
      <c r="V400" s="407"/>
      <c r="W400" s="407"/>
      <c r="X400" s="407"/>
      <c r="Y400" s="407"/>
      <c r="Z400" s="407"/>
    </row>
    <row r="401" spans="1:26" ht="12.75" customHeight="1">
      <c r="A401" s="407"/>
      <c r="B401" s="407"/>
      <c r="C401" s="544"/>
      <c r="D401" s="544"/>
      <c r="E401" s="544"/>
      <c r="F401" s="407"/>
      <c r="G401" s="407"/>
      <c r="H401" s="407"/>
      <c r="I401" s="407"/>
      <c r="J401" s="407"/>
      <c r="K401" s="407"/>
      <c r="L401" s="407"/>
      <c r="M401" s="407"/>
      <c r="N401" s="407"/>
      <c r="O401" s="407"/>
      <c r="P401" s="407"/>
      <c r="Q401" s="407"/>
      <c r="R401" s="407"/>
      <c r="S401" s="407"/>
      <c r="T401" s="407"/>
      <c r="U401" s="407"/>
      <c r="V401" s="407"/>
      <c r="W401" s="407"/>
      <c r="X401" s="407"/>
      <c r="Y401" s="407"/>
      <c r="Z401" s="407"/>
    </row>
    <row r="402" spans="1:26" ht="12.75" customHeight="1">
      <c r="A402" s="407"/>
      <c r="B402" s="407"/>
      <c r="C402" s="544"/>
      <c r="D402" s="544"/>
      <c r="E402" s="544"/>
      <c r="F402" s="407"/>
      <c r="G402" s="407"/>
      <c r="H402" s="407"/>
      <c r="I402" s="407"/>
      <c r="J402" s="407"/>
      <c r="K402" s="407"/>
      <c r="L402" s="407"/>
      <c r="M402" s="407"/>
      <c r="N402" s="407"/>
      <c r="O402" s="407"/>
      <c r="P402" s="407"/>
      <c r="Q402" s="407"/>
      <c r="R402" s="407"/>
      <c r="S402" s="407"/>
      <c r="T402" s="407"/>
      <c r="U402" s="407"/>
      <c r="V402" s="407"/>
      <c r="W402" s="407"/>
      <c r="X402" s="407"/>
      <c r="Y402" s="407"/>
      <c r="Z402" s="407"/>
    </row>
    <row r="403" spans="1:26" ht="12.75" customHeight="1">
      <c r="A403" s="407"/>
      <c r="B403" s="407"/>
      <c r="C403" s="544"/>
      <c r="D403" s="544"/>
      <c r="E403" s="544"/>
      <c r="F403" s="407"/>
      <c r="G403" s="407"/>
      <c r="H403" s="407"/>
      <c r="I403" s="407"/>
      <c r="J403" s="407"/>
      <c r="K403" s="407"/>
      <c r="L403" s="407"/>
      <c r="M403" s="407"/>
      <c r="N403" s="407"/>
      <c r="O403" s="407"/>
      <c r="P403" s="407"/>
      <c r="Q403" s="407"/>
      <c r="R403" s="407"/>
      <c r="S403" s="407"/>
      <c r="T403" s="407"/>
      <c r="U403" s="407"/>
      <c r="V403" s="407"/>
      <c r="W403" s="407"/>
      <c r="X403" s="407"/>
      <c r="Y403" s="407"/>
      <c r="Z403" s="407"/>
    </row>
    <row r="404" spans="1:26" ht="12.75" customHeight="1">
      <c r="A404" s="407"/>
      <c r="B404" s="407"/>
      <c r="C404" s="544"/>
      <c r="D404" s="544"/>
      <c r="E404" s="544"/>
      <c r="F404" s="407"/>
      <c r="G404" s="407"/>
      <c r="H404" s="407"/>
      <c r="I404" s="407"/>
      <c r="J404" s="407"/>
      <c r="K404" s="407"/>
      <c r="L404" s="407"/>
      <c r="M404" s="407"/>
      <c r="N404" s="407"/>
      <c r="O404" s="407"/>
      <c r="P404" s="407"/>
      <c r="Q404" s="407"/>
      <c r="R404" s="407"/>
      <c r="S404" s="407"/>
      <c r="T404" s="407"/>
      <c r="U404" s="407"/>
      <c r="V404" s="407"/>
      <c r="W404" s="407"/>
      <c r="X404" s="407"/>
      <c r="Y404" s="407"/>
      <c r="Z404" s="407"/>
    </row>
    <row r="405" spans="1:26" ht="12.75" customHeight="1">
      <c r="A405" s="407"/>
      <c r="B405" s="407"/>
      <c r="C405" s="544"/>
      <c r="D405" s="544"/>
      <c r="E405" s="544"/>
      <c r="F405" s="407"/>
      <c r="G405" s="407"/>
      <c r="H405" s="407"/>
      <c r="I405" s="407"/>
      <c r="J405" s="407"/>
      <c r="K405" s="407"/>
      <c r="L405" s="407"/>
      <c r="M405" s="407"/>
      <c r="N405" s="407"/>
      <c r="O405" s="407"/>
      <c r="P405" s="407"/>
      <c r="Q405" s="407"/>
      <c r="R405" s="407"/>
      <c r="S405" s="407"/>
      <c r="T405" s="407"/>
      <c r="U405" s="407"/>
      <c r="V405" s="407"/>
      <c r="W405" s="407"/>
      <c r="X405" s="407"/>
      <c r="Y405" s="407"/>
      <c r="Z405" s="407"/>
    </row>
    <row r="406" spans="1:26" ht="12.75" customHeight="1">
      <c r="A406" s="407"/>
      <c r="B406" s="407"/>
      <c r="C406" s="544"/>
      <c r="D406" s="544"/>
      <c r="E406" s="544"/>
      <c r="F406" s="407"/>
      <c r="G406" s="407"/>
      <c r="H406" s="407"/>
      <c r="I406" s="407"/>
      <c r="J406" s="407"/>
      <c r="K406" s="407"/>
      <c r="L406" s="407"/>
      <c r="M406" s="407"/>
      <c r="N406" s="407"/>
      <c r="O406" s="407"/>
      <c r="P406" s="407"/>
      <c r="Q406" s="407"/>
      <c r="R406" s="407"/>
      <c r="S406" s="407"/>
      <c r="T406" s="407"/>
      <c r="U406" s="407"/>
      <c r="V406" s="407"/>
      <c r="W406" s="407"/>
      <c r="X406" s="407"/>
      <c r="Y406" s="407"/>
      <c r="Z406" s="407"/>
    </row>
    <row r="407" spans="1:26" ht="12.75" customHeight="1">
      <c r="A407" s="407"/>
      <c r="B407" s="407"/>
      <c r="C407" s="544"/>
      <c r="D407" s="544"/>
      <c r="E407" s="544"/>
      <c r="F407" s="407"/>
      <c r="G407" s="407"/>
      <c r="H407" s="407"/>
      <c r="I407" s="407"/>
      <c r="J407" s="407"/>
      <c r="K407" s="407"/>
      <c r="L407" s="407"/>
      <c r="M407" s="407"/>
      <c r="N407" s="407"/>
      <c r="O407" s="407"/>
      <c r="P407" s="407"/>
      <c r="Q407" s="407"/>
      <c r="R407" s="407"/>
      <c r="S407" s="407"/>
      <c r="T407" s="407"/>
      <c r="U407" s="407"/>
      <c r="V407" s="407"/>
      <c r="W407" s="407"/>
      <c r="X407" s="407"/>
      <c r="Y407" s="407"/>
      <c r="Z407" s="407"/>
    </row>
    <row r="408" spans="1:26" ht="12.75" customHeight="1">
      <c r="A408" s="407"/>
      <c r="B408" s="407"/>
      <c r="C408" s="544"/>
      <c r="D408" s="544"/>
      <c r="E408" s="544"/>
      <c r="F408" s="407"/>
      <c r="G408" s="407"/>
      <c r="H408" s="407"/>
      <c r="I408" s="407"/>
      <c r="J408" s="407"/>
      <c r="K408" s="407"/>
      <c r="L408" s="407"/>
      <c r="M408" s="407"/>
      <c r="N408" s="407"/>
      <c r="O408" s="407"/>
      <c r="P408" s="407"/>
      <c r="Q408" s="407"/>
      <c r="R408" s="407"/>
      <c r="S408" s="407"/>
      <c r="T408" s="407"/>
      <c r="U408" s="407"/>
      <c r="V408" s="407"/>
      <c r="W408" s="407"/>
      <c r="X408" s="407"/>
      <c r="Y408" s="407"/>
      <c r="Z408" s="407"/>
    </row>
    <row r="409" spans="1:26" ht="12.75" customHeight="1">
      <c r="A409" s="407"/>
      <c r="B409" s="407"/>
      <c r="C409" s="544"/>
      <c r="D409" s="544"/>
      <c r="E409" s="544"/>
      <c r="F409" s="407"/>
      <c r="G409" s="407"/>
      <c r="H409" s="407"/>
      <c r="I409" s="407"/>
      <c r="J409" s="407"/>
      <c r="K409" s="407"/>
      <c r="L409" s="407"/>
      <c r="M409" s="407"/>
      <c r="N409" s="407"/>
      <c r="O409" s="407"/>
      <c r="P409" s="407"/>
      <c r="Q409" s="407"/>
      <c r="R409" s="407"/>
      <c r="S409" s="407"/>
      <c r="T409" s="407"/>
      <c r="U409" s="407"/>
      <c r="V409" s="407"/>
      <c r="W409" s="407"/>
      <c r="X409" s="407"/>
      <c r="Y409" s="407"/>
      <c r="Z409" s="407"/>
    </row>
    <row r="410" spans="1:26" ht="12.75" customHeight="1">
      <c r="A410" s="407"/>
      <c r="B410" s="407"/>
      <c r="C410" s="544"/>
      <c r="D410" s="544"/>
      <c r="E410" s="544"/>
      <c r="F410" s="407"/>
      <c r="G410" s="407"/>
      <c r="H410" s="407"/>
      <c r="I410" s="407"/>
      <c r="J410" s="407"/>
      <c r="K410" s="407"/>
      <c r="L410" s="407"/>
      <c r="M410" s="407"/>
      <c r="N410" s="407"/>
      <c r="O410" s="407"/>
      <c r="P410" s="407"/>
      <c r="Q410" s="407"/>
      <c r="R410" s="407"/>
      <c r="S410" s="407"/>
      <c r="T410" s="407"/>
      <c r="U410" s="407"/>
      <c r="V410" s="407"/>
      <c r="W410" s="407"/>
      <c r="X410" s="407"/>
      <c r="Y410" s="407"/>
      <c r="Z410" s="407"/>
    </row>
    <row r="411" spans="1:26" ht="12.75" customHeight="1">
      <c r="A411" s="407"/>
      <c r="B411" s="407"/>
      <c r="C411" s="544"/>
      <c r="D411" s="544"/>
      <c r="E411" s="544"/>
      <c r="F411" s="407"/>
      <c r="G411" s="407"/>
      <c r="H411" s="407"/>
      <c r="I411" s="407"/>
      <c r="J411" s="407"/>
      <c r="K411" s="407"/>
      <c r="L411" s="407"/>
      <c r="M411" s="407"/>
      <c r="N411" s="407"/>
      <c r="O411" s="407"/>
      <c r="P411" s="407"/>
      <c r="Q411" s="407"/>
      <c r="R411" s="407"/>
      <c r="S411" s="407"/>
      <c r="T411" s="407"/>
      <c r="U411" s="407"/>
      <c r="V411" s="407"/>
      <c r="W411" s="407"/>
      <c r="X411" s="407"/>
      <c r="Y411" s="407"/>
      <c r="Z411" s="407"/>
    </row>
    <row r="412" spans="1:26" ht="12.75" customHeight="1">
      <c r="A412" s="407"/>
      <c r="B412" s="407"/>
      <c r="C412" s="544"/>
      <c r="D412" s="544"/>
      <c r="E412" s="544"/>
      <c r="F412" s="407"/>
      <c r="G412" s="407"/>
      <c r="H412" s="407"/>
      <c r="I412" s="407"/>
      <c r="J412" s="407"/>
      <c r="K412" s="407"/>
      <c r="L412" s="407"/>
      <c r="M412" s="407"/>
      <c r="N412" s="407"/>
      <c r="O412" s="407"/>
      <c r="P412" s="407"/>
      <c r="Q412" s="407"/>
      <c r="R412" s="407"/>
      <c r="S412" s="407"/>
      <c r="T412" s="407"/>
      <c r="U412" s="407"/>
      <c r="V412" s="407"/>
      <c r="W412" s="407"/>
      <c r="X412" s="407"/>
      <c r="Y412" s="407"/>
      <c r="Z412" s="407"/>
    </row>
    <row r="413" spans="1:26" ht="12.75" customHeight="1">
      <c r="A413" s="407"/>
      <c r="B413" s="407"/>
      <c r="C413" s="544"/>
      <c r="D413" s="544"/>
      <c r="E413" s="544"/>
      <c r="F413" s="407"/>
      <c r="G413" s="407"/>
      <c r="H413" s="407"/>
      <c r="I413" s="407"/>
      <c r="J413" s="407"/>
      <c r="K413" s="407"/>
      <c r="L413" s="407"/>
      <c r="M413" s="407"/>
      <c r="N413" s="407"/>
      <c r="O413" s="407"/>
      <c r="P413" s="407"/>
      <c r="Q413" s="407"/>
      <c r="R413" s="407"/>
      <c r="S413" s="407"/>
      <c r="T413" s="407"/>
      <c r="U413" s="407"/>
      <c r="V413" s="407"/>
      <c r="W413" s="407"/>
      <c r="X413" s="407"/>
      <c r="Y413" s="407"/>
      <c r="Z413" s="407"/>
    </row>
    <row r="414" spans="1:26" ht="12.75" customHeight="1">
      <c r="A414" s="407"/>
      <c r="B414" s="407"/>
      <c r="C414" s="544"/>
      <c r="D414" s="544"/>
      <c r="E414" s="544"/>
      <c r="F414" s="407"/>
      <c r="G414" s="407"/>
      <c r="H414" s="407"/>
      <c r="I414" s="407"/>
      <c r="J414" s="407"/>
      <c r="K414" s="407"/>
      <c r="L414" s="407"/>
      <c r="M414" s="407"/>
      <c r="N414" s="407"/>
      <c r="O414" s="407"/>
      <c r="P414" s="407"/>
      <c r="Q414" s="407"/>
      <c r="R414" s="407"/>
      <c r="S414" s="407"/>
      <c r="T414" s="407"/>
      <c r="U414" s="407"/>
      <c r="V414" s="407"/>
      <c r="W414" s="407"/>
      <c r="X414" s="407"/>
      <c r="Y414" s="407"/>
      <c r="Z414" s="407"/>
    </row>
    <row r="415" spans="1:26" ht="12.75" customHeight="1">
      <c r="A415" s="407"/>
      <c r="B415" s="407"/>
      <c r="C415" s="544"/>
      <c r="D415" s="544"/>
      <c r="E415" s="544"/>
      <c r="F415" s="407"/>
      <c r="G415" s="407"/>
      <c r="H415" s="407"/>
      <c r="I415" s="407"/>
      <c r="J415" s="407"/>
      <c r="K415" s="407"/>
      <c r="L415" s="407"/>
      <c r="M415" s="407"/>
      <c r="N415" s="407"/>
      <c r="O415" s="407"/>
      <c r="P415" s="407"/>
      <c r="Q415" s="407"/>
      <c r="R415" s="407"/>
      <c r="S415" s="407"/>
      <c r="T415" s="407"/>
      <c r="U415" s="407"/>
      <c r="V415" s="407"/>
      <c r="W415" s="407"/>
      <c r="X415" s="407"/>
      <c r="Y415" s="407"/>
      <c r="Z415" s="407"/>
    </row>
    <row r="416" spans="1:26" ht="12.75" customHeight="1">
      <c r="A416" s="407"/>
      <c r="B416" s="407"/>
      <c r="C416" s="544"/>
      <c r="D416" s="544"/>
      <c r="E416" s="544"/>
      <c r="F416" s="407"/>
      <c r="G416" s="407"/>
      <c r="H416" s="407"/>
      <c r="I416" s="407"/>
      <c r="J416" s="407"/>
      <c r="K416" s="407"/>
      <c r="L416" s="407"/>
      <c r="M416" s="407"/>
      <c r="N416" s="407"/>
      <c r="O416" s="407"/>
      <c r="P416" s="407"/>
      <c r="Q416" s="407"/>
      <c r="R416" s="407"/>
      <c r="S416" s="407"/>
      <c r="T416" s="407"/>
      <c r="U416" s="407"/>
      <c r="V416" s="407"/>
      <c r="W416" s="407"/>
      <c r="X416" s="407"/>
      <c r="Y416" s="407"/>
      <c r="Z416" s="407"/>
    </row>
    <row r="417" spans="1:26" ht="12.75" customHeight="1">
      <c r="A417" s="407"/>
      <c r="B417" s="407"/>
      <c r="C417" s="544"/>
      <c r="D417" s="544"/>
      <c r="E417" s="544"/>
      <c r="F417" s="407"/>
      <c r="G417" s="407"/>
      <c r="H417" s="407"/>
      <c r="I417" s="407"/>
      <c r="J417" s="407"/>
      <c r="K417" s="407"/>
      <c r="L417" s="407"/>
      <c r="M417" s="407"/>
      <c r="N417" s="407"/>
      <c r="O417" s="407"/>
      <c r="P417" s="407"/>
      <c r="Q417" s="407"/>
      <c r="R417" s="407"/>
      <c r="S417" s="407"/>
      <c r="T417" s="407"/>
      <c r="U417" s="407"/>
      <c r="V417" s="407"/>
      <c r="W417" s="407"/>
      <c r="X417" s="407"/>
      <c r="Y417" s="407"/>
      <c r="Z417" s="407"/>
    </row>
    <row r="418" spans="1:26" ht="12.75" customHeight="1">
      <c r="A418" s="407"/>
      <c r="B418" s="407"/>
      <c r="C418" s="544"/>
      <c r="D418" s="544"/>
      <c r="E418" s="544"/>
      <c r="F418" s="407"/>
      <c r="G418" s="407"/>
      <c r="H418" s="407"/>
      <c r="I418" s="407"/>
      <c r="J418" s="407"/>
      <c r="K418" s="407"/>
      <c r="L418" s="407"/>
      <c r="M418" s="407"/>
      <c r="N418" s="407"/>
      <c r="O418" s="407"/>
      <c r="P418" s="407"/>
      <c r="Q418" s="407"/>
      <c r="R418" s="407"/>
      <c r="S418" s="407"/>
      <c r="T418" s="407"/>
      <c r="U418" s="407"/>
      <c r="V418" s="407"/>
      <c r="W418" s="407"/>
      <c r="X418" s="407"/>
      <c r="Y418" s="407"/>
      <c r="Z418" s="407"/>
    </row>
    <row r="419" spans="1:26" ht="12.75" customHeight="1">
      <c r="A419" s="407"/>
      <c r="B419" s="407"/>
      <c r="C419" s="544"/>
      <c r="D419" s="544"/>
      <c r="E419" s="544"/>
      <c r="F419" s="407"/>
      <c r="G419" s="407"/>
      <c r="H419" s="407"/>
      <c r="I419" s="407"/>
      <c r="J419" s="407"/>
      <c r="K419" s="407"/>
      <c r="L419" s="407"/>
      <c r="M419" s="407"/>
      <c r="N419" s="407"/>
      <c r="O419" s="407"/>
      <c r="P419" s="407"/>
      <c r="Q419" s="407"/>
      <c r="R419" s="407"/>
      <c r="S419" s="407"/>
      <c r="T419" s="407"/>
      <c r="U419" s="407"/>
      <c r="V419" s="407"/>
      <c r="W419" s="407"/>
      <c r="X419" s="407"/>
      <c r="Y419" s="407"/>
      <c r="Z419" s="407"/>
    </row>
    <row r="420" spans="1:26" ht="12.75" customHeight="1">
      <c r="A420" s="407"/>
      <c r="B420" s="407"/>
      <c r="C420" s="544"/>
      <c r="D420" s="544"/>
      <c r="E420" s="544"/>
      <c r="F420" s="407"/>
      <c r="G420" s="407"/>
      <c r="H420" s="407"/>
      <c r="I420" s="407"/>
      <c r="J420" s="407"/>
      <c r="K420" s="407"/>
      <c r="L420" s="407"/>
      <c r="M420" s="407"/>
      <c r="N420" s="407"/>
      <c r="O420" s="407"/>
      <c r="P420" s="407"/>
      <c r="Q420" s="407"/>
      <c r="R420" s="407"/>
      <c r="S420" s="407"/>
      <c r="T420" s="407"/>
      <c r="U420" s="407"/>
      <c r="V420" s="407"/>
      <c r="W420" s="407"/>
      <c r="X420" s="407"/>
      <c r="Y420" s="407"/>
      <c r="Z420" s="407"/>
    </row>
    <row r="421" spans="1:26" ht="12.75" customHeight="1">
      <c r="A421" s="407"/>
      <c r="B421" s="407"/>
      <c r="C421" s="544"/>
      <c r="D421" s="544"/>
      <c r="E421" s="544"/>
      <c r="F421" s="407"/>
      <c r="G421" s="407"/>
      <c r="H421" s="407"/>
      <c r="I421" s="407"/>
      <c r="J421" s="407"/>
      <c r="K421" s="407"/>
      <c r="L421" s="407"/>
      <c r="M421" s="407"/>
      <c r="N421" s="407"/>
      <c r="O421" s="407"/>
      <c r="P421" s="407"/>
      <c r="Q421" s="407"/>
      <c r="R421" s="407"/>
      <c r="S421" s="407"/>
      <c r="T421" s="407"/>
      <c r="U421" s="407"/>
      <c r="V421" s="407"/>
      <c r="W421" s="407"/>
      <c r="X421" s="407"/>
      <c r="Y421" s="407"/>
      <c r="Z421" s="407"/>
    </row>
    <row r="422" spans="1:26" ht="12.75" customHeight="1">
      <c r="A422" s="407"/>
      <c r="B422" s="407"/>
      <c r="C422" s="544"/>
      <c r="D422" s="544"/>
      <c r="E422" s="544"/>
      <c r="F422" s="407"/>
      <c r="G422" s="407"/>
      <c r="H422" s="407"/>
      <c r="I422" s="407"/>
      <c r="J422" s="407"/>
      <c r="K422" s="407"/>
      <c r="L422" s="407"/>
      <c r="M422" s="407"/>
      <c r="N422" s="407"/>
      <c r="O422" s="407"/>
      <c r="P422" s="407"/>
      <c r="Q422" s="407"/>
      <c r="R422" s="407"/>
      <c r="S422" s="407"/>
      <c r="T422" s="407"/>
      <c r="U422" s="407"/>
      <c r="V422" s="407"/>
      <c r="W422" s="407"/>
      <c r="X422" s="407"/>
      <c r="Y422" s="407"/>
      <c r="Z422" s="407"/>
    </row>
    <row r="423" spans="1:26" ht="12.75" customHeight="1">
      <c r="A423" s="407"/>
      <c r="B423" s="407"/>
      <c r="C423" s="544"/>
      <c r="D423" s="544"/>
      <c r="E423" s="544"/>
      <c r="F423" s="407"/>
      <c r="G423" s="407"/>
      <c r="H423" s="407"/>
      <c r="I423" s="407"/>
      <c r="J423" s="407"/>
      <c r="K423" s="407"/>
      <c r="L423" s="407"/>
      <c r="M423" s="407"/>
      <c r="N423" s="407"/>
      <c r="O423" s="407"/>
      <c r="P423" s="407"/>
      <c r="Q423" s="407"/>
      <c r="R423" s="407"/>
      <c r="S423" s="407"/>
      <c r="T423" s="407"/>
      <c r="U423" s="407"/>
      <c r="V423" s="407"/>
      <c r="W423" s="407"/>
      <c r="X423" s="407"/>
      <c r="Y423" s="407"/>
      <c r="Z423" s="407"/>
    </row>
    <row r="424" spans="1:26" ht="12.75" customHeight="1">
      <c r="A424" s="407"/>
      <c r="B424" s="407"/>
      <c r="C424" s="544"/>
      <c r="D424" s="544"/>
      <c r="E424" s="544"/>
      <c r="F424" s="407"/>
      <c r="G424" s="407"/>
      <c r="H424" s="407"/>
      <c r="I424" s="407"/>
      <c r="J424" s="407"/>
      <c r="K424" s="407"/>
      <c r="L424" s="407"/>
      <c r="M424" s="407"/>
      <c r="N424" s="407"/>
      <c r="O424" s="407"/>
      <c r="P424" s="407"/>
      <c r="Q424" s="407"/>
      <c r="R424" s="407"/>
      <c r="S424" s="407"/>
      <c r="T424" s="407"/>
      <c r="U424" s="407"/>
      <c r="V424" s="407"/>
      <c r="W424" s="407"/>
      <c r="X424" s="407"/>
      <c r="Y424" s="407"/>
      <c r="Z424" s="407"/>
    </row>
    <row r="425" spans="1:26" ht="12.75" customHeight="1">
      <c r="A425" s="407"/>
      <c r="B425" s="407"/>
      <c r="C425" s="544"/>
      <c r="D425" s="544"/>
      <c r="E425" s="544"/>
      <c r="F425" s="407"/>
      <c r="G425" s="407"/>
      <c r="H425" s="407"/>
      <c r="I425" s="407"/>
      <c r="J425" s="407"/>
      <c r="K425" s="407"/>
      <c r="L425" s="407"/>
      <c r="M425" s="407"/>
      <c r="N425" s="407"/>
      <c r="O425" s="407"/>
      <c r="P425" s="407"/>
      <c r="Q425" s="407"/>
      <c r="R425" s="407"/>
      <c r="S425" s="407"/>
      <c r="T425" s="407"/>
      <c r="U425" s="407"/>
      <c r="V425" s="407"/>
      <c r="W425" s="407"/>
      <c r="X425" s="407"/>
      <c r="Y425" s="407"/>
      <c r="Z425" s="407"/>
    </row>
    <row r="426" spans="1:26" ht="12.75" customHeight="1">
      <c r="A426" s="407"/>
      <c r="B426" s="407"/>
      <c r="C426" s="544"/>
      <c r="D426" s="544"/>
      <c r="E426" s="544"/>
      <c r="F426" s="407"/>
      <c r="G426" s="407"/>
      <c r="H426" s="407"/>
      <c r="I426" s="407"/>
      <c r="J426" s="407"/>
      <c r="K426" s="407"/>
      <c r="L426" s="407"/>
      <c r="M426" s="407"/>
      <c r="N426" s="407"/>
      <c r="O426" s="407"/>
      <c r="P426" s="407"/>
      <c r="Q426" s="407"/>
      <c r="R426" s="407"/>
      <c r="S426" s="407"/>
      <c r="T426" s="407"/>
      <c r="U426" s="407"/>
      <c r="V426" s="407"/>
      <c r="W426" s="407"/>
      <c r="X426" s="407"/>
      <c r="Y426" s="407"/>
      <c r="Z426" s="407"/>
    </row>
    <row r="427" spans="1:26" ht="12.75" customHeight="1">
      <c r="A427" s="407"/>
      <c r="B427" s="407"/>
      <c r="C427" s="544"/>
      <c r="D427" s="544"/>
      <c r="E427" s="544"/>
      <c r="F427" s="407"/>
      <c r="G427" s="407"/>
      <c r="H427" s="407"/>
      <c r="I427" s="407"/>
      <c r="J427" s="407"/>
      <c r="K427" s="407"/>
      <c r="L427" s="407"/>
      <c r="M427" s="407"/>
      <c r="N427" s="407"/>
      <c r="O427" s="407"/>
      <c r="P427" s="407"/>
      <c r="Q427" s="407"/>
      <c r="R427" s="407"/>
      <c r="S427" s="407"/>
      <c r="T427" s="407"/>
      <c r="U427" s="407"/>
      <c r="V427" s="407"/>
      <c r="W427" s="407"/>
      <c r="X427" s="407"/>
      <c r="Y427" s="407"/>
      <c r="Z427" s="407"/>
    </row>
    <row r="428" spans="1:26" ht="12.75" customHeight="1">
      <c r="A428" s="407"/>
      <c r="B428" s="407"/>
      <c r="C428" s="544"/>
      <c r="D428" s="544"/>
      <c r="E428" s="544"/>
      <c r="F428" s="407"/>
      <c r="G428" s="407"/>
      <c r="H428" s="407"/>
      <c r="I428" s="407"/>
      <c r="J428" s="407"/>
      <c r="K428" s="407"/>
      <c r="L428" s="407"/>
      <c r="M428" s="407"/>
      <c r="N428" s="407"/>
      <c r="O428" s="407"/>
      <c r="P428" s="407"/>
      <c r="Q428" s="407"/>
      <c r="R428" s="407"/>
      <c r="S428" s="407"/>
      <c r="T428" s="407"/>
      <c r="U428" s="407"/>
      <c r="V428" s="407"/>
      <c r="W428" s="407"/>
      <c r="X428" s="407"/>
      <c r="Y428" s="407"/>
      <c r="Z428" s="407"/>
    </row>
    <row r="429" spans="1:26" ht="12.75" customHeight="1">
      <c r="A429" s="407"/>
      <c r="B429" s="407"/>
      <c r="C429" s="544"/>
      <c r="D429" s="544"/>
      <c r="E429" s="544"/>
      <c r="F429" s="407"/>
      <c r="G429" s="407"/>
      <c r="H429" s="407"/>
      <c r="I429" s="407"/>
      <c r="J429" s="407"/>
      <c r="K429" s="407"/>
      <c r="L429" s="407"/>
      <c r="M429" s="407"/>
      <c r="N429" s="407"/>
      <c r="O429" s="407"/>
      <c r="P429" s="407"/>
      <c r="Q429" s="407"/>
      <c r="R429" s="407"/>
      <c r="S429" s="407"/>
      <c r="T429" s="407"/>
      <c r="U429" s="407"/>
      <c r="V429" s="407"/>
      <c r="W429" s="407"/>
      <c r="X429" s="407"/>
      <c r="Y429" s="407"/>
      <c r="Z429" s="407"/>
    </row>
    <row r="430" spans="1:26" ht="12.75" customHeight="1">
      <c r="A430" s="407"/>
      <c r="B430" s="407"/>
      <c r="C430" s="544"/>
      <c r="D430" s="544"/>
      <c r="E430" s="544"/>
      <c r="F430" s="407"/>
      <c r="G430" s="407"/>
      <c r="H430" s="407"/>
      <c r="I430" s="407"/>
      <c r="J430" s="407"/>
      <c r="K430" s="407"/>
      <c r="L430" s="407"/>
      <c r="M430" s="407"/>
      <c r="N430" s="407"/>
      <c r="O430" s="407"/>
      <c r="P430" s="407"/>
      <c r="Q430" s="407"/>
      <c r="R430" s="407"/>
      <c r="S430" s="407"/>
      <c r="T430" s="407"/>
      <c r="U430" s="407"/>
      <c r="V430" s="407"/>
      <c r="W430" s="407"/>
      <c r="X430" s="407"/>
      <c r="Y430" s="407"/>
      <c r="Z430" s="407"/>
    </row>
    <row r="431" spans="1:26" ht="12.75" customHeight="1">
      <c r="A431" s="407"/>
      <c r="B431" s="407"/>
      <c r="C431" s="544"/>
      <c r="D431" s="544"/>
      <c r="E431" s="544"/>
      <c r="F431" s="407"/>
      <c r="G431" s="407"/>
      <c r="H431" s="407"/>
      <c r="I431" s="407"/>
      <c r="J431" s="407"/>
      <c r="K431" s="407"/>
      <c r="L431" s="407"/>
      <c r="M431" s="407"/>
      <c r="N431" s="407"/>
      <c r="O431" s="407"/>
      <c r="P431" s="407"/>
      <c r="Q431" s="407"/>
      <c r="R431" s="407"/>
      <c r="S431" s="407"/>
      <c r="T431" s="407"/>
      <c r="U431" s="407"/>
      <c r="V431" s="407"/>
      <c r="W431" s="407"/>
      <c r="X431" s="407"/>
      <c r="Y431" s="407"/>
      <c r="Z431" s="407"/>
    </row>
    <row r="432" spans="1:26" ht="12.75" customHeight="1">
      <c r="A432" s="407"/>
      <c r="B432" s="407"/>
      <c r="C432" s="544"/>
      <c r="D432" s="544"/>
      <c r="E432" s="544"/>
      <c r="F432" s="407"/>
      <c r="G432" s="407"/>
      <c r="H432" s="407"/>
      <c r="I432" s="407"/>
      <c r="J432" s="407"/>
      <c r="K432" s="407"/>
      <c r="L432" s="407"/>
      <c r="M432" s="407"/>
      <c r="N432" s="407"/>
      <c r="O432" s="407"/>
      <c r="P432" s="407"/>
      <c r="Q432" s="407"/>
      <c r="R432" s="407"/>
      <c r="S432" s="407"/>
      <c r="T432" s="407"/>
      <c r="U432" s="407"/>
      <c r="V432" s="407"/>
      <c r="W432" s="407"/>
      <c r="X432" s="407"/>
      <c r="Y432" s="407"/>
      <c r="Z432" s="407"/>
    </row>
    <row r="433" spans="1:26" ht="12.75" customHeight="1">
      <c r="A433" s="407"/>
      <c r="B433" s="407"/>
      <c r="C433" s="544"/>
      <c r="D433" s="544"/>
      <c r="E433" s="544"/>
      <c r="F433" s="407"/>
      <c r="G433" s="407"/>
      <c r="H433" s="407"/>
      <c r="I433" s="407"/>
      <c r="J433" s="407"/>
      <c r="K433" s="407"/>
      <c r="L433" s="407"/>
      <c r="M433" s="407"/>
      <c r="N433" s="407"/>
      <c r="O433" s="407"/>
      <c r="P433" s="407"/>
      <c r="Q433" s="407"/>
      <c r="R433" s="407"/>
      <c r="S433" s="407"/>
      <c r="T433" s="407"/>
      <c r="U433" s="407"/>
      <c r="V433" s="407"/>
      <c r="W433" s="407"/>
      <c r="X433" s="407"/>
      <c r="Y433" s="407"/>
      <c r="Z433" s="407"/>
    </row>
    <row r="434" spans="1:26" ht="12.75" customHeight="1">
      <c r="A434" s="407"/>
      <c r="B434" s="407"/>
      <c r="C434" s="544"/>
      <c r="D434" s="544"/>
      <c r="E434" s="544"/>
      <c r="F434" s="407"/>
      <c r="G434" s="407"/>
      <c r="H434" s="407"/>
      <c r="I434" s="407"/>
      <c r="J434" s="407"/>
      <c r="K434" s="407"/>
      <c r="L434" s="407"/>
      <c r="M434" s="407"/>
      <c r="N434" s="407"/>
      <c r="O434" s="407"/>
      <c r="P434" s="407"/>
      <c r="Q434" s="407"/>
      <c r="R434" s="407"/>
      <c r="S434" s="407"/>
      <c r="T434" s="407"/>
      <c r="U434" s="407"/>
      <c r="V434" s="407"/>
      <c r="W434" s="407"/>
      <c r="X434" s="407"/>
      <c r="Y434" s="407"/>
      <c r="Z434" s="407"/>
    </row>
    <row r="435" spans="1:26" ht="12.75" customHeight="1">
      <c r="A435" s="407"/>
      <c r="B435" s="407"/>
      <c r="C435" s="544"/>
      <c r="D435" s="544"/>
      <c r="E435" s="544"/>
      <c r="F435" s="407"/>
      <c r="G435" s="407"/>
      <c r="H435" s="407"/>
      <c r="I435" s="407"/>
      <c r="J435" s="407"/>
      <c r="K435" s="407"/>
      <c r="L435" s="407"/>
      <c r="M435" s="407"/>
      <c r="N435" s="407"/>
      <c r="O435" s="407"/>
      <c r="P435" s="407"/>
      <c r="Q435" s="407"/>
      <c r="R435" s="407"/>
      <c r="S435" s="407"/>
      <c r="T435" s="407"/>
      <c r="U435" s="407"/>
      <c r="V435" s="407"/>
      <c r="W435" s="407"/>
      <c r="X435" s="407"/>
      <c r="Y435" s="407"/>
      <c r="Z435" s="407"/>
    </row>
    <row r="436" spans="1:26" ht="12.75" customHeight="1">
      <c r="A436" s="407"/>
      <c r="B436" s="407"/>
      <c r="C436" s="544"/>
      <c r="D436" s="544"/>
      <c r="E436" s="544"/>
      <c r="F436" s="407"/>
      <c r="G436" s="407"/>
      <c r="H436" s="407"/>
      <c r="I436" s="407"/>
      <c r="J436" s="407"/>
      <c r="K436" s="407"/>
      <c r="L436" s="407"/>
      <c r="M436" s="407"/>
      <c r="N436" s="407"/>
      <c r="O436" s="407"/>
      <c r="P436" s="407"/>
      <c r="Q436" s="407"/>
      <c r="R436" s="407"/>
      <c r="S436" s="407"/>
      <c r="T436" s="407"/>
      <c r="U436" s="407"/>
      <c r="V436" s="407"/>
      <c r="W436" s="407"/>
      <c r="X436" s="407"/>
      <c r="Y436" s="407"/>
      <c r="Z436" s="407"/>
    </row>
    <row r="437" spans="1:26" ht="12.75" customHeight="1">
      <c r="A437" s="407"/>
      <c r="B437" s="407"/>
      <c r="C437" s="544"/>
      <c r="D437" s="544"/>
      <c r="E437" s="544"/>
      <c r="F437" s="407"/>
      <c r="G437" s="407"/>
      <c r="H437" s="407"/>
      <c r="I437" s="407"/>
      <c r="J437" s="407"/>
      <c r="K437" s="407"/>
      <c r="L437" s="407"/>
      <c r="M437" s="407"/>
      <c r="N437" s="407"/>
      <c r="O437" s="407"/>
      <c r="P437" s="407"/>
      <c r="Q437" s="407"/>
      <c r="R437" s="407"/>
      <c r="S437" s="407"/>
      <c r="T437" s="407"/>
      <c r="U437" s="407"/>
      <c r="V437" s="407"/>
      <c r="W437" s="407"/>
      <c r="X437" s="407"/>
      <c r="Y437" s="407"/>
      <c r="Z437" s="407"/>
    </row>
    <row r="438" spans="1:26" ht="12.75" customHeight="1">
      <c r="A438" s="407"/>
      <c r="B438" s="407"/>
      <c r="C438" s="544"/>
      <c r="D438" s="544"/>
      <c r="E438" s="544"/>
      <c r="F438" s="407"/>
      <c r="G438" s="407"/>
      <c r="H438" s="407"/>
      <c r="I438" s="407"/>
      <c r="J438" s="407"/>
      <c r="K438" s="407"/>
      <c r="L438" s="407"/>
      <c r="M438" s="407"/>
      <c r="N438" s="407"/>
      <c r="O438" s="407"/>
      <c r="P438" s="407"/>
      <c r="Q438" s="407"/>
      <c r="R438" s="407"/>
      <c r="S438" s="407"/>
      <c r="T438" s="407"/>
      <c r="U438" s="407"/>
      <c r="V438" s="407"/>
      <c r="W438" s="407"/>
      <c r="X438" s="407"/>
      <c r="Y438" s="407"/>
      <c r="Z438" s="407"/>
    </row>
    <row r="439" spans="1:26" ht="12.75" customHeight="1">
      <c r="A439" s="407"/>
      <c r="B439" s="407"/>
      <c r="C439" s="544"/>
      <c r="D439" s="544"/>
      <c r="E439" s="544"/>
      <c r="F439" s="407"/>
      <c r="G439" s="407"/>
      <c r="H439" s="407"/>
      <c r="I439" s="407"/>
      <c r="J439" s="407"/>
      <c r="K439" s="407"/>
      <c r="L439" s="407"/>
      <c r="M439" s="407"/>
      <c r="N439" s="407"/>
      <c r="O439" s="407"/>
      <c r="P439" s="407"/>
      <c r="Q439" s="407"/>
      <c r="R439" s="407"/>
      <c r="S439" s="407"/>
      <c r="T439" s="407"/>
      <c r="U439" s="407"/>
      <c r="V439" s="407"/>
      <c r="W439" s="407"/>
      <c r="X439" s="407"/>
      <c r="Y439" s="407"/>
      <c r="Z439" s="407"/>
    </row>
    <row r="440" spans="1:26" ht="12.75" customHeight="1">
      <c r="A440" s="407"/>
      <c r="B440" s="407"/>
      <c r="C440" s="544"/>
      <c r="D440" s="544"/>
      <c r="E440" s="544"/>
      <c r="F440" s="407"/>
      <c r="G440" s="407"/>
      <c r="H440" s="407"/>
      <c r="I440" s="407"/>
      <c r="J440" s="407"/>
      <c r="K440" s="407"/>
      <c r="L440" s="407"/>
      <c r="M440" s="407"/>
      <c r="N440" s="407"/>
      <c r="O440" s="407"/>
      <c r="P440" s="407"/>
      <c r="Q440" s="407"/>
      <c r="R440" s="407"/>
      <c r="S440" s="407"/>
      <c r="T440" s="407"/>
      <c r="U440" s="407"/>
      <c r="V440" s="407"/>
      <c r="W440" s="407"/>
      <c r="X440" s="407"/>
      <c r="Y440" s="407"/>
      <c r="Z440" s="407"/>
    </row>
    <row r="441" spans="1:26" ht="12.75" customHeight="1">
      <c r="A441" s="407"/>
      <c r="B441" s="407"/>
      <c r="C441" s="544"/>
      <c r="D441" s="544"/>
      <c r="E441" s="544"/>
      <c r="F441" s="407"/>
      <c r="G441" s="407"/>
      <c r="H441" s="407"/>
      <c r="I441" s="407"/>
      <c r="J441" s="407"/>
      <c r="K441" s="407"/>
      <c r="L441" s="407"/>
      <c r="M441" s="407"/>
      <c r="N441" s="407"/>
      <c r="O441" s="407"/>
      <c r="P441" s="407"/>
      <c r="Q441" s="407"/>
      <c r="R441" s="407"/>
      <c r="S441" s="407"/>
      <c r="T441" s="407"/>
      <c r="U441" s="407"/>
      <c r="V441" s="407"/>
      <c r="W441" s="407"/>
      <c r="X441" s="407"/>
      <c r="Y441" s="407"/>
      <c r="Z441" s="407"/>
    </row>
    <row r="442" spans="1:26" ht="12.75" customHeight="1">
      <c r="A442" s="407"/>
      <c r="B442" s="407"/>
      <c r="C442" s="544"/>
      <c r="D442" s="544"/>
      <c r="E442" s="544"/>
      <c r="F442" s="407"/>
      <c r="G442" s="407"/>
      <c r="H442" s="407"/>
      <c r="I442" s="407"/>
      <c r="J442" s="407"/>
      <c r="K442" s="407"/>
      <c r="L442" s="407"/>
      <c r="M442" s="407"/>
      <c r="N442" s="407"/>
      <c r="O442" s="407"/>
      <c r="P442" s="407"/>
      <c r="Q442" s="407"/>
      <c r="R442" s="407"/>
      <c r="S442" s="407"/>
      <c r="T442" s="407"/>
      <c r="U442" s="407"/>
      <c r="V442" s="407"/>
      <c r="W442" s="407"/>
      <c r="X442" s="407"/>
      <c r="Y442" s="407"/>
      <c r="Z442" s="407"/>
    </row>
    <row r="443" spans="1:26" ht="12.75" customHeight="1">
      <c r="A443" s="407"/>
      <c r="B443" s="407"/>
      <c r="C443" s="544"/>
      <c r="D443" s="544"/>
      <c r="E443" s="544"/>
      <c r="F443" s="407"/>
      <c r="G443" s="407"/>
      <c r="H443" s="407"/>
      <c r="I443" s="407"/>
      <c r="J443" s="407"/>
      <c r="K443" s="407"/>
      <c r="L443" s="407"/>
      <c r="M443" s="407"/>
      <c r="N443" s="407"/>
      <c r="O443" s="407"/>
      <c r="P443" s="407"/>
      <c r="Q443" s="407"/>
      <c r="R443" s="407"/>
      <c r="S443" s="407"/>
      <c r="T443" s="407"/>
      <c r="U443" s="407"/>
      <c r="V443" s="407"/>
      <c r="W443" s="407"/>
      <c r="X443" s="407"/>
      <c r="Y443" s="407"/>
      <c r="Z443" s="407"/>
    </row>
    <row r="444" spans="1:26" ht="12.75" customHeight="1">
      <c r="A444" s="407"/>
      <c r="B444" s="407"/>
      <c r="C444" s="544"/>
      <c r="D444" s="544"/>
      <c r="E444" s="544"/>
      <c r="F444" s="407"/>
      <c r="G444" s="407"/>
      <c r="H444" s="407"/>
      <c r="I444" s="407"/>
      <c r="J444" s="407"/>
      <c r="K444" s="407"/>
      <c r="L444" s="407"/>
      <c r="M444" s="407"/>
      <c r="N444" s="407"/>
      <c r="O444" s="407"/>
      <c r="P444" s="407"/>
      <c r="Q444" s="407"/>
      <c r="R444" s="407"/>
      <c r="S444" s="407"/>
      <c r="T444" s="407"/>
      <c r="U444" s="407"/>
      <c r="V444" s="407"/>
      <c r="W444" s="407"/>
      <c r="X444" s="407"/>
      <c r="Y444" s="407"/>
      <c r="Z444" s="407"/>
    </row>
    <row r="445" spans="1:26" ht="12.75" customHeight="1">
      <c r="A445" s="407"/>
      <c r="B445" s="407"/>
      <c r="C445" s="544"/>
      <c r="D445" s="544"/>
      <c r="E445" s="544"/>
      <c r="F445" s="407"/>
      <c r="G445" s="407"/>
      <c r="H445" s="407"/>
      <c r="I445" s="407"/>
      <c r="J445" s="407"/>
      <c r="K445" s="407"/>
      <c r="L445" s="407"/>
      <c r="M445" s="407"/>
      <c r="N445" s="407"/>
      <c r="O445" s="407"/>
      <c r="P445" s="407"/>
      <c r="Q445" s="407"/>
      <c r="R445" s="407"/>
      <c r="S445" s="407"/>
      <c r="T445" s="407"/>
      <c r="U445" s="407"/>
      <c r="V445" s="407"/>
      <c r="W445" s="407"/>
      <c r="X445" s="407"/>
      <c r="Y445" s="407"/>
      <c r="Z445" s="407"/>
    </row>
    <row r="446" spans="1:26" ht="12.75" customHeight="1">
      <c r="A446" s="407"/>
      <c r="B446" s="407"/>
      <c r="C446" s="544"/>
      <c r="D446" s="544"/>
      <c r="E446" s="544"/>
      <c r="F446" s="407"/>
      <c r="G446" s="407"/>
      <c r="H446" s="407"/>
      <c r="I446" s="407"/>
      <c r="J446" s="407"/>
      <c r="K446" s="407"/>
      <c r="L446" s="407"/>
      <c r="M446" s="407"/>
      <c r="N446" s="407"/>
      <c r="O446" s="407"/>
      <c r="P446" s="407"/>
      <c r="Q446" s="407"/>
      <c r="R446" s="407"/>
      <c r="S446" s="407"/>
      <c r="T446" s="407"/>
      <c r="U446" s="407"/>
      <c r="V446" s="407"/>
      <c r="W446" s="407"/>
      <c r="X446" s="407"/>
      <c r="Y446" s="407"/>
      <c r="Z446" s="407"/>
    </row>
    <row r="447" spans="1:26" ht="12.75" customHeight="1">
      <c r="A447" s="407"/>
      <c r="B447" s="407"/>
      <c r="C447" s="544"/>
      <c r="D447" s="544"/>
      <c r="E447" s="544"/>
      <c r="F447" s="407"/>
      <c r="G447" s="407"/>
      <c r="H447" s="407"/>
      <c r="I447" s="407"/>
      <c r="J447" s="407"/>
      <c r="K447" s="407"/>
      <c r="L447" s="407"/>
      <c r="M447" s="407"/>
      <c r="N447" s="407"/>
      <c r="O447" s="407"/>
      <c r="P447" s="407"/>
      <c r="Q447" s="407"/>
      <c r="R447" s="407"/>
      <c r="S447" s="407"/>
      <c r="T447" s="407"/>
      <c r="U447" s="407"/>
      <c r="V447" s="407"/>
      <c r="W447" s="407"/>
      <c r="X447" s="407"/>
      <c r="Y447" s="407"/>
      <c r="Z447" s="407"/>
    </row>
    <row r="448" spans="1:26" ht="12.75" customHeight="1">
      <c r="A448" s="407"/>
      <c r="B448" s="407"/>
      <c r="C448" s="544"/>
      <c r="D448" s="544"/>
      <c r="E448" s="544"/>
      <c r="F448" s="407"/>
      <c r="G448" s="407"/>
      <c r="H448" s="407"/>
      <c r="I448" s="407"/>
      <c r="J448" s="407"/>
      <c r="K448" s="407"/>
      <c r="L448" s="407"/>
      <c r="M448" s="407"/>
      <c r="N448" s="407"/>
      <c r="O448" s="407"/>
      <c r="P448" s="407"/>
      <c r="Q448" s="407"/>
      <c r="R448" s="407"/>
      <c r="S448" s="407"/>
      <c r="T448" s="407"/>
      <c r="U448" s="407"/>
      <c r="V448" s="407"/>
      <c r="W448" s="407"/>
      <c r="X448" s="407"/>
      <c r="Y448" s="407"/>
      <c r="Z448" s="407"/>
    </row>
    <row r="449" spans="1:26" ht="12.75" customHeight="1">
      <c r="A449" s="407"/>
      <c r="B449" s="407"/>
      <c r="C449" s="544"/>
      <c r="D449" s="544"/>
      <c r="E449" s="544"/>
      <c r="F449" s="407"/>
      <c r="G449" s="407"/>
      <c r="H449" s="407"/>
      <c r="I449" s="407"/>
      <c r="J449" s="407"/>
      <c r="K449" s="407"/>
      <c r="L449" s="407"/>
      <c r="M449" s="407"/>
      <c r="N449" s="407"/>
      <c r="O449" s="407"/>
      <c r="P449" s="407"/>
      <c r="Q449" s="407"/>
      <c r="R449" s="407"/>
      <c r="S449" s="407"/>
      <c r="T449" s="407"/>
      <c r="U449" s="407"/>
      <c r="V449" s="407"/>
      <c r="W449" s="407"/>
      <c r="X449" s="407"/>
      <c r="Y449" s="407"/>
      <c r="Z449" s="407"/>
    </row>
    <row r="450" spans="1:26" ht="12.75" customHeight="1">
      <c r="A450" s="407"/>
      <c r="B450" s="407"/>
      <c r="C450" s="544"/>
      <c r="D450" s="544"/>
      <c r="E450" s="544"/>
      <c r="F450" s="407"/>
      <c r="G450" s="407"/>
      <c r="H450" s="407"/>
      <c r="I450" s="407"/>
      <c r="J450" s="407"/>
      <c r="K450" s="407"/>
      <c r="L450" s="407"/>
      <c r="M450" s="407"/>
      <c r="N450" s="407"/>
      <c r="O450" s="407"/>
      <c r="P450" s="407"/>
      <c r="Q450" s="407"/>
      <c r="R450" s="407"/>
      <c r="S450" s="407"/>
      <c r="T450" s="407"/>
      <c r="U450" s="407"/>
      <c r="V450" s="407"/>
      <c r="W450" s="407"/>
      <c r="X450" s="407"/>
      <c r="Y450" s="407"/>
      <c r="Z450" s="407"/>
    </row>
    <row r="451" spans="1:26" ht="12.75" customHeight="1">
      <c r="A451" s="407"/>
      <c r="B451" s="407"/>
      <c r="C451" s="544"/>
      <c r="D451" s="544"/>
      <c r="E451" s="544"/>
      <c r="F451" s="407"/>
      <c r="G451" s="407"/>
      <c r="H451" s="407"/>
      <c r="I451" s="407"/>
      <c r="J451" s="407"/>
      <c r="K451" s="407"/>
      <c r="L451" s="407"/>
      <c r="M451" s="407"/>
      <c r="N451" s="407"/>
      <c r="O451" s="407"/>
      <c r="P451" s="407"/>
      <c r="Q451" s="407"/>
      <c r="R451" s="407"/>
      <c r="S451" s="407"/>
      <c r="T451" s="407"/>
      <c r="U451" s="407"/>
      <c r="V451" s="407"/>
      <c r="W451" s="407"/>
      <c r="X451" s="407"/>
      <c r="Y451" s="407"/>
      <c r="Z451" s="407"/>
    </row>
    <row r="452" spans="1:26" ht="12.75" customHeight="1">
      <c r="A452" s="407"/>
      <c r="B452" s="407"/>
      <c r="C452" s="544"/>
      <c r="D452" s="544"/>
      <c r="E452" s="544"/>
      <c r="F452" s="407"/>
      <c r="G452" s="407"/>
      <c r="H452" s="407"/>
      <c r="I452" s="407"/>
      <c r="J452" s="407"/>
      <c r="K452" s="407"/>
      <c r="L452" s="407"/>
      <c r="M452" s="407"/>
      <c r="N452" s="407"/>
      <c r="O452" s="407"/>
      <c r="P452" s="407"/>
      <c r="Q452" s="407"/>
      <c r="R452" s="407"/>
      <c r="S452" s="407"/>
      <c r="T452" s="407"/>
      <c r="U452" s="407"/>
      <c r="V452" s="407"/>
      <c r="W452" s="407"/>
      <c r="X452" s="407"/>
      <c r="Y452" s="407"/>
      <c r="Z452" s="407"/>
    </row>
    <row r="453" spans="1:26" ht="12.75" customHeight="1">
      <c r="A453" s="407"/>
      <c r="B453" s="407"/>
      <c r="C453" s="544"/>
      <c r="D453" s="544"/>
      <c r="E453" s="544"/>
      <c r="F453" s="407"/>
      <c r="G453" s="407"/>
      <c r="H453" s="407"/>
      <c r="I453" s="407"/>
      <c r="J453" s="407"/>
      <c r="K453" s="407"/>
      <c r="L453" s="407"/>
      <c r="M453" s="407"/>
      <c r="N453" s="407"/>
      <c r="O453" s="407"/>
      <c r="P453" s="407"/>
      <c r="Q453" s="407"/>
      <c r="R453" s="407"/>
      <c r="S453" s="407"/>
      <c r="T453" s="407"/>
      <c r="U453" s="407"/>
      <c r="V453" s="407"/>
      <c r="W453" s="407"/>
      <c r="X453" s="407"/>
      <c r="Y453" s="407"/>
      <c r="Z453" s="407"/>
    </row>
    <row r="454" spans="1:26" ht="12.75" customHeight="1">
      <c r="A454" s="407"/>
      <c r="B454" s="407"/>
      <c r="C454" s="544"/>
      <c r="D454" s="544"/>
      <c r="E454" s="544"/>
      <c r="F454" s="407"/>
      <c r="G454" s="407"/>
      <c r="H454" s="407"/>
      <c r="I454" s="407"/>
      <c r="J454" s="407"/>
      <c r="K454" s="407"/>
      <c r="L454" s="407"/>
      <c r="M454" s="407"/>
      <c r="N454" s="407"/>
      <c r="O454" s="407"/>
      <c r="P454" s="407"/>
      <c r="Q454" s="407"/>
      <c r="R454" s="407"/>
      <c r="S454" s="407"/>
      <c r="T454" s="407"/>
      <c r="U454" s="407"/>
      <c r="V454" s="407"/>
      <c r="W454" s="407"/>
      <c r="X454" s="407"/>
      <c r="Y454" s="407"/>
      <c r="Z454" s="407"/>
    </row>
    <row r="455" spans="1:26" ht="12.75" customHeight="1">
      <c r="A455" s="407"/>
      <c r="B455" s="407"/>
      <c r="C455" s="544"/>
      <c r="D455" s="544"/>
      <c r="E455" s="544"/>
      <c r="F455" s="407"/>
      <c r="G455" s="407"/>
      <c r="H455" s="407"/>
      <c r="I455" s="407"/>
      <c r="J455" s="407"/>
      <c r="K455" s="407"/>
      <c r="L455" s="407"/>
      <c r="M455" s="407"/>
      <c r="N455" s="407"/>
      <c r="O455" s="407"/>
      <c r="P455" s="407"/>
      <c r="Q455" s="407"/>
      <c r="R455" s="407"/>
      <c r="S455" s="407"/>
      <c r="T455" s="407"/>
      <c r="U455" s="407"/>
      <c r="V455" s="407"/>
      <c r="W455" s="407"/>
      <c r="X455" s="407"/>
      <c r="Y455" s="407"/>
      <c r="Z455" s="407"/>
    </row>
    <row r="456" spans="1:26" ht="12.75" customHeight="1">
      <c r="A456" s="407"/>
      <c r="B456" s="407"/>
      <c r="C456" s="544"/>
      <c r="D456" s="544"/>
      <c r="E456" s="544"/>
      <c r="F456" s="407"/>
      <c r="G456" s="407"/>
      <c r="H456" s="407"/>
      <c r="I456" s="407"/>
      <c r="J456" s="407"/>
      <c r="K456" s="407"/>
      <c r="L456" s="407"/>
      <c r="M456" s="407"/>
      <c r="N456" s="407"/>
      <c r="O456" s="407"/>
      <c r="P456" s="407"/>
      <c r="Q456" s="407"/>
      <c r="R456" s="407"/>
      <c r="S456" s="407"/>
      <c r="T456" s="407"/>
      <c r="U456" s="407"/>
      <c r="V456" s="407"/>
      <c r="W456" s="407"/>
      <c r="X456" s="407"/>
      <c r="Y456" s="407"/>
      <c r="Z456" s="407"/>
    </row>
    <row r="457" spans="1:26" ht="12.75" customHeight="1">
      <c r="A457" s="407"/>
      <c r="B457" s="407"/>
      <c r="C457" s="544"/>
      <c r="D457" s="544"/>
      <c r="E457" s="544"/>
      <c r="F457" s="407"/>
      <c r="G457" s="407"/>
      <c r="H457" s="407"/>
      <c r="I457" s="407"/>
      <c r="J457" s="407"/>
      <c r="K457" s="407"/>
      <c r="L457" s="407"/>
      <c r="M457" s="407"/>
      <c r="N457" s="407"/>
      <c r="O457" s="407"/>
      <c r="P457" s="407"/>
      <c r="Q457" s="407"/>
      <c r="R457" s="407"/>
      <c r="S457" s="407"/>
      <c r="T457" s="407"/>
      <c r="U457" s="407"/>
      <c r="V457" s="407"/>
      <c r="W457" s="407"/>
      <c r="X457" s="407"/>
      <c r="Y457" s="407"/>
      <c r="Z457" s="407"/>
    </row>
    <row r="458" spans="1:26" ht="12.75" customHeight="1">
      <c r="A458" s="407"/>
      <c r="B458" s="407"/>
      <c r="C458" s="544"/>
      <c r="D458" s="544"/>
      <c r="E458" s="544"/>
      <c r="F458" s="407"/>
      <c r="G458" s="407"/>
      <c r="H458" s="407"/>
      <c r="I458" s="407"/>
      <c r="J458" s="407"/>
      <c r="K458" s="407"/>
      <c r="L458" s="407"/>
      <c r="M458" s="407"/>
      <c r="N458" s="407"/>
      <c r="O458" s="407"/>
      <c r="P458" s="407"/>
      <c r="Q458" s="407"/>
      <c r="R458" s="407"/>
      <c r="S458" s="407"/>
      <c r="T458" s="407"/>
      <c r="U458" s="407"/>
      <c r="V458" s="407"/>
      <c r="W458" s="407"/>
      <c r="X458" s="407"/>
      <c r="Y458" s="407"/>
      <c r="Z458" s="407"/>
    </row>
    <row r="459" spans="1:26" ht="12.75" customHeight="1">
      <c r="A459" s="407"/>
      <c r="B459" s="407"/>
      <c r="C459" s="544"/>
      <c r="D459" s="544"/>
      <c r="E459" s="544"/>
      <c r="F459" s="407"/>
      <c r="G459" s="407"/>
      <c r="H459" s="407"/>
      <c r="I459" s="407"/>
      <c r="J459" s="407"/>
      <c r="K459" s="407"/>
      <c r="L459" s="407"/>
      <c r="M459" s="407"/>
      <c r="N459" s="407"/>
      <c r="O459" s="407"/>
      <c r="P459" s="407"/>
      <c r="Q459" s="407"/>
      <c r="R459" s="407"/>
      <c r="S459" s="407"/>
      <c r="T459" s="407"/>
      <c r="U459" s="407"/>
      <c r="V459" s="407"/>
      <c r="W459" s="407"/>
      <c r="X459" s="407"/>
      <c r="Y459" s="407"/>
      <c r="Z459" s="407"/>
    </row>
    <row r="460" spans="1:26" ht="12.75" customHeight="1">
      <c r="A460" s="407"/>
      <c r="B460" s="407"/>
      <c r="C460" s="544"/>
      <c r="D460" s="544"/>
      <c r="E460" s="544"/>
      <c r="F460" s="407"/>
      <c r="G460" s="407"/>
      <c r="H460" s="407"/>
      <c r="I460" s="407"/>
      <c r="J460" s="407"/>
      <c r="K460" s="407"/>
      <c r="L460" s="407"/>
      <c r="M460" s="407"/>
      <c r="N460" s="407"/>
      <c r="O460" s="407"/>
      <c r="P460" s="407"/>
      <c r="Q460" s="407"/>
      <c r="R460" s="407"/>
      <c r="S460" s="407"/>
      <c r="T460" s="407"/>
      <c r="U460" s="407"/>
      <c r="V460" s="407"/>
      <c r="W460" s="407"/>
      <c r="X460" s="407"/>
      <c r="Y460" s="407"/>
      <c r="Z460" s="407"/>
    </row>
    <row r="461" spans="1:26" ht="12.75" customHeight="1">
      <c r="A461" s="407"/>
      <c r="B461" s="407"/>
      <c r="C461" s="544"/>
      <c r="D461" s="544"/>
      <c r="E461" s="544"/>
      <c r="F461" s="407"/>
      <c r="G461" s="407"/>
      <c r="H461" s="407"/>
      <c r="I461" s="407"/>
      <c r="J461" s="407"/>
      <c r="K461" s="407"/>
      <c r="L461" s="407"/>
      <c r="M461" s="407"/>
      <c r="N461" s="407"/>
      <c r="O461" s="407"/>
      <c r="P461" s="407"/>
      <c r="Q461" s="407"/>
      <c r="R461" s="407"/>
      <c r="S461" s="407"/>
      <c r="T461" s="407"/>
      <c r="U461" s="407"/>
      <c r="V461" s="407"/>
      <c r="W461" s="407"/>
      <c r="X461" s="407"/>
      <c r="Y461" s="407"/>
      <c r="Z461" s="407"/>
    </row>
    <row r="462" spans="1:26" ht="12.75" customHeight="1">
      <c r="A462" s="407"/>
      <c r="B462" s="407"/>
      <c r="C462" s="544"/>
      <c r="D462" s="544"/>
      <c r="E462" s="544"/>
      <c r="F462" s="407"/>
      <c r="G462" s="407"/>
      <c r="H462" s="407"/>
      <c r="I462" s="407"/>
      <c r="J462" s="407"/>
      <c r="K462" s="407"/>
      <c r="L462" s="407"/>
      <c r="M462" s="407"/>
      <c r="N462" s="407"/>
      <c r="O462" s="407"/>
      <c r="P462" s="407"/>
      <c r="Q462" s="407"/>
      <c r="R462" s="407"/>
      <c r="S462" s="407"/>
      <c r="T462" s="407"/>
      <c r="U462" s="407"/>
      <c r="V462" s="407"/>
      <c r="W462" s="407"/>
      <c r="X462" s="407"/>
      <c r="Y462" s="407"/>
      <c r="Z462" s="407"/>
    </row>
    <row r="463" spans="1:26" ht="12.75" customHeight="1">
      <c r="A463" s="407"/>
      <c r="B463" s="407"/>
      <c r="C463" s="544"/>
      <c r="D463" s="544"/>
      <c r="E463" s="544"/>
      <c r="F463" s="407"/>
      <c r="G463" s="407"/>
      <c r="H463" s="407"/>
      <c r="I463" s="407"/>
      <c r="J463" s="407"/>
      <c r="K463" s="407"/>
      <c r="L463" s="407"/>
      <c r="M463" s="407"/>
      <c r="N463" s="407"/>
      <c r="O463" s="407"/>
      <c r="P463" s="407"/>
      <c r="Q463" s="407"/>
      <c r="R463" s="407"/>
      <c r="S463" s="407"/>
      <c r="T463" s="407"/>
      <c r="U463" s="407"/>
      <c r="V463" s="407"/>
      <c r="W463" s="407"/>
      <c r="X463" s="407"/>
      <c r="Y463" s="407"/>
      <c r="Z463" s="407"/>
    </row>
    <row r="464" spans="1:26" ht="12.75" customHeight="1">
      <c r="A464" s="407"/>
      <c r="B464" s="407"/>
      <c r="C464" s="544"/>
      <c r="D464" s="544"/>
      <c r="E464" s="544"/>
      <c r="F464" s="407"/>
      <c r="G464" s="407"/>
      <c r="H464" s="407"/>
      <c r="I464" s="407"/>
      <c r="J464" s="407"/>
      <c r="K464" s="407"/>
      <c r="L464" s="407"/>
      <c r="M464" s="407"/>
      <c r="N464" s="407"/>
      <c r="O464" s="407"/>
      <c r="P464" s="407"/>
      <c r="Q464" s="407"/>
      <c r="R464" s="407"/>
      <c r="S464" s="407"/>
      <c r="T464" s="407"/>
      <c r="U464" s="407"/>
      <c r="V464" s="407"/>
      <c r="W464" s="407"/>
      <c r="X464" s="407"/>
      <c r="Y464" s="407"/>
      <c r="Z464" s="407"/>
    </row>
    <row r="465" spans="1:26" ht="12.75" customHeight="1">
      <c r="A465" s="407"/>
      <c r="B465" s="407"/>
      <c r="C465" s="544"/>
      <c r="D465" s="544"/>
      <c r="E465" s="544"/>
      <c r="F465" s="407"/>
      <c r="G465" s="407"/>
      <c r="H465" s="407"/>
      <c r="I465" s="407"/>
      <c r="J465" s="407"/>
      <c r="K465" s="407"/>
      <c r="L465" s="407"/>
      <c r="M465" s="407"/>
      <c r="N465" s="407"/>
      <c r="O465" s="407"/>
      <c r="P465" s="407"/>
      <c r="Q465" s="407"/>
      <c r="R465" s="407"/>
      <c r="S465" s="407"/>
      <c r="T465" s="407"/>
      <c r="U465" s="407"/>
      <c r="V465" s="407"/>
      <c r="W465" s="407"/>
      <c r="X465" s="407"/>
      <c r="Y465" s="407"/>
      <c r="Z465" s="407"/>
    </row>
    <row r="466" spans="1:26" ht="12.75" customHeight="1">
      <c r="A466" s="407"/>
      <c r="B466" s="407"/>
      <c r="C466" s="544"/>
      <c r="D466" s="544"/>
      <c r="E466" s="544"/>
      <c r="F466" s="407"/>
      <c r="G466" s="407"/>
      <c r="H466" s="407"/>
      <c r="I466" s="407"/>
      <c r="J466" s="407"/>
      <c r="K466" s="407"/>
      <c r="L466" s="407"/>
      <c r="M466" s="407"/>
      <c r="N466" s="407"/>
      <c r="O466" s="407"/>
      <c r="P466" s="407"/>
      <c r="Q466" s="407"/>
      <c r="R466" s="407"/>
      <c r="S466" s="407"/>
      <c r="T466" s="407"/>
      <c r="U466" s="407"/>
      <c r="V466" s="407"/>
      <c r="W466" s="407"/>
      <c r="X466" s="407"/>
      <c r="Y466" s="407"/>
      <c r="Z466" s="407"/>
    </row>
    <row r="467" spans="1:26" ht="12.75" customHeight="1">
      <c r="A467" s="407"/>
      <c r="B467" s="407"/>
      <c r="C467" s="544"/>
      <c r="D467" s="544"/>
      <c r="E467" s="544"/>
      <c r="F467" s="407"/>
      <c r="G467" s="407"/>
      <c r="H467" s="407"/>
      <c r="I467" s="407"/>
      <c r="J467" s="407"/>
      <c r="K467" s="407"/>
      <c r="L467" s="407"/>
      <c r="M467" s="407"/>
      <c r="N467" s="407"/>
      <c r="O467" s="407"/>
      <c r="P467" s="407"/>
      <c r="Q467" s="407"/>
      <c r="R467" s="407"/>
      <c r="S467" s="407"/>
      <c r="T467" s="407"/>
      <c r="U467" s="407"/>
      <c r="V467" s="407"/>
      <c r="W467" s="407"/>
      <c r="X467" s="407"/>
      <c r="Y467" s="407"/>
      <c r="Z467" s="407"/>
    </row>
    <row r="468" spans="1:26" ht="12.75" customHeight="1">
      <c r="A468" s="407"/>
      <c r="B468" s="407"/>
      <c r="C468" s="544"/>
      <c r="D468" s="544"/>
      <c r="E468" s="544"/>
      <c r="F468" s="407"/>
      <c r="G468" s="407"/>
      <c r="H468" s="407"/>
      <c r="I468" s="407"/>
      <c r="J468" s="407"/>
      <c r="K468" s="407"/>
      <c r="L468" s="407"/>
      <c r="M468" s="407"/>
      <c r="N468" s="407"/>
      <c r="O468" s="407"/>
      <c r="P468" s="407"/>
      <c r="Q468" s="407"/>
      <c r="R468" s="407"/>
      <c r="S468" s="407"/>
      <c r="T468" s="407"/>
      <c r="U468" s="407"/>
      <c r="V468" s="407"/>
      <c r="W468" s="407"/>
      <c r="X468" s="407"/>
      <c r="Y468" s="407"/>
      <c r="Z468" s="407"/>
    </row>
    <row r="469" spans="1:26" ht="12.75" customHeight="1">
      <c r="A469" s="407"/>
      <c r="B469" s="407"/>
      <c r="C469" s="544"/>
      <c r="D469" s="544"/>
      <c r="E469" s="544"/>
      <c r="F469" s="407"/>
      <c r="G469" s="407"/>
      <c r="H469" s="407"/>
      <c r="I469" s="407"/>
      <c r="J469" s="407"/>
      <c r="K469" s="407"/>
      <c r="L469" s="407"/>
      <c r="M469" s="407"/>
      <c r="N469" s="407"/>
      <c r="O469" s="407"/>
      <c r="P469" s="407"/>
      <c r="Q469" s="407"/>
      <c r="R469" s="407"/>
      <c r="S469" s="407"/>
      <c r="T469" s="407"/>
      <c r="U469" s="407"/>
      <c r="V469" s="407"/>
      <c r="W469" s="407"/>
      <c r="X469" s="407"/>
      <c r="Y469" s="407"/>
      <c r="Z469" s="407"/>
    </row>
    <row r="470" spans="1:26" ht="12.75" customHeight="1">
      <c r="A470" s="407"/>
      <c r="B470" s="407"/>
      <c r="C470" s="544"/>
      <c r="D470" s="544"/>
      <c r="E470" s="544"/>
      <c r="F470" s="407"/>
      <c r="G470" s="407"/>
      <c r="H470" s="407"/>
      <c r="I470" s="407"/>
      <c r="J470" s="407"/>
      <c r="K470" s="407"/>
      <c r="L470" s="407"/>
      <c r="M470" s="407"/>
      <c r="N470" s="407"/>
      <c r="O470" s="407"/>
      <c r="P470" s="407"/>
      <c r="Q470" s="407"/>
      <c r="R470" s="407"/>
      <c r="S470" s="407"/>
      <c r="T470" s="407"/>
      <c r="U470" s="407"/>
      <c r="V470" s="407"/>
      <c r="W470" s="407"/>
      <c r="X470" s="407"/>
      <c r="Y470" s="407"/>
      <c r="Z470" s="407"/>
    </row>
    <row r="471" spans="1:26" ht="12.75" customHeight="1">
      <c r="A471" s="407"/>
      <c r="B471" s="407"/>
      <c r="C471" s="544"/>
      <c r="D471" s="544"/>
      <c r="E471" s="544"/>
      <c r="F471" s="407"/>
      <c r="G471" s="407"/>
      <c r="H471" s="407"/>
      <c r="I471" s="407"/>
      <c r="J471" s="407"/>
      <c r="K471" s="407"/>
      <c r="L471" s="407"/>
      <c r="M471" s="407"/>
      <c r="N471" s="407"/>
      <c r="O471" s="407"/>
      <c r="P471" s="407"/>
      <c r="Q471" s="407"/>
      <c r="R471" s="407"/>
      <c r="S471" s="407"/>
      <c r="T471" s="407"/>
      <c r="U471" s="407"/>
      <c r="V471" s="407"/>
      <c r="W471" s="407"/>
      <c r="X471" s="407"/>
      <c r="Y471" s="407"/>
      <c r="Z471" s="407"/>
    </row>
    <row r="472" spans="1:26" ht="12.75" customHeight="1">
      <c r="A472" s="407"/>
      <c r="B472" s="407"/>
      <c r="C472" s="544"/>
      <c r="D472" s="544"/>
      <c r="E472" s="544"/>
      <c r="F472" s="407"/>
      <c r="G472" s="407"/>
      <c r="H472" s="407"/>
      <c r="I472" s="407"/>
      <c r="J472" s="407"/>
      <c r="K472" s="407"/>
      <c r="L472" s="407"/>
      <c r="M472" s="407"/>
      <c r="N472" s="407"/>
      <c r="O472" s="407"/>
      <c r="P472" s="407"/>
      <c r="Q472" s="407"/>
      <c r="R472" s="407"/>
      <c r="S472" s="407"/>
      <c r="T472" s="407"/>
      <c r="U472" s="407"/>
      <c r="V472" s="407"/>
      <c r="W472" s="407"/>
      <c r="X472" s="407"/>
      <c r="Y472" s="407"/>
      <c r="Z472" s="407"/>
    </row>
    <row r="473" spans="1:26" ht="12.75" customHeight="1">
      <c r="A473" s="407"/>
      <c r="B473" s="407"/>
      <c r="C473" s="544"/>
      <c r="D473" s="544"/>
      <c r="E473" s="544"/>
      <c r="F473" s="407"/>
      <c r="G473" s="407"/>
      <c r="H473" s="407"/>
      <c r="I473" s="407"/>
      <c r="J473" s="407"/>
      <c r="K473" s="407"/>
      <c r="L473" s="407"/>
      <c r="M473" s="407"/>
      <c r="N473" s="407"/>
      <c r="O473" s="407"/>
      <c r="P473" s="407"/>
      <c r="Q473" s="407"/>
      <c r="R473" s="407"/>
      <c r="S473" s="407"/>
      <c r="T473" s="407"/>
      <c r="U473" s="407"/>
      <c r="V473" s="407"/>
      <c r="W473" s="407"/>
      <c r="X473" s="407"/>
      <c r="Y473" s="407"/>
      <c r="Z473" s="407"/>
    </row>
    <row r="474" spans="1:26" ht="12.75" customHeight="1">
      <c r="A474" s="407"/>
      <c r="B474" s="407"/>
      <c r="C474" s="544"/>
      <c r="D474" s="544"/>
      <c r="E474" s="544"/>
      <c r="F474" s="407"/>
      <c r="G474" s="407"/>
      <c r="H474" s="407"/>
      <c r="I474" s="407"/>
      <c r="J474" s="407"/>
      <c r="K474" s="407"/>
      <c r="L474" s="407"/>
      <c r="M474" s="407"/>
      <c r="N474" s="407"/>
      <c r="O474" s="407"/>
      <c r="P474" s="407"/>
      <c r="Q474" s="407"/>
      <c r="R474" s="407"/>
      <c r="S474" s="407"/>
      <c r="T474" s="407"/>
      <c r="U474" s="407"/>
      <c r="V474" s="407"/>
      <c r="W474" s="407"/>
      <c r="X474" s="407"/>
      <c r="Y474" s="407"/>
      <c r="Z474" s="407"/>
    </row>
    <row r="475" spans="1:26" ht="12.75" customHeight="1">
      <c r="A475" s="407"/>
      <c r="B475" s="407"/>
      <c r="C475" s="544"/>
      <c r="D475" s="544"/>
      <c r="E475" s="544"/>
      <c r="F475" s="407"/>
      <c r="G475" s="407"/>
      <c r="H475" s="407"/>
      <c r="I475" s="407"/>
      <c r="J475" s="407"/>
      <c r="K475" s="407"/>
      <c r="L475" s="407"/>
      <c r="M475" s="407"/>
      <c r="N475" s="407"/>
      <c r="O475" s="407"/>
      <c r="P475" s="407"/>
      <c r="Q475" s="407"/>
      <c r="R475" s="407"/>
      <c r="S475" s="407"/>
      <c r="T475" s="407"/>
      <c r="U475" s="407"/>
      <c r="V475" s="407"/>
      <c r="W475" s="407"/>
      <c r="X475" s="407"/>
      <c r="Y475" s="407"/>
      <c r="Z475" s="407"/>
    </row>
    <row r="476" spans="1:26" ht="12.75" customHeight="1">
      <c r="A476" s="407"/>
      <c r="B476" s="407"/>
      <c r="C476" s="544"/>
      <c r="D476" s="544"/>
      <c r="E476" s="544"/>
      <c r="F476" s="407"/>
      <c r="G476" s="407"/>
      <c r="H476" s="407"/>
      <c r="I476" s="407"/>
      <c r="J476" s="407"/>
      <c r="K476" s="407"/>
      <c r="L476" s="407"/>
      <c r="M476" s="407"/>
      <c r="N476" s="407"/>
      <c r="O476" s="407"/>
      <c r="P476" s="407"/>
      <c r="Q476" s="407"/>
      <c r="R476" s="407"/>
      <c r="S476" s="407"/>
      <c r="T476" s="407"/>
      <c r="U476" s="407"/>
      <c r="V476" s="407"/>
      <c r="W476" s="407"/>
      <c r="X476" s="407"/>
      <c r="Y476" s="407"/>
      <c r="Z476" s="407"/>
    </row>
    <row r="477" spans="1:26" ht="12.75" customHeight="1">
      <c r="A477" s="407"/>
      <c r="B477" s="407"/>
      <c r="C477" s="544"/>
      <c r="D477" s="544"/>
      <c r="E477" s="544"/>
      <c r="F477" s="407"/>
      <c r="G477" s="407"/>
      <c r="H477" s="407"/>
      <c r="I477" s="407"/>
      <c r="J477" s="407"/>
      <c r="K477" s="407"/>
      <c r="L477" s="407"/>
      <c r="M477" s="407"/>
      <c r="N477" s="407"/>
      <c r="O477" s="407"/>
      <c r="P477" s="407"/>
      <c r="Q477" s="407"/>
      <c r="R477" s="407"/>
      <c r="S477" s="407"/>
      <c r="T477" s="407"/>
      <c r="U477" s="407"/>
      <c r="V477" s="407"/>
      <c r="W477" s="407"/>
      <c r="X477" s="407"/>
      <c r="Y477" s="407"/>
      <c r="Z477" s="407"/>
    </row>
    <row r="478" spans="1:26" ht="12.75" customHeight="1">
      <c r="A478" s="407"/>
      <c r="B478" s="407"/>
      <c r="C478" s="544"/>
      <c r="D478" s="544"/>
      <c r="E478" s="544"/>
      <c r="F478" s="407"/>
      <c r="G478" s="407"/>
      <c r="H478" s="407"/>
      <c r="I478" s="407"/>
      <c r="J478" s="407"/>
      <c r="K478" s="407"/>
      <c r="L478" s="407"/>
      <c r="M478" s="407"/>
      <c r="N478" s="407"/>
      <c r="O478" s="407"/>
      <c r="P478" s="407"/>
      <c r="Q478" s="407"/>
      <c r="R478" s="407"/>
      <c r="S478" s="407"/>
      <c r="T478" s="407"/>
      <c r="U478" s="407"/>
      <c r="V478" s="407"/>
      <c r="W478" s="407"/>
      <c r="X478" s="407"/>
      <c r="Y478" s="407"/>
      <c r="Z478" s="407"/>
    </row>
    <row r="479" spans="1:26" ht="12.75" customHeight="1">
      <c r="A479" s="407"/>
      <c r="B479" s="407"/>
      <c r="C479" s="544"/>
      <c r="D479" s="544"/>
      <c r="E479" s="544"/>
      <c r="F479" s="407"/>
      <c r="G479" s="407"/>
      <c r="H479" s="407"/>
      <c r="I479" s="407"/>
      <c r="J479" s="407"/>
      <c r="K479" s="407"/>
      <c r="L479" s="407"/>
      <c r="M479" s="407"/>
      <c r="N479" s="407"/>
      <c r="O479" s="407"/>
      <c r="P479" s="407"/>
      <c r="Q479" s="407"/>
      <c r="R479" s="407"/>
      <c r="S479" s="407"/>
      <c r="T479" s="407"/>
      <c r="U479" s="407"/>
      <c r="V479" s="407"/>
      <c r="W479" s="407"/>
      <c r="X479" s="407"/>
      <c r="Y479" s="407"/>
      <c r="Z479" s="407"/>
    </row>
    <row r="480" spans="1:26" ht="12.75" customHeight="1">
      <c r="A480" s="407"/>
      <c r="B480" s="407"/>
      <c r="C480" s="544"/>
      <c r="D480" s="544"/>
      <c r="E480" s="544"/>
      <c r="F480" s="407"/>
      <c r="G480" s="407"/>
      <c r="H480" s="407"/>
      <c r="I480" s="407"/>
      <c r="J480" s="407"/>
      <c r="K480" s="407"/>
      <c r="L480" s="407"/>
      <c r="M480" s="407"/>
      <c r="N480" s="407"/>
      <c r="O480" s="407"/>
      <c r="P480" s="407"/>
      <c r="Q480" s="407"/>
      <c r="R480" s="407"/>
      <c r="S480" s="407"/>
      <c r="T480" s="407"/>
      <c r="U480" s="407"/>
      <c r="V480" s="407"/>
      <c r="W480" s="407"/>
      <c r="X480" s="407"/>
      <c r="Y480" s="407"/>
      <c r="Z480" s="407"/>
    </row>
    <row r="481" spans="1:26" ht="12.75" customHeight="1">
      <c r="A481" s="407"/>
      <c r="B481" s="407"/>
      <c r="C481" s="544"/>
      <c r="D481" s="544"/>
      <c r="E481" s="544"/>
      <c r="F481" s="407"/>
      <c r="G481" s="407"/>
      <c r="H481" s="407"/>
      <c r="I481" s="407"/>
      <c r="J481" s="407"/>
      <c r="K481" s="407"/>
      <c r="L481" s="407"/>
      <c r="M481" s="407"/>
      <c r="N481" s="407"/>
      <c r="O481" s="407"/>
      <c r="P481" s="407"/>
      <c r="Q481" s="407"/>
      <c r="R481" s="407"/>
      <c r="S481" s="407"/>
      <c r="T481" s="407"/>
      <c r="U481" s="407"/>
      <c r="V481" s="407"/>
      <c r="W481" s="407"/>
      <c r="X481" s="407"/>
      <c r="Y481" s="407"/>
      <c r="Z481" s="407"/>
    </row>
    <row r="482" spans="1:26" ht="12.75" customHeight="1">
      <c r="A482" s="407"/>
      <c r="B482" s="407"/>
      <c r="C482" s="544"/>
      <c r="D482" s="544"/>
      <c r="E482" s="544"/>
      <c r="F482" s="407"/>
      <c r="G482" s="407"/>
      <c r="H482" s="407"/>
      <c r="I482" s="407"/>
      <c r="J482" s="407"/>
      <c r="K482" s="407"/>
      <c r="L482" s="407"/>
      <c r="M482" s="407"/>
      <c r="N482" s="407"/>
      <c r="O482" s="407"/>
      <c r="P482" s="407"/>
      <c r="Q482" s="407"/>
      <c r="R482" s="407"/>
      <c r="S482" s="407"/>
      <c r="T482" s="407"/>
      <c r="U482" s="407"/>
      <c r="V482" s="407"/>
      <c r="W482" s="407"/>
      <c r="X482" s="407"/>
      <c r="Y482" s="407"/>
      <c r="Z482" s="407"/>
    </row>
    <row r="483" spans="1:26" ht="12.75" customHeight="1">
      <c r="A483" s="407"/>
      <c r="B483" s="407"/>
      <c r="C483" s="544"/>
      <c r="D483" s="544"/>
      <c r="E483" s="544"/>
      <c r="F483" s="407"/>
      <c r="G483" s="407"/>
      <c r="H483" s="407"/>
      <c r="I483" s="407"/>
      <c r="J483" s="407"/>
      <c r="K483" s="407"/>
      <c r="L483" s="407"/>
      <c r="M483" s="407"/>
      <c r="N483" s="407"/>
      <c r="O483" s="407"/>
      <c r="P483" s="407"/>
      <c r="Q483" s="407"/>
      <c r="R483" s="407"/>
      <c r="S483" s="407"/>
      <c r="T483" s="407"/>
      <c r="U483" s="407"/>
      <c r="V483" s="407"/>
      <c r="W483" s="407"/>
      <c r="X483" s="407"/>
      <c r="Y483" s="407"/>
      <c r="Z483" s="407"/>
    </row>
    <row r="484" spans="1:26" ht="12.75" customHeight="1">
      <c r="A484" s="407"/>
      <c r="B484" s="407"/>
      <c r="C484" s="544"/>
      <c r="D484" s="544"/>
      <c r="E484" s="544"/>
      <c r="F484" s="407"/>
      <c r="G484" s="407"/>
      <c r="H484" s="407"/>
      <c r="I484" s="407"/>
      <c r="J484" s="407"/>
      <c r="K484" s="407"/>
      <c r="L484" s="407"/>
      <c r="M484" s="407"/>
      <c r="N484" s="407"/>
      <c r="O484" s="407"/>
      <c r="P484" s="407"/>
      <c r="Q484" s="407"/>
      <c r="R484" s="407"/>
      <c r="S484" s="407"/>
      <c r="T484" s="407"/>
      <c r="U484" s="407"/>
      <c r="V484" s="407"/>
      <c r="W484" s="407"/>
      <c r="X484" s="407"/>
      <c r="Y484" s="407"/>
      <c r="Z484" s="407"/>
    </row>
    <row r="485" spans="1:26" ht="12.75" customHeight="1">
      <c r="A485" s="407"/>
      <c r="B485" s="407"/>
      <c r="C485" s="544"/>
      <c r="D485" s="544"/>
      <c r="E485" s="544"/>
      <c r="F485" s="407"/>
      <c r="G485" s="407"/>
      <c r="H485" s="407"/>
      <c r="I485" s="407"/>
      <c r="J485" s="407"/>
      <c r="K485" s="407"/>
      <c r="L485" s="407"/>
      <c r="M485" s="407"/>
      <c r="N485" s="407"/>
      <c r="O485" s="407"/>
      <c r="P485" s="407"/>
      <c r="Q485" s="407"/>
      <c r="R485" s="407"/>
      <c r="S485" s="407"/>
      <c r="T485" s="407"/>
      <c r="U485" s="407"/>
      <c r="V485" s="407"/>
      <c r="W485" s="407"/>
      <c r="X485" s="407"/>
      <c r="Y485" s="407"/>
      <c r="Z485" s="407"/>
    </row>
    <row r="486" spans="1:26" ht="12.75" customHeight="1">
      <c r="A486" s="407"/>
      <c r="B486" s="407"/>
      <c r="C486" s="544"/>
      <c r="D486" s="544"/>
      <c r="E486" s="544"/>
      <c r="F486" s="407"/>
      <c r="G486" s="407"/>
      <c r="H486" s="407"/>
      <c r="I486" s="407"/>
      <c r="J486" s="407"/>
      <c r="K486" s="407"/>
      <c r="L486" s="407"/>
      <c r="M486" s="407"/>
      <c r="N486" s="407"/>
      <c r="O486" s="407"/>
      <c r="P486" s="407"/>
      <c r="Q486" s="407"/>
      <c r="R486" s="407"/>
      <c r="S486" s="407"/>
      <c r="T486" s="407"/>
      <c r="U486" s="407"/>
      <c r="V486" s="407"/>
      <c r="W486" s="407"/>
      <c r="X486" s="407"/>
      <c r="Y486" s="407"/>
      <c r="Z486" s="407"/>
    </row>
    <row r="487" spans="1:26" ht="12.75" customHeight="1">
      <c r="A487" s="407"/>
      <c r="B487" s="407"/>
      <c r="C487" s="544"/>
      <c r="D487" s="544"/>
      <c r="E487" s="544"/>
      <c r="F487" s="407"/>
      <c r="G487" s="407"/>
      <c r="H487" s="407"/>
      <c r="I487" s="407"/>
      <c r="J487" s="407"/>
      <c r="K487" s="407"/>
      <c r="L487" s="407"/>
      <c r="M487" s="407"/>
      <c r="N487" s="407"/>
      <c r="O487" s="407"/>
      <c r="P487" s="407"/>
      <c r="Q487" s="407"/>
      <c r="R487" s="407"/>
      <c r="S487" s="407"/>
      <c r="T487" s="407"/>
      <c r="U487" s="407"/>
      <c r="V487" s="407"/>
      <c r="W487" s="407"/>
      <c r="X487" s="407"/>
      <c r="Y487" s="407"/>
      <c r="Z487" s="407"/>
    </row>
    <row r="488" spans="1:26" ht="12.75" customHeight="1">
      <c r="A488" s="407"/>
      <c r="B488" s="407"/>
      <c r="C488" s="544"/>
      <c r="D488" s="544"/>
      <c r="E488" s="544"/>
      <c r="F488" s="407"/>
      <c r="G488" s="407"/>
      <c r="H488" s="407"/>
      <c r="I488" s="407"/>
      <c r="J488" s="407"/>
      <c r="K488" s="407"/>
      <c r="L488" s="407"/>
      <c r="M488" s="407"/>
      <c r="N488" s="407"/>
      <c r="O488" s="407"/>
      <c r="P488" s="407"/>
      <c r="Q488" s="407"/>
      <c r="R488" s="407"/>
      <c r="S488" s="407"/>
      <c r="T488" s="407"/>
      <c r="U488" s="407"/>
      <c r="V488" s="407"/>
      <c r="W488" s="407"/>
      <c r="X488" s="407"/>
      <c r="Y488" s="407"/>
      <c r="Z488" s="407"/>
    </row>
    <row r="489" spans="1:26" ht="12.75" customHeight="1">
      <c r="A489" s="407"/>
      <c r="B489" s="407"/>
      <c r="C489" s="544"/>
      <c r="D489" s="544"/>
      <c r="E489" s="544"/>
      <c r="F489" s="407"/>
      <c r="G489" s="407"/>
      <c r="H489" s="407"/>
      <c r="I489" s="407"/>
      <c r="J489" s="407"/>
      <c r="K489" s="407"/>
      <c r="L489" s="407"/>
      <c r="M489" s="407"/>
      <c r="N489" s="407"/>
      <c r="O489" s="407"/>
      <c r="P489" s="407"/>
      <c r="Q489" s="407"/>
      <c r="R489" s="407"/>
      <c r="S489" s="407"/>
      <c r="T489" s="407"/>
      <c r="U489" s="407"/>
      <c r="V489" s="407"/>
      <c r="W489" s="407"/>
      <c r="X489" s="407"/>
      <c r="Y489" s="407"/>
      <c r="Z489" s="407"/>
    </row>
    <row r="490" spans="1:26" ht="12.75" customHeight="1">
      <c r="A490" s="407"/>
      <c r="B490" s="407"/>
      <c r="C490" s="544"/>
      <c r="D490" s="544"/>
      <c r="E490" s="544"/>
      <c r="F490" s="407"/>
      <c r="G490" s="407"/>
      <c r="H490" s="407"/>
      <c r="I490" s="407"/>
      <c r="J490" s="407"/>
      <c r="K490" s="407"/>
      <c r="L490" s="407"/>
      <c r="M490" s="407"/>
      <c r="N490" s="407"/>
      <c r="O490" s="407"/>
      <c r="P490" s="407"/>
      <c r="Q490" s="407"/>
      <c r="R490" s="407"/>
      <c r="S490" s="407"/>
      <c r="T490" s="407"/>
      <c r="U490" s="407"/>
      <c r="V490" s="407"/>
      <c r="W490" s="407"/>
      <c r="X490" s="407"/>
      <c r="Y490" s="407"/>
      <c r="Z490" s="407"/>
    </row>
    <row r="491" spans="1:26" ht="12.75" customHeight="1">
      <c r="A491" s="407"/>
      <c r="B491" s="407"/>
      <c r="C491" s="544"/>
      <c r="D491" s="544"/>
      <c r="E491" s="544"/>
      <c r="F491" s="407"/>
      <c r="G491" s="407"/>
      <c r="H491" s="407"/>
      <c r="I491" s="407"/>
      <c r="J491" s="407"/>
      <c r="K491" s="407"/>
      <c r="L491" s="407"/>
      <c r="M491" s="407"/>
      <c r="N491" s="407"/>
      <c r="O491" s="407"/>
      <c r="P491" s="407"/>
      <c r="Q491" s="407"/>
      <c r="R491" s="407"/>
      <c r="S491" s="407"/>
      <c r="T491" s="407"/>
      <c r="U491" s="407"/>
      <c r="V491" s="407"/>
      <c r="W491" s="407"/>
      <c r="X491" s="407"/>
      <c r="Y491" s="407"/>
      <c r="Z491" s="407"/>
    </row>
    <row r="492" spans="1:26" ht="12.75" customHeight="1">
      <c r="A492" s="407"/>
      <c r="B492" s="407"/>
      <c r="C492" s="544"/>
      <c r="D492" s="544"/>
      <c r="E492" s="544"/>
      <c r="F492" s="407"/>
      <c r="G492" s="407"/>
      <c r="H492" s="407"/>
      <c r="I492" s="407"/>
      <c r="J492" s="407"/>
      <c r="K492" s="407"/>
      <c r="L492" s="407"/>
      <c r="M492" s="407"/>
      <c r="N492" s="407"/>
      <c r="O492" s="407"/>
      <c r="P492" s="407"/>
      <c r="Q492" s="407"/>
      <c r="R492" s="407"/>
      <c r="S492" s="407"/>
      <c r="T492" s="407"/>
      <c r="U492" s="407"/>
      <c r="V492" s="407"/>
      <c r="W492" s="407"/>
      <c r="X492" s="407"/>
      <c r="Y492" s="407"/>
      <c r="Z492" s="407"/>
    </row>
    <row r="493" spans="1:26" ht="12.75" customHeight="1">
      <c r="A493" s="407"/>
      <c r="B493" s="407"/>
      <c r="C493" s="544"/>
      <c r="D493" s="544"/>
      <c r="E493" s="544"/>
      <c r="F493" s="407"/>
      <c r="G493" s="407"/>
      <c r="H493" s="407"/>
      <c r="I493" s="407"/>
      <c r="J493" s="407"/>
      <c r="K493" s="407"/>
      <c r="L493" s="407"/>
      <c r="M493" s="407"/>
      <c r="N493" s="407"/>
      <c r="O493" s="407"/>
      <c r="P493" s="407"/>
      <c r="Q493" s="407"/>
      <c r="R493" s="407"/>
      <c r="S493" s="407"/>
      <c r="T493" s="407"/>
      <c r="U493" s="407"/>
      <c r="V493" s="407"/>
      <c r="W493" s="407"/>
      <c r="X493" s="407"/>
      <c r="Y493" s="407"/>
      <c r="Z493" s="407"/>
    </row>
    <row r="494" spans="1:26" ht="12.75" customHeight="1">
      <c r="A494" s="407"/>
      <c r="B494" s="407"/>
      <c r="C494" s="544"/>
      <c r="D494" s="544"/>
      <c r="E494" s="544"/>
      <c r="F494" s="407"/>
      <c r="G494" s="407"/>
      <c r="H494" s="407"/>
      <c r="I494" s="407"/>
      <c r="J494" s="407"/>
      <c r="K494" s="407"/>
      <c r="L494" s="407"/>
      <c r="M494" s="407"/>
      <c r="N494" s="407"/>
      <c r="O494" s="407"/>
      <c r="P494" s="407"/>
      <c r="Q494" s="407"/>
      <c r="R494" s="407"/>
      <c r="S494" s="407"/>
      <c r="T494" s="407"/>
      <c r="U494" s="407"/>
      <c r="V494" s="407"/>
      <c r="W494" s="407"/>
      <c r="X494" s="407"/>
      <c r="Y494" s="407"/>
      <c r="Z494" s="407"/>
    </row>
    <row r="495" spans="1:26" ht="12.75" customHeight="1">
      <c r="A495" s="407"/>
      <c r="B495" s="407"/>
      <c r="C495" s="544"/>
      <c r="D495" s="544"/>
      <c r="E495" s="544"/>
      <c r="F495" s="407"/>
      <c r="G495" s="407"/>
      <c r="H495" s="407"/>
      <c r="I495" s="407"/>
      <c r="J495" s="407"/>
      <c r="K495" s="407"/>
      <c r="L495" s="407"/>
      <c r="M495" s="407"/>
      <c r="N495" s="407"/>
      <c r="O495" s="407"/>
      <c r="P495" s="407"/>
      <c r="Q495" s="407"/>
      <c r="R495" s="407"/>
      <c r="S495" s="407"/>
      <c r="T495" s="407"/>
      <c r="U495" s="407"/>
      <c r="V495" s="407"/>
      <c r="W495" s="407"/>
      <c r="X495" s="407"/>
      <c r="Y495" s="407"/>
      <c r="Z495" s="407"/>
    </row>
    <row r="496" spans="1:26" ht="12.75" customHeight="1">
      <c r="A496" s="407"/>
      <c r="B496" s="407"/>
      <c r="C496" s="544"/>
      <c r="D496" s="544"/>
      <c r="E496" s="544"/>
      <c r="F496" s="407"/>
      <c r="G496" s="407"/>
      <c r="H496" s="407"/>
      <c r="I496" s="407"/>
      <c r="J496" s="407"/>
      <c r="K496" s="407"/>
      <c r="L496" s="407"/>
      <c r="M496" s="407"/>
      <c r="N496" s="407"/>
      <c r="O496" s="407"/>
      <c r="P496" s="407"/>
      <c r="Q496" s="407"/>
      <c r="R496" s="407"/>
      <c r="S496" s="407"/>
      <c r="T496" s="407"/>
      <c r="U496" s="407"/>
      <c r="V496" s="407"/>
      <c r="W496" s="407"/>
      <c r="X496" s="407"/>
      <c r="Y496" s="407"/>
      <c r="Z496" s="407"/>
    </row>
    <row r="497" spans="1:26" ht="12.75" customHeight="1">
      <c r="A497" s="407"/>
      <c r="B497" s="407"/>
      <c r="C497" s="544"/>
      <c r="D497" s="544"/>
      <c r="E497" s="544"/>
      <c r="F497" s="407"/>
      <c r="G497" s="407"/>
      <c r="H497" s="407"/>
      <c r="I497" s="407"/>
      <c r="J497" s="407"/>
      <c r="K497" s="407"/>
      <c r="L497" s="407"/>
      <c r="M497" s="407"/>
      <c r="N497" s="407"/>
      <c r="O497" s="407"/>
      <c r="P497" s="407"/>
      <c r="Q497" s="407"/>
      <c r="R497" s="407"/>
      <c r="S497" s="407"/>
      <c r="T497" s="407"/>
      <c r="U497" s="407"/>
      <c r="V497" s="407"/>
      <c r="W497" s="407"/>
      <c r="X497" s="407"/>
      <c r="Y497" s="407"/>
      <c r="Z497" s="407"/>
    </row>
    <row r="498" spans="1:26" ht="12.75" customHeight="1">
      <c r="A498" s="407"/>
      <c r="B498" s="407"/>
      <c r="C498" s="544"/>
      <c r="D498" s="544"/>
      <c r="E498" s="544"/>
      <c r="F498" s="407"/>
      <c r="G498" s="407"/>
      <c r="H498" s="407"/>
      <c r="I498" s="407"/>
      <c r="J498" s="407"/>
      <c r="K498" s="407"/>
      <c r="L498" s="407"/>
      <c r="M498" s="407"/>
      <c r="N498" s="407"/>
      <c r="O498" s="407"/>
      <c r="P498" s="407"/>
      <c r="Q498" s="407"/>
      <c r="R498" s="407"/>
      <c r="S498" s="407"/>
      <c r="T498" s="407"/>
      <c r="U498" s="407"/>
      <c r="V498" s="407"/>
      <c r="W498" s="407"/>
      <c r="X498" s="407"/>
      <c r="Y498" s="407"/>
      <c r="Z498" s="407"/>
    </row>
    <row r="499" spans="1:26" ht="12.75" customHeight="1">
      <c r="A499" s="407"/>
      <c r="B499" s="407"/>
      <c r="C499" s="544"/>
      <c r="D499" s="544"/>
      <c r="E499" s="544"/>
      <c r="F499" s="407"/>
      <c r="G499" s="407"/>
      <c r="H499" s="407"/>
      <c r="I499" s="407"/>
      <c r="J499" s="407"/>
      <c r="K499" s="407"/>
      <c r="L499" s="407"/>
      <c r="M499" s="407"/>
      <c r="N499" s="407"/>
      <c r="O499" s="407"/>
      <c r="P499" s="407"/>
      <c r="Q499" s="407"/>
      <c r="R499" s="407"/>
      <c r="S499" s="407"/>
      <c r="T499" s="407"/>
      <c r="U499" s="407"/>
      <c r="V499" s="407"/>
      <c r="W499" s="407"/>
      <c r="X499" s="407"/>
      <c r="Y499" s="407"/>
      <c r="Z499" s="407"/>
    </row>
    <row r="500" spans="1:26" ht="12.75" customHeight="1">
      <c r="A500" s="407"/>
      <c r="B500" s="407"/>
      <c r="C500" s="544"/>
      <c r="D500" s="544"/>
      <c r="E500" s="544"/>
      <c r="F500" s="407"/>
      <c r="G500" s="407"/>
      <c r="H500" s="407"/>
      <c r="I500" s="407"/>
      <c r="J500" s="407"/>
      <c r="K500" s="407"/>
      <c r="L500" s="407"/>
      <c r="M500" s="407"/>
      <c r="N500" s="407"/>
      <c r="O500" s="407"/>
      <c r="P500" s="407"/>
      <c r="Q500" s="407"/>
      <c r="R500" s="407"/>
      <c r="S500" s="407"/>
      <c r="T500" s="407"/>
      <c r="U500" s="407"/>
      <c r="V500" s="407"/>
      <c r="W500" s="407"/>
      <c r="X500" s="407"/>
      <c r="Y500" s="407"/>
      <c r="Z500" s="407"/>
    </row>
    <row r="501" spans="1:26" ht="12.75" customHeight="1">
      <c r="A501" s="407"/>
      <c r="B501" s="407"/>
      <c r="C501" s="544"/>
      <c r="D501" s="544"/>
      <c r="E501" s="544"/>
      <c r="F501" s="407"/>
      <c r="G501" s="407"/>
      <c r="H501" s="407"/>
      <c r="I501" s="407"/>
      <c r="J501" s="407"/>
      <c r="K501" s="407"/>
      <c r="L501" s="407"/>
      <c r="M501" s="407"/>
      <c r="N501" s="407"/>
      <c r="O501" s="407"/>
      <c r="P501" s="407"/>
      <c r="Q501" s="407"/>
      <c r="R501" s="407"/>
      <c r="S501" s="407"/>
      <c r="T501" s="407"/>
      <c r="U501" s="407"/>
      <c r="V501" s="407"/>
      <c r="W501" s="407"/>
      <c r="X501" s="407"/>
      <c r="Y501" s="407"/>
      <c r="Z501" s="407"/>
    </row>
    <row r="502" spans="1:26" ht="12.75" customHeight="1">
      <c r="A502" s="407"/>
      <c r="B502" s="407"/>
      <c r="C502" s="544"/>
      <c r="D502" s="544"/>
      <c r="E502" s="544"/>
      <c r="F502" s="407"/>
      <c r="G502" s="407"/>
      <c r="H502" s="407"/>
      <c r="I502" s="407"/>
      <c r="J502" s="407"/>
      <c r="K502" s="407"/>
      <c r="L502" s="407"/>
      <c r="M502" s="407"/>
      <c r="N502" s="407"/>
      <c r="O502" s="407"/>
      <c r="P502" s="407"/>
      <c r="Q502" s="407"/>
      <c r="R502" s="407"/>
      <c r="S502" s="407"/>
      <c r="T502" s="407"/>
      <c r="U502" s="407"/>
      <c r="V502" s="407"/>
      <c r="W502" s="407"/>
      <c r="X502" s="407"/>
      <c r="Y502" s="407"/>
      <c r="Z502" s="407"/>
    </row>
    <row r="503" spans="1:26" ht="12.75" customHeight="1">
      <c r="A503" s="407"/>
      <c r="B503" s="407"/>
      <c r="C503" s="544"/>
      <c r="D503" s="544"/>
      <c r="E503" s="544"/>
      <c r="F503" s="407"/>
      <c r="G503" s="407"/>
      <c r="H503" s="407"/>
      <c r="I503" s="407"/>
      <c r="J503" s="407"/>
      <c r="K503" s="407"/>
      <c r="L503" s="407"/>
      <c r="M503" s="407"/>
      <c r="N503" s="407"/>
      <c r="O503" s="407"/>
      <c r="P503" s="407"/>
      <c r="Q503" s="407"/>
      <c r="R503" s="407"/>
      <c r="S503" s="407"/>
      <c r="T503" s="407"/>
      <c r="U503" s="407"/>
      <c r="V503" s="407"/>
      <c r="W503" s="407"/>
      <c r="X503" s="407"/>
      <c r="Y503" s="407"/>
      <c r="Z503" s="407"/>
    </row>
    <row r="504" spans="1:26" ht="12.75" customHeight="1">
      <c r="A504" s="407"/>
      <c r="B504" s="407"/>
      <c r="C504" s="544"/>
      <c r="D504" s="544"/>
      <c r="E504" s="544"/>
      <c r="F504" s="407"/>
      <c r="G504" s="407"/>
      <c r="H504" s="407"/>
      <c r="I504" s="407"/>
      <c r="J504" s="407"/>
      <c r="K504" s="407"/>
      <c r="L504" s="407"/>
      <c r="M504" s="407"/>
      <c r="N504" s="407"/>
      <c r="O504" s="407"/>
      <c r="P504" s="407"/>
      <c r="Q504" s="407"/>
      <c r="R504" s="407"/>
      <c r="S504" s="407"/>
      <c r="T504" s="407"/>
      <c r="U504" s="407"/>
      <c r="V504" s="407"/>
      <c r="W504" s="407"/>
      <c r="X504" s="407"/>
      <c r="Y504" s="407"/>
      <c r="Z504" s="407"/>
    </row>
    <row r="505" spans="1:26" ht="12.75" customHeight="1">
      <c r="A505" s="407"/>
      <c r="B505" s="407"/>
      <c r="C505" s="544"/>
      <c r="D505" s="544"/>
      <c r="E505" s="544"/>
      <c r="F505" s="407"/>
      <c r="G505" s="407"/>
      <c r="H505" s="407"/>
      <c r="I505" s="407"/>
      <c r="J505" s="407"/>
      <c r="K505" s="407"/>
      <c r="L505" s="407"/>
      <c r="M505" s="407"/>
      <c r="N505" s="407"/>
      <c r="O505" s="407"/>
      <c r="P505" s="407"/>
      <c r="Q505" s="407"/>
      <c r="R505" s="407"/>
      <c r="S505" s="407"/>
      <c r="T505" s="407"/>
      <c r="U505" s="407"/>
      <c r="V505" s="407"/>
      <c r="W505" s="407"/>
      <c r="X505" s="407"/>
      <c r="Y505" s="407"/>
      <c r="Z505" s="407"/>
    </row>
    <row r="506" spans="1:26" ht="12.75" customHeight="1">
      <c r="A506" s="407"/>
      <c r="B506" s="407"/>
      <c r="C506" s="544"/>
      <c r="D506" s="544"/>
      <c r="E506" s="544"/>
      <c r="F506" s="407"/>
      <c r="G506" s="407"/>
      <c r="H506" s="407"/>
      <c r="I506" s="407"/>
      <c r="J506" s="407"/>
      <c r="K506" s="407"/>
      <c r="L506" s="407"/>
      <c r="M506" s="407"/>
      <c r="N506" s="407"/>
      <c r="O506" s="407"/>
      <c r="P506" s="407"/>
      <c r="Q506" s="407"/>
      <c r="R506" s="407"/>
      <c r="S506" s="407"/>
      <c r="T506" s="407"/>
      <c r="U506" s="407"/>
      <c r="V506" s="407"/>
      <c r="W506" s="407"/>
      <c r="X506" s="407"/>
      <c r="Y506" s="407"/>
      <c r="Z506" s="407"/>
    </row>
    <row r="507" spans="1:26" ht="12.75" customHeight="1">
      <c r="A507" s="407"/>
      <c r="B507" s="407"/>
      <c r="C507" s="544"/>
      <c r="D507" s="544"/>
      <c r="E507" s="544"/>
      <c r="F507" s="407"/>
      <c r="G507" s="407"/>
      <c r="H507" s="407"/>
      <c r="I507" s="407"/>
      <c r="J507" s="407"/>
      <c r="K507" s="407"/>
      <c r="L507" s="407"/>
      <c r="M507" s="407"/>
      <c r="N507" s="407"/>
      <c r="O507" s="407"/>
      <c r="P507" s="407"/>
      <c r="Q507" s="407"/>
      <c r="R507" s="407"/>
      <c r="S507" s="407"/>
      <c r="T507" s="407"/>
      <c r="U507" s="407"/>
      <c r="V507" s="407"/>
      <c r="W507" s="407"/>
      <c r="X507" s="407"/>
      <c r="Y507" s="407"/>
      <c r="Z507" s="407"/>
    </row>
    <row r="508" spans="1:26" ht="12.75" customHeight="1">
      <c r="A508" s="407"/>
      <c r="B508" s="407"/>
      <c r="C508" s="544"/>
      <c r="D508" s="544"/>
      <c r="E508" s="544"/>
      <c r="F508" s="407"/>
      <c r="G508" s="407"/>
      <c r="H508" s="407"/>
      <c r="I508" s="407"/>
      <c r="J508" s="407"/>
      <c r="K508" s="407"/>
      <c r="L508" s="407"/>
      <c r="M508" s="407"/>
      <c r="N508" s="407"/>
      <c r="O508" s="407"/>
      <c r="P508" s="407"/>
      <c r="Q508" s="407"/>
      <c r="R508" s="407"/>
      <c r="S508" s="407"/>
      <c r="T508" s="407"/>
      <c r="U508" s="407"/>
      <c r="V508" s="407"/>
      <c r="W508" s="407"/>
      <c r="X508" s="407"/>
      <c r="Y508" s="407"/>
      <c r="Z508" s="407"/>
    </row>
    <row r="509" spans="1:26" ht="12.75" customHeight="1">
      <c r="A509" s="407"/>
      <c r="B509" s="407"/>
      <c r="C509" s="544"/>
      <c r="D509" s="544"/>
      <c r="E509" s="544"/>
      <c r="F509" s="407"/>
      <c r="G509" s="407"/>
      <c r="H509" s="407"/>
      <c r="I509" s="407"/>
      <c r="J509" s="407"/>
      <c r="K509" s="407"/>
      <c r="L509" s="407"/>
      <c r="M509" s="407"/>
      <c r="N509" s="407"/>
      <c r="O509" s="407"/>
      <c r="P509" s="407"/>
      <c r="Q509" s="407"/>
      <c r="R509" s="407"/>
      <c r="S509" s="407"/>
      <c r="T509" s="407"/>
      <c r="U509" s="407"/>
      <c r="V509" s="407"/>
      <c r="W509" s="407"/>
      <c r="X509" s="407"/>
      <c r="Y509" s="407"/>
      <c r="Z509" s="407"/>
    </row>
    <row r="510" spans="1:26" ht="12.75" customHeight="1">
      <c r="A510" s="407"/>
      <c r="B510" s="407"/>
      <c r="C510" s="544"/>
      <c r="D510" s="544"/>
      <c r="E510" s="544"/>
      <c r="F510" s="407"/>
      <c r="G510" s="407"/>
      <c r="H510" s="407"/>
      <c r="I510" s="407"/>
      <c r="J510" s="407"/>
      <c r="K510" s="407"/>
      <c r="L510" s="407"/>
      <c r="M510" s="407"/>
      <c r="N510" s="407"/>
      <c r="O510" s="407"/>
      <c r="P510" s="407"/>
      <c r="Q510" s="407"/>
      <c r="R510" s="407"/>
      <c r="S510" s="407"/>
      <c r="T510" s="407"/>
      <c r="U510" s="407"/>
      <c r="V510" s="407"/>
      <c r="W510" s="407"/>
      <c r="X510" s="407"/>
      <c r="Y510" s="407"/>
      <c r="Z510" s="407"/>
    </row>
    <row r="511" spans="1:26" ht="12.75" customHeight="1">
      <c r="A511" s="407"/>
      <c r="B511" s="407"/>
      <c r="C511" s="544"/>
      <c r="D511" s="544"/>
      <c r="E511" s="544"/>
      <c r="F511" s="407"/>
      <c r="G511" s="407"/>
      <c r="H511" s="407"/>
      <c r="I511" s="407"/>
      <c r="J511" s="407"/>
      <c r="K511" s="407"/>
      <c r="L511" s="407"/>
      <c r="M511" s="407"/>
      <c r="N511" s="407"/>
      <c r="O511" s="407"/>
      <c r="P511" s="407"/>
      <c r="Q511" s="407"/>
      <c r="R511" s="407"/>
      <c r="S511" s="407"/>
      <c r="T511" s="407"/>
      <c r="U511" s="407"/>
      <c r="V511" s="407"/>
      <c r="W511" s="407"/>
      <c r="X511" s="407"/>
      <c r="Y511" s="407"/>
      <c r="Z511" s="407"/>
    </row>
    <row r="512" spans="1:26" ht="12.75" customHeight="1">
      <c r="A512" s="407"/>
      <c r="B512" s="407"/>
      <c r="C512" s="544"/>
      <c r="D512" s="544"/>
      <c r="E512" s="544"/>
      <c r="F512" s="407"/>
      <c r="G512" s="407"/>
      <c r="H512" s="407"/>
      <c r="I512" s="407"/>
      <c r="J512" s="407"/>
      <c r="K512" s="407"/>
      <c r="L512" s="407"/>
      <c r="M512" s="407"/>
      <c r="N512" s="407"/>
      <c r="O512" s="407"/>
      <c r="P512" s="407"/>
      <c r="Q512" s="407"/>
      <c r="R512" s="407"/>
      <c r="S512" s="407"/>
      <c r="T512" s="407"/>
      <c r="U512" s="407"/>
      <c r="V512" s="407"/>
      <c r="W512" s="407"/>
      <c r="X512" s="407"/>
      <c r="Y512" s="407"/>
      <c r="Z512" s="407"/>
    </row>
    <row r="513" spans="1:26" ht="12.75" customHeight="1">
      <c r="A513" s="407"/>
      <c r="B513" s="407"/>
      <c r="C513" s="544"/>
      <c r="D513" s="544"/>
      <c r="E513" s="544"/>
      <c r="F513" s="407"/>
      <c r="G513" s="407"/>
      <c r="H513" s="407"/>
      <c r="I513" s="407"/>
      <c r="J513" s="407"/>
      <c r="K513" s="407"/>
      <c r="L513" s="407"/>
      <c r="M513" s="407"/>
      <c r="N513" s="407"/>
      <c r="O513" s="407"/>
      <c r="P513" s="407"/>
      <c r="Q513" s="407"/>
      <c r="R513" s="407"/>
      <c r="S513" s="407"/>
      <c r="T513" s="407"/>
      <c r="U513" s="407"/>
      <c r="V513" s="407"/>
      <c r="W513" s="407"/>
      <c r="X513" s="407"/>
      <c r="Y513" s="407"/>
      <c r="Z513" s="407"/>
    </row>
    <row r="514" spans="1:26" ht="12.75" customHeight="1">
      <c r="A514" s="407"/>
      <c r="B514" s="407"/>
      <c r="C514" s="544"/>
      <c r="D514" s="544"/>
      <c r="E514" s="544"/>
      <c r="F514" s="407"/>
      <c r="G514" s="407"/>
      <c r="H514" s="407"/>
      <c r="I514" s="407"/>
      <c r="J514" s="407"/>
      <c r="K514" s="407"/>
      <c r="L514" s="407"/>
      <c r="M514" s="407"/>
      <c r="N514" s="407"/>
      <c r="O514" s="407"/>
      <c r="P514" s="407"/>
      <c r="Q514" s="407"/>
      <c r="R514" s="407"/>
      <c r="S514" s="407"/>
      <c r="T514" s="407"/>
      <c r="U514" s="407"/>
      <c r="V514" s="407"/>
      <c r="W514" s="407"/>
      <c r="X514" s="407"/>
      <c r="Y514" s="407"/>
      <c r="Z514" s="407"/>
    </row>
    <row r="515" spans="1:26" ht="12.75" customHeight="1">
      <c r="A515" s="407"/>
      <c r="B515" s="407"/>
      <c r="C515" s="544"/>
      <c r="D515" s="544"/>
      <c r="E515" s="544"/>
      <c r="F515" s="407"/>
      <c r="G515" s="407"/>
      <c r="H515" s="407"/>
      <c r="I515" s="407"/>
      <c r="J515" s="407"/>
      <c r="K515" s="407"/>
      <c r="L515" s="407"/>
      <c r="M515" s="407"/>
      <c r="N515" s="407"/>
      <c r="O515" s="407"/>
      <c r="P515" s="407"/>
      <c r="Q515" s="407"/>
      <c r="R515" s="407"/>
      <c r="S515" s="407"/>
      <c r="T515" s="407"/>
      <c r="U515" s="407"/>
      <c r="V515" s="407"/>
      <c r="W515" s="407"/>
      <c r="X515" s="407"/>
      <c r="Y515" s="407"/>
      <c r="Z515" s="407"/>
    </row>
    <row r="516" spans="1:26" ht="12.75" customHeight="1">
      <c r="A516" s="407"/>
      <c r="B516" s="407"/>
      <c r="C516" s="544"/>
      <c r="D516" s="544"/>
      <c r="E516" s="544"/>
      <c r="F516" s="407"/>
      <c r="G516" s="407"/>
      <c r="H516" s="407"/>
      <c r="I516" s="407"/>
      <c r="J516" s="407"/>
      <c r="K516" s="407"/>
      <c r="L516" s="407"/>
      <c r="M516" s="407"/>
      <c r="N516" s="407"/>
      <c r="O516" s="407"/>
      <c r="P516" s="407"/>
      <c r="Q516" s="407"/>
      <c r="R516" s="407"/>
      <c r="S516" s="407"/>
      <c r="T516" s="407"/>
      <c r="U516" s="407"/>
      <c r="V516" s="407"/>
      <c r="W516" s="407"/>
      <c r="X516" s="407"/>
      <c r="Y516" s="407"/>
      <c r="Z516" s="407"/>
    </row>
    <row r="517" spans="1:26" ht="12.75" customHeight="1">
      <c r="A517" s="407"/>
      <c r="B517" s="407"/>
      <c r="C517" s="544"/>
      <c r="D517" s="544"/>
      <c r="E517" s="544"/>
      <c r="F517" s="407"/>
      <c r="G517" s="407"/>
      <c r="H517" s="407"/>
      <c r="I517" s="407"/>
      <c r="J517" s="407"/>
      <c r="K517" s="407"/>
      <c r="L517" s="407"/>
      <c r="M517" s="407"/>
      <c r="N517" s="407"/>
      <c r="O517" s="407"/>
      <c r="P517" s="407"/>
      <c r="Q517" s="407"/>
      <c r="R517" s="407"/>
      <c r="S517" s="407"/>
      <c r="T517" s="407"/>
      <c r="U517" s="407"/>
      <c r="V517" s="407"/>
      <c r="W517" s="407"/>
      <c r="X517" s="407"/>
      <c r="Y517" s="407"/>
      <c r="Z517" s="407"/>
    </row>
    <row r="518" spans="1:26" ht="12.75" customHeight="1">
      <c r="A518" s="407"/>
      <c r="B518" s="407"/>
      <c r="C518" s="544"/>
      <c r="D518" s="544"/>
      <c r="E518" s="544"/>
      <c r="F518" s="407"/>
      <c r="G518" s="407"/>
      <c r="H518" s="407"/>
      <c r="I518" s="407"/>
      <c r="J518" s="407"/>
      <c r="K518" s="407"/>
      <c r="L518" s="407"/>
      <c r="M518" s="407"/>
      <c r="N518" s="407"/>
      <c r="O518" s="407"/>
      <c r="P518" s="407"/>
      <c r="Q518" s="407"/>
      <c r="R518" s="407"/>
      <c r="S518" s="407"/>
      <c r="T518" s="407"/>
      <c r="U518" s="407"/>
      <c r="V518" s="407"/>
      <c r="W518" s="407"/>
      <c r="X518" s="407"/>
      <c r="Y518" s="407"/>
      <c r="Z518" s="407"/>
    </row>
    <row r="519" spans="1:26" ht="12.75" customHeight="1">
      <c r="A519" s="407"/>
      <c r="B519" s="407"/>
      <c r="C519" s="544"/>
      <c r="D519" s="544"/>
      <c r="E519" s="544"/>
      <c r="F519" s="407"/>
      <c r="G519" s="407"/>
      <c r="H519" s="407"/>
      <c r="I519" s="407"/>
      <c r="J519" s="407"/>
      <c r="K519" s="407"/>
      <c r="L519" s="407"/>
      <c r="M519" s="407"/>
      <c r="N519" s="407"/>
      <c r="O519" s="407"/>
      <c r="P519" s="407"/>
      <c r="Q519" s="407"/>
      <c r="R519" s="407"/>
      <c r="S519" s="407"/>
      <c r="T519" s="407"/>
      <c r="U519" s="407"/>
      <c r="V519" s="407"/>
      <c r="W519" s="407"/>
      <c r="X519" s="407"/>
      <c r="Y519" s="407"/>
      <c r="Z519" s="407"/>
    </row>
    <row r="520" spans="1:26" ht="12.75" customHeight="1">
      <c r="A520" s="407"/>
      <c r="B520" s="407"/>
      <c r="C520" s="544"/>
      <c r="D520" s="544"/>
      <c r="E520" s="544"/>
      <c r="F520" s="407"/>
      <c r="G520" s="407"/>
      <c r="H520" s="407"/>
      <c r="I520" s="407"/>
      <c r="J520" s="407"/>
      <c r="K520" s="407"/>
      <c r="L520" s="407"/>
      <c r="M520" s="407"/>
      <c r="N520" s="407"/>
      <c r="O520" s="407"/>
      <c r="P520" s="407"/>
      <c r="Q520" s="407"/>
      <c r="R520" s="407"/>
      <c r="S520" s="407"/>
      <c r="T520" s="407"/>
      <c r="U520" s="407"/>
      <c r="V520" s="407"/>
      <c r="W520" s="407"/>
      <c r="X520" s="407"/>
      <c r="Y520" s="407"/>
      <c r="Z520" s="407"/>
    </row>
    <row r="521" spans="1:26" ht="12.75" customHeight="1">
      <c r="A521" s="407"/>
      <c r="B521" s="407"/>
      <c r="C521" s="544"/>
      <c r="D521" s="544"/>
      <c r="E521" s="544"/>
      <c r="F521" s="407"/>
      <c r="G521" s="407"/>
      <c r="H521" s="407"/>
      <c r="I521" s="407"/>
      <c r="J521" s="407"/>
      <c r="K521" s="407"/>
      <c r="L521" s="407"/>
      <c r="M521" s="407"/>
      <c r="N521" s="407"/>
      <c r="O521" s="407"/>
      <c r="P521" s="407"/>
      <c r="Q521" s="407"/>
      <c r="R521" s="407"/>
      <c r="S521" s="407"/>
      <c r="T521" s="407"/>
      <c r="U521" s="407"/>
      <c r="V521" s="407"/>
      <c r="W521" s="407"/>
      <c r="X521" s="407"/>
      <c r="Y521" s="407"/>
      <c r="Z521" s="407"/>
    </row>
    <row r="522" spans="1:26" ht="12.75" customHeight="1">
      <c r="A522" s="407"/>
      <c r="B522" s="407"/>
      <c r="C522" s="544"/>
      <c r="D522" s="544"/>
      <c r="E522" s="544"/>
      <c r="F522" s="407"/>
      <c r="G522" s="407"/>
      <c r="H522" s="407"/>
      <c r="I522" s="407"/>
      <c r="J522" s="407"/>
      <c r="K522" s="407"/>
      <c r="L522" s="407"/>
      <c r="M522" s="407"/>
      <c r="N522" s="407"/>
      <c r="O522" s="407"/>
      <c r="P522" s="407"/>
      <c r="Q522" s="407"/>
      <c r="R522" s="407"/>
      <c r="S522" s="407"/>
      <c r="T522" s="407"/>
      <c r="U522" s="407"/>
      <c r="V522" s="407"/>
      <c r="W522" s="407"/>
      <c r="X522" s="407"/>
      <c r="Y522" s="407"/>
      <c r="Z522" s="407"/>
    </row>
    <row r="523" spans="1:26" ht="12.75" customHeight="1">
      <c r="A523" s="407"/>
      <c r="B523" s="407"/>
      <c r="C523" s="544"/>
      <c r="D523" s="544"/>
      <c r="E523" s="544"/>
      <c r="F523" s="407"/>
      <c r="G523" s="407"/>
      <c r="H523" s="407"/>
      <c r="I523" s="407"/>
      <c r="J523" s="407"/>
      <c r="K523" s="407"/>
      <c r="L523" s="407"/>
      <c r="M523" s="407"/>
      <c r="N523" s="407"/>
      <c r="O523" s="407"/>
      <c r="P523" s="407"/>
      <c r="Q523" s="407"/>
      <c r="R523" s="407"/>
      <c r="S523" s="407"/>
      <c r="T523" s="407"/>
      <c r="U523" s="407"/>
      <c r="V523" s="407"/>
      <c r="W523" s="407"/>
      <c r="X523" s="407"/>
      <c r="Y523" s="407"/>
      <c r="Z523" s="407"/>
    </row>
    <row r="524" spans="1:26" ht="12.75" customHeight="1">
      <c r="A524" s="407"/>
      <c r="B524" s="407"/>
      <c r="C524" s="544"/>
      <c r="D524" s="544"/>
      <c r="E524" s="544"/>
      <c r="F524" s="407"/>
      <c r="G524" s="407"/>
      <c r="H524" s="407"/>
      <c r="I524" s="407"/>
      <c r="J524" s="407"/>
      <c r="K524" s="407"/>
      <c r="L524" s="407"/>
      <c r="M524" s="407"/>
      <c r="N524" s="407"/>
      <c r="O524" s="407"/>
      <c r="P524" s="407"/>
      <c r="Q524" s="407"/>
      <c r="R524" s="407"/>
      <c r="S524" s="407"/>
      <c r="T524" s="407"/>
      <c r="U524" s="407"/>
      <c r="V524" s="407"/>
      <c r="W524" s="407"/>
      <c r="X524" s="407"/>
      <c r="Y524" s="407"/>
      <c r="Z524" s="407"/>
    </row>
    <row r="525" spans="1:26" ht="12.75" customHeight="1">
      <c r="A525" s="407"/>
      <c r="B525" s="407"/>
      <c r="C525" s="544"/>
      <c r="D525" s="544"/>
      <c r="E525" s="544"/>
      <c r="F525" s="407"/>
      <c r="G525" s="407"/>
      <c r="H525" s="407"/>
      <c r="I525" s="407"/>
      <c r="J525" s="407"/>
      <c r="K525" s="407"/>
      <c r="L525" s="407"/>
      <c r="M525" s="407"/>
      <c r="N525" s="407"/>
      <c r="O525" s="407"/>
      <c r="P525" s="407"/>
      <c r="Q525" s="407"/>
      <c r="R525" s="407"/>
      <c r="S525" s="407"/>
      <c r="T525" s="407"/>
      <c r="U525" s="407"/>
      <c r="V525" s="407"/>
      <c r="W525" s="407"/>
      <c r="X525" s="407"/>
      <c r="Y525" s="407"/>
      <c r="Z525" s="407"/>
    </row>
    <row r="526" spans="1:26" ht="12.75" customHeight="1">
      <c r="A526" s="407"/>
      <c r="B526" s="407"/>
      <c r="C526" s="544"/>
      <c r="D526" s="544"/>
      <c r="E526" s="544"/>
      <c r="F526" s="407"/>
      <c r="G526" s="407"/>
      <c r="H526" s="407"/>
      <c r="I526" s="407"/>
      <c r="J526" s="407"/>
      <c r="K526" s="407"/>
      <c r="L526" s="407"/>
      <c r="M526" s="407"/>
      <c r="N526" s="407"/>
      <c r="O526" s="407"/>
      <c r="P526" s="407"/>
      <c r="Q526" s="407"/>
      <c r="R526" s="407"/>
      <c r="S526" s="407"/>
      <c r="T526" s="407"/>
      <c r="U526" s="407"/>
      <c r="V526" s="407"/>
      <c r="W526" s="407"/>
      <c r="X526" s="407"/>
      <c r="Y526" s="407"/>
      <c r="Z526" s="407"/>
    </row>
    <row r="527" spans="1:26" ht="12.75" customHeight="1">
      <c r="A527" s="407"/>
      <c r="B527" s="407"/>
      <c r="C527" s="544"/>
      <c r="D527" s="544"/>
      <c r="E527" s="544"/>
      <c r="F527" s="407"/>
      <c r="G527" s="407"/>
      <c r="H527" s="407"/>
      <c r="I527" s="407"/>
      <c r="J527" s="407"/>
      <c r="K527" s="407"/>
      <c r="L527" s="407"/>
      <c r="M527" s="407"/>
      <c r="N527" s="407"/>
      <c r="O527" s="407"/>
      <c r="P527" s="407"/>
      <c r="Q527" s="407"/>
      <c r="R527" s="407"/>
      <c r="S527" s="407"/>
      <c r="T527" s="407"/>
      <c r="U527" s="407"/>
      <c r="V527" s="407"/>
      <c r="W527" s="407"/>
      <c r="X527" s="407"/>
      <c r="Y527" s="407"/>
      <c r="Z527" s="407"/>
    </row>
    <row r="528" spans="1:26" ht="12.75" customHeight="1">
      <c r="A528" s="407"/>
      <c r="B528" s="407"/>
      <c r="C528" s="544"/>
      <c r="D528" s="544"/>
      <c r="E528" s="544"/>
      <c r="F528" s="407"/>
      <c r="G528" s="407"/>
      <c r="H528" s="407"/>
      <c r="I528" s="407"/>
      <c r="J528" s="407"/>
      <c r="K528" s="407"/>
      <c r="L528" s="407"/>
      <c r="M528" s="407"/>
      <c r="N528" s="407"/>
      <c r="O528" s="407"/>
      <c r="P528" s="407"/>
      <c r="Q528" s="407"/>
      <c r="R528" s="407"/>
      <c r="S528" s="407"/>
      <c r="T528" s="407"/>
      <c r="U528" s="407"/>
      <c r="V528" s="407"/>
      <c r="W528" s="407"/>
      <c r="X528" s="407"/>
      <c r="Y528" s="407"/>
      <c r="Z528" s="407"/>
    </row>
    <row r="529" spans="1:26" ht="12.75" customHeight="1">
      <c r="A529" s="407"/>
      <c r="B529" s="407"/>
      <c r="C529" s="544"/>
      <c r="D529" s="544"/>
      <c r="E529" s="544"/>
      <c r="F529" s="407"/>
      <c r="G529" s="407"/>
      <c r="H529" s="407"/>
      <c r="I529" s="407"/>
      <c r="J529" s="407"/>
      <c r="K529" s="407"/>
      <c r="L529" s="407"/>
      <c r="M529" s="407"/>
      <c r="N529" s="407"/>
      <c r="O529" s="407"/>
      <c r="P529" s="407"/>
      <c r="Q529" s="407"/>
      <c r="R529" s="407"/>
      <c r="S529" s="407"/>
      <c r="T529" s="407"/>
      <c r="U529" s="407"/>
      <c r="V529" s="407"/>
      <c r="W529" s="407"/>
      <c r="X529" s="407"/>
      <c r="Y529" s="407"/>
      <c r="Z529" s="407"/>
    </row>
    <row r="530" spans="1:26" ht="12.75" customHeight="1">
      <c r="A530" s="407"/>
      <c r="B530" s="407"/>
      <c r="C530" s="544"/>
      <c r="D530" s="544"/>
      <c r="E530" s="544"/>
      <c r="F530" s="407"/>
      <c r="G530" s="407"/>
      <c r="H530" s="407"/>
      <c r="I530" s="407"/>
      <c r="J530" s="407"/>
      <c r="K530" s="407"/>
      <c r="L530" s="407"/>
      <c r="M530" s="407"/>
      <c r="N530" s="407"/>
      <c r="O530" s="407"/>
      <c r="P530" s="407"/>
      <c r="Q530" s="407"/>
      <c r="R530" s="407"/>
      <c r="S530" s="407"/>
      <c r="T530" s="407"/>
      <c r="U530" s="407"/>
      <c r="V530" s="407"/>
      <c r="W530" s="407"/>
      <c r="X530" s="407"/>
      <c r="Y530" s="407"/>
      <c r="Z530" s="407"/>
    </row>
    <row r="531" spans="1:26" ht="12.75" customHeight="1">
      <c r="A531" s="407"/>
      <c r="B531" s="407"/>
      <c r="C531" s="544"/>
      <c r="D531" s="544"/>
      <c r="E531" s="544"/>
      <c r="F531" s="407"/>
      <c r="G531" s="407"/>
      <c r="H531" s="407"/>
      <c r="I531" s="407"/>
      <c r="J531" s="407"/>
      <c r="K531" s="407"/>
      <c r="L531" s="407"/>
      <c r="M531" s="407"/>
      <c r="N531" s="407"/>
      <c r="O531" s="407"/>
      <c r="P531" s="407"/>
      <c r="Q531" s="407"/>
      <c r="R531" s="407"/>
      <c r="S531" s="407"/>
      <c r="T531" s="407"/>
      <c r="U531" s="407"/>
      <c r="V531" s="407"/>
      <c r="W531" s="407"/>
      <c r="X531" s="407"/>
      <c r="Y531" s="407"/>
      <c r="Z531" s="407"/>
    </row>
    <row r="532" spans="1:26" ht="12.75" customHeight="1">
      <c r="A532" s="407"/>
      <c r="B532" s="407"/>
      <c r="C532" s="544"/>
      <c r="D532" s="544"/>
      <c r="E532" s="544"/>
      <c r="F532" s="407"/>
      <c r="G532" s="407"/>
      <c r="H532" s="407"/>
      <c r="I532" s="407"/>
      <c r="J532" s="407"/>
      <c r="K532" s="407"/>
      <c r="L532" s="407"/>
      <c r="M532" s="407"/>
      <c r="N532" s="407"/>
      <c r="O532" s="407"/>
      <c r="P532" s="407"/>
      <c r="Q532" s="407"/>
      <c r="R532" s="407"/>
      <c r="S532" s="407"/>
      <c r="T532" s="407"/>
      <c r="U532" s="407"/>
      <c r="V532" s="407"/>
      <c r="W532" s="407"/>
      <c r="X532" s="407"/>
      <c r="Y532" s="407"/>
      <c r="Z532" s="407"/>
    </row>
    <row r="533" spans="1:26" ht="12.75" customHeight="1">
      <c r="A533" s="407"/>
      <c r="B533" s="407"/>
      <c r="C533" s="544"/>
      <c r="D533" s="544"/>
      <c r="E533" s="544"/>
      <c r="F533" s="407"/>
      <c r="G533" s="407"/>
      <c r="H533" s="407"/>
      <c r="I533" s="407"/>
      <c r="J533" s="407"/>
      <c r="K533" s="407"/>
      <c r="L533" s="407"/>
      <c r="M533" s="407"/>
      <c r="N533" s="407"/>
      <c r="O533" s="407"/>
      <c r="P533" s="407"/>
      <c r="Q533" s="407"/>
      <c r="R533" s="407"/>
      <c r="S533" s="407"/>
      <c r="T533" s="407"/>
      <c r="U533" s="407"/>
      <c r="V533" s="407"/>
      <c r="W533" s="407"/>
      <c r="X533" s="407"/>
      <c r="Y533" s="407"/>
      <c r="Z533" s="407"/>
    </row>
    <row r="534" spans="1:26" ht="12.75" customHeight="1">
      <c r="A534" s="407"/>
      <c r="B534" s="407"/>
      <c r="C534" s="544"/>
      <c r="D534" s="544"/>
      <c r="E534" s="544"/>
      <c r="F534" s="407"/>
      <c r="G534" s="407"/>
      <c r="H534" s="407"/>
      <c r="I534" s="407"/>
      <c r="J534" s="407"/>
      <c r="K534" s="407"/>
      <c r="L534" s="407"/>
      <c r="M534" s="407"/>
      <c r="N534" s="407"/>
      <c r="O534" s="407"/>
      <c r="P534" s="407"/>
      <c r="Q534" s="407"/>
      <c r="R534" s="407"/>
      <c r="S534" s="407"/>
      <c r="T534" s="407"/>
      <c r="U534" s="407"/>
      <c r="V534" s="407"/>
      <c r="W534" s="407"/>
      <c r="X534" s="407"/>
      <c r="Y534" s="407"/>
      <c r="Z534" s="407"/>
    </row>
    <row r="535" spans="1:26" ht="12.75" customHeight="1">
      <c r="A535" s="407"/>
      <c r="B535" s="407"/>
      <c r="C535" s="544"/>
      <c r="D535" s="544"/>
      <c r="E535" s="544"/>
      <c r="F535" s="407"/>
      <c r="G535" s="407"/>
      <c r="H535" s="407"/>
      <c r="I535" s="407"/>
      <c r="J535" s="407"/>
      <c r="K535" s="407"/>
      <c r="L535" s="407"/>
      <c r="M535" s="407"/>
      <c r="N535" s="407"/>
      <c r="O535" s="407"/>
      <c r="P535" s="407"/>
      <c r="Q535" s="407"/>
      <c r="R535" s="407"/>
      <c r="S535" s="407"/>
      <c r="T535" s="407"/>
      <c r="U535" s="407"/>
      <c r="V535" s="407"/>
      <c r="W535" s="407"/>
      <c r="X535" s="407"/>
      <c r="Y535" s="407"/>
      <c r="Z535" s="407"/>
    </row>
    <row r="536" spans="1:26" ht="12.75" customHeight="1">
      <c r="A536" s="407"/>
      <c r="B536" s="407"/>
      <c r="C536" s="544"/>
      <c r="D536" s="544"/>
      <c r="E536" s="544"/>
      <c r="F536" s="407"/>
      <c r="G536" s="407"/>
      <c r="H536" s="407"/>
      <c r="I536" s="407"/>
      <c r="J536" s="407"/>
      <c r="K536" s="407"/>
      <c r="L536" s="407"/>
      <c r="M536" s="407"/>
      <c r="N536" s="407"/>
      <c r="O536" s="407"/>
      <c r="P536" s="407"/>
      <c r="Q536" s="407"/>
      <c r="R536" s="407"/>
      <c r="S536" s="407"/>
      <c r="T536" s="407"/>
      <c r="U536" s="407"/>
      <c r="V536" s="407"/>
      <c r="W536" s="407"/>
      <c r="X536" s="407"/>
      <c r="Y536" s="407"/>
      <c r="Z536" s="407"/>
    </row>
    <row r="537" spans="1:26" ht="12.75" customHeight="1">
      <c r="A537" s="407"/>
      <c r="B537" s="407"/>
      <c r="C537" s="544"/>
      <c r="D537" s="544"/>
      <c r="E537" s="544"/>
      <c r="F537" s="407"/>
      <c r="G537" s="407"/>
      <c r="H537" s="407"/>
      <c r="I537" s="407"/>
      <c r="J537" s="407"/>
      <c r="K537" s="407"/>
      <c r="L537" s="407"/>
      <c r="M537" s="407"/>
      <c r="N537" s="407"/>
      <c r="O537" s="407"/>
      <c r="P537" s="407"/>
      <c r="Q537" s="407"/>
      <c r="R537" s="407"/>
      <c r="S537" s="407"/>
      <c r="T537" s="407"/>
      <c r="U537" s="407"/>
      <c r="V537" s="407"/>
      <c r="W537" s="407"/>
      <c r="X537" s="407"/>
      <c r="Y537" s="407"/>
      <c r="Z537" s="407"/>
    </row>
    <row r="538" spans="1:26" ht="12.75" customHeight="1">
      <c r="A538" s="407"/>
      <c r="B538" s="407"/>
      <c r="C538" s="544"/>
      <c r="D538" s="544"/>
      <c r="E538" s="544"/>
      <c r="F538" s="407"/>
      <c r="G538" s="407"/>
      <c r="H538" s="407"/>
      <c r="I538" s="407"/>
      <c r="J538" s="407"/>
      <c r="K538" s="407"/>
      <c r="L538" s="407"/>
      <c r="M538" s="407"/>
      <c r="N538" s="407"/>
      <c r="O538" s="407"/>
      <c r="P538" s="407"/>
      <c r="Q538" s="407"/>
      <c r="R538" s="407"/>
      <c r="S538" s="407"/>
      <c r="T538" s="407"/>
      <c r="U538" s="407"/>
      <c r="V538" s="407"/>
      <c r="W538" s="407"/>
      <c r="X538" s="407"/>
      <c r="Y538" s="407"/>
      <c r="Z538" s="407"/>
    </row>
    <row r="539" spans="1:26" ht="12.75" customHeight="1">
      <c r="A539" s="407"/>
      <c r="B539" s="407"/>
      <c r="C539" s="544"/>
      <c r="D539" s="544"/>
      <c r="E539" s="544"/>
      <c r="F539" s="407"/>
      <c r="G539" s="407"/>
      <c r="H539" s="407"/>
      <c r="I539" s="407"/>
      <c r="J539" s="407"/>
      <c r="K539" s="407"/>
      <c r="L539" s="407"/>
      <c r="M539" s="407"/>
      <c r="N539" s="407"/>
      <c r="O539" s="407"/>
      <c r="P539" s="407"/>
      <c r="Q539" s="407"/>
      <c r="R539" s="407"/>
      <c r="S539" s="407"/>
      <c r="T539" s="407"/>
      <c r="U539" s="407"/>
      <c r="V539" s="407"/>
      <c r="W539" s="407"/>
      <c r="X539" s="407"/>
      <c r="Y539" s="407"/>
      <c r="Z539" s="407"/>
    </row>
    <row r="540" spans="1:26" ht="12.75" customHeight="1">
      <c r="A540" s="407"/>
      <c r="B540" s="407"/>
      <c r="C540" s="544"/>
      <c r="D540" s="544"/>
      <c r="E540" s="544"/>
      <c r="F540" s="407"/>
      <c r="G540" s="407"/>
      <c r="H540" s="407"/>
      <c r="I540" s="407"/>
      <c r="J540" s="407"/>
      <c r="K540" s="407"/>
      <c r="L540" s="407"/>
      <c r="M540" s="407"/>
      <c r="N540" s="407"/>
      <c r="O540" s="407"/>
      <c r="P540" s="407"/>
      <c r="Q540" s="407"/>
      <c r="R540" s="407"/>
      <c r="S540" s="407"/>
      <c r="T540" s="407"/>
      <c r="U540" s="407"/>
      <c r="V540" s="407"/>
      <c r="W540" s="407"/>
      <c r="X540" s="407"/>
      <c r="Y540" s="407"/>
      <c r="Z540" s="407"/>
    </row>
    <row r="541" spans="1:26" ht="12.75" customHeight="1">
      <c r="A541" s="407"/>
      <c r="B541" s="407"/>
      <c r="C541" s="544"/>
      <c r="D541" s="544"/>
      <c r="E541" s="544"/>
      <c r="F541" s="407"/>
      <c r="G541" s="407"/>
      <c r="H541" s="407"/>
      <c r="I541" s="407"/>
      <c r="J541" s="407"/>
      <c r="K541" s="407"/>
      <c r="L541" s="407"/>
      <c r="M541" s="407"/>
      <c r="N541" s="407"/>
      <c r="O541" s="407"/>
      <c r="P541" s="407"/>
      <c r="Q541" s="407"/>
      <c r="R541" s="407"/>
      <c r="S541" s="407"/>
      <c r="T541" s="407"/>
      <c r="U541" s="407"/>
      <c r="V541" s="407"/>
      <c r="W541" s="407"/>
      <c r="X541" s="407"/>
      <c r="Y541" s="407"/>
      <c r="Z541" s="407"/>
    </row>
    <row r="542" spans="1:26" ht="12.75" customHeight="1">
      <c r="A542" s="407"/>
      <c r="B542" s="407"/>
      <c r="C542" s="544"/>
      <c r="D542" s="544"/>
      <c r="E542" s="544"/>
      <c r="F542" s="407"/>
      <c r="G542" s="407"/>
      <c r="H542" s="407"/>
      <c r="I542" s="407"/>
      <c r="J542" s="407"/>
      <c r="K542" s="407"/>
      <c r="L542" s="407"/>
      <c r="M542" s="407"/>
      <c r="N542" s="407"/>
      <c r="O542" s="407"/>
      <c r="P542" s="407"/>
      <c r="Q542" s="407"/>
      <c r="R542" s="407"/>
      <c r="S542" s="407"/>
      <c r="T542" s="407"/>
      <c r="U542" s="407"/>
      <c r="V542" s="407"/>
      <c r="W542" s="407"/>
      <c r="X542" s="407"/>
      <c r="Y542" s="407"/>
      <c r="Z542" s="407"/>
    </row>
    <row r="543" spans="1:26" ht="12.75" customHeight="1">
      <c r="A543" s="407"/>
      <c r="B543" s="407"/>
      <c r="C543" s="544"/>
      <c r="D543" s="544"/>
      <c r="E543" s="544"/>
      <c r="F543" s="407"/>
      <c r="G543" s="407"/>
      <c r="H543" s="407"/>
      <c r="I543" s="407"/>
      <c r="J543" s="407"/>
      <c r="K543" s="407"/>
      <c r="L543" s="407"/>
      <c r="M543" s="407"/>
      <c r="N543" s="407"/>
      <c r="O543" s="407"/>
      <c r="P543" s="407"/>
      <c r="Q543" s="407"/>
      <c r="R543" s="407"/>
      <c r="S543" s="407"/>
      <c r="T543" s="407"/>
      <c r="U543" s="407"/>
      <c r="V543" s="407"/>
      <c r="W543" s="407"/>
      <c r="X543" s="407"/>
      <c r="Y543" s="407"/>
      <c r="Z543" s="407"/>
    </row>
    <row r="544" spans="1:26" ht="12.75" customHeight="1">
      <c r="A544" s="407"/>
      <c r="B544" s="407"/>
      <c r="C544" s="544"/>
      <c r="D544" s="544"/>
      <c r="E544" s="544"/>
      <c r="F544" s="407"/>
      <c r="G544" s="407"/>
      <c r="H544" s="407"/>
      <c r="I544" s="407"/>
      <c r="J544" s="407"/>
      <c r="K544" s="407"/>
      <c r="L544" s="407"/>
      <c r="M544" s="407"/>
      <c r="N544" s="407"/>
      <c r="O544" s="407"/>
      <c r="P544" s="407"/>
      <c r="Q544" s="407"/>
      <c r="R544" s="407"/>
      <c r="S544" s="407"/>
      <c r="T544" s="407"/>
      <c r="U544" s="407"/>
      <c r="V544" s="407"/>
      <c r="W544" s="407"/>
      <c r="X544" s="407"/>
      <c r="Y544" s="407"/>
      <c r="Z544" s="407"/>
    </row>
    <row r="545" spans="1:26" ht="12.75" customHeight="1">
      <c r="A545" s="407"/>
      <c r="B545" s="407"/>
      <c r="C545" s="544"/>
      <c r="D545" s="544"/>
      <c r="E545" s="544"/>
      <c r="F545" s="407"/>
      <c r="G545" s="407"/>
      <c r="H545" s="407"/>
      <c r="I545" s="407"/>
      <c r="J545" s="407"/>
      <c r="K545" s="407"/>
      <c r="L545" s="407"/>
      <c r="M545" s="407"/>
      <c r="N545" s="407"/>
      <c r="O545" s="407"/>
      <c r="P545" s="407"/>
      <c r="Q545" s="407"/>
      <c r="R545" s="407"/>
      <c r="S545" s="407"/>
      <c r="T545" s="407"/>
      <c r="U545" s="407"/>
      <c r="V545" s="407"/>
      <c r="W545" s="407"/>
      <c r="X545" s="407"/>
      <c r="Y545" s="407"/>
      <c r="Z545" s="407"/>
    </row>
    <row r="546" spans="1:26" ht="12.75" customHeight="1">
      <c r="A546" s="407"/>
      <c r="B546" s="407"/>
      <c r="C546" s="544"/>
      <c r="D546" s="544"/>
      <c r="E546" s="544"/>
      <c r="F546" s="407"/>
      <c r="G546" s="407"/>
      <c r="H546" s="407"/>
      <c r="I546" s="407"/>
      <c r="J546" s="407"/>
      <c r="K546" s="407"/>
      <c r="L546" s="407"/>
      <c r="M546" s="407"/>
      <c r="N546" s="407"/>
      <c r="O546" s="407"/>
      <c r="P546" s="407"/>
      <c r="Q546" s="407"/>
      <c r="R546" s="407"/>
      <c r="S546" s="407"/>
      <c r="T546" s="407"/>
      <c r="U546" s="407"/>
      <c r="V546" s="407"/>
      <c r="W546" s="407"/>
      <c r="X546" s="407"/>
      <c r="Y546" s="407"/>
      <c r="Z546" s="407"/>
    </row>
    <row r="547" spans="1:26" ht="12.75" customHeight="1">
      <c r="A547" s="407"/>
      <c r="B547" s="407"/>
      <c r="C547" s="544"/>
      <c r="D547" s="544"/>
      <c r="E547" s="544"/>
      <c r="F547" s="407"/>
      <c r="G547" s="407"/>
      <c r="H547" s="407"/>
      <c r="I547" s="407"/>
      <c r="J547" s="407"/>
      <c r="K547" s="407"/>
      <c r="L547" s="407"/>
      <c r="M547" s="407"/>
      <c r="N547" s="407"/>
      <c r="O547" s="407"/>
      <c r="P547" s="407"/>
      <c r="Q547" s="407"/>
      <c r="R547" s="407"/>
      <c r="S547" s="407"/>
      <c r="T547" s="407"/>
      <c r="U547" s="407"/>
      <c r="V547" s="407"/>
      <c r="W547" s="407"/>
      <c r="X547" s="407"/>
      <c r="Y547" s="407"/>
      <c r="Z547" s="407"/>
    </row>
    <row r="548" spans="1:26" ht="12.75" customHeight="1">
      <c r="A548" s="407"/>
      <c r="B548" s="407"/>
      <c r="C548" s="544"/>
      <c r="D548" s="544"/>
      <c r="E548" s="544"/>
      <c r="F548" s="407"/>
      <c r="G548" s="407"/>
      <c r="H548" s="407"/>
      <c r="I548" s="407"/>
      <c r="J548" s="407"/>
      <c r="K548" s="407"/>
      <c r="L548" s="407"/>
      <c r="M548" s="407"/>
      <c r="N548" s="407"/>
      <c r="O548" s="407"/>
      <c r="P548" s="407"/>
      <c r="Q548" s="407"/>
      <c r="R548" s="407"/>
      <c r="S548" s="407"/>
      <c r="T548" s="407"/>
      <c r="U548" s="407"/>
      <c r="V548" s="407"/>
      <c r="W548" s="407"/>
      <c r="X548" s="407"/>
      <c r="Y548" s="407"/>
      <c r="Z548" s="407"/>
    </row>
    <row r="549" spans="1:26" ht="12.75" customHeight="1">
      <c r="A549" s="407"/>
      <c r="B549" s="407"/>
      <c r="C549" s="544"/>
      <c r="D549" s="544"/>
      <c r="E549" s="544"/>
      <c r="F549" s="407"/>
      <c r="G549" s="407"/>
      <c r="H549" s="407"/>
      <c r="I549" s="407"/>
      <c r="J549" s="407"/>
      <c r="K549" s="407"/>
      <c r="L549" s="407"/>
      <c r="M549" s="407"/>
      <c r="N549" s="407"/>
      <c r="O549" s="407"/>
      <c r="P549" s="407"/>
      <c r="Q549" s="407"/>
      <c r="R549" s="407"/>
      <c r="S549" s="407"/>
      <c r="T549" s="407"/>
      <c r="U549" s="407"/>
      <c r="V549" s="407"/>
      <c r="W549" s="407"/>
      <c r="X549" s="407"/>
      <c r="Y549" s="407"/>
      <c r="Z549" s="407"/>
    </row>
    <row r="550" spans="1:26" ht="12.75" customHeight="1">
      <c r="A550" s="407"/>
      <c r="B550" s="407"/>
      <c r="C550" s="544"/>
      <c r="D550" s="544"/>
      <c r="E550" s="544"/>
      <c r="F550" s="407"/>
      <c r="G550" s="407"/>
      <c r="H550" s="407"/>
      <c r="I550" s="407"/>
      <c r="J550" s="407"/>
      <c r="K550" s="407"/>
      <c r="L550" s="407"/>
      <c r="M550" s="407"/>
      <c r="N550" s="407"/>
      <c r="O550" s="407"/>
      <c r="P550" s="407"/>
      <c r="Q550" s="407"/>
      <c r="R550" s="407"/>
      <c r="S550" s="407"/>
      <c r="T550" s="407"/>
      <c r="U550" s="407"/>
      <c r="V550" s="407"/>
      <c r="W550" s="407"/>
      <c r="X550" s="407"/>
      <c r="Y550" s="407"/>
      <c r="Z550" s="407"/>
    </row>
    <row r="551" spans="1:26" ht="12.75" customHeight="1">
      <c r="A551" s="407"/>
      <c r="B551" s="407"/>
      <c r="C551" s="544"/>
      <c r="D551" s="544"/>
      <c r="E551" s="544"/>
      <c r="F551" s="407"/>
      <c r="G551" s="407"/>
      <c r="H551" s="407"/>
      <c r="I551" s="407"/>
      <c r="J551" s="407"/>
      <c r="K551" s="407"/>
      <c r="L551" s="407"/>
      <c r="M551" s="407"/>
      <c r="N551" s="407"/>
      <c r="O551" s="407"/>
      <c r="P551" s="407"/>
      <c r="Q551" s="407"/>
      <c r="R551" s="407"/>
      <c r="S551" s="407"/>
      <c r="T551" s="407"/>
      <c r="U551" s="407"/>
      <c r="V551" s="407"/>
      <c r="W551" s="407"/>
      <c r="X551" s="407"/>
      <c r="Y551" s="407"/>
      <c r="Z551" s="407"/>
    </row>
    <row r="552" spans="1:26" ht="12.75" customHeight="1">
      <c r="A552" s="407"/>
      <c r="B552" s="407"/>
      <c r="C552" s="544"/>
      <c r="D552" s="544"/>
      <c r="E552" s="544"/>
      <c r="F552" s="407"/>
      <c r="G552" s="407"/>
      <c r="H552" s="407"/>
      <c r="I552" s="407"/>
      <c r="J552" s="407"/>
      <c r="K552" s="407"/>
      <c r="L552" s="407"/>
      <c r="M552" s="407"/>
      <c r="N552" s="407"/>
      <c r="O552" s="407"/>
      <c r="P552" s="407"/>
      <c r="Q552" s="407"/>
      <c r="R552" s="407"/>
      <c r="S552" s="407"/>
      <c r="T552" s="407"/>
      <c r="U552" s="407"/>
      <c r="V552" s="407"/>
      <c r="W552" s="407"/>
      <c r="X552" s="407"/>
      <c r="Y552" s="407"/>
      <c r="Z552" s="407"/>
    </row>
    <row r="553" spans="1:26" ht="12.75" customHeight="1">
      <c r="A553" s="407"/>
      <c r="B553" s="407"/>
      <c r="C553" s="544"/>
      <c r="D553" s="544"/>
      <c r="E553" s="544"/>
      <c r="F553" s="407"/>
      <c r="G553" s="407"/>
      <c r="H553" s="407"/>
      <c r="I553" s="407"/>
      <c r="J553" s="407"/>
      <c r="K553" s="407"/>
      <c r="L553" s="407"/>
      <c r="M553" s="407"/>
      <c r="N553" s="407"/>
      <c r="O553" s="407"/>
      <c r="P553" s="407"/>
      <c r="Q553" s="407"/>
      <c r="R553" s="407"/>
      <c r="S553" s="407"/>
      <c r="T553" s="407"/>
      <c r="U553" s="407"/>
      <c r="V553" s="407"/>
      <c r="W553" s="407"/>
      <c r="X553" s="407"/>
      <c r="Y553" s="407"/>
      <c r="Z553" s="407"/>
    </row>
    <row r="554" spans="1:26" ht="12.75" customHeight="1">
      <c r="A554" s="407"/>
      <c r="B554" s="407"/>
      <c r="C554" s="544"/>
      <c r="D554" s="544"/>
      <c r="E554" s="544"/>
      <c r="F554" s="407"/>
      <c r="G554" s="407"/>
      <c r="H554" s="407"/>
      <c r="I554" s="407"/>
      <c r="J554" s="407"/>
      <c r="K554" s="407"/>
      <c r="L554" s="407"/>
      <c r="M554" s="407"/>
      <c r="N554" s="407"/>
      <c r="O554" s="407"/>
      <c r="P554" s="407"/>
      <c r="Q554" s="407"/>
      <c r="R554" s="407"/>
      <c r="S554" s="407"/>
      <c r="T554" s="407"/>
      <c r="U554" s="407"/>
      <c r="V554" s="407"/>
      <c r="W554" s="407"/>
      <c r="X554" s="407"/>
      <c r="Y554" s="407"/>
      <c r="Z554" s="407"/>
    </row>
    <row r="555" spans="1:26" ht="12.75" customHeight="1">
      <c r="A555" s="407"/>
      <c r="B555" s="407"/>
      <c r="C555" s="544"/>
      <c r="D555" s="544"/>
      <c r="E555" s="544"/>
      <c r="F555" s="407"/>
      <c r="G555" s="407"/>
      <c r="H555" s="407"/>
      <c r="I555" s="407"/>
      <c r="J555" s="407"/>
      <c r="K555" s="407"/>
      <c r="L555" s="407"/>
      <c r="M555" s="407"/>
      <c r="N555" s="407"/>
      <c r="O555" s="407"/>
      <c r="P555" s="407"/>
      <c r="Q555" s="407"/>
      <c r="R555" s="407"/>
      <c r="S555" s="407"/>
      <c r="T555" s="407"/>
      <c r="U555" s="407"/>
      <c r="V555" s="407"/>
      <c r="W555" s="407"/>
      <c r="X555" s="407"/>
      <c r="Y555" s="407"/>
      <c r="Z555" s="407"/>
    </row>
    <row r="556" spans="1:26" ht="12.75" customHeight="1">
      <c r="A556" s="407"/>
      <c r="B556" s="407"/>
      <c r="C556" s="544"/>
      <c r="D556" s="544"/>
      <c r="E556" s="544"/>
      <c r="F556" s="407"/>
      <c r="G556" s="407"/>
      <c r="H556" s="407"/>
      <c r="I556" s="407"/>
      <c r="J556" s="407"/>
      <c r="K556" s="407"/>
      <c r="L556" s="407"/>
      <c r="M556" s="407"/>
      <c r="N556" s="407"/>
      <c r="O556" s="407"/>
      <c r="P556" s="407"/>
      <c r="Q556" s="407"/>
      <c r="R556" s="407"/>
      <c r="S556" s="407"/>
      <c r="T556" s="407"/>
      <c r="U556" s="407"/>
      <c r="V556" s="407"/>
      <c r="W556" s="407"/>
      <c r="X556" s="407"/>
      <c r="Y556" s="407"/>
      <c r="Z556" s="407"/>
    </row>
    <row r="557" spans="1:26" ht="12.75" customHeight="1">
      <c r="A557" s="407"/>
      <c r="B557" s="407"/>
      <c r="C557" s="544"/>
      <c r="D557" s="544"/>
      <c r="E557" s="544"/>
      <c r="F557" s="407"/>
      <c r="G557" s="407"/>
      <c r="H557" s="407"/>
      <c r="I557" s="407"/>
      <c r="J557" s="407"/>
      <c r="K557" s="407"/>
      <c r="L557" s="407"/>
      <c r="M557" s="407"/>
      <c r="N557" s="407"/>
      <c r="O557" s="407"/>
      <c r="P557" s="407"/>
      <c r="Q557" s="407"/>
      <c r="R557" s="407"/>
      <c r="S557" s="407"/>
      <c r="T557" s="407"/>
      <c r="U557" s="407"/>
      <c r="V557" s="407"/>
      <c r="W557" s="407"/>
      <c r="X557" s="407"/>
      <c r="Y557" s="407"/>
      <c r="Z557" s="407"/>
    </row>
    <row r="558" spans="1:26" ht="12.75" customHeight="1">
      <c r="A558" s="407"/>
      <c r="B558" s="407"/>
      <c r="C558" s="544"/>
      <c r="D558" s="544"/>
      <c r="E558" s="544"/>
      <c r="F558" s="407"/>
      <c r="G558" s="407"/>
      <c r="H558" s="407"/>
      <c r="I558" s="407"/>
      <c r="J558" s="407"/>
      <c r="K558" s="407"/>
      <c r="L558" s="407"/>
      <c r="M558" s="407"/>
      <c r="N558" s="407"/>
      <c r="O558" s="407"/>
      <c r="P558" s="407"/>
      <c r="Q558" s="407"/>
      <c r="R558" s="407"/>
      <c r="S558" s="407"/>
      <c r="T558" s="407"/>
      <c r="U558" s="407"/>
      <c r="V558" s="407"/>
      <c r="W558" s="407"/>
      <c r="X558" s="407"/>
      <c r="Y558" s="407"/>
      <c r="Z558" s="407"/>
    </row>
    <row r="559" spans="1:26" ht="12.75" customHeight="1">
      <c r="A559" s="407"/>
      <c r="B559" s="407"/>
      <c r="C559" s="544"/>
      <c r="D559" s="544"/>
      <c r="E559" s="544"/>
      <c r="F559" s="407"/>
      <c r="G559" s="407"/>
      <c r="H559" s="407"/>
      <c r="I559" s="407"/>
      <c r="J559" s="407"/>
      <c r="K559" s="407"/>
      <c r="L559" s="407"/>
      <c r="M559" s="407"/>
      <c r="N559" s="407"/>
      <c r="O559" s="407"/>
      <c r="P559" s="407"/>
      <c r="Q559" s="407"/>
      <c r="R559" s="407"/>
      <c r="S559" s="407"/>
      <c r="T559" s="407"/>
      <c r="U559" s="407"/>
      <c r="V559" s="407"/>
      <c r="W559" s="407"/>
      <c r="X559" s="407"/>
      <c r="Y559" s="407"/>
      <c r="Z559" s="407"/>
    </row>
    <row r="560" spans="1:26" ht="12.75" customHeight="1">
      <c r="A560" s="407"/>
      <c r="B560" s="407"/>
      <c r="C560" s="544"/>
      <c r="D560" s="544"/>
      <c r="E560" s="544"/>
      <c r="F560" s="407"/>
      <c r="G560" s="407"/>
      <c r="H560" s="407"/>
      <c r="I560" s="407"/>
      <c r="J560" s="407"/>
      <c r="K560" s="407"/>
      <c r="L560" s="407"/>
      <c r="M560" s="407"/>
      <c r="N560" s="407"/>
      <c r="O560" s="407"/>
      <c r="P560" s="407"/>
      <c r="Q560" s="407"/>
      <c r="R560" s="407"/>
      <c r="S560" s="407"/>
      <c r="T560" s="407"/>
      <c r="U560" s="407"/>
      <c r="V560" s="407"/>
      <c r="W560" s="407"/>
      <c r="X560" s="407"/>
      <c r="Y560" s="407"/>
      <c r="Z560" s="407"/>
    </row>
    <row r="561" spans="1:26" ht="12.75" customHeight="1">
      <c r="A561" s="407"/>
      <c r="B561" s="407"/>
      <c r="C561" s="544"/>
      <c r="D561" s="544"/>
      <c r="E561" s="544"/>
      <c r="F561" s="407"/>
      <c r="G561" s="407"/>
      <c r="H561" s="407"/>
      <c r="I561" s="407"/>
      <c r="J561" s="407"/>
      <c r="K561" s="407"/>
      <c r="L561" s="407"/>
      <c r="M561" s="407"/>
      <c r="N561" s="407"/>
      <c r="O561" s="407"/>
      <c r="P561" s="407"/>
      <c r="Q561" s="407"/>
      <c r="R561" s="407"/>
      <c r="S561" s="407"/>
      <c r="T561" s="407"/>
      <c r="U561" s="407"/>
      <c r="V561" s="407"/>
      <c r="W561" s="407"/>
      <c r="X561" s="407"/>
      <c r="Y561" s="407"/>
      <c r="Z561" s="407"/>
    </row>
    <row r="562" spans="1:26" ht="12.75" customHeight="1">
      <c r="A562" s="407"/>
      <c r="B562" s="407"/>
      <c r="C562" s="544"/>
      <c r="D562" s="544"/>
      <c r="E562" s="544"/>
      <c r="F562" s="407"/>
      <c r="G562" s="407"/>
      <c r="H562" s="407"/>
      <c r="I562" s="407"/>
      <c r="J562" s="407"/>
      <c r="K562" s="407"/>
      <c r="L562" s="407"/>
      <c r="M562" s="407"/>
      <c r="N562" s="407"/>
      <c r="O562" s="407"/>
      <c r="P562" s="407"/>
      <c r="Q562" s="407"/>
      <c r="R562" s="407"/>
      <c r="S562" s="407"/>
      <c r="T562" s="407"/>
      <c r="U562" s="407"/>
      <c r="V562" s="407"/>
      <c r="W562" s="407"/>
      <c r="X562" s="407"/>
      <c r="Y562" s="407"/>
      <c r="Z562" s="407"/>
    </row>
    <row r="563" spans="1:26" ht="12.75" customHeight="1">
      <c r="A563" s="407"/>
      <c r="B563" s="407"/>
      <c r="C563" s="544"/>
      <c r="D563" s="544"/>
      <c r="E563" s="544"/>
      <c r="F563" s="407"/>
      <c r="G563" s="407"/>
      <c r="H563" s="407"/>
      <c r="I563" s="407"/>
      <c r="J563" s="407"/>
      <c r="K563" s="407"/>
      <c r="L563" s="407"/>
      <c r="M563" s="407"/>
      <c r="N563" s="407"/>
      <c r="O563" s="407"/>
      <c r="P563" s="407"/>
      <c r="Q563" s="407"/>
      <c r="R563" s="407"/>
      <c r="S563" s="407"/>
      <c r="T563" s="407"/>
      <c r="U563" s="407"/>
      <c r="V563" s="407"/>
      <c r="W563" s="407"/>
      <c r="X563" s="407"/>
      <c r="Y563" s="407"/>
      <c r="Z563" s="407"/>
    </row>
    <row r="564" spans="1:26" ht="12.75" customHeight="1">
      <c r="A564" s="407"/>
      <c r="B564" s="407"/>
      <c r="C564" s="544"/>
      <c r="D564" s="544"/>
      <c r="E564" s="544"/>
      <c r="F564" s="407"/>
      <c r="G564" s="407"/>
      <c r="H564" s="407"/>
      <c r="I564" s="407"/>
      <c r="J564" s="407"/>
      <c r="K564" s="407"/>
      <c r="L564" s="407"/>
      <c r="M564" s="407"/>
      <c r="N564" s="407"/>
      <c r="O564" s="407"/>
      <c r="P564" s="407"/>
      <c r="Q564" s="407"/>
      <c r="R564" s="407"/>
      <c r="S564" s="407"/>
      <c r="T564" s="407"/>
      <c r="U564" s="407"/>
      <c r="V564" s="407"/>
      <c r="W564" s="407"/>
      <c r="X564" s="407"/>
      <c r="Y564" s="407"/>
      <c r="Z564" s="407"/>
    </row>
    <row r="565" spans="1:26" ht="12.75" customHeight="1">
      <c r="A565" s="407"/>
      <c r="B565" s="407"/>
      <c r="C565" s="544"/>
      <c r="D565" s="544"/>
      <c r="E565" s="544"/>
      <c r="F565" s="407"/>
      <c r="G565" s="407"/>
      <c r="H565" s="407"/>
      <c r="I565" s="407"/>
      <c r="J565" s="407"/>
      <c r="K565" s="407"/>
      <c r="L565" s="407"/>
      <c r="M565" s="407"/>
      <c r="N565" s="407"/>
      <c r="O565" s="407"/>
      <c r="P565" s="407"/>
      <c r="Q565" s="407"/>
      <c r="R565" s="407"/>
      <c r="S565" s="407"/>
      <c r="T565" s="407"/>
      <c r="U565" s="407"/>
      <c r="V565" s="407"/>
      <c r="W565" s="407"/>
      <c r="X565" s="407"/>
      <c r="Y565" s="407"/>
      <c r="Z565" s="407"/>
    </row>
    <row r="566" spans="1:26" ht="12.75" customHeight="1">
      <c r="A566" s="407"/>
      <c r="B566" s="407"/>
      <c r="C566" s="544"/>
      <c r="D566" s="544"/>
      <c r="E566" s="544"/>
      <c r="F566" s="407"/>
      <c r="G566" s="407"/>
      <c r="H566" s="407"/>
      <c r="I566" s="407"/>
      <c r="J566" s="407"/>
      <c r="K566" s="407"/>
      <c r="L566" s="407"/>
      <c r="M566" s="407"/>
      <c r="N566" s="407"/>
      <c r="O566" s="407"/>
      <c r="P566" s="407"/>
      <c r="Q566" s="407"/>
      <c r="R566" s="407"/>
      <c r="S566" s="407"/>
      <c r="T566" s="407"/>
      <c r="U566" s="407"/>
      <c r="V566" s="407"/>
      <c r="W566" s="407"/>
      <c r="X566" s="407"/>
      <c r="Y566" s="407"/>
      <c r="Z566" s="407"/>
    </row>
    <row r="567" spans="1:26" ht="12.75" customHeight="1">
      <c r="A567" s="407"/>
      <c r="B567" s="407"/>
      <c r="C567" s="544"/>
      <c r="D567" s="544"/>
      <c r="E567" s="544"/>
      <c r="F567" s="407"/>
      <c r="G567" s="407"/>
      <c r="H567" s="407"/>
      <c r="I567" s="407"/>
      <c r="J567" s="407"/>
      <c r="K567" s="407"/>
      <c r="L567" s="407"/>
      <c r="M567" s="407"/>
      <c r="N567" s="407"/>
      <c r="O567" s="407"/>
      <c r="P567" s="407"/>
      <c r="Q567" s="407"/>
      <c r="R567" s="407"/>
      <c r="S567" s="407"/>
      <c r="T567" s="407"/>
      <c r="U567" s="407"/>
      <c r="V567" s="407"/>
      <c r="W567" s="407"/>
      <c r="X567" s="407"/>
      <c r="Y567" s="407"/>
      <c r="Z567" s="407"/>
    </row>
    <row r="568" spans="1:26" ht="12.75" customHeight="1">
      <c r="A568" s="407"/>
      <c r="B568" s="407"/>
      <c r="C568" s="544"/>
      <c r="D568" s="544"/>
      <c r="E568" s="544"/>
      <c r="F568" s="407"/>
      <c r="G568" s="407"/>
      <c r="H568" s="407"/>
      <c r="I568" s="407"/>
      <c r="J568" s="407"/>
      <c r="K568" s="407"/>
      <c r="L568" s="407"/>
      <c r="M568" s="407"/>
      <c r="N568" s="407"/>
      <c r="O568" s="407"/>
      <c r="P568" s="407"/>
      <c r="Q568" s="407"/>
      <c r="R568" s="407"/>
      <c r="S568" s="407"/>
      <c r="T568" s="407"/>
      <c r="U568" s="407"/>
      <c r="V568" s="407"/>
      <c r="W568" s="407"/>
      <c r="X568" s="407"/>
      <c r="Y568" s="407"/>
      <c r="Z568" s="407"/>
    </row>
    <row r="569" spans="1:26" ht="12.75" customHeight="1">
      <c r="A569" s="407"/>
      <c r="B569" s="407"/>
      <c r="C569" s="544"/>
      <c r="D569" s="544"/>
      <c r="E569" s="544"/>
      <c r="F569" s="407"/>
      <c r="G569" s="407"/>
      <c r="H569" s="407"/>
      <c r="I569" s="407"/>
      <c r="J569" s="407"/>
      <c r="K569" s="407"/>
      <c r="L569" s="407"/>
      <c r="M569" s="407"/>
      <c r="N569" s="407"/>
      <c r="O569" s="407"/>
      <c r="P569" s="407"/>
      <c r="Q569" s="407"/>
      <c r="R569" s="407"/>
      <c r="S569" s="407"/>
      <c r="T569" s="407"/>
      <c r="U569" s="407"/>
      <c r="V569" s="407"/>
      <c r="W569" s="407"/>
      <c r="X569" s="407"/>
      <c r="Y569" s="407"/>
      <c r="Z569" s="407"/>
    </row>
    <row r="570" spans="1:26" ht="12.75" customHeight="1">
      <c r="A570" s="407"/>
      <c r="B570" s="407"/>
      <c r="C570" s="544"/>
      <c r="D570" s="544"/>
      <c r="E570" s="544"/>
      <c r="F570" s="407"/>
      <c r="G570" s="407"/>
      <c r="H570" s="407"/>
      <c r="I570" s="407"/>
      <c r="J570" s="407"/>
      <c r="K570" s="407"/>
      <c r="L570" s="407"/>
      <c r="M570" s="407"/>
      <c r="N570" s="407"/>
      <c r="O570" s="407"/>
      <c r="P570" s="407"/>
      <c r="Q570" s="407"/>
      <c r="R570" s="407"/>
      <c r="S570" s="407"/>
      <c r="T570" s="407"/>
      <c r="U570" s="407"/>
      <c r="V570" s="407"/>
      <c r="W570" s="407"/>
      <c r="X570" s="407"/>
      <c r="Y570" s="407"/>
      <c r="Z570" s="407"/>
    </row>
    <row r="571" spans="1:26" ht="12.75" customHeight="1">
      <c r="A571" s="407"/>
      <c r="B571" s="407"/>
      <c r="C571" s="544"/>
      <c r="D571" s="544"/>
      <c r="E571" s="544"/>
      <c r="F571" s="407"/>
      <c r="G571" s="407"/>
      <c r="H571" s="407"/>
      <c r="I571" s="407"/>
      <c r="J571" s="407"/>
      <c r="K571" s="407"/>
      <c r="L571" s="407"/>
      <c r="M571" s="407"/>
      <c r="N571" s="407"/>
      <c r="O571" s="407"/>
      <c r="P571" s="407"/>
      <c r="Q571" s="407"/>
      <c r="R571" s="407"/>
      <c r="S571" s="407"/>
      <c r="T571" s="407"/>
      <c r="U571" s="407"/>
      <c r="V571" s="407"/>
      <c r="W571" s="407"/>
      <c r="X571" s="407"/>
      <c r="Y571" s="407"/>
      <c r="Z571" s="407"/>
    </row>
    <row r="572" spans="1:26" ht="12.75" customHeight="1">
      <c r="A572" s="407"/>
      <c r="B572" s="407"/>
      <c r="C572" s="544"/>
      <c r="D572" s="544"/>
      <c r="E572" s="544"/>
      <c r="F572" s="407"/>
      <c r="G572" s="407"/>
      <c r="H572" s="407"/>
      <c r="I572" s="407"/>
      <c r="J572" s="407"/>
      <c r="K572" s="407"/>
      <c r="L572" s="407"/>
      <c r="M572" s="407"/>
      <c r="N572" s="407"/>
      <c r="O572" s="407"/>
      <c r="P572" s="407"/>
      <c r="Q572" s="407"/>
      <c r="R572" s="407"/>
      <c r="S572" s="407"/>
      <c r="T572" s="407"/>
      <c r="U572" s="407"/>
      <c r="V572" s="407"/>
      <c r="W572" s="407"/>
      <c r="X572" s="407"/>
      <c r="Y572" s="407"/>
      <c r="Z572" s="407"/>
    </row>
    <row r="573" spans="1:26" ht="12.75" customHeight="1">
      <c r="A573" s="407"/>
      <c r="B573" s="407"/>
      <c r="C573" s="544"/>
      <c r="D573" s="544"/>
      <c r="E573" s="544"/>
      <c r="F573" s="407"/>
      <c r="G573" s="407"/>
      <c r="H573" s="407"/>
      <c r="I573" s="407"/>
      <c r="J573" s="407"/>
      <c r="K573" s="407"/>
      <c r="L573" s="407"/>
      <c r="M573" s="407"/>
      <c r="N573" s="407"/>
      <c r="O573" s="407"/>
      <c r="P573" s="407"/>
      <c r="Q573" s="407"/>
      <c r="R573" s="407"/>
      <c r="S573" s="407"/>
      <c r="T573" s="407"/>
      <c r="U573" s="407"/>
      <c r="V573" s="407"/>
      <c r="W573" s="407"/>
      <c r="X573" s="407"/>
      <c r="Y573" s="407"/>
      <c r="Z573" s="407"/>
    </row>
    <row r="574" spans="1:26" ht="12.75" customHeight="1">
      <c r="A574" s="407"/>
      <c r="B574" s="407"/>
      <c r="C574" s="544"/>
      <c r="D574" s="544"/>
      <c r="E574" s="544"/>
      <c r="F574" s="407"/>
      <c r="G574" s="407"/>
      <c r="H574" s="407"/>
      <c r="I574" s="407"/>
      <c r="J574" s="407"/>
      <c r="K574" s="407"/>
      <c r="L574" s="407"/>
      <c r="M574" s="407"/>
      <c r="N574" s="407"/>
      <c r="O574" s="407"/>
      <c r="P574" s="407"/>
      <c r="Q574" s="407"/>
      <c r="R574" s="407"/>
      <c r="S574" s="407"/>
      <c r="T574" s="407"/>
      <c r="U574" s="407"/>
      <c r="V574" s="407"/>
      <c r="W574" s="407"/>
      <c r="X574" s="407"/>
      <c r="Y574" s="407"/>
      <c r="Z574" s="407"/>
    </row>
    <row r="575" spans="1:26" ht="12.75" customHeight="1">
      <c r="A575" s="407"/>
      <c r="B575" s="407"/>
      <c r="C575" s="544"/>
      <c r="D575" s="544"/>
      <c r="E575" s="544"/>
      <c r="F575" s="407"/>
      <c r="G575" s="407"/>
      <c r="H575" s="407"/>
      <c r="I575" s="407"/>
      <c r="J575" s="407"/>
      <c r="K575" s="407"/>
      <c r="L575" s="407"/>
      <c r="M575" s="407"/>
      <c r="N575" s="407"/>
      <c r="O575" s="407"/>
      <c r="P575" s="407"/>
      <c r="Q575" s="407"/>
      <c r="R575" s="407"/>
      <c r="S575" s="407"/>
      <c r="T575" s="407"/>
      <c r="U575" s="407"/>
      <c r="V575" s="407"/>
      <c r="W575" s="407"/>
      <c r="X575" s="407"/>
      <c r="Y575" s="407"/>
      <c r="Z575" s="407"/>
    </row>
    <row r="576" spans="1:26" ht="12.75" customHeight="1">
      <c r="A576" s="407"/>
      <c r="B576" s="407"/>
      <c r="C576" s="544"/>
      <c r="D576" s="544"/>
      <c r="E576" s="544"/>
      <c r="F576" s="407"/>
      <c r="G576" s="407"/>
      <c r="H576" s="407"/>
      <c r="I576" s="407"/>
      <c r="J576" s="407"/>
      <c r="K576" s="407"/>
      <c r="L576" s="407"/>
      <c r="M576" s="407"/>
      <c r="N576" s="407"/>
      <c r="O576" s="407"/>
      <c r="P576" s="407"/>
      <c r="Q576" s="407"/>
      <c r="R576" s="407"/>
      <c r="S576" s="407"/>
      <c r="T576" s="407"/>
      <c r="U576" s="407"/>
      <c r="V576" s="407"/>
      <c r="W576" s="407"/>
      <c r="X576" s="407"/>
      <c r="Y576" s="407"/>
      <c r="Z576" s="407"/>
    </row>
    <row r="577" spans="1:26" ht="12.75" customHeight="1">
      <c r="A577" s="407"/>
      <c r="B577" s="407"/>
      <c r="C577" s="544"/>
      <c r="D577" s="544"/>
      <c r="E577" s="544"/>
      <c r="F577" s="407"/>
      <c r="G577" s="407"/>
      <c r="H577" s="407"/>
      <c r="I577" s="407"/>
      <c r="J577" s="407"/>
      <c r="K577" s="407"/>
      <c r="L577" s="407"/>
      <c r="M577" s="407"/>
      <c r="N577" s="407"/>
      <c r="O577" s="407"/>
      <c r="P577" s="407"/>
      <c r="Q577" s="407"/>
      <c r="R577" s="407"/>
      <c r="S577" s="407"/>
      <c r="T577" s="407"/>
      <c r="U577" s="407"/>
      <c r="V577" s="407"/>
      <c r="W577" s="407"/>
      <c r="X577" s="407"/>
      <c r="Y577" s="407"/>
      <c r="Z577" s="407"/>
    </row>
    <row r="578" spans="1:26" ht="12.75" customHeight="1">
      <c r="A578" s="407"/>
      <c r="B578" s="407"/>
      <c r="C578" s="544"/>
      <c r="D578" s="544"/>
      <c r="E578" s="544"/>
      <c r="F578" s="407"/>
      <c r="G578" s="407"/>
      <c r="H578" s="407"/>
      <c r="I578" s="407"/>
      <c r="J578" s="407"/>
      <c r="K578" s="407"/>
      <c r="L578" s="407"/>
      <c r="M578" s="407"/>
      <c r="N578" s="407"/>
      <c r="O578" s="407"/>
      <c r="P578" s="407"/>
      <c r="Q578" s="407"/>
      <c r="R578" s="407"/>
      <c r="S578" s="407"/>
      <c r="T578" s="407"/>
      <c r="U578" s="407"/>
      <c r="V578" s="407"/>
      <c r="W578" s="407"/>
      <c r="X578" s="407"/>
      <c r="Y578" s="407"/>
      <c r="Z578" s="407"/>
    </row>
    <row r="579" spans="1:26" ht="12.75" customHeight="1">
      <c r="A579" s="407"/>
      <c r="B579" s="407"/>
      <c r="C579" s="544"/>
      <c r="D579" s="544"/>
      <c r="E579" s="544"/>
      <c r="F579" s="407"/>
      <c r="G579" s="407"/>
      <c r="H579" s="407"/>
      <c r="I579" s="407"/>
      <c r="J579" s="407"/>
      <c r="K579" s="407"/>
      <c r="L579" s="407"/>
      <c r="M579" s="407"/>
      <c r="N579" s="407"/>
      <c r="O579" s="407"/>
      <c r="P579" s="407"/>
      <c r="Q579" s="407"/>
      <c r="R579" s="407"/>
      <c r="S579" s="407"/>
      <c r="T579" s="407"/>
      <c r="U579" s="407"/>
      <c r="V579" s="407"/>
      <c r="W579" s="407"/>
      <c r="X579" s="407"/>
      <c r="Y579" s="407"/>
      <c r="Z579" s="407"/>
    </row>
    <row r="580" spans="1:26" ht="12.75" customHeight="1">
      <c r="A580" s="407"/>
      <c r="B580" s="407"/>
      <c r="C580" s="544"/>
      <c r="D580" s="544"/>
      <c r="E580" s="544"/>
      <c r="F580" s="407"/>
      <c r="G580" s="407"/>
      <c r="H580" s="407"/>
      <c r="I580" s="407"/>
      <c r="J580" s="407"/>
      <c r="K580" s="407"/>
      <c r="L580" s="407"/>
      <c r="M580" s="407"/>
      <c r="N580" s="407"/>
      <c r="O580" s="407"/>
      <c r="P580" s="407"/>
      <c r="Q580" s="407"/>
      <c r="R580" s="407"/>
      <c r="S580" s="407"/>
      <c r="T580" s="407"/>
      <c r="U580" s="407"/>
      <c r="V580" s="407"/>
      <c r="W580" s="407"/>
      <c r="X580" s="407"/>
      <c r="Y580" s="407"/>
      <c r="Z580" s="407"/>
    </row>
    <row r="581" spans="1:26" ht="12.75" customHeight="1">
      <c r="A581" s="407"/>
      <c r="B581" s="407"/>
      <c r="C581" s="544"/>
      <c r="D581" s="544"/>
      <c r="E581" s="544"/>
      <c r="F581" s="407"/>
      <c r="G581" s="407"/>
      <c r="H581" s="407"/>
      <c r="I581" s="407"/>
      <c r="J581" s="407"/>
      <c r="K581" s="407"/>
      <c r="L581" s="407"/>
      <c r="M581" s="407"/>
      <c r="N581" s="407"/>
      <c r="O581" s="407"/>
      <c r="P581" s="407"/>
      <c r="Q581" s="407"/>
      <c r="R581" s="407"/>
      <c r="S581" s="407"/>
      <c r="T581" s="407"/>
      <c r="U581" s="407"/>
      <c r="V581" s="407"/>
      <c r="W581" s="407"/>
      <c r="X581" s="407"/>
      <c r="Y581" s="407"/>
      <c r="Z581" s="407"/>
    </row>
    <row r="582" spans="1:26" ht="12.75" customHeight="1">
      <c r="A582" s="407"/>
      <c r="B582" s="407"/>
      <c r="C582" s="544"/>
      <c r="D582" s="544"/>
      <c r="E582" s="544"/>
      <c r="F582" s="407"/>
      <c r="G582" s="407"/>
      <c r="H582" s="407"/>
      <c r="I582" s="407"/>
      <c r="J582" s="407"/>
      <c r="K582" s="407"/>
      <c r="L582" s="407"/>
      <c r="M582" s="407"/>
      <c r="N582" s="407"/>
      <c r="O582" s="407"/>
      <c r="P582" s="407"/>
      <c r="Q582" s="407"/>
      <c r="R582" s="407"/>
      <c r="S582" s="407"/>
      <c r="T582" s="407"/>
      <c r="U582" s="407"/>
      <c r="V582" s="407"/>
      <c r="W582" s="407"/>
      <c r="X582" s="407"/>
      <c r="Y582" s="407"/>
      <c r="Z582" s="407"/>
    </row>
    <row r="583" spans="1:26" ht="12.75" customHeight="1">
      <c r="A583" s="407"/>
      <c r="B583" s="407"/>
      <c r="C583" s="544"/>
      <c r="D583" s="544"/>
      <c r="E583" s="544"/>
      <c r="F583" s="407"/>
      <c r="G583" s="407"/>
      <c r="H583" s="407"/>
      <c r="I583" s="407"/>
      <c r="J583" s="407"/>
      <c r="K583" s="407"/>
      <c r="L583" s="407"/>
      <c r="M583" s="407"/>
      <c r="N583" s="407"/>
      <c r="O583" s="407"/>
      <c r="P583" s="407"/>
      <c r="Q583" s="407"/>
      <c r="R583" s="407"/>
      <c r="S583" s="407"/>
      <c r="T583" s="407"/>
      <c r="U583" s="407"/>
      <c r="V583" s="407"/>
      <c r="W583" s="407"/>
      <c r="X583" s="407"/>
      <c r="Y583" s="407"/>
      <c r="Z583" s="407"/>
    </row>
    <row r="584" spans="1:26" ht="12.75" customHeight="1">
      <c r="A584" s="407"/>
      <c r="B584" s="407"/>
      <c r="C584" s="544"/>
      <c r="D584" s="544"/>
      <c r="E584" s="544"/>
      <c r="F584" s="407"/>
      <c r="G584" s="407"/>
      <c r="H584" s="407"/>
      <c r="I584" s="407"/>
      <c r="J584" s="407"/>
      <c r="K584" s="407"/>
      <c r="L584" s="407"/>
      <c r="M584" s="407"/>
      <c r="N584" s="407"/>
      <c r="O584" s="407"/>
      <c r="P584" s="407"/>
      <c r="Q584" s="407"/>
      <c r="R584" s="407"/>
      <c r="S584" s="407"/>
      <c r="T584" s="407"/>
      <c r="U584" s="407"/>
      <c r="V584" s="407"/>
      <c r="W584" s="407"/>
      <c r="X584" s="407"/>
      <c r="Y584" s="407"/>
      <c r="Z584" s="407"/>
    </row>
    <row r="585" spans="1:26" ht="12.75" customHeight="1">
      <c r="A585" s="407"/>
      <c r="B585" s="407"/>
      <c r="C585" s="544"/>
      <c r="D585" s="544"/>
      <c r="E585" s="544"/>
      <c r="F585" s="407"/>
      <c r="G585" s="407"/>
      <c r="H585" s="407"/>
      <c r="I585" s="407"/>
      <c r="J585" s="407"/>
      <c r="K585" s="407"/>
      <c r="L585" s="407"/>
      <c r="M585" s="407"/>
      <c r="N585" s="407"/>
      <c r="O585" s="407"/>
      <c r="P585" s="407"/>
      <c r="Q585" s="407"/>
      <c r="R585" s="407"/>
      <c r="S585" s="407"/>
      <c r="T585" s="407"/>
      <c r="U585" s="407"/>
      <c r="V585" s="407"/>
      <c r="W585" s="407"/>
      <c r="X585" s="407"/>
      <c r="Y585" s="407"/>
      <c r="Z585" s="407"/>
    </row>
    <row r="586" spans="1:26" ht="12.75" customHeight="1">
      <c r="A586" s="407"/>
      <c r="B586" s="407"/>
      <c r="C586" s="544"/>
      <c r="D586" s="544"/>
      <c r="E586" s="544"/>
      <c r="F586" s="407"/>
      <c r="G586" s="407"/>
      <c r="H586" s="407"/>
      <c r="I586" s="407"/>
      <c r="J586" s="407"/>
      <c r="K586" s="407"/>
      <c r="L586" s="407"/>
      <c r="M586" s="407"/>
      <c r="N586" s="407"/>
      <c r="O586" s="407"/>
      <c r="P586" s="407"/>
      <c r="Q586" s="407"/>
      <c r="R586" s="407"/>
      <c r="S586" s="407"/>
      <c r="T586" s="407"/>
      <c r="U586" s="407"/>
      <c r="V586" s="407"/>
      <c r="W586" s="407"/>
      <c r="X586" s="407"/>
      <c r="Y586" s="407"/>
      <c r="Z586" s="407"/>
    </row>
    <row r="587" spans="1:26" ht="12.75" customHeight="1">
      <c r="A587" s="407"/>
      <c r="B587" s="407"/>
      <c r="C587" s="544"/>
      <c r="D587" s="544"/>
      <c r="E587" s="544"/>
      <c r="F587" s="407"/>
      <c r="G587" s="407"/>
      <c r="H587" s="407"/>
      <c r="I587" s="407"/>
      <c r="J587" s="407"/>
      <c r="K587" s="407"/>
      <c r="L587" s="407"/>
      <c r="M587" s="407"/>
      <c r="N587" s="407"/>
      <c r="O587" s="407"/>
      <c r="P587" s="407"/>
      <c r="Q587" s="407"/>
      <c r="R587" s="407"/>
      <c r="S587" s="407"/>
      <c r="T587" s="407"/>
      <c r="U587" s="407"/>
      <c r="V587" s="407"/>
      <c r="W587" s="407"/>
      <c r="X587" s="407"/>
      <c r="Y587" s="407"/>
      <c r="Z587" s="407"/>
    </row>
    <row r="588" spans="1:26" ht="12.75" customHeight="1">
      <c r="A588" s="407"/>
      <c r="B588" s="407"/>
      <c r="C588" s="544"/>
      <c r="D588" s="544"/>
      <c r="E588" s="544"/>
      <c r="F588" s="407"/>
      <c r="G588" s="407"/>
      <c r="H588" s="407"/>
      <c r="I588" s="407"/>
      <c r="J588" s="407"/>
      <c r="K588" s="407"/>
      <c r="L588" s="407"/>
      <c r="M588" s="407"/>
      <c r="N588" s="407"/>
      <c r="O588" s="407"/>
      <c r="P588" s="407"/>
      <c r="Q588" s="407"/>
      <c r="R588" s="407"/>
      <c r="S588" s="407"/>
      <c r="T588" s="407"/>
      <c r="U588" s="407"/>
      <c r="V588" s="407"/>
      <c r="W588" s="407"/>
      <c r="X588" s="407"/>
      <c r="Y588" s="407"/>
      <c r="Z588" s="407"/>
    </row>
    <row r="589" spans="1:26" ht="12.75" customHeight="1">
      <c r="A589" s="407"/>
      <c r="B589" s="407"/>
      <c r="C589" s="544"/>
      <c r="D589" s="544"/>
      <c r="E589" s="544"/>
      <c r="F589" s="407"/>
      <c r="G589" s="407"/>
      <c r="H589" s="407"/>
      <c r="I589" s="407"/>
      <c r="J589" s="407"/>
      <c r="K589" s="407"/>
      <c r="L589" s="407"/>
      <c r="M589" s="407"/>
      <c r="N589" s="407"/>
      <c r="O589" s="407"/>
      <c r="P589" s="407"/>
      <c r="Q589" s="407"/>
      <c r="R589" s="407"/>
      <c r="S589" s="407"/>
      <c r="T589" s="407"/>
      <c r="U589" s="407"/>
      <c r="V589" s="407"/>
      <c r="W589" s="407"/>
      <c r="X589" s="407"/>
      <c r="Y589" s="407"/>
      <c r="Z589" s="407"/>
    </row>
    <row r="590" spans="1:26" ht="12.75" customHeight="1">
      <c r="A590" s="407"/>
      <c r="B590" s="407"/>
      <c r="C590" s="544"/>
      <c r="D590" s="544"/>
      <c r="E590" s="544"/>
      <c r="F590" s="407"/>
      <c r="G590" s="407"/>
      <c r="H590" s="407"/>
      <c r="I590" s="407"/>
      <c r="J590" s="407"/>
      <c r="K590" s="407"/>
      <c r="L590" s="407"/>
      <c r="M590" s="407"/>
      <c r="N590" s="407"/>
      <c r="O590" s="407"/>
      <c r="P590" s="407"/>
      <c r="Q590" s="407"/>
      <c r="R590" s="407"/>
      <c r="S590" s="407"/>
      <c r="T590" s="407"/>
      <c r="U590" s="407"/>
      <c r="V590" s="407"/>
      <c r="W590" s="407"/>
      <c r="X590" s="407"/>
      <c r="Y590" s="407"/>
      <c r="Z590" s="407"/>
    </row>
    <row r="591" spans="1:26" ht="12.75" customHeight="1">
      <c r="A591" s="407"/>
      <c r="B591" s="407"/>
      <c r="C591" s="544"/>
      <c r="D591" s="544"/>
      <c r="E591" s="544"/>
      <c r="F591" s="407"/>
      <c r="G591" s="407"/>
      <c r="H591" s="407"/>
      <c r="I591" s="407"/>
      <c r="J591" s="407"/>
      <c r="K591" s="407"/>
      <c r="L591" s="407"/>
      <c r="M591" s="407"/>
      <c r="N591" s="407"/>
      <c r="O591" s="407"/>
      <c r="P591" s="407"/>
      <c r="Q591" s="407"/>
      <c r="R591" s="407"/>
      <c r="S591" s="407"/>
      <c r="T591" s="407"/>
      <c r="U591" s="407"/>
      <c r="V591" s="407"/>
      <c r="W591" s="407"/>
      <c r="X591" s="407"/>
      <c r="Y591" s="407"/>
      <c r="Z591" s="407"/>
    </row>
    <row r="592" spans="1:26" ht="12.75" customHeight="1">
      <c r="A592" s="407"/>
      <c r="B592" s="407"/>
      <c r="C592" s="544"/>
      <c r="D592" s="544"/>
      <c r="E592" s="544"/>
      <c r="F592" s="407"/>
      <c r="G592" s="407"/>
      <c r="H592" s="407"/>
      <c r="I592" s="407"/>
      <c r="J592" s="407"/>
      <c r="K592" s="407"/>
      <c r="L592" s="407"/>
      <c r="M592" s="407"/>
      <c r="N592" s="407"/>
      <c r="O592" s="407"/>
      <c r="P592" s="407"/>
      <c r="Q592" s="407"/>
      <c r="R592" s="407"/>
      <c r="S592" s="407"/>
      <c r="T592" s="407"/>
      <c r="U592" s="407"/>
      <c r="V592" s="407"/>
      <c r="W592" s="407"/>
      <c r="X592" s="407"/>
      <c r="Y592" s="407"/>
      <c r="Z592" s="407"/>
    </row>
    <row r="593" spans="1:26" ht="12.75" customHeight="1">
      <c r="A593" s="407"/>
      <c r="B593" s="407"/>
      <c r="C593" s="544"/>
      <c r="D593" s="544"/>
      <c r="E593" s="544"/>
      <c r="F593" s="407"/>
      <c r="G593" s="407"/>
      <c r="H593" s="407"/>
      <c r="I593" s="407"/>
      <c r="J593" s="407"/>
      <c r="K593" s="407"/>
      <c r="L593" s="407"/>
      <c r="M593" s="407"/>
      <c r="N593" s="407"/>
      <c r="O593" s="407"/>
      <c r="P593" s="407"/>
      <c r="Q593" s="407"/>
      <c r="R593" s="407"/>
      <c r="S593" s="407"/>
      <c r="T593" s="407"/>
      <c r="U593" s="407"/>
      <c r="V593" s="407"/>
      <c r="W593" s="407"/>
      <c r="X593" s="407"/>
      <c r="Y593" s="407"/>
      <c r="Z593" s="407"/>
    </row>
    <row r="594" spans="1:26" ht="12.75" customHeight="1">
      <c r="A594" s="407"/>
      <c r="B594" s="407"/>
      <c r="C594" s="544"/>
      <c r="D594" s="544"/>
      <c r="E594" s="544"/>
      <c r="F594" s="407"/>
      <c r="G594" s="407"/>
      <c r="H594" s="407"/>
      <c r="I594" s="407"/>
      <c r="J594" s="407"/>
      <c r="K594" s="407"/>
      <c r="L594" s="407"/>
      <c r="M594" s="407"/>
      <c r="N594" s="407"/>
      <c r="O594" s="407"/>
      <c r="P594" s="407"/>
      <c r="Q594" s="407"/>
      <c r="R594" s="407"/>
      <c r="S594" s="407"/>
      <c r="T594" s="407"/>
      <c r="U594" s="407"/>
      <c r="V594" s="407"/>
      <c r="W594" s="407"/>
      <c r="X594" s="407"/>
      <c r="Y594" s="407"/>
      <c r="Z594" s="407"/>
    </row>
    <row r="595" spans="1:26" ht="12.75" customHeight="1">
      <c r="A595" s="407"/>
      <c r="B595" s="407"/>
      <c r="C595" s="544"/>
      <c r="D595" s="544"/>
      <c r="E595" s="544"/>
      <c r="F595" s="407"/>
      <c r="G595" s="407"/>
      <c r="H595" s="407"/>
      <c r="I595" s="407"/>
      <c r="J595" s="407"/>
      <c r="K595" s="407"/>
      <c r="L595" s="407"/>
      <c r="M595" s="407"/>
      <c r="N595" s="407"/>
      <c r="O595" s="407"/>
      <c r="P595" s="407"/>
      <c r="Q595" s="407"/>
      <c r="R595" s="407"/>
      <c r="S595" s="407"/>
      <c r="T595" s="407"/>
      <c r="U595" s="407"/>
      <c r="V595" s="407"/>
      <c r="W595" s="407"/>
      <c r="X595" s="407"/>
      <c r="Y595" s="407"/>
      <c r="Z595" s="407"/>
    </row>
    <row r="596" spans="1:26" ht="12.75" customHeight="1">
      <c r="A596" s="407"/>
      <c r="B596" s="407"/>
      <c r="C596" s="544"/>
      <c r="D596" s="544"/>
      <c r="E596" s="544"/>
      <c r="F596" s="407"/>
      <c r="G596" s="407"/>
      <c r="H596" s="407"/>
      <c r="I596" s="407"/>
      <c r="J596" s="407"/>
      <c r="K596" s="407"/>
      <c r="L596" s="407"/>
      <c r="M596" s="407"/>
      <c r="N596" s="407"/>
      <c r="O596" s="407"/>
      <c r="P596" s="407"/>
      <c r="Q596" s="407"/>
      <c r="R596" s="407"/>
      <c r="S596" s="407"/>
      <c r="T596" s="407"/>
      <c r="U596" s="407"/>
      <c r="V596" s="407"/>
      <c r="W596" s="407"/>
      <c r="X596" s="407"/>
      <c r="Y596" s="407"/>
      <c r="Z596" s="407"/>
    </row>
    <row r="597" spans="1:26" ht="12.75" customHeight="1">
      <c r="A597" s="407"/>
      <c r="B597" s="407"/>
      <c r="C597" s="544"/>
      <c r="D597" s="544"/>
      <c r="E597" s="544"/>
      <c r="F597" s="407"/>
      <c r="G597" s="407"/>
      <c r="H597" s="407"/>
      <c r="I597" s="407"/>
      <c r="J597" s="407"/>
      <c r="K597" s="407"/>
      <c r="L597" s="407"/>
      <c r="M597" s="407"/>
      <c r="N597" s="407"/>
      <c r="O597" s="407"/>
      <c r="P597" s="407"/>
      <c r="Q597" s="407"/>
      <c r="R597" s="407"/>
      <c r="S597" s="407"/>
      <c r="T597" s="407"/>
      <c r="U597" s="407"/>
      <c r="V597" s="407"/>
      <c r="W597" s="407"/>
      <c r="X597" s="407"/>
      <c r="Y597" s="407"/>
      <c r="Z597" s="407"/>
    </row>
    <row r="598" spans="1:26" ht="12.75" customHeight="1">
      <c r="A598" s="407"/>
      <c r="B598" s="407"/>
      <c r="C598" s="544"/>
      <c r="D598" s="544"/>
      <c r="E598" s="544"/>
      <c r="F598" s="407"/>
      <c r="G598" s="407"/>
      <c r="H598" s="407"/>
      <c r="I598" s="407"/>
      <c r="J598" s="407"/>
      <c r="K598" s="407"/>
      <c r="L598" s="407"/>
      <c r="M598" s="407"/>
      <c r="N598" s="407"/>
      <c r="O598" s="407"/>
      <c r="P598" s="407"/>
      <c r="Q598" s="407"/>
      <c r="R598" s="407"/>
      <c r="S598" s="407"/>
      <c r="T598" s="407"/>
      <c r="U598" s="407"/>
      <c r="V598" s="407"/>
      <c r="W598" s="407"/>
      <c r="X598" s="407"/>
      <c r="Y598" s="407"/>
      <c r="Z598" s="407"/>
    </row>
    <row r="599" spans="1:26" ht="12.75" customHeight="1">
      <c r="A599" s="407"/>
      <c r="B599" s="407"/>
      <c r="C599" s="544"/>
      <c r="D599" s="544"/>
      <c r="E599" s="544"/>
      <c r="F599" s="407"/>
      <c r="G599" s="407"/>
      <c r="H599" s="407"/>
      <c r="I599" s="407"/>
      <c r="J599" s="407"/>
      <c r="K599" s="407"/>
      <c r="L599" s="407"/>
      <c r="M599" s="407"/>
      <c r="N599" s="407"/>
      <c r="O599" s="407"/>
      <c r="P599" s="407"/>
      <c r="Q599" s="407"/>
      <c r="R599" s="407"/>
      <c r="S599" s="407"/>
      <c r="T599" s="407"/>
      <c r="U599" s="407"/>
      <c r="V599" s="407"/>
      <c r="W599" s="407"/>
      <c r="X599" s="407"/>
      <c r="Y599" s="407"/>
      <c r="Z599" s="407"/>
    </row>
    <row r="600" spans="1:26" ht="12.75" customHeight="1">
      <c r="A600" s="407"/>
      <c r="B600" s="407"/>
      <c r="C600" s="544"/>
      <c r="D600" s="544"/>
      <c r="E600" s="544"/>
      <c r="F600" s="407"/>
      <c r="G600" s="407"/>
      <c r="H600" s="407"/>
      <c r="I600" s="407"/>
      <c r="J600" s="407"/>
      <c r="K600" s="407"/>
      <c r="L600" s="407"/>
      <c r="M600" s="407"/>
      <c r="N600" s="407"/>
      <c r="O600" s="407"/>
      <c r="P600" s="407"/>
      <c r="Q600" s="407"/>
      <c r="R600" s="407"/>
      <c r="S600" s="407"/>
      <c r="T600" s="407"/>
      <c r="U600" s="407"/>
      <c r="V600" s="407"/>
      <c r="W600" s="407"/>
      <c r="X600" s="407"/>
      <c r="Y600" s="407"/>
      <c r="Z600" s="407"/>
    </row>
    <row r="601" spans="1:26" ht="12.75" customHeight="1">
      <c r="A601" s="407"/>
      <c r="B601" s="407"/>
      <c r="C601" s="544"/>
      <c r="D601" s="544"/>
      <c r="E601" s="544"/>
      <c r="F601" s="407"/>
      <c r="G601" s="407"/>
      <c r="H601" s="407"/>
      <c r="I601" s="407"/>
      <c r="J601" s="407"/>
      <c r="K601" s="407"/>
      <c r="L601" s="407"/>
      <c r="M601" s="407"/>
      <c r="N601" s="407"/>
      <c r="O601" s="407"/>
      <c r="P601" s="407"/>
      <c r="Q601" s="407"/>
      <c r="R601" s="407"/>
      <c r="S601" s="407"/>
      <c r="T601" s="407"/>
      <c r="U601" s="407"/>
      <c r="V601" s="407"/>
      <c r="W601" s="407"/>
      <c r="X601" s="407"/>
      <c r="Y601" s="407"/>
      <c r="Z601" s="407"/>
    </row>
    <row r="602" spans="1:26" ht="12.75" customHeight="1">
      <c r="A602" s="407"/>
      <c r="B602" s="407"/>
      <c r="C602" s="544"/>
      <c r="D602" s="544"/>
      <c r="E602" s="544"/>
      <c r="F602" s="407"/>
      <c r="G602" s="407"/>
      <c r="H602" s="407"/>
      <c r="I602" s="407"/>
      <c r="J602" s="407"/>
      <c r="K602" s="407"/>
      <c r="L602" s="407"/>
      <c r="M602" s="407"/>
      <c r="N602" s="407"/>
      <c r="O602" s="407"/>
      <c r="P602" s="407"/>
      <c r="Q602" s="407"/>
      <c r="R602" s="407"/>
      <c r="S602" s="407"/>
      <c r="T602" s="407"/>
      <c r="U602" s="407"/>
      <c r="V602" s="407"/>
      <c r="W602" s="407"/>
      <c r="X602" s="407"/>
      <c r="Y602" s="407"/>
      <c r="Z602" s="407"/>
    </row>
    <row r="603" spans="1:26" ht="12.75" customHeight="1">
      <c r="A603" s="407"/>
      <c r="B603" s="407"/>
      <c r="C603" s="544"/>
      <c r="D603" s="544"/>
      <c r="E603" s="544"/>
      <c r="F603" s="407"/>
      <c r="G603" s="407"/>
      <c r="H603" s="407"/>
      <c r="I603" s="407"/>
      <c r="J603" s="407"/>
      <c r="K603" s="407"/>
      <c r="L603" s="407"/>
      <c r="M603" s="407"/>
      <c r="N603" s="407"/>
      <c r="O603" s="407"/>
      <c r="P603" s="407"/>
      <c r="Q603" s="407"/>
      <c r="R603" s="407"/>
      <c r="S603" s="407"/>
      <c r="T603" s="407"/>
      <c r="U603" s="407"/>
      <c r="V603" s="407"/>
      <c r="W603" s="407"/>
      <c r="X603" s="407"/>
      <c r="Y603" s="407"/>
      <c r="Z603" s="407"/>
    </row>
    <row r="604" spans="1:26" ht="12.75" customHeight="1">
      <c r="A604" s="407"/>
      <c r="B604" s="407"/>
      <c r="C604" s="544"/>
      <c r="D604" s="544"/>
      <c r="E604" s="544"/>
      <c r="F604" s="407"/>
      <c r="G604" s="407"/>
      <c r="H604" s="407"/>
      <c r="I604" s="407"/>
      <c r="J604" s="407"/>
      <c r="K604" s="407"/>
      <c r="L604" s="407"/>
      <c r="M604" s="407"/>
      <c r="N604" s="407"/>
      <c r="O604" s="407"/>
      <c r="P604" s="407"/>
      <c r="Q604" s="407"/>
      <c r="R604" s="407"/>
      <c r="S604" s="407"/>
      <c r="T604" s="407"/>
      <c r="U604" s="407"/>
      <c r="V604" s="407"/>
      <c r="W604" s="407"/>
      <c r="X604" s="407"/>
      <c r="Y604" s="407"/>
      <c r="Z604" s="407"/>
    </row>
    <row r="605" spans="1:26" ht="12.75" customHeight="1">
      <c r="A605" s="407"/>
      <c r="B605" s="407"/>
      <c r="C605" s="544"/>
      <c r="D605" s="544"/>
      <c r="E605" s="544"/>
      <c r="F605" s="407"/>
      <c r="G605" s="407"/>
      <c r="H605" s="407"/>
      <c r="I605" s="407"/>
      <c r="J605" s="407"/>
      <c r="K605" s="407"/>
      <c r="L605" s="407"/>
      <c r="M605" s="407"/>
      <c r="N605" s="407"/>
      <c r="O605" s="407"/>
      <c r="P605" s="407"/>
      <c r="Q605" s="407"/>
      <c r="R605" s="407"/>
      <c r="S605" s="407"/>
      <c r="T605" s="407"/>
      <c r="U605" s="407"/>
      <c r="V605" s="407"/>
      <c r="W605" s="407"/>
      <c r="X605" s="407"/>
      <c r="Y605" s="407"/>
      <c r="Z605" s="407"/>
    </row>
    <row r="606" spans="1:26" ht="12.75" customHeight="1">
      <c r="A606" s="407"/>
      <c r="B606" s="407"/>
      <c r="C606" s="544"/>
      <c r="D606" s="544"/>
      <c r="E606" s="544"/>
      <c r="F606" s="407"/>
      <c r="G606" s="407"/>
      <c r="H606" s="407"/>
      <c r="I606" s="407"/>
      <c r="J606" s="407"/>
      <c r="K606" s="407"/>
      <c r="L606" s="407"/>
      <c r="M606" s="407"/>
      <c r="N606" s="407"/>
      <c r="O606" s="407"/>
      <c r="P606" s="407"/>
      <c r="Q606" s="407"/>
      <c r="R606" s="407"/>
      <c r="S606" s="407"/>
      <c r="T606" s="407"/>
      <c r="U606" s="407"/>
      <c r="V606" s="407"/>
      <c r="W606" s="407"/>
      <c r="X606" s="407"/>
      <c r="Y606" s="407"/>
      <c r="Z606" s="407"/>
    </row>
    <row r="607" spans="1:26" ht="12.75" customHeight="1">
      <c r="A607" s="407"/>
      <c r="B607" s="407"/>
      <c r="C607" s="544"/>
      <c r="D607" s="544"/>
      <c r="E607" s="544"/>
      <c r="F607" s="407"/>
      <c r="G607" s="407"/>
      <c r="H607" s="407"/>
      <c r="I607" s="407"/>
      <c r="J607" s="407"/>
      <c r="K607" s="407"/>
      <c r="L607" s="407"/>
      <c r="M607" s="407"/>
      <c r="N607" s="407"/>
      <c r="O607" s="407"/>
      <c r="P607" s="407"/>
      <c r="Q607" s="407"/>
      <c r="R607" s="407"/>
      <c r="S607" s="407"/>
      <c r="T607" s="407"/>
      <c r="U607" s="407"/>
      <c r="V607" s="407"/>
      <c r="W607" s="407"/>
      <c r="X607" s="407"/>
      <c r="Y607" s="407"/>
      <c r="Z607" s="407"/>
    </row>
    <row r="608" spans="1:26" ht="12.75" customHeight="1">
      <c r="A608" s="407"/>
      <c r="B608" s="407"/>
      <c r="C608" s="544"/>
      <c r="D608" s="544"/>
      <c r="E608" s="544"/>
      <c r="F608" s="407"/>
      <c r="G608" s="407"/>
      <c r="H608" s="407"/>
      <c r="I608" s="407"/>
      <c r="J608" s="407"/>
      <c r="K608" s="407"/>
      <c r="L608" s="407"/>
      <c r="M608" s="407"/>
      <c r="N608" s="407"/>
      <c r="O608" s="407"/>
      <c r="P608" s="407"/>
      <c r="Q608" s="407"/>
      <c r="R608" s="407"/>
      <c r="S608" s="407"/>
      <c r="T608" s="407"/>
      <c r="U608" s="407"/>
      <c r="V608" s="407"/>
      <c r="W608" s="407"/>
      <c r="X608" s="407"/>
      <c r="Y608" s="407"/>
      <c r="Z608" s="407"/>
    </row>
    <row r="609" spans="1:26" ht="12.75" customHeight="1">
      <c r="A609" s="407"/>
      <c r="B609" s="407"/>
      <c r="C609" s="544"/>
      <c r="D609" s="544"/>
      <c r="E609" s="544"/>
      <c r="F609" s="407"/>
      <c r="G609" s="407"/>
      <c r="H609" s="407"/>
      <c r="I609" s="407"/>
      <c r="J609" s="407"/>
      <c r="K609" s="407"/>
      <c r="L609" s="407"/>
      <c r="M609" s="407"/>
      <c r="N609" s="407"/>
      <c r="O609" s="407"/>
      <c r="P609" s="407"/>
      <c r="Q609" s="407"/>
      <c r="R609" s="407"/>
      <c r="S609" s="407"/>
      <c r="T609" s="407"/>
      <c r="U609" s="407"/>
      <c r="V609" s="407"/>
      <c r="W609" s="407"/>
      <c r="X609" s="407"/>
      <c r="Y609" s="407"/>
      <c r="Z609" s="407"/>
    </row>
    <row r="610" spans="1:26" ht="12.75" customHeight="1">
      <c r="A610" s="407"/>
      <c r="B610" s="407"/>
      <c r="C610" s="544"/>
      <c r="D610" s="544"/>
      <c r="E610" s="544"/>
      <c r="F610" s="407"/>
      <c r="G610" s="407"/>
      <c r="H610" s="407"/>
      <c r="I610" s="407"/>
      <c r="J610" s="407"/>
      <c r="K610" s="407"/>
      <c r="L610" s="407"/>
      <c r="M610" s="407"/>
      <c r="N610" s="407"/>
      <c r="O610" s="407"/>
      <c r="P610" s="407"/>
      <c r="Q610" s="407"/>
      <c r="R610" s="407"/>
      <c r="S610" s="407"/>
      <c r="T610" s="407"/>
      <c r="U610" s="407"/>
      <c r="V610" s="407"/>
      <c r="W610" s="407"/>
      <c r="X610" s="407"/>
      <c r="Y610" s="407"/>
      <c r="Z610" s="407"/>
    </row>
    <row r="611" spans="1:26" ht="12.75" customHeight="1">
      <c r="A611" s="407"/>
      <c r="B611" s="407"/>
      <c r="C611" s="544"/>
      <c r="D611" s="544"/>
      <c r="E611" s="544"/>
      <c r="F611" s="407"/>
      <c r="G611" s="407"/>
      <c r="H611" s="407"/>
      <c r="I611" s="407"/>
      <c r="J611" s="407"/>
      <c r="K611" s="407"/>
      <c r="L611" s="407"/>
      <c r="M611" s="407"/>
      <c r="N611" s="407"/>
      <c r="O611" s="407"/>
      <c r="P611" s="407"/>
      <c r="Q611" s="407"/>
      <c r="R611" s="407"/>
      <c r="S611" s="407"/>
      <c r="T611" s="407"/>
      <c r="U611" s="407"/>
      <c r="V611" s="407"/>
      <c r="W611" s="407"/>
      <c r="X611" s="407"/>
      <c r="Y611" s="407"/>
      <c r="Z611" s="407"/>
    </row>
    <row r="612" spans="1:26" ht="12.75" customHeight="1">
      <c r="A612" s="407"/>
      <c r="B612" s="407"/>
      <c r="C612" s="544"/>
      <c r="D612" s="544"/>
      <c r="E612" s="544"/>
      <c r="F612" s="407"/>
      <c r="G612" s="407"/>
      <c r="H612" s="407"/>
      <c r="I612" s="407"/>
      <c r="J612" s="407"/>
      <c r="K612" s="407"/>
      <c r="L612" s="407"/>
      <c r="M612" s="407"/>
      <c r="N612" s="407"/>
      <c r="O612" s="407"/>
      <c r="P612" s="407"/>
      <c r="Q612" s="407"/>
      <c r="R612" s="407"/>
      <c r="S612" s="407"/>
      <c r="T612" s="407"/>
      <c r="U612" s="407"/>
      <c r="V612" s="407"/>
      <c r="W612" s="407"/>
      <c r="X612" s="407"/>
      <c r="Y612" s="407"/>
      <c r="Z612" s="407"/>
    </row>
    <row r="613" spans="1:26" ht="12.75" customHeight="1">
      <c r="A613" s="407"/>
      <c r="B613" s="407"/>
      <c r="C613" s="544"/>
      <c r="D613" s="544"/>
      <c r="E613" s="544"/>
      <c r="F613" s="407"/>
      <c r="G613" s="407"/>
      <c r="H613" s="407"/>
      <c r="I613" s="407"/>
      <c r="J613" s="407"/>
      <c r="K613" s="407"/>
      <c r="L613" s="407"/>
      <c r="M613" s="407"/>
      <c r="N613" s="407"/>
      <c r="O613" s="407"/>
      <c r="P613" s="407"/>
      <c r="Q613" s="407"/>
      <c r="R613" s="407"/>
      <c r="S613" s="407"/>
      <c r="T613" s="407"/>
      <c r="U613" s="407"/>
      <c r="V613" s="407"/>
      <c r="W613" s="407"/>
      <c r="X613" s="407"/>
      <c r="Y613" s="407"/>
      <c r="Z613" s="407"/>
    </row>
    <row r="614" spans="1:26" ht="12.75" customHeight="1">
      <c r="A614" s="407"/>
      <c r="B614" s="407"/>
      <c r="C614" s="544"/>
      <c r="D614" s="544"/>
      <c r="E614" s="544"/>
      <c r="F614" s="407"/>
      <c r="G614" s="407"/>
      <c r="H614" s="407"/>
      <c r="I614" s="407"/>
      <c r="J614" s="407"/>
      <c r="K614" s="407"/>
      <c r="L614" s="407"/>
      <c r="M614" s="407"/>
      <c r="N614" s="407"/>
      <c r="O614" s="407"/>
      <c r="P614" s="407"/>
      <c r="Q614" s="407"/>
      <c r="R614" s="407"/>
      <c r="S614" s="407"/>
      <c r="T614" s="407"/>
      <c r="U614" s="407"/>
      <c r="V614" s="407"/>
      <c r="W614" s="407"/>
      <c r="X614" s="407"/>
      <c r="Y614" s="407"/>
      <c r="Z614" s="407"/>
    </row>
    <row r="615" spans="1:26" ht="12.75" customHeight="1">
      <c r="A615" s="407"/>
      <c r="B615" s="407"/>
      <c r="C615" s="544"/>
      <c r="D615" s="544"/>
      <c r="E615" s="544"/>
      <c r="F615" s="407"/>
      <c r="G615" s="407"/>
      <c r="H615" s="407"/>
      <c r="I615" s="407"/>
      <c r="J615" s="407"/>
      <c r="K615" s="407"/>
      <c r="L615" s="407"/>
      <c r="M615" s="407"/>
      <c r="N615" s="407"/>
      <c r="O615" s="407"/>
      <c r="P615" s="407"/>
      <c r="Q615" s="407"/>
      <c r="R615" s="407"/>
      <c r="S615" s="407"/>
      <c r="T615" s="407"/>
      <c r="U615" s="407"/>
      <c r="V615" s="407"/>
      <c r="W615" s="407"/>
      <c r="X615" s="407"/>
      <c r="Y615" s="407"/>
      <c r="Z615" s="407"/>
    </row>
    <row r="616" spans="1:26" ht="12.75" customHeight="1">
      <c r="A616" s="407"/>
      <c r="B616" s="407"/>
      <c r="C616" s="544"/>
      <c r="D616" s="544"/>
      <c r="E616" s="544"/>
      <c r="F616" s="407"/>
      <c r="G616" s="407"/>
      <c r="H616" s="407"/>
      <c r="I616" s="407"/>
      <c r="J616" s="407"/>
      <c r="K616" s="407"/>
      <c r="L616" s="407"/>
      <c r="M616" s="407"/>
      <c r="N616" s="407"/>
      <c r="O616" s="407"/>
      <c r="P616" s="407"/>
      <c r="Q616" s="407"/>
      <c r="R616" s="407"/>
      <c r="S616" s="407"/>
      <c r="T616" s="407"/>
      <c r="U616" s="407"/>
      <c r="V616" s="407"/>
      <c r="W616" s="407"/>
      <c r="X616" s="407"/>
      <c r="Y616" s="407"/>
      <c r="Z616" s="407"/>
    </row>
    <row r="617" spans="1:26" ht="12.75" customHeight="1">
      <c r="A617" s="407"/>
      <c r="B617" s="407"/>
      <c r="C617" s="544"/>
      <c r="D617" s="544"/>
      <c r="E617" s="544"/>
      <c r="F617" s="407"/>
      <c r="G617" s="407"/>
      <c r="H617" s="407"/>
      <c r="I617" s="407"/>
      <c r="J617" s="407"/>
      <c r="K617" s="407"/>
      <c r="L617" s="407"/>
      <c r="M617" s="407"/>
      <c r="N617" s="407"/>
      <c r="O617" s="407"/>
      <c r="P617" s="407"/>
      <c r="Q617" s="407"/>
      <c r="R617" s="407"/>
      <c r="S617" s="407"/>
      <c r="T617" s="407"/>
      <c r="U617" s="407"/>
      <c r="V617" s="407"/>
      <c r="W617" s="407"/>
      <c r="X617" s="407"/>
      <c r="Y617" s="407"/>
      <c r="Z617" s="407"/>
    </row>
    <row r="618" spans="1:26" ht="12.75" customHeight="1">
      <c r="A618" s="407"/>
      <c r="B618" s="407"/>
      <c r="C618" s="544"/>
      <c r="D618" s="544"/>
      <c r="E618" s="544"/>
      <c r="F618" s="407"/>
      <c r="G618" s="407"/>
      <c r="H618" s="407"/>
      <c r="I618" s="407"/>
      <c r="J618" s="407"/>
      <c r="K618" s="407"/>
      <c r="L618" s="407"/>
      <c r="M618" s="407"/>
      <c r="N618" s="407"/>
      <c r="O618" s="407"/>
      <c r="P618" s="407"/>
      <c r="Q618" s="407"/>
      <c r="R618" s="407"/>
      <c r="S618" s="407"/>
      <c r="T618" s="407"/>
      <c r="U618" s="407"/>
      <c r="V618" s="407"/>
      <c r="W618" s="407"/>
      <c r="X618" s="407"/>
      <c r="Y618" s="407"/>
      <c r="Z618" s="407"/>
    </row>
    <row r="619" spans="1:26" ht="12.75" customHeight="1">
      <c r="A619" s="407"/>
      <c r="B619" s="407"/>
      <c r="C619" s="544"/>
      <c r="D619" s="544"/>
      <c r="E619" s="544"/>
      <c r="F619" s="407"/>
      <c r="G619" s="407"/>
      <c r="H619" s="407"/>
      <c r="I619" s="407"/>
      <c r="J619" s="407"/>
      <c r="K619" s="407"/>
      <c r="L619" s="407"/>
      <c r="M619" s="407"/>
      <c r="N619" s="407"/>
      <c r="O619" s="407"/>
      <c r="P619" s="407"/>
      <c r="Q619" s="407"/>
      <c r="R619" s="407"/>
      <c r="S619" s="407"/>
      <c r="T619" s="407"/>
      <c r="U619" s="407"/>
      <c r="V619" s="407"/>
      <c r="W619" s="407"/>
      <c r="X619" s="407"/>
      <c r="Y619" s="407"/>
      <c r="Z619" s="407"/>
    </row>
    <row r="620" spans="1:26" ht="12.75" customHeight="1">
      <c r="A620" s="407"/>
      <c r="B620" s="407"/>
      <c r="C620" s="544"/>
      <c r="D620" s="544"/>
      <c r="E620" s="544"/>
      <c r="F620" s="407"/>
      <c r="G620" s="407"/>
      <c r="H620" s="407"/>
      <c r="I620" s="407"/>
      <c r="J620" s="407"/>
      <c r="K620" s="407"/>
      <c r="L620" s="407"/>
      <c r="M620" s="407"/>
      <c r="N620" s="407"/>
      <c r="O620" s="407"/>
      <c r="P620" s="407"/>
      <c r="Q620" s="407"/>
      <c r="R620" s="407"/>
      <c r="S620" s="407"/>
      <c r="T620" s="407"/>
      <c r="U620" s="407"/>
      <c r="V620" s="407"/>
      <c r="W620" s="407"/>
      <c r="X620" s="407"/>
      <c r="Y620" s="407"/>
      <c r="Z620" s="407"/>
    </row>
    <row r="621" spans="1:26" ht="12.75" customHeight="1">
      <c r="A621" s="407"/>
      <c r="B621" s="407"/>
      <c r="C621" s="544"/>
      <c r="D621" s="544"/>
      <c r="E621" s="544"/>
      <c r="F621" s="407"/>
      <c r="G621" s="407"/>
      <c r="H621" s="407"/>
      <c r="I621" s="407"/>
      <c r="J621" s="407"/>
      <c r="K621" s="407"/>
      <c r="L621" s="407"/>
      <c r="M621" s="407"/>
      <c r="N621" s="407"/>
      <c r="O621" s="407"/>
      <c r="P621" s="407"/>
      <c r="Q621" s="407"/>
      <c r="R621" s="407"/>
      <c r="S621" s="407"/>
      <c r="T621" s="407"/>
      <c r="U621" s="407"/>
      <c r="V621" s="407"/>
      <c r="W621" s="407"/>
      <c r="X621" s="407"/>
      <c r="Y621" s="407"/>
      <c r="Z621" s="407"/>
    </row>
    <row r="622" spans="1:26" ht="12.75" customHeight="1">
      <c r="A622" s="407"/>
      <c r="B622" s="407"/>
      <c r="C622" s="544"/>
      <c r="D622" s="544"/>
      <c r="E622" s="544"/>
      <c r="F622" s="407"/>
      <c r="G622" s="407"/>
      <c r="H622" s="407"/>
      <c r="I622" s="407"/>
      <c r="J622" s="407"/>
      <c r="K622" s="407"/>
      <c r="L622" s="407"/>
      <c r="M622" s="407"/>
      <c r="N622" s="407"/>
      <c r="O622" s="407"/>
      <c r="P622" s="407"/>
      <c r="Q622" s="407"/>
      <c r="R622" s="407"/>
      <c r="S622" s="407"/>
      <c r="T622" s="407"/>
      <c r="U622" s="407"/>
      <c r="V622" s="407"/>
      <c r="W622" s="407"/>
      <c r="X622" s="407"/>
      <c r="Y622" s="407"/>
      <c r="Z622" s="407"/>
    </row>
    <row r="623" spans="1:26" ht="12.75" customHeight="1">
      <c r="A623" s="407"/>
      <c r="B623" s="407"/>
      <c r="C623" s="544"/>
      <c r="D623" s="544"/>
      <c r="E623" s="544"/>
      <c r="F623" s="407"/>
      <c r="G623" s="407"/>
      <c r="H623" s="407"/>
      <c r="I623" s="407"/>
      <c r="J623" s="407"/>
      <c r="K623" s="407"/>
      <c r="L623" s="407"/>
      <c r="M623" s="407"/>
      <c r="N623" s="407"/>
      <c r="O623" s="407"/>
      <c r="P623" s="407"/>
      <c r="Q623" s="407"/>
      <c r="R623" s="407"/>
      <c r="S623" s="407"/>
      <c r="T623" s="407"/>
      <c r="U623" s="407"/>
      <c r="V623" s="407"/>
      <c r="W623" s="407"/>
      <c r="X623" s="407"/>
      <c r="Y623" s="407"/>
      <c r="Z623" s="407"/>
    </row>
    <row r="624" spans="1:26" ht="12.75" customHeight="1">
      <c r="A624" s="407"/>
      <c r="B624" s="407"/>
      <c r="C624" s="544"/>
      <c r="D624" s="544"/>
      <c r="E624" s="544"/>
      <c r="F624" s="407"/>
      <c r="G624" s="407"/>
      <c r="H624" s="407"/>
      <c r="I624" s="407"/>
      <c r="J624" s="407"/>
      <c r="K624" s="407"/>
      <c r="L624" s="407"/>
      <c r="M624" s="407"/>
      <c r="N624" s="407"/>
      <c r="O624" s="407"/>
      <c r="P624" s="407"/>
      <c r="Q624" s="407"/>
      <c r="R624" s="407"/>
      <c r="S624" s="407"/>
      <c r="T624" s="407"/>
      <c r="U624" s="407"/>
      <c r="V624" s="407"/>
      <c r="W624" s="407"/>
      <c r="X624" s="407"/>
      <c r="Y624" s="407"/>
      <c r="Z624" s="407"/>
    </row>
    <row r="625" spans="1:26" ht="12.75" customHeight="1">
      <c r="A625" s="407"/>
      <c r="B625" s="407"/>
      <c r="C625" s="544"/>
      <c r="D625" s="544"/>
      <c r="E625" s="544"/>
      <c r="F625" s="407"/>
      <c r="G625" s="407"/>
      <c r="H625" s="407"/>
      <c r="I625" s="407"/>
      <c r="J625" s="407"/>
      <c r="K625" s="407"/>
      <c r="L625" s="407"/>
      <c r="M625" s="407"/>
      <c r="N625" s="407"/>
      <c r="O625" s="407"/>
      <c r="P625" s="407"/>
      <c r="Q625" s="407"/>
      <c r="R625" s="407"/>
      <c r="S625" s="407"/>
      <c r="T625" s="407"/>
      <c r="U625" s="407"/>
      <c r="V625" s="407"/>
      <c r="W625" s="407"/>
      <c r="X625" s="407"/>
      <c r="Y625" s="407"/>
      <c r="Z625" s="407"/>
    </row>
    <row r="626" spans="1:26" ht="12.75" customHeight="1">
      <c r="A626" s="407"/>
      <c r="B626" s="407"/>
      <c r="C626" s="544"/>
      <c r="D626" s="544"/>
      <c r="E626" s="544"/>
      <c r="F626" s="407"/>
      <c r="G626" s="407"/>
      <c r="H626" s="407"/>
      <c r="I626" s="407"/>
      <c r="J626" s="407"/>
      <c r="K626" s="407"/>
      <c r="L626" s="407"/>
      <c r="M626" s="407"/>
      <c r="N626" s="407"/>
      <c r="O626" s="407"/>
      <c r="P626" s="407"/>
      <c r="Q626" s="407"/>
      <c r="R626" s="407"/>
      <c r="S626" s="407"/>
      <c r="T626" s="407"/>
      <c r="U626" s="407"/>
      <c r="V626" s="407"/>
      <c r="W626" s="407"/>
      <c r="X626" s="407"/>
      <c r="Y626" s="407"/>
      <c r="Z626" s="407"/>
    </row>
    <row r="627" spans="1:26" ht="12.75" customHeight="1">
      <c r="A627" s="407"/>
      <c r="B627" s="407"/>
      <c r="C627" s="544"/>
      <c r="D627" s="544"/>
      <c r="E627" s="544"/>
      <c r="F627" s="407"/>
      <c r="G627" s="407"/>
      <c r="H627" s="407"/>
      <c r="I627" s="407"/>
      <c r="J627" s="407"/>
      <c r="K627" s="407"/>
      <c r="L627" s="407"/>
      <c r="M627" s="407"/>
      <c r="N627" s="407"/>
      <c r="O627" s="407"/>
      <c r="P627" s="407"/>
      <c r="Q627" s="407"/>
      <c r="R627" s="407"/>
      <c r="S627" s="407"/>
      <c r="T627" s="407"/>
      <c r="U627" s="407"/>
      <c r="V627" s="407"/>
      <c r="W627" s="407"/>
      <c r="X627" s="407"/>
      <c r="Y627" s="407"/>
      <c r="Z627" s="407"/>
    </row>
    <row r="628" spans="1:26" ht="12.75" customHeight="1">
      <c r="A628" s="407"/>
      <c r="B628" s="407"/>
      <c r="C628" s="544"/>
      <c r="D628" s="544"/>
      <c r="E628" s="544"/>
      <c r="F628" s="407"/>
      <c r="G628" s="407"/>
      <c r="H628" s="407"/>
      <c r="I628" s="407"/>
      <c r="J628" s="407"/>
      <c r="K628" s="407"/>
      <c r="L628" s="407"/>
      <c r="M628" s="407"/>
      <c r="N628" s="407"/>
      <c r="O628" s="407"/>
      <c r="P628" s="407"/>
      <c r="Q628" s="407"/>
      <c r="R628" s="407"/>
      <c r="S628" s="407"/>
      <c r="T628" s="407"/>
      <c r="U628" s="407"/>
      <c r="V628" s="407"/>
      <c r="W628" s="407"/>
      <c r="X628" s="407"/>
      <c r="Y628" s="407"/>
      <c r="Z628" s="407"/>
    </row>
    <row r="629" spans="1:26" ht="12.75" customHeight="1">
      <c r="A629" s="407"/>
      <c r="B629" s="407"/>
      <c r="C629" s="544"/>
      <c r="D629" s="544"/>
      <c r="E629" s="544"/>
      <c r="F629" s="407"/>
      <c r="G629" s="407"/>
      <c r="H629" s="407"/>
      <c r="I629" s="407"/>
      <c r="J629" s="407"/>
      <c r="K629" s="407"/>
      <c r="L629" s="407"/>
      <c r="M629" s="407"/>
      <c r="N629" s="407"/>
      <c r="O629" s="407"/>
      <c r="P629" s="407"/>
      <c r="Q629" s="407"/>
      <c r="R629" s="407"/>
      <c r="S629" s="407"/>
      <c r="T629" s="407"/>
      <c r="U629" s="407"/>
      <c r="V629" s="407"/>
      <c r="W629" s="407"/>
      <c r="X629" s="407"/>
      <c r="Y629" s="407"/>
      <c r="Z629" s="407"/>
    </row>
    <row r="630" spans="1:26" ht="12.75" customHeight="1">
      <c r="A630" s="407"/>
      <c r="B630" s="407"/>
      <c r="C630" s="544"/>
      <c r="D630" s="544"/>
      <c r="E630" s="544"/>
      <c r="F630" s="407"/>
      <c r="G630" s="407"/>
      <c r="H630" s="407"/>
      <c r="I630" s="407"/>
      <c r="J630" s="407"/>
      <c r="K630" s="407"/>
      <c r="L630" s="407"/>
      <c r="M630" s="407"/>
      <c r="N630" s="407"/>
      <c r="O630" s="407"/>
      <c r="P630" s="407"/>
      <c r="Q630" s="407"/>
      <c r="R630" s="407"/>
      <c r="S630" s="407"/>
      <c r="T630" s="407"/>
      <c r="U630" s="407"/>
      <c r="V630" s="407"/>
      <c r="W630" s="407"/>
      <c r="X630" s="407"/>
      <c r="Y630" s="407"/>
      <c r="Z630" s="407"/>
    </row>
    <row r="631" spans="1:26" ht="12.75" customHeight="1">
      <c r="A631" s="407"/>
      <c r="B631" s="407"/>
      <c r="C631" s="544"/>
      <c r="D631" s="544"/>
      <c r="E631" s="544"/>
      <c r="F631" s="407"/>
      <c r="G631" s="407"/>
      <c r="H631" s="407"/>
      <c r="I631" s="407"/>
      <c r="J631" s="407"/>
      <c r="K631" s="407"/>
      <c r="L631" s="407"/>
      <c r="M631" s="407"/>
      <c r="N631" s="407"/>
      <c r="O631" s="407"/>
      <c r="P631" s="407"/>
      <c r="Q631" s="407"/>
      <c r="R631" s="407"/>
      <c r="S631" s="407"/>
      <c r="T631" s="407"/>
      <c r="U631" s="407"/>
      <c r="V631" s="407"/>
      <c r="W631" s="407"/>
      <c r="X631" s="407"/>
      <c r="Y631" s="407"/>
      <c r="Z631" s="407"/>
    </row>
    <row r="632" spans="1:26" ht="12.75" customHeight="1">
      <c r="A632" s="407"/>
      <c r="B632" s="407"/>
      <c r="C632" s="544"/>
      <c r="D632" s="544"/>
      <c r="E632" s="544"/>
      <c r="F632" s="407"/>
      <c r="G632" s="407"/>
      <c r="H632" s="407"/>
      <c r="I632" s="407"/>
      <c r="J632" s="407"/>
      <c r="K632" s="407"/>
      <c r="L632" s="407"/>
      <c r="M632" s="407"/>
      <c r="N632" s="407"/>
      <c r="O632" s="407"/>
      <c r="P632" s="407"/>
      <c r="Q632" s="407"/>
      <c r="R632" s="407"/>
      <c r="S632" s="407"/>
      <c r="T632" s="407"/>
      <c r="U632" s="407"/>
      <c r="V632" s="407"/>
      <c r="W632" s="407"/>
      <c r="X632" s="407"/>
      <c r="Y632" s="407"/>
      <c r="Z632" s="407"/>
    </row>
    <row r="633" spans="1:26" ht="12.75" customHeight="1">
      <c r="A633" s="407"/>
      <c r="B633" s="407"/>
      <c r="C633" s="544"/>
      <c r="D633" s="544"/>
      <c r="E633" s="544"/>
      <c r="F633" s="407"/>
      <c r="G633" s="407"/>
      <c r="H633" s="407"/>
      <c r="I633" s="407"/>
      <c r="J633" s="407"/>
      <c r="K633" s="407"/>
      <c r="L633" s="407"/>
      <c r="M633" s="407"/>
      <c r="N633" s="407"/>
      <c r="O633" s="407"/>
      <c r="P633" s="407"/>
      <c r="Q633" s="407"/>
      <c r="R633" s="407"/>
      <c r="S633" s="407"/>
      <c r="T633" s="407"/>
      <c r="U633" s="407"/>
      <c r="V633" s="407"/>
      <c r="W633" s="407"/>
      <c r="X633" s="407"/>
      <c r="Y633" s="407"/>
      <c r="Z633" s="407"/>
    </row>
    <row r="634" spans="1:26" ht="12.75" customHeight="1">
      <c r="A634" s="407"/>
      <c r="B634" s="407"/>
      <c r="C634" s="544"/>
      <c r="D634" s="544"/>
      <c r="E634" s="544"/>
      <c r="F634" s="407"/>
      <c r="G634" s="407"/>
      <c r="H634" s="407"/>
      <c r="I634" s="407"/>
      <c r="J634" s="407"/>
      <c r="K634" s="407"/>
      <c r="L634" s="407"/>
      <c r="M634" s="407"/>
      <c r="N634" s="407"/>
      <c r="O634" s="407"/>
      <c r="P634" s="407"/>
      <c r="Q634" s="407"/>
      <c r="R634" s="407"/>
      <c r="S634" s="407"/>
      <c r="T634" s="407"/>
      <c r="U634" s="407"/>
      <c r="V634" s="407"/>
      <c r="W634" s="407"/>
      <c r="X634" s="407"/>
      <c r="Y634" s="407"/>
      <c r="Z634" s="407"/>
    </row>
    <row r="635" spans="1:26" ht="12.75" customHeight="1">
      <c r="A635" s="407"/>
      <c r="B635" s="407"/>
      <c r="C635" s="544"/>
      <c r="D635" s="544"/>
      <c r="E635" s="544"/>
      <c r="F635" s="407"/>
      <c r="G635" s="407"/>
      <c r="H635" s="407"/>
      <c r="I635" s="407"/>
      <c r="J635" s="407"/>
      <c r="K635" s="407"/>
      <c r="L635" s="407"/>
      <c r="M635" s="407"/>
      <c r="N635" s="407"/>
      <c r="O635" s="407"/>
      <c r="P635" s="407"/>
      <c r="Q635" s="407"/>
      <c r="R635" s="407"/>
      <c r="S635" s="407"/>
      <c r="T635" s="407"/>
      <c r="U635" s="407"/>
      <c r="V635" s="407"/>
      <c r="W635" s="407"/>
      <c r="X635" s="407"/>
      <c r="Y635" s="407"/>
      <c r="Z635" s="407"/>
    </row>
    <row r="636" spans="1:26" ht="12.75" customHeight="1">
      <c r="A636" s="407"/>
      <c r="B636" s="407"/>
      <c r="C636" s="544"/>
      <c r="D636" s="544"/>
      <c r="E636" s="544"/>
      <c r="F636" s="407"/>
      <c r="G636" s="407"/>
      <c r="H636" s="407"/>
      <c r="I636" s="407"/>
      <c r="J636" s="407"/>
      <c r="K636" s="407"/>
      <c r="L636" s="407"/>
      <c r="M636" s="407"/>
      <c r="N636" s="407"/>
      <c r="O636" s="407"/>
      <c r="P636" s="407"/>
      <c r="Q636" s="407"/>
      <c r="R636" s="407"/>
      <c r="S636" s="407"/>
      <c r="T636" s="407"/>
      <c r="U636" s="407"/>
      <c r="V636" s="407"/>
      <c r="W636" s="407"/>
      <c r="X636" s="407"/>
      <c r="Y636" s="407"/>
      <c r="Z636" s="407"/>
    </row>
    <row r="637" spans="1:26" ht="12.75" customHeight="1">
      <c r="A637" s="407"/>
      <c r="B637" s="407"/>
      <c r="C637" s="544"/>
      <c r="D637" s="544"/>
      <c r="E637" s="544"/>
      <c r="F637" s="407"/>
      <c r="G637" s="407"/>
      <c r="H637" s="407"/>
      <c r="I637" s="407"/>
      <c r="J637" s="407"/>
      <c r="K637" s="407"/>
      <c r="L637" s="407"/>
      <c r="M637" s="407"/>
      <c r="N637" s="407"/>
      <c r="O637" s="407"/>
      <c r="P637" s="407"/>
      <c r="Q637" s="407"/>
      <c r="R637" s="407"/>
      <c r="S637" s="407"/>
      <c r="T637" s="407"/>
      <c r="U637" s="407"/>
      <c r="V637" s="407"/>
      <c r="W637" s="407"/>
      <c r="X637" s="407"/>
      <c r="Y637" s="407"/>
      <c r="Z637" s="407"/>
    </row>
    <row r="638" spans="1:26" ht="12.75" customHeight="1">
      <c r="A638" s="407"/>
      <c r="B638" s="407"/>
      <c r="C638" s="544"/>
      <c r="D638" s="544"/>
      <c r="E638" s="544"/>
      <c r="F638" s="407"/>
      <c r="G638" s="407"/>
      <c r="H638" s="407"/>
      <c r="I638" s="407"/>
      <c r="J638" s="407"/>
      <c r="K638" s="407"/>
      <c r="L638" s="407"/>
      <c r="M638" s="407"/>
      <c r="N638" s="407"/>
      <c r="O638" s="407"/>
      <c r="P638" s="407"/>
      <c r="Q638" s="407"/>
      <c r="R638" s="407"/>
      <c r="S638" s="407"/>
      <c r="T638" s="407"/>
      <c r="U638" s="407"/>
      <c r="V638" s="407"/>
      <c r="W638" s="407"/>
      <c r="X638" s="407"/>
      <c r="Y638" s="407"/>
      <c r="Z638" s="407"/>
    </row>
    <row r="639" spans="1:26" ht="12.75" customHeight="1">
      <c r="A639" s="407"/>
      <c r="B639" s="407"/>
      <c r="C639" s="544"/>
      <c r="D639" s="544"/>
      <c r="E639" s="544"/>
      <c r="F639" s="407"/>
      <c r="G639" s="407"/>
      <c r="H639" s="407"/>
      <c r="I639" s="407"/>
      <c r="J639" s="407"/>
      <c r="K639" s="407"/>
      <c r="L639" s="407"/>
      <c r="M639" s="407"/>
      <c r="N639" s="407"/>
      <c r="O639" s="407"/>
      <c r="P639" s="407"/>
      <c r="Q639" s="407"/>
      <c r="R639" s="407"/>
      <c r="S639" s="407"/>
      <c r="T639" s="407"/>
      <c r="U639" s="407"/>
      <c r="V639" s="407"/>
      <c r="W639" s="407"/>
      <c r="X639" s="407"/>
      <c r="Y639" s="407"/>
      <c r="Z639" s="407"/>
    </row>
    <row r="640" spans="1:26" ht="12.75" customHeight="1">
      <c r="A640" s="407"/>
      <c r="B640" s="407"/>
      <c r="C640" s="544"/>
      <c r="D640" s="544"/>
      <c r="E640" s="544"/>
      <c r="F640" s="407"/>
      <c r="G640" s="407"/>
      <c r="H640" s="407"/>
      <c r="I640" s="407"/>
      <c r="J640" s="407"/>
      <c r="K640" s="407"/>
      <c r="L640" s="407"/>
      <c r="M640" s="407"/>
      <c r="N640" s="407"/>
      <c r="O640" s="407"/>
      <c r="P640" s="407"/>
      <c r="Q640" s="407"/>
      <c r="R640" s="407"/>
      <c r="S640" s="407"/>
      <c r="T640" s="407"/>
      <c r="U640" s="407"/>
      <c r="V640" s="407"/>
      <c r="W640" s="407"/>
      <c r="X640" s="407"/>
      <c r="Y640" s="407"/>
      <c r="Z640" s="407"/>
    </row>
    <row r="641" spans="1:26" ht="12.75" customHeight="1">
      <c r="A641" s="407"/>
      <c r="B641" s="407"/>
      <c r="C641" s="544"/>
      <c r="D641" s="544"/>
      <c r="E641" s="544"/>
      <c r="F641" s="407"/>
      <c r="G641" s="407"/>
      <c r="H641" s="407"/>
      <c r="I641" s="407"/>
      <c r="J641" s="407"/>
      <c r="K641" s="407"/>
      <c r="L641" s="407"/>
      <c r="M641" s="407"/>
      <c r="N641" s="407"/>
      <c r="O641" s="407"/>
      <c r="P641" s="407"/>
      <c r="Q641" s="407"/>
      <c r="R641" s="407"/>
      <c r="S641" s="407"/>
      <c r="T641" s="407"/>
      <c r="U641" s="407"/>
      <c r="V641" s="407"/>
      <c r="W641" s="407"/>
      <c r="X641" s="407"/>
      <c r="Y641" s="407"/>
      <c r="Z641" s="407"/>
    </row>
    <row r="642" spans="1:26" ht="12.75" customHeight="1">
      <c r="A642" s="407"/>
      <c r="B642" s="407"/>
      <c r="C642" s="544"/>
      <c r="D642" s="544"/>
      <c r="E642" s="544"/>
      <c r="F642" s="407"/>
      <c r="G642" s="407"/>
      <c r="H642" s="407"/>
      <c r="I642" s="407"/>
      <c r="J642" s="407"/>
      <c r="K642" s="407"/>
      <c r="L642" s="407"/>
      <c r="M642" s="407"/>
      <c r="N642" s="407"/>
      <c r="O642" s="407"/>
      <c r="P642" s="407"/>
      <c r="Q642" s="407"/>
      <c r="R642" s="407"/>
      <c r="S642" s="407"/>
      <c r="T642" s="407"/>
      <c r="U642" s="407"/>
      <c r="V642" s="407"/>
      <c r="W642" s="407"/>
      <c r="X642" s="407"/>
      <c r="Y642" s="407"/>
      <c r="Z642" s="407"/>
    </row>
    <row r="643" spans="1:26" ht="12.75" customHeight="1">
      <c r="A643" s="407"/>
      <c r="B643" s="407"/>
      <c r="C643" s="544"/>
      <c r="D643" s="544"/>
      <c r="E643" s="544"/>
      <c r="F643" s="407"/>
      <c r="G643" s="407"/>
      <c r="H643" s="407"/>
      <c r="I643" s="407"/>
      <c r="J643" s="407"/>
      <c r="K643" s="407"/>
      <c r="L643" s="407"/>
      <c r="M643" s="407"/>
      <c r="N643" s="407"/>
      <c r="O643" s="407"/>
      <c r="P643" s="407"/>
      <c r="Q643" s="407"/>
      <c r="R643" s="407"/>
      <c r="S643" s="407"/>
      <c r="T643" s="407"/>
      <c r="U643" s="407"/>
      <c r="V643" s="407"/>
      <c r="W643" s="407"/>
      <c r="X643" s="407"/>
      <c r="Y643" s="407"/>
      <c r="Z643" s="407"/>
    </row>
    <row r="644" spans="1:26" ht="12.75" customHeight="1">
      <c r="A644" s="407"/>
      <c r="B644" s="407"/>
      <c r="C644" s="544"/>
      <c r="D644" s="544"/>
      <c r="E644" s="544"/>
      <c r="F644" s="407"/>
      <c r="G644" s="407"/>
      <c r="H644" s="407"/>
      <c r="I644" s="407"/>
      <c r="J644" s="407"/>
      <c r="K644" s="407"/>
      <c r="L644" s="407"/>
      <c r="M644" s="407"/>
      <c r="N644" s="407"/>
      <c r="O644" s="407"/>
      <c r="P644" s="407"/>
      <c r="Q644" s="407"/>
      <c r="R644" s="407"/>
      <c r="S644" s="407"/>
      <c r="T644" s="407"/>
      <c r="U644" s="407"/>
      <c r="V644" s="407"/>
      <c r="W644" s="407"/>
      <c r="X644" s="407"/>
      <c r="Y644" s="407"/>
      <c r="Z644" s="407"/>
    </row>
    <row r="645" spans="1:26" ht="12.75" customHeight="1">
      <c r="A645" s="407"/>
      <c r="B645" s="407"/>
      <c r="C645" s="544"/>
      <c r="D645" s="544"/>
      <c r="E645" s="544"/>
      <c r="F645" s="407"/>
      <c r="G645" s="407"/>
      <c r="H645" s="407"/>
      <c r="I645" s="407"/>
      <c r="J645" s="407"/>
      <c r="K645" s="407"/>
      <c r="L645" s="407"/>
      <c r="M645" s="407"/>
      <c r="N645" s="407"/>
      <c r="O645" s="407"/>
      <c r="P645" s="407"/>
      <c r="Q645" s="407"/>
      <c r="R645" s="407"/>
      <c r="S645" s="407"/>
      <c r="T645" s="407"/>
      <c r="U645" s="407"/>
      <c r="V645" s="407"/>
      <c r="W645" s="407"/>
      <c r="X645" s="407"/>
      <c r="Y645" s="407"/>
      <c r="Z645" s="407"/>
    </row>
    <row r="646" spans="1:26" ht="12.75" customHeight="1">
      <c r="A646" s="407"/>
      <c r="B646" s="407"/>
      <c r="C646" s="544"/>
      <c r="D646" s="544"/>
      <c r="E646" s="544"/>
      <c r="F646" s="407"/>
      <c r="G646" s="407"/>
      <c r="H646" s="407"/>
      <c r="I646" s="407"/>
      <c r="J646" s="407"/>
      <c r="K646" s="407"/>
      <c r="L646" s="407"/>
      <c r="M646" s="407"/>
      <c r="N646" s="407"/>
      <c r="O646" s="407"/>
      <c r="P646" s="407"/>
      <c r="Q646" s="407"/>
      <c r="R646" s="407"/>
      <c r="S646" s="407"/>
      <c r="T646" s="407"/>
      <c r="U646" s="407"/>
      <c r="V646" s="407"/>
      <c r="W646" s="407"/>
      <c r="X646" s="407"/>
      <c r="Y646" s="407"/>
      <c r="Z646" s="407"/>
    </row>
    <row r="647" spans="1:26" ht="12.75" customHeight="1">
      <c r="A647" s="407"/>
      <c r="B647" s="407"/>
      <c r="C647" s="544"/>
      <c r="D647" s="544"/>
      <c r="E647" s="544"/>
      <c r="F647" s="407"/>
      <c r="G647" s="407"/>
      <c r="H647" s="407"/>
      <c r="I647" s="407"/>
      <c r="J647" s="407"/>
      <c r="K647" s="407"/>
      <c r="L647" s="407"/>
      <c r="M647" s="407"/>
      <c r="N647" s="407"/>
      <c r="O647" s="407"/>
      <c r="P647" s="407"/>
      <c r="Q647" s="407"/>
      <c r="R647" s="407"/>
      <c r="S647" s="407"/>
      <c r="T647" s="407"/>
      <c r="U647" s="407"/>
      <c r="V647" s="407"/>
      <c r="W647" s="407"/>
      <c r="X647" s="407"/>
      <c r="Y647" s="407"/>
      <c r="Z647" s="407"/>
    </row>
    <row r="648" spans="1:26" ht="12.75" customHeight="1">
      <c r="A648" s="407"/>
      <c r="B648" s="407"/>
      <c r="C648" s="544"/>
      <c r="D648" s="544"/>
      <c r="E648" s="544"/>
      <c r="F648" s="407"/>
      <c r="G648" s="407"/>
      <c r="H648" s="407"/>
      <c r="I648" s="407"/>
      <c r="J648" s="407"/>
      <c r="K648" s="407"/>
      <c r="L648" s="407"/>
      <c r="M648" s="407"/>
      <c r="N648" s="407"/>
      <c r="O648" s="407"/>
      <c r="P648" s="407"/>
      <c r="Q648" s="407"/>
      <c r="R648" s="407"/>
      <c r="S648" s="407"/>
      <c r="T648" s="407"/>
      <c r="U648" s="407"/>
      <c r="V648" s="407"/>
      <c r="W648" s="407"/>
      <c r="X648" s="407"/>
      <c r="Y648" s="407"/>
      <c r="Z648" s="407"/>
    </row>
    <row r="649" spans="1:26" ht="12.75" customHeight="1">
      <c r="A649" s="407"/>
      <c r="B649" s="407"/>
      <c r="C649" s="544"/>
      <c r="D649" s="544"/>
      <c r="E649" s="544"/>
      <c r="F649" s="407"/>
      <c r="G649" s="407"/>
      <c r="H649" s="407"/>
      <c r="I649" s="407"/>
      <c r="J649" s="407"/>
      <c r="K649" s="407"/>
      <c r="L649" s="407"/>
      <c r="M649" s="407"/>
      <c r="N649" s="407"/>
      <c r="O649" s="407"/>
      <c r="P649" s="407"/>
      <c r="Q649" s="407"/>
      <c r="R649" s="407"/>
      <c r="S649" s="407"/>
      <c r="T649" s="407"/>
      <c r="U649" s="407"/>
      <c r="V649" s="407"/>
      <c r="W649" s="407"/>
      <c r="X649" s="407"/>
      <c r="Y649" s="407"/>
      <c r="Z649" s="407"/>
    </row>
    <row r="650" spans="1:26" ht="12.75" customHeight="1">
      <c r="A650" s="407"/>
      <c r="B650" s="407"/>
      <c r="C650" s="544"/>
      <c r="D650" s="544"/>
      <c r="E650" s="544"/>
      <c r="F650" s="407"/>
      <c r="G650" s="407"/>
      <c r="H650" s="407"/>
      <c r="I650" s="407"/>
      <c r="J650" s="407"/>
      <c r="K650" s="407"/>
      <c r="L650" s="407"/>
      <c r="M650" s="407"/>
      <c r="N650" s="407"/>
      <c r="O650" s="407"/>
      <c r="P650" s="407"/>
      <c r="Q650" s="407"/>
      <c r="R650" s="407"/>
      <c r="S650" s="407"/>
      <c r="T650" s="407"/>
      <c r="U650" s="407"/>
      <c r="V650" s="407"/>
      <c r="W650" s="407"/>
      <c r="X650" s="407"/>
      <c r="Y650" s="407"/>
      <c r="Z650" s="407"/>
    </row>
    <row r="651" spans="1:26" ht="12.75" customHeight="1">
      <c r="A651" s="407"/>
      <c r="B651" s="407"/>
      <c r="C651" s="544"/>
      <c r="D651" s="544"/>
      <c r="E651" s="544"/>
      <c r="F651" s="407"/>
      <c r="G651" s="407"/>
      <c r="H651" s="407"/>
      <c r="I651" s="407"/>
      <c r="J651" s="407"/>
      <c r="K651" s="407"/>
      <c r="L651" s="407"/>
      <c r="M651" s="407"/>
      <c r="N651" s="407"/>
      <c r="O651" s="407"/>
      <c r="P651" s="407"/>
      <c r="Q651" s="407"/>
      <c r="R651" s="407"/>
      <c r="S651" s="407"/>
      <c r="T651" s="407"/>
      <c r="U651" s="407"/>
      <c r="V651" s="407"/>
      <c r="W651" s="407"/>
      <c r="X651" s="407"/>
      <c r="Y651" s="407"/>
      <c r="Z651" s="407"/>
    </row>
    <row r="652" spans="1:26" ht="12.75" customHeight="1">
      <c r="A652" s="407"/>
      <c r="B652" s="407"/>
      <c r="C652" s="544"/>
      <c r="D652" s="544"/>
      <c r="E652" s="544"/>
      <c r="F652" s="407"/>
      <c r="G652" s="407"/>
      <c r="H652" s="407"/>
      <c r="I652" s="407"/>
      <c r="J652" s="407"/>
      <c r="K652" s="407"/>
      <c r="L652" s="407"/>
      <c r="M652" s="407"/>
      <c r="N652" s="407"/>
      <c r="O652" s="407"/>
      <c r="P652" s="407"/>
      <c r="Q652" s="407"/>
      <c r="R652" s="407"/>
      <c r="S652" s="407"/>
      <c r="T652" s="407"/>
      <c r="U652" s="407"/>
      <c r="V652" s="407"/>
      <c r="W652" s="407"/>
      <c r="X652" s="407"/>
      <c r="Y652" s="407"/>
      <c r="Z652" s="407"/>
    </row>
    <row r="653" spans="1:26" ht="12.75" customHeight="1">
      <c r="A653" s="407"/>
      <c r="B653" s="407"/>
      <c r="C653" s="544"/>
      <c r="D653" s="544"/>
      <c r="E653" s="544"/>
      <c r="F653" s="407"/>
      <c r="G653" s="407"/>
      <c r="H653" s="407"/>
      <c r="I653" s="407"/>
      <c r="J653" s="407"/>
      <c r="K653" s="407"/>
      <c r="L653" s="407"/>
      <c r="M653" s="407"/>
      <c r="N653" s="407"/>
      <c r="O653" s="407"/>
      <c r="P653" s="407"/>
      <c r="Q653" s="407"/>
      <c r="R653" s="407"/>
      <c r="S653" s="407"/>
      <c r="T653" s="407"/>
      <c r="U653" s="407"/>
      <c r="V653" s="407"/>
      <c r="W653" s="407"/>
      <c r="X653" s="407"/>
      <c r="Y653" s="407"/>
      <c r="Z653" s="407"/>
    </row>
    <row r="654" spans="1:26" ht="12.75" customHeight="1">
      <c r="A654" s="407"/>
      <c r="B654" s="407"/>
      <c r="C654" s="544"/>
      <c r="D654" s="544"/>
      <c r="E654" s="544"/>
      <c r="F654" s="407"/>
      <c r="G654" s="407"/>
      <c r="H654" s="407"/>
      <c r="I654" s="407"/>
      <c r="J654" s="407"/>
      <c r="K654" s="407"/>
      <c r="L654" s="407"/>
      <c r="M654" s="407"/>
      <c r="N654" s="407"/>
      <c r="O654" s="407"/>
      <c r="P654" s="407"/>
      <c r="Q654" s="407"/>
      <c r="R654" s="407"/>
      <c r="S654" s="407"/>
      <c r="T654" s="407"/>
      <c r="U654" s="407"/>
      <c r="V654" s="407"/>
      <c r="W654" s="407"/>
      <c r="X654" s="407"/>
      <c r="Y654" s="407"/>
      <c r="Z654" s="407"/>
    </row>
    <row r="655" spans="1:26" ht="12.75" customHeight="1">
      <c r="A655" s="407"/>
      <c r="B655" s="407"/>
      <c r="C655" s="544"/>
      <c r="D655" s="544"/>
      <c r="E655" s="544"/>
      <c r="F655" s="407"/>
      <c r="G655" s="407"/>
      <c r="H655" s="407"/>
      <c r="I655" s="407"/>
      <c r="J655" s="407"/>
      <c r="K655" s="407"/>
      <c r="L655" s="407"/>
      <c r="M655" s="407"/>
      <c r="N655" s="407"/>
      <c r="O655" s="407"/>
      <c r="P655" s="407"/>
      <c r="Q655" s="407"/>
      <c r="R655" s="407"/>
      <c r="S655" s="407"/>
      <c r="T655" s="407"/>
      <c r="U655" s="407"/>
      <c r="V655" s="407"/>
      <c r="W655" s="407"/>
      <c r="X655" s="407"/>
      <c r="Y655" s="407"/>
      <c r="Z655" s="407"/>
    </row>
    <row r="656" spans="1:26" ht="12.75" customHeight="1">
      <c r="A656" s="407"/>
      <c r="B656" s="407"/>
      <c r="C656" s="544"/>
      <c r="D656" s="544"/>
      <c r="E656" s="544"/>
      <c r="F656" s="407"/>
      <c r="G656" s="407"/>
      <c r="H656" s="407"/>
      <c r="I656" s="407"/>
      <c r="J656" s="407"/>
      <c r="K656" s="407"/>
      <c r="L656" s="407"/>
      <c r="M656" s="407"/>
      <c r="N656" s="407"/>
      <c r="O656" s="407"/>
      <c r="P656" s="407"/>
      <c r="Q656" s="407"/>
      <c r="R656" s="407"/>
      <c r="S656" s="407"/>
      <c r="T656" s="407"/>
      <c r="U656" s="407"/>
      <c r="V656" s="407"/>
      <c r="W656" s="407"/>
      <c r="X656" s="407"/>
      <c r="Y656" s="407"/>
      <c r="Z656" s="407"/>
    </row>
    <row r="657" spans="1:26" ht="12.75" customHeight="1">
      <c r="A657" s="407"/>
      <c r="B657" s="407"/>
      <c r="C657" s="544"/>
      <c r="D657" s="544"/>
      <c r="E657" s="544"/>
      <c r="F657" s="407"/>
      <c r="G657" s="407"/>
      <c r="H657" s="407"/>
      <c r="I657" s="407"/>
      <c r="J657" s="407"/>
      <c r="K657" s="407"/>
      <c r="L657" s="407"/>
      <c r="M657" s="407"/>
      <c r="N657" s="407"/>
      <c r="O657" s="407"/>
      <c r="P657" s="407"/>
      <c r="Q657" s="407"/>
      <c r="R657" s="407"/>
      <c r="S657" s="407"/>
      <c r="T657" s="407"/>
      <c r="U657" s="407"/>
      <c r="V657" s="407"/>
      <c r="W657" s="407"/>
      <c r="X657" s="407"/>
      <c r="Y657" s="407"/>
      <c r="Z657" s="407"/>
    </row>
    <row r="658" spans="1:26" ht="12.75" customHeight="1">
      <c r="A658" s="407"/>
      <c r="B658" s="407"/>
      <c r="C658" s="544"/>
      <c r="D658" s="544"/>
      <c r="E658" s="544"/>
      <c r="F658" s="407"/>
      <c r="G658" s="407"/>
      <c r="H658" s="407"/>
      <c r="I658" s="407"/>
      <c r="J658" s="407"/>
      <c r="K658" s="407"/>
      <c r="L658" s="407"/>
      <c r="M658" s="407"/>
      <c r="N658" s="407"/>
      <c r="O658" s="407"/>
      <c r="P658" s="407"/>
      <c r="Q658" s="407"/>
      <c r="R658" s="407"/>
      <c r="S658" s="407"/>
      <c r="T658" s="407"/>
      <c r="U658" s="407"/>
      <c r="V658" s="407"/>
      <c r="W658" s="407"/>
      <c r="X658" s="407"/>
      <c r="Y658" s="407"/>
      <c r="Z658" s="407"/>
    </row>
    <row r="659" spans="1:26" ht="12.75" customHeight="1">
      <c r="A659" s="407"/>
      <c r="B659" s="407"/>
      <c r="C659" s="544"/>
      <c r="D659" s="544"/>
      <c r="E659" s="544"/>
      <c r="F659" s="407"/>
      <c r="G659" s="407"/>
      <c r="H659" s="407"/>
      <c r="I659" s="407"/>
      <c r="J659" s="407"/>
      <c r="K659" s="407"/>
      <c r="L659" s="407"/>
      <c r="M659" s="407"/>
      <c r="N659" s="407"/>
      <c r="O659" s="407"/>
      <c r="P659" s="407"/>
      <c r="Q659" s="407"/>
      <c r="R659" s="407"/>
      <c r="S659" s="407"/>
      <c r="T659" s="407"/>
      <c r="U659" s="407"/>
      <c r="V659" s="407"/>
      <c r="W659" s="407"/>
      <c r="X659" s="407"/>
      <c r="Y659" s="407"/>
      <c r="Z659" s="407"/>
    </row>
    <row r="660" spans="1:26" ht="12.75" customHeight="1">
      <c r="A660" s="407"/>
      <c r="B660" s="407"/>
      <c r="C660" s="544"/>
      <c r="D660" s="544"/>
      <c r="E660" s="544"/>
      <c r="F660" s="407"/>
      <c r="G660" s="407"/>
      <c r="H660" s="407"/>
      <c r="I660" s="407"/>
      <c r="J660" s="407"/>
      <c r="K660" s="407"/>
      <c r="L660" s="407"/>
      <c r="M660" s="407"/>
      <c r="N660" s="407"/>
      <c r="O660" s="407"/>
      <c r="P660" s="407"/>
      <c r="Q660" s="407"/>
      <c r="R660" s="407"/>
      <c r="S660" s="407"/>
      <c r="T660" s="407"/>
      <c r="U660" s="407"/>
      <c r="V660" s="407"/>
      <c r="W660" s="407"/>
      <c r="X660" s="407"/>
      <c r="Y660" s="407"/>
      <c r="Z660" s="407"/>
    </row>
    <row r="661" spans="1:26" ht="12.75" customHeight="1">
      <c r="A661" s="407"/>
      <c r="B661" s="407"/>
      <c r="C661" s="544"/>
      <c r="D661" s="544"/>
      <c r="E661" s="544"/>
      <c r="F661" s="407"/>
      <c r="G661" s="407"/>
      <c r="H661" s="407"/>
      <c r="I661" s="407"/>
      <c r="J661" s="407"/>
      <c r="K661" s="407"/>
      <c r="L661" s="407"/>
      <c r="M661" s="407"/>
      <c r="N661" s="407"/>
      <c r="O661" s="407"/>
      <c r="P661" s="407"/>
      <c r="Q661" s="407"/>
      <c r="R661" s="407"/>
      <c r="S661" s="407"/>
      <c r="T661" s="407"/>
      <c r="U661" s="407"/>
      <c r="V661" s="407"/>
      <c r="W661" s="407"/>
      <c r="X661" s="407"/>
      <c r="Y661" s="407"/>
      <c r="Z661" s="407"/>
    </row>
    <row r="662" spans="1:26" ht="12.75" customHeight="1">
      <c r="A662" s="407"/>
      <c r="B662" s="407"/>
      <c r="C662" s="544"/>
      <c r="D662" s="544"/>
      <c r="E662" s="544"/>
      <c r="F662" s="407"/>
      <c r="G662" s="407"/>
      <c r="H662" s="407"/>
      <c r="I662" s="407"/>
      <c r="J662" s="407"/>
      <c r="K662" s="407"/>
      <c r="L662" s="407"/>
      <c r="M662" s="407"/>
      <c r="N662" s="407"/>
      <c r="O662" s="407"/>
      <c r="P662" s="407"/>
      <c r="Q662" s="407"/>
      <c r="R662" s="407"/>
      <c r="S662" s="407"/>
      <c r="T662" s="407"/>
      <c r="U662" s="407"/>
      <c r="V662" s="407"/>
      <c r="W662" s="407"/>
      <c r="X662" s="407"/>
      <c r="Y662" s="407"/>
      <c r="Z662" s="407"/>
    </row>
    <row r="663" spans="1:26" ht="12.75" customHeight="1">
      <c r="A663" s="407"/>
      <c r="B663" s="407"/>
      <c r="C663" s="544"/>
      <c r="D663" s="544"/>
      <c r="E663" s="544"/>
      <c r="F663" s="407"/>
      <c r="G663" s="407"/>
      <c r="H663" s="407"/>
      <c r="I663" s="407"/>
      <c r="J663" s="407"/>
      <c r="K663" s="407"/>
      <c r="L663" s="407"/>
      <c r="M663" s="407"/>
      <c r="N663" s="407"/>
      <c r="O663" s="407"/>
      <c r="P663" s="407"/>
      <c r="Q663" s="407"/>
      <c r="R663" s="407"/>
      <c r="S663" s="407"/>
      <c r="T663" s="407"/>
      <c r="U663" s="407"/>
      <c r="V663" s="407"/>
      <c r="W663" s="407"/>
      <c r="X663" s="407"/>
      <c r="Y663" s="407"/>
      <c r="Z663" s="407"/>
    </row>
    <row r="664" spans="1:26" ht="12.75" customHeight="1">
      <c r="A664" s="407"/>
      <c r="B664" s="407"/>
      <c r="C664" s="544"/>
      <c r="D664" s="544"/>
      <c r="E664" s="544"/>
      <c r="F664" s="407"/>
      <c r="G664" s="407"/>
      <c r="H664" s="407"/>
      <c r="I664" s="407"/>
      <c r="J664" s="407"/>
      <c r="K664" s="407"/>
      <c r="L664" s="407"/>
      <c r="M664" s="407"/>
      <c r="N664" s="407"/>
      <c r="O664" s="407"/>
      <c r="P664" s="407"/>
      <c r="Q664" s="407"/>
      <c r="R664" s="407"/>
      <c r="S664" s="407"/>
      <c r="T664" s="407"/>
      <c r="U664" s="407"/>
      <c r="V664" s="407"/>
      <c r="W664" s="407"/>
      <c r="X664" s="407"/>
      <c r="Y664" s="407"/>
      <c r="Z664" s="407"/>
    </row>
    <row r="665" spans="1:26" ht="12.75" customHeight="1">
      <c r="A665" s="407"/>
      <c r="B665" s="407"/>
      <c r="C665" s="544"/>
      <c r="D665" s="544"/>
      <c r="E665" s="544"/>
      <c r="F665" s="407"/>
      <c r="G665" s="407"/>
      <c r="H665" s="407"/>
      <c r="I665" s="407"/>
      <c r="J665" s="407"/>
      <c r="K665" s="407"/>
      <c r="L665" s="407"/>
      <c r="M665" s="407"/>
      <c r="N665" s="407"/>
      <c r="O665" s="407"/>
      <c r="P665" s="407"/>
      <c r="Q665" s="407"/>
      <c r="R665" s="407"/>
      <c r="S665" s="407"/>
      <c r="T665" s="407"/>
      <c r="U665" s="407"/>
      <c r="V665" s="407"/>
      <c r="W665" s="407"/>
      <c r="X665" s="407"/>
      <c r="Y665" s="407"/>
      <c r="Z665" s="407"/>
    </row>
    <row r="666" spans="1:26" ht="12.75" customHeight="1">
      <c r="A666" s="407"/>
      <c r="B666" s="407"/>
      <c r="C666" s="544"/>
      <c r="D666" s="544"/>
      <c r="E666" s="544"/>
      <c r="F666" s="407"/>
      <c r="G666" s="407"/>
      <c r="H666" s="407"/>
      <c r="I666" s="407"/>
      <c r="J666" s="407"/>
      <c r="K666" s="407"/>
      <c r="L666" s="407"/>
      <c r="M666" s="407"/>
      <c r="N666" s="407"/>
      <c r="O666" s="407"/>
      <c r="P666" s="407"/>
      <c r="Q666" s="407"/>
      <c r="R666" s="407"/>
      <c r="S666" s="407"/>
      <c r="T666" s="407"/>
      <c r="U666" s="407"/>
      <c r="V666" s="407"/>
      <c r="W666" s="407"/>
      <c r="X666" s="407"/>
      <c r="Y666" s="407"/>
      <c r="Z666" s="407"/>
    </row>
    <row r="667" spans="1:26" ht="12.75" customHeight="1">
      <c r="A667" s="407"/>
      <c r="B667" s="407"/>
      <c r="C667" s="544"/>
      <c r="D667" s="544"/>
      <c r="E667" s="544"/>
      <c r="F667" s="407"/>
      <c r="G667" s="407"/>
      <c r="H667" s="407"/>
      <c r="I667" s="407"/>
      <c r="J667" s="407"/>
      <c r="K667" s="407"/>
      <c r="L667" s="407"/>
      <c r="M667" s="407"/>
      <c r="N667" s="407"/>
      <c r="O667" s="407"/>
      <c r="P667" s="407"/>
      <c r="Q667" s="407"/>
      <c r="R667" s="407"/>
      <c r="S667" s="407"/>
      <c r="T667" s="407"/>
      <c r="U667" s="407"/>
      <c r="V667" s="407"/>
      <c r="W667" s="407"/>
      <c r="X667" s="407"/>
      <c r="Y667" s="407"/>
      <c r="Z667" s="407"/>
    </row>
    <row r="668" spans="1:26" ht="12.75" customHeight="1">
      <c r="A668" s="407"/>
      <c r="B668" s="407"/>
      <c r="C668" s="544"/>
      <c r="D668" s="544"/>
      <c r="E668" s="544"/>
      <c r="F668" s="407"/>
      <c r="G668" s="407"/>
      <c r="H668" s="407"/>
      <c r="I668" s="407"/>
      <c r="J668" s="407"/>
      <c r="K668" s="407"/>
      <c r="L668" s="407"/>
      <c r="M668" s="407"/>
      <c r="N668" s="407"/>
      <c r="O668" s="407"/>
      <c r="P668" s="407"/>
      <c r="Q668" s="407"/>
      <c r="R668" s="407"/>
      <c r="S668" s="407"/>
      <c r="T668" s="407"/>
      <c r="U668" s="407"/>
      <c r="V668" s="407"/>
      <c r="W668" s="407"/>
      <c r="X668" s="407"/>
      <c r="Y668" s="407"/>
      <c r="Z668" s="407"/>
    </row>
    <row r="669" spans="1:26" ht="12.75" customHeight="1">
      <c r="A669" s="407"/>
      <c r="B669" s="407"/>
      <c r="C669" s="544"/>
      <c r="D669" s="544"/>
      <c r="E669" s="544"/>
      <c r="F669" s="407"/>
      <c r="G669" s="407"/>
      <c r="H669" s="407"/>
      <c r="I669" s="407"/>
      <c r="J669" s="407"/>
      <c r="K669" s="407"/>
      <c r="L669" s="407"/>
      <c r="M669" s="407"/>
      <c r="N669" s="407"/>
      <c r="O669" s="407"/>
      <c r="P669" s="407"/>
      <c r="Q669" s="407"/>
      <c r="R669" s="407"/>
      <c r="S669" s="407"/>
      <c r="T669" s="407"/>
      <c r="U669" s="407"/>
      <c r="V669" s="407"/>
      <c r="W669" s="407"/>
      <c r="X669" s="407"/>
      <c r="Y669" s="407"/>
      <c r="Z669" s="407"/>
    </row>
    <row r="670" spans="1:26" ht="12.75" customHeight="1">
      <c r="A670" s="407"/>
      <c r="B670" s="407"/>
      <c r="C670" s="544"/>
      <c r="D670" s="544"/>
      <c r="E670" s="544"/>
      <c r="F670" s="407"/>
      <c r="G670" s="407"/>
      <c r="H670" s="407"/>
      <c r="I670" s="407"/>
      <c r="J670" s="407"/>
      <c r="K670" s="407"/>
      <c r="L670" s="407"/>
      <c r="M670" s="407"/>
      <c r="N670" s="407"/>
      <c r="O670" s="407"/>
      <c r="P670" s="407"/>
      <c r="Q670" s="407"/>
      <c r="R670" s="407"/>
      <c r="S670" s="407"/>
      <c r="T670" s="407"/>
      <c r="U670" s="407"/>
      <c r="V670" s="407"/>
      <c r="W670" s="407"/>
      <c r="X670" s="407"/>
      <c r="Y670" s="407"/>
      <c r="Z670" s="407"/>
    </row>
    <row r="671" spans="1:26" ht="12.75" customHeight="1">
      <c r="A671" s="407"/>
      <c r="B671" s="407"/>
      <c r="C671" s="544"/>
      <c r="D671" s="544"/>
      <c r="E671" s="544"/>
      <c r="F671" s="407"/>
      <c r="G671" s="407"/>
      <c r="H671" s="407"/>
      <c r="I671" s="407"/>
      <c r="J671" s="407"/>
      <c r="K671" s="407"/>
      <c r="L671" s="407"/>
      <c r="M671" s="407"/>
      <c r="N671" s="407"/>
      <c r="O671" s="407"/>
      <c r="P671" s="407"/>
      <c r="Q671" s="407"/>
      <c r="R671" s="407"/>
      <c r="S671" s="407"/>
      <c r="T671" s="407"/>
      <c r="U671" s="407"/>
      <c r="V671" s="407"/>
      <c r="W671" s="407"/>
      <c r="X671" s="407"/>
      <c r="Y671" s="407"/>
      <c r="Z671" s="407"/>
    </row>
    <row r="672" spans="1:26" ht="12.75" customHeight="1">
      <c r="A672" s="407"/>
      <c r="B672" s="407"/>
      <c r="C672" s="544"/>
      <c r="D672" s="544"/>
      <c r="E672" s="544"/>
      <c r="F672" s="407"/>
      <c r="G672" s="407"/>
      <c r="H672" s="407"/>
      <c r="I672" s="407"/>
      <c r="J672" s="407"/>
      <c r="K672" s="407"/>
      <c r="L672" s="407"/>
      <c r="M672" s="407"/>
      <c r="N672" s="407"/>
      <c r="O672" s="407"/>
      <c r="P672" s="407"/>
      <c r="Q672" s="407"/>
      <c r="R672" s="407"/>
      <c r="S672" s="407"/>
      <c r="T672" s="407"/>
      <c r="U672" s="407"/>
      <c r="V672" s="407"/>
      <c r="W672" s="407"/>
      <c r="X672" s="407"/>
      <c r="Y672" s="407"/>
      <c r="Z672" s="407"/>
    </row>
    <row r="673" spans="1:26" ht="12.75" customHeight="1">
      <c r="A673" s="407"/>
      <c r="B673" s="407"/>
      <c r="C673" s="544"/>
      <c r="D673" s="544"/>
      <c r="E673" s="544"/>
      <c r="F673" s="407"/>
      <c r="G673" s="407"/>
      <c r="H673" s="407"/>
      <c r="I673" s="407"/>
      <c r="J673" s="407"/>
      <c r="K673" s="407"/>
      <c r="L673" s="407"/>
      <c r="M673" s="407"/>
      <c r="N673" s="407"/>
      <c r="O673" s="407"/>
      <c r="P673" s="407"/>
      <c r="Q673" s="407"/>
      <c r="R673" s="407"/>
      <c r="S673" s="407"/>
      <c r="T673" s="407"/>
      <c r="U673" s="407"/>
      <c r="V673" s="407"/>
      <c r="W673" s="407"/>
      <c r="X673" s="407"/>
      <c r="Y673" s="407"/>
      <c r="Z673" s="407"/>
    </row>
    <row r="674" spans="1:26" ht="12.75" customHeight="1">
      <c r="A674" s="407"/>
      <c r="B674" s="407"/>
      <c r="C674" s="544"/>
      <c r="D674" s="544"/>
      <c r="E674" s="544"/>
      <c r="F674" s="407"/>
      <c r="G674" s="407"/>
      <c r="H674" s="407"/>
      <c r="I674" s="407"/>
      <c r="J674" s="407"/>
      <c r="K674" s="407"/>
      <c r="L674" s="407"/>
      <c r="M674" s="407"/>
      <c r="N674" s="407"/>
      <c r="O674" s="407"/>
      <c r="P674" s="407"/>
      <c r="Q674" s="407"/>
      <c r="R674" s="407"/>
      <c r="S674" s="407"/>
      <c r="T674" s="407"/>
      <c r="U674" s="407"/>
      <c r="V674" s="407"/>
      <c r="W674" s="407"/>
      <c r="X674" s="407"/>
      <c r="Y674" s="407"/>
      <c r="Z674" s="407"/>
    </row>
    <row r="675" spans="1:26" ht="12.75" customHeight="1">
      <c r="A675" s="407"/>
      <c r="B675" s="407"/>
      <c r="C675" s="544"/>
      <c r="D675" s="544"/>
      <c r="E675" s="544"/>
      <c r="F675" s="407"/>
      <c r="G675" s="407"/>
      <c r="H675" s="407"/>
      <c r="I675" s="407"/>
      <c r="J675" s="407"/>
      <c r="K675" s="407"/>
      <c r="L675" s="407"/>
      <c r="M675" s="407"/>
      <c r="N675" s="407"/>
      <c r="O675" s="407"/>
      <c r="P675" s="407"/>
      <c r="Q675" s="407"/>
      <c r="R675" s="407"/>
      <c r="S675" s="407"/>
      <c r="T675" s="407"/>
      <c r="U675" s="407"/>
      <c r="V675" s="407"/>
      <c r="W675" s="407"/>
      <c r="X675" s="407"/>
      <c r="Y675" s="407"/>
      <c r="Z675" s="407"/>
    </row>
    <row r="676" spans="1:26" ht="12.75" customHeight="1">
      <c r="A676" s="407"/>
      <c r="B676" s="407"/>
      <c r="C676" s="544"/>
      <c r="D676" s="544"/>
      <c r="E676" s="544"/>
      <c r="F676" s="407"/>
      <c r="G676" s="407"/>
      <c r="H676" s="407"/>
      <c r="I676" s="407"/>
      <c r="J676" s="407"/>
      <c r="K676" s="407"/>
      <c r="L676" s="407"/>
      <c r="M676" s="407"/>
      <c r="N676" s="407"/>
      <c r="O676" s="407"/>
      <c r="P676" s="407"/>
      <c r="Q676" s="407"/>
      <c r="R676" s="407"/>
      <c r="S676" s="407"/>
      <c r="T676" s="407"/>
      <c r="U676" s="407"/>
      <c r="V676" s="407"/>
      <c r="W676" s="407"/>
      <c r="X676" s="407"/>
      <c r="Y676" s="407"/>
      <c r="Z676" s="407"/>
    </row>
    <row r="677" spans="1:26" ht="12.75" customHeight="1">
      <c r="A677" s="407"/>
      <c r="B677" s="407"/>
      <c r="C677" s="544"/>
      <c r="D677" s="544"/>
      <c r="E677" s="544"/>
      <c r="F677" s="407"/>
      <c r="G677" s="407"/>
      <c r="H677" s="407"/>
      <c r="I677" s="407"/>
      <c r="J677" s="407"/>
      <c r="K677" s="407"/>
      <c r="L677" s="407"/>
      <c r="M677" s="407"/>
      <c r="N677" s="407"/>
      <c r="O677" s="407"/>
      <c r="P677" s="407"/>
      <c r="Q677" s="407"/>
      <c r="R677" s="407"/>
      <c r="S677" s="407"/>
      <c r="T677" s="407"/>
      <c r="U677" s="407"/>
      <c r="V677" s="407"/>
      <c r="W677" s="407"/>
      <c r="X677" s="407"/>
      <c r="Y677" s="407"/>
      <c r="Z677" s="407"/>
    </row>
    <row r="678" spans="1:26" ht="12.75" customHeight="1">
      <c r="A678" s="407"/>
      <c r="B678" s="407"/>
      <c r="C678" s="544"/>
      <c r="D678" s="544"/>
      <c r="E678" s="544"/>
      <c r="F678" s="407"/>
      <c r="G678" s="407"/>
      <c r="H678" s="407"/>
      <c r="I678" s="407"/>
      <c r="J678" s="407"/>
      <c r="K678" s="407"/>
      <c r="L678" s="407"/>
      <c r="M678" s="407"/>
      <c r="N678" s="407"/>
      <c r="O678" s="407"/>
      <c r="P678" s="407"/>
      <c r="Q678" s="407"/>
      <c r="R678" s="407"/>
      <c r="S678" s="407"/>
      <c r="T678" s="407"/>
      <c r="U678" s="407"/>
      <c r="V678" s="407"/>
      <c r="W678" s="407"/>
      <c r="X678" s="407"/>
      <c r="Y678" s="407"/>
      <c r="Z678" s="407"/>
    </row>
    <row r="679" spans="1:26" ht="12.75" customHeight="1">
      <c r="A679" s="407"/>
      <c r="B679" s="407"/>
      <c r="C679" s="544"/>
      <c r="D679" s="544"/>
      <c r="E679" s="544"/>
      <c r="F679" s="407"/>
      <c r="G679" s="407"/>
      <c r="H679" s="407"/>
      <c r="I679" s="407"/>
      <c r="J679" s="407"/>
      <c r="K679" s="407"/>
      <c r="L679" s="407"/>
      <c r="M679" s="407"/>
      <c r="N679" s="407"/>
      <c r="O679" s="407"/>
      <c r="P679" s="407"/>
      <c r="Q679" s="407"/>
      <c r="R679" s="407"/>
      <c r="S679" s="407"/>
      <c r="T679" s="407"/>
      <c r="U679" s="407"/>
      <c r="V679" s="407"/>
      <c r="W679" s="407"/>
      <c r="X679" s="407"/>
      <c r="Y679" s="407"/>
      <c r="Z679" s="407"/>
    </row>
    <row r="680" spans="1:26" ht="12.75" customHeight="1">
      <c r="A680" s="407"/>
      <c r="B680" s="407"/>
      <c r="C680" s="544"/>
      <c r="D680" s="544"/>
      <c r="E680" s="544"/>
      <c r="F680" s="407"/>
      <c r="G680" s="407"/>
      <c r="H680" s="407"/>
      <c r="I680" s="407"/>
      <c r="J680" s="407"/>
      <c r="K680" s="407"/>
      <c r="L680" s="407"/>
      <c r="M680" s="407"/>
      <c r="N680" s="407"/>
      <c r="O680" s="407"/>
      <c r="P680" s="407"/>
      <c r="Q680" s="407"/>
      <c r="R680" s="407"/>
      <c r="S680" s="407"/>
      <c r="T680" s="407"/>
      <c r="U680" s="407"/>
      <c r="V680" s="407"/>
      <c r="W680" s="407"/>
      <c r="X680" s="407"/>
      <c r="Y680" s="407"/>
      <c r="Z680" s="407"/>
    </row>
    <row r="681" spans="1:26" ht="12.75" customHeight="1">
      <c r="A681" s="407"/>
      <c r="B681" s="407"/>
      <c r="C681" s="544"/>
      <c r="D681" s="544"/>
      <c r="E681" s="544"/>
      <c r="F681" s="407"/>
      <c r="G681" s="407"/>
      <c r="H681" s="407"/>
      <c r="I681" s="407"/>
      <c r="J681" s="407"/>
      <c r="K681" s="407"/>
      <c r="L681" s="407"/>
      <c r="M681" s="407"/>
      <c r="N681" s="407"/>
      <c r="O681" s="407"/>
      <c r="P681" s="407"/>
      <c r="Q681" s="407"/>
      <c r="R681" s="407"/>
      <c r="S681" s="407"/>
      <c r="T681" s="407"/>
      <c r="U681" s="407"/>
      <c r="V681" s="407"/>
      <c r="W681" s="407"/>
      <c r="X681" s="407"/>
      <c r="Y681" s="407"/>
      <c r="Z681" s="407"/>
    </row>
    <row r="682" spans="1:26" ht="12.75" customHeight="1">
      <c r="A682" s="407"/>
      <c r="B682" s="407"/>
      <c r="C682" s="544"/>
      <c r="D682" s="544"/>
      <c r="E682" s="544"/>
      <c r="F682" s="407"/>
      <c r="G682" s="407"/>
      <c r="H682" s="407"/>
      <c r="I682" s="407"/>
      <c r="J682" s="407"/>
      <c r="K682" s="407"/>
      <c r="L682" s="407"/>
      <c r="M682" s="407"/>
      <c r="N682" s="407"/>
      <c r="O682" s="407"/>
      <c r="P682" s="407"/>
      <c r="Q682" s="407"/>
      <c r="R682" s="407"/>
      <c r="S682" s="407"/>
      <c r="T682" s="407"/>
      <c r="U682" s="407"/>
      <c r="V682" s="407"/>
      <c r="W682" s="407"/>
      <c r="X682" s="407"/>
      <c r="Y682" s="407"/>
      <c r="Z682" s="407"/>
    </row>
    <row r="683" spans="1:26" ht="12.75" customHeight="1">
      <c r="A683" s="407"/>
      <c r="B683" s="407"/>
      <c r="C683" s="544"/>
      <c r="D683" s="544"/>
      <c r="E683" s="544"/>
      <c r="F683" s="407"/>
      <c r="G683" s="407"/>
      <c r="H683" s="407"/>
      <c r="I683" s="407"/>
      <c r="J683" s="407"/>
      <c r="K683" s="407"/>
      <c r="L683" s="407"/>
      <c r="M683" s="407"/>
      <c r="N683" s="407"/>
      <c r="O683" s="407"/>
      <c r="P683" s="407"/>
      <c r="Q683" s="407"/>
      <c r="R683" s="407"/>
      <c r="S683" s="407"/>
      <c r="T683" s="407"/>
      <c r="U683" s="407"/>
      <c r="V683" s="407"/>
      <c r="W683" s="407"/>
      <c r="X683" s="407"/>
      <c r="Y683" s="407"/>
      <c r="Z683" s="407"/>
    </row>
    <row r="684" spans="1:26" ht="12.75" customHeight="1">
      <c r="A684" s="407"/>
      <c r="B684" s="407"/>
      <c r="C684" s="544"/>
      <c r="D684" s="544"/>
      <c r="E684" s="544"/>
      <c r="F684" s="407"/>
      <c r="G684" s="407"/>
      <c r="H684" s="407"/>
      <c r="I684" s="407"/>
      <c r="J684" s="407"/>
      <c r="K684" s="407"/>
      <c r="L684" s="407"/>
      <c r="M684" s="407"/>
      <c r="N684" s="407"/>
      <c r="O684" s="407"/>
      <c r="P684" s="407"/>
      <c r="Q684" s="407"/>
      <c r="R684" s="407"/>
      <c r="S684" s="407"/>
      <c r="T684" s="407"/>
      <c r="U684" s="407"/>
      <c r="V684" s="407"/>
      <c r="W684" s="407"/>
      <c r="X684" s="407"/>
      <c r="Y684" s="407"/>
      <c r="Z684" s="407"/>
    </row>
    <row r="685" spans="1:26" ht="12.75" customHeight="1">
      <c r="A685" s="407"/>
      <c r="B685" s="407"/>
      <c r="C685" s="544"/>
      <c r="D685" s="544"/>
      <c r="E685" s="544"/>
      <c r="F685" s="407"/>
      <c r="G685" s="407"/>
      <c r="H685" s="407"/>
      <c r="I685" s="407"/>
      <c r="J685" s="407"/>
      <c r="K685" s="407"/>
      <c r="L685" s="407"/>
      <c r="M685" s="407"/>
      <c r="N685" s="407"/>
      <c r="O685" s="407"/>
      <c r="P685" s="407"/>
      <c r="Q685" s="407"/>
      <c r="R685" s="407"/>
      <c r="S685" s="407"/>
      <c r="T685" s="407"/>
      <c r="U685" s="407"/>
      <c r="V685" s="407"/>
      <c r="W685" s="407"/>
      <c r="X685" s="407"/>
      <c r="Y685" s="407"/>
      <c r="Z685" s="407"/>
    </row>
    <row r="686" spans="1:26" ht="12.75" customHeight="1">
      <c r="A686" s="407"/>
      <c r="B686" s="407"/>
      <c r="C686" s="544"/>
      <c r="D686" s="544"/>
      <c r="E686" s="544"/>
      <c r="F686" s="407"/>
      <c r="G686" s="407"/>
      <c r="H686" s="407"/>
      <c r="I686" s="407"/>
      <c r="J686" s="407"/>
      <c r="K686" s="407"/>
      <c r="L686" s="407"/>
      <c r="M686" s="407"/>
      <c r="N686" s="407"/>
      <c r="O686" s="407"/>
      <c r="P686" s="407"/>
      <c r="Q686" s="407"/>
      <c r="R686" s="407"/>
      <c r="S686" s="407"/>
      <c r="T686" s="407"/>
      <c r="U686" s="407"/>
      <c r="V686" s="407"/>
      <c r="W686" s="407"/>
      <c r="X686" s="407"/>
      <c r="Y686" s="407"/>
      <c r="Z686" s="407"/>
    </row>
    <row r="687" spans="1:26" ht="12.75" customHeight="1">
      <c r="A687" s="407"/>
      <c r="B687" s="407"/>
      <c r="C687" s="544"/>
      <c r="D687" s="544"/>
      <c r="E687" s="544"/>
      <c r="F687" s="407"/>
      <c r="G687" s="407"/>
      <c r="H687" s="407"/>
      <c r="I687" s="407"/>
      <c r="J687" s="407"/>
      <c r="K687" s="407"/>
      <c r="L687" s="407"/>
      <c r="M687" s="407"/>
      <c r="N687" s="407"/>
      <c r="O687" s="407"/>
      <c r="P687" s="407"/>
      <c r="Q687" s="407"/>
      <c r="R687" s="407"/>
      <c r="S687" s="407"/>
      <c r="T687" s="407"/>
      <c r="U687" s="407"/>
      <c r="V687" s="407"/>
      <c r="W687" s="407"/>
      <c r="X687" s="407"/>
      <c r="Y687" s="407"/>
      <c r="Z687" s="407"/>
    </row>
    <row r="688" spans="1:26" ht="12.75" customHeight="1">
      <c r="A688" s="407"/>
      <c r="B688" s="407"/>
      <c r="C688" s="544"/>
      <c r="D688" s="544"/>
      <c r="E688" s="544"/>
      <c r="F688" s="407"/>
      <c r="G688" s="407"/>
      <c r="H688" s="407"/>
      <c r="I688" s="407"/>
      <c r="J688" s="407"/>
      <c r="K688" s="407"/>
      <c r="L688" s="407"/>
      <c r="M688" s="407"/>
      <c r="N688" s="407"/>
      <c r="O688" s="407"/>
      <c r="P688" s="407"/>
      <c r="Q688" s="407"/>
      <c r="R688" s="407"/>
      <c r="S688" s="407"/>
      <c r="T688" s="407"/>
      <c r="U688" s="407"/>
      <c r="V688" s="407"/>
      <c r="W688" s="407"/>
      <c r="X688" s="407"/>
      <c r="Y688" s="407"/>
      <c r="Z688" s="407"/>
    </row>
    <row r="689" spans="1:26" ht="12.75" customHeight="1">
      <c r="A689" s="407"/>
      <c r="B689" s="407"/>
      <c r="C689" s="544"/>
      <c r="D689" s="544"/>
      <c r="E689" s="544"/>
      <c r="F689" s="407"/>
      <c r="G689" s="407"/>
      <c r="H689" s="407"/>
      <c r="I689" s="407"/>
      <c r="J689" s="407"/>
      <c r="K689" s="407"/>
      <c r="L689" s="407"/>
      <c r="M689" s="407"/>
      <c r="N689" s="407"/>
      <c r="O689" s="407"/>
      <c r="P689" s="407"/>
      <c r="Q689" s="407"/>
      <c r="R689" s="407"/>
      <c r="S689" s="407"/>
      <c r="T689" s="407"/>
      <c r="U689" s="407"/>
      <c r="V689" s="407"/>
      <c r="W689" s="407"/>
      <c r="X689" s="407"/>
      <c r="Y689" s="407"/>
      <c r="Z689" s="407"/>
    </row>
    <row r="690" spans="1:26" ht="12.75" customHeight="1">
      <c r="A690" s="407"/>
      <c r="B690" s="407"/>
      <c r="C690" s="544"/>
      <c r="D690" s="544"/>
      <c r="E690" s="544"/>
      <c r="F690" s="407"/>
      <c r="G690" s="407"/>
      <c r="H690" s="407"/>
      <c r="I690" s="407"/>
      <c r="J690" s="407"/>
      <c r="K690" s="407"/>
      <c r="L690" s="407"/>
      <c r="M690" s="407"/>
      <c r="N690" s="407"/>
      <c r="O690" s="407"/>
      <c r="P690" s="407"/>
      <c r="Q690" s="407"/>
      <c r="R690" s="407"/>
      <c r="S690" s="407"/>
      <c r="T690" s="407"/>
      <c r="U690" s="407"/>
      <c r="V690" s="407"/>
      <c r="W690" s="407"/>
      <c r="X690" s="407"/>
      <c r="Y690" s="407"/>
      <c r="Z690" s="407"/>
    </row>
    <row r="691" spans="1:26" ht="12.75" customHeight="1">
      <c r="A691" s="407"/>
      <c r="B691" s="407"/>
      <c r="C691" s="544"/>
      <c r="D691" s="544"/>
      <c r="E691" s="544"/>
      <c r="F691" s="407"/>
      <c r="G691" s="407"/>
      <c r="H691" s="407"/>
      <c r="I691" s="407"/>
      <c r="J691" s="407"/>
      <c r="K691" s="407"/>
      <c r="L691" s="407"/>
      <c r="M691" s="407"/>
      <c r="N691" s="407"/>
      <c r="O691" s="407"/>
      <c r="P691" s="407"/>
      <c r="Q691" s="407"/>
      <c r="R691" s="407"/>
      <c r="S691" s="407"/>
      <c r="T691" s="407"/>
      <c r="U691" s="407"/>
      <c r="V691" s="407"/>
      <c r="W691" s="407"/>
      <c r="X691" s="407"/>
      <c r="Y691" s="407"/>
      <c r="Z691" s="407"/>
    </row>
    <row r="692" spans="1:26" ht="12.75" customHeight="1">
      <c r="A692" s="407"/>
      <c r="B692" s="407"/>
      <c r="C692" s="544"/>
      <c r="D692" s="544"/>
      <c r="E692" s="544"/>
      <c r="F692" s="407"/>
      <c r="G692" s="407"/>
      <c r="H692" s="407"/>
      <c r="I692" s="407"/>
      <c r="J692" s="407"/>
      <c r="K692" s="407"/>
      <c r="L692" s="407"/>
      <c r="M692" s="407"/>
      <c r="N692" s="407"/>
      <c r="O692" s="407"/>
      <c r="P692" s="407"/>
      <c r="Q692" s="407"/>
      <c r="R692" s="407"/>
      <c r="S692" s="407"/>
      <c r="T692" s="407"/>
      <c r="U692" s="407"/>
      <c r="V692" s="407"/>
      <c r="W692" s="407"/>
      <c r="X692" s="407"/>
      <c r="Y692" s="407"/>
      <c r="Z692" s="407"/>
    </row>
    <row r="693" spans="1:26" ht="12.75" customHeight="1">
      <c r="A693" s="407"/>
      <c r="B693" s="407"/>
      <c r="C693" s="544"/>
      <c r="D693" s="544"/>
      <c r="E693" s="544"/>
      <c r="F693" s="407"/>
      <c r="G693" s="407"/>
      <c r="H693" s="407"/>
      <c r="I693" s="407"/>
      <c r="J693" s="407"/>
      <c r="K693" s="407"/>
      <c r="L693" s="407"/>
      <c r="M693" s="407"/>
      <c r="N693" s="407"/>
      <c r="O693" s="407"/>
      <c r="P693" s="407"/>
      <c r="Q693" s="407"/>
      <c r="R693" s="407"/>
      <c r="S693" s="407"/>
      <c r="T693" s="407"/>
      <c r="U693" s="407"/>
      <c r="V693" s="407"/>
      <c r="W693" s="407"/>
      <c r="X693" s="407"/>
      <c r="Y693" s="407"/>
      <c r="Z693" s="407"/>
    </row>
    <row r="694" spans="1:26" ht="12.75" customHeight="1">
      <c r="A694" s="407"/>
      <c r="B694" s="407"/>
      <c r="C694" s="544"/>
      <c r="D694" s="544"/>
      <c r="E694" s="544"/>
      <c r="F694" s="407"/>
      <c r="G694" s="407"/>
      <c r="H694" s="407"/>
      <c r="I694" s="407"/>
      <c r="J694" s="407"/>
      <c r="K694" s="407"/>
      <c r="L694" s="407"/>
      <c r="M694" s="407"/>
      <c r="N694" s="407"/>
      <c r="O694" s="407"/>
      <c r="P694" s="407"/>
      <c r="Q694" s="407"/>
      <c r="R694" s="407"/>
      <c r="S694" s="407"/>
      <c r="T694" s="407"/>
      <c r="U694" s="407"/>
      <c r="V694" s="407"/>
      <c r="W694" s="407"/>
      <c r="X694" s="407"/>
      <c r="Y694" s="407"/>
      <c r="Z694" s="407"/>
    </row>
    <row r="695" spans="1:26" ht="12.75" customHeight="1">
      <c r="A695" s="407"/>
      <c r="B695" s="407"/>
      <c r="C695" s="544"/>
      <c r="D695" s="544"/>
      <c r="E695" s="544"/>
      <c r="F695" s="407"/>
      <c r="G695" s="407"/>
      <c r="H695" s="407"/>
      <c r="I695" s="407"/>
      <c r="J695" s="407"/>
      <c r="K695" s="407"/>
      <c r="L695" s="407"/>
      <c r="M695" s="407"/>
      <c r="N695" s="407"/>
      <c r="O695" s="407"/>
      <c r="P695" s="407"/>
      <c r="Q695" s="407"/>
      <c r="R695" s="407"/>
      <c r="S695" s="407"/>
      <c r="T695" s="407"/>
      <c r="U695" s="407"/>
      <c r="V695" s="407"/>
      <c r="W695" s="407"/>
      <c r="X695" s="407"/>
      <c r="Y695" s="407"/>
      <c r="Z695" s="407"/>
    </row>
    <row r="696" spans="1:26" ht="12.75" customHeight="1">
      <c r="A696" s="407"/>
      <c r="B696" s="407"/>
      <c r="C696" s="544"/>
      <c r="D696" s="544"/>
      <c r="E696" s="544"/>
      <c r="F696" s="407"/>
      <c r="G696" s="407"/>
      <c r="H696" s="407"/>
      <c r="I696" s="407"/>
      <c r="J696" s="407"/>
      <c r="K696" s="407"/>
      <c r="L696" s="407"/>
      <c r="M696" s="407"/>
      <c r="N696" s="407"/>
      <c r="O696" s="407"/>
      <c r="P696" s="407"/>
      <c r="Q696" s="407"/>
      <c r="R696" s="407"/>
      <c r="S696" s="407"/>
      <c r="T696" s="407"/>
      <c r="U696" s="407"/>
      <c r="V696" s="407"/>
      <c r="W696" s="407"/>
      <c r="X696" s="407"/>
      <c r="Y696" s="407"/>
      <c r="Z696" s="407"/>
    </row>
    <row r="697" spans="1:26" ht="12.75" customHeight="1">
      <c r="A697" s="407"/>
      <c r="B697" s="407"/>
      <c r="C697" s="544"/>
      <c r="D697" s="544"/>
      <c r="E697" s="544"/>
      <c r="F697" s="407"/>
      <c r="G697" s="407"/>
      <c r="H697" s="407"/>
      <c r="I697" s="407"/>
      <c r="J697" s="407"/>
      <c r="K697" s="407"/>
      <c r="L697" s="407"/>
      <c r="M697" s="407"/>
      <c r="N697" s="407"/>
      <c r="O697" s="407"/>
      <c r="P697" s="407"/>
      <c r="Q697" s="407"/>
      <c r="R697" s="407"/>
      <c r="S697" s="407"/>
      <c r="T697" s="407"/>
      <c r="U697" s="407"/>
      <c r="V697" s="407"/>
      <c r="W697" s="407"/>
      <c r="X697" s="407"/>
      <c r="Y697" s="407"/>
      <c r="Z697" s="407"/>
    </row>
    <row r="698" spans="1:26" ht="12.75" customHeight="1">
      <c r="A698" s="407"/>
      <c r="B698" s="407"/>
      <c r="C698" s="544"/>
      <c r="D698" s="544"/>
      <c r="E698" s="544"/>
      <c r="F698" s="407"/>
      <c r="G698" s="407"/>
      <c r="H698" s="407"/>
      <c r="I698" s="407"/>
      <c r="J698" s="407"/>
      <c r="K698" s="407"/>
      <c r="L698" s="407"/>
      <c r="M698" s="407"/>
      <c r="N698" s="407"/>
      <c r="O698" s="407"/>
      <c r="P698" s="407"/>
      <c r="Q698" s="407"/>
      <c r="R698" s="407"/>
      <c r="S698" s="407"/>
      <c r="T698" s="407"/>
      <c r="U698" s="407"/>
      <c r="V698" s="407"/>
      <c r="W698" s="407"/>
      <c r="X698" s="407"/>
      <c r="Y698" s="407"/>
      <c r="Z698" s="407"/>
    </row>
    <row r="699" spans="1:26" ht="12.75" customHeight="1">
      <c r="A699" s="407"/>
      <c r="B699" s="407"/>
      <c r="C699" s="544"/>
      <c r="D699" s="544"/>
      <c r="E699" s="544"/>
      <c r="F699" s="407"/>
      <c r="G699" s="407"/>
      <c r="H699" s="407"/>
      <c r="I699" s="407"/>
      <c r="J699" s="407"/>
      <c r="K699" s="407"/>
      <c r="L699" s="407"/>
      <c r="M699" s="407"/>
      <c r="N699" s="407"/>
      <c r="O699" s="407"/>
      <c r="P699" s="407"/>
      <c r="Q699" s="407"/>
      <c r="R699" s="407"/>
      <c r="S699" s="407"/>
      <c r="T699" s="407"/>
      <c r="U699" s="407"/>
      <c r="V699" s="407"/>
      <c r="W699" s="407"/>
      <c r="X699" s="407"/>
      <c r="Y699" s="407"/>
      <c r="Z699" s="407"/>
    </row>
    <row r="700" spans="1:26" ht="12.75" customHeight="1">
      <c r="A700" s="407"/>
      <c r="B700" s="407"/>
      <c r="C700" s="544"/>
      <c r="D700" s="544"/>
      <c r="E700" s="544"/>
      <c r="F700" s="407"/>
      <c r="G700" s="407"/>
      <c r="H700" s="407"/>
      <c r="I700" s="407"/>
      <c r="J700" s="407"/>
      <c r="K700" s="407"/>
      <c r="L700" s="407"/>
      <c r="M700" s="407"/>
      <c r="N700" s="407"/>
      <c r="O700" s="407"/>
      <c r="P700" s="407"/>
      <c r="Q700" s="407"/>
      <c r="R700" s="407"/>
      <c r="S700" s="407"/>
      <c r="T700" s="407"/>
      <c r="U700" s="407"/>
      <c r="V700" s="407"/>
      <c r="W700" s="407"/>
      <c r="X700" s="407"/>
      <c r="Y700" s="407"/>
      <c r="Z700" s="407"/>
    </row>
    <row r="701" spans="1:26" ht="12.75" customHeight="1">
      <c r="A701" s="407"/>
      <c r="B701" s="407"/>
      <c r="C701" s="544"/>
      <c r="D701" s="544"/>
      <c r="E701" s="544"/>
      <c r="F701" s="407"/>
      <c r="G701" s="407"/>
      <c r="H701" s="407"/>
      <c r="I701" s="407"/>
      <c r="J701" s="407"/>
      <c r="K701" s="407"/>
      <c r="L701" s="407"/>
      <c r="M701" s="407"/>
      <c r="N701" s="407"/>
      <c r="O701" s="407"/>
      <c r="P701" s="407"/>
      <c r="Q701" s="407"/>
      <c r="R701" s="407"/>
      <c r="S701" s="407"/>
      <c r="T701" s="407"/>
      <c r="U701" s="407"/>
      <c r="V701" s="407"/>
      <c r="W701" s="407"/>
      <c r="X701" s="407"/>
      <c r="Y701" s="407"/>
      <c r="Z701" s="407"/>
    </row>
    <row r="702" spans="1:26" ht="12.75" customHeight="1">
      <c r="A702" s="407"/>
      <c r="B702" s="407"/>
      <c r="C702" s="544"/>
      <c r="D702" s="544"/>
      <c r="E702" s="544"/>
      <c r="F702" s="407"/>
      <c r="G702" s="407"/>
      <c r="H702" s="407"/>
      <c r="I702" s="407"/>
      <c r="J702" s="407"/>
      <c r="K702" s="407"/>
      <c r="L702" s="407"/>
      <c r="M702" s="407"/>
      <c r="N702" s="407"/>
      <c r="O702" s="407"/>
      <c r="P702" s="407"/>
      <c r="Q702" s="407"/>
      <c r="R702" s="407"/>
      <c r="S702" s="407"/>
      <c r="T702" s="407"/>
      <c r="U702" s="407"/>
      <c r="V702" s="407"/>
      <c r="W702" s="407"/>
      <c r="X702" s="407"/>
      <c r="Y702" s="407"/>
      <c r="Z702" s="407"/>
    </row>
    <row r="703" spans="1:26" ht="12.75" customHeight="1">
      <c r="A703" s="407"/>
      <c r="B703" s="407"/>
      <c r="C703" s="544"/>
      <c r="D703" s="544"/>
      <c r="E703" s="544"/>
      <c r="F703" s="407"/>
      <c r="G703" s="407"/>
      <c r="H703" s="407"/>
      <c r="I703" s="407"/>
      <c r="J703" s="407"/>
      <c r="K703" s="407"/>
      <c r="L703" s="407"/>
      <c r="M703" s="407"/>
      <c r="N703" s="407"/>
      <c r="O703" s="407"/>
      <c r="P703" s="407"/>
      <c r="Q703" s="407"/>
      <c r="R703" s="407"/>
      <c r="S703" s="407"/>
      <c r="T703" s="407"/>
      <c r="U703" s="407"/>
      <c r="V703" s="407"/>
      <c r="W703" s="407"/>
      <c r="X703" s="407"/>
      <c r="Y703" s="407"/>
      <c r="Z703" s="407"/>
    </row>
    <row r="704" spans="1:26" ht="12.75" customHeight="1">
      <c r="A704" s="407"/>
      <c r="B704" s="407"/>
      <c r="C704" s="544"/>
      <c r="D704" s="544"/>
      <c r="E704" s="544"/>
      <c r="F704" s="407"/>
      <c r="G704" s="407"/>
      <c r="H704" s="407"/>
      <c r="I704" s="407"/>
      <c r="J704" s="407"/>
      <c r="K704" s="407"/>
      <c r="L704" s="407"/>
      <c r="M704" s="407"/>
      <c r="N704" s="407"/>
      <c r="O704" s="407"/>
      <c r="P704" s="407"/>
      <c r="Q704" s="407"/>
      <c r="R704" s="407"/>
      <c r="S704" s="407"/>
      <c r="T704" s="407"/>
      <c r="U704" s="407"/>
      <c r="V704" s="407"/>
      <c r="W704" s="407"/>
      <c r="X704" s="407"/>
      <c r="Y704" s="407"/>
      <c r="Z704" s="407"/>
    </row>
    <row r="705" spans="1:26" ht="12.75" customHeight="1">
      <c r="A705" s="407"/>
      <c r="B705" s="407"/>
      <c r="C705" s="544"/>
      <c r="D705" s="544"/>
      <c r="E705" s="544"/>
      <c r="F705" s="407"/>
      <c r="G705" s="407"/>
      <c r="H705" s="407"/>
      <c r="I705" s="407"/>
      <c r="J705" s="407"/>
      <c r="K705" s="407"/>
      <c r="L705" s="407"/>
      <c r="M705" s="407"/>
      <c r="N705" s="407"/>
      <c r="O705" s="407"/>
      <c r="P705" s="407"/>
      <c r="Q705" s="407"/>
      <c r="R705" s="407"/>
      <c r="S705" s="407"/>
      <c r="T705" s="407"/>
      <c r="U705" s="407"/>
      <c r="V705" s="407"/>
      <c r="W705" s="407"/>
      <c r="X705" s="407"/>
      <c r="Y705" s="407"/>
      <c r="Z705" s="407"/>
    </row>
    <row r="706" spans="1:26" ht="12.75" customHeight="1">
      <c r="A706" s="407"/>
      <c r="B706" s="407"/>
      <c r="C706" s="544"/>
      <c r="D706" s="544"/>
      <c r="E706" s="544"/>
      <c r="F706" s="407"/>
      <c r="G706" s="407"/>
      <c r="H706" s="407"/>
      <c r="I706" s="407"/>
      <c r="J706" s="407"/>
      <c r="K706" s="407"/>
      <c r="L706" s="407"/>
      <c r="M706" s="407"/>
      <c r="N706" s="407"/>
      <c r="O706" s="407"/>
      <c r="P706" s="407"/>
      <c r="Q706" s="407"/>
      <c r="R706" s="407"/>
      <c r="S706" s="407"/>
      <c r="T706" s="407"/>
      <c r="U706" s="407"/>
      <c r="V706" s="407"/>
      <c r="W706" s="407"/>
      <c r="X706" s="407"/>
      <c r="Y706" s="407"/>
      <c r="Z706" s="407"/>
    </row>
    <row r="707" spans="1:26" ht="12.75" customHeight="1">
      <c r="A707" s="407"/>
      <c r="B707" s="407"/>
      <c r="C707" s="544"/>
      <c r="D707" s="544"/>
      <c r="E707" s="544"/>
      <c r="F707" s="407"/>
      <c r="G707" s="407"/>
      <c r="H707" s="407"/>
      <c r="I707" s="407"/>
      <c r="J707" s="407"/>
      <c r="K707" s="407"/>
      <c r="L707" s="407"/>
      <c r="M707" s="407"/>
      <c r="N707" s="407"/>
      <c r="O707" s="407"/>
      <c r="P707" s="407"/>
      <c r="Q707" s="407"/>
      <c r="R707" s="407"/>
      <c r="S707" s="407"/>
      <c r="T707" s="407"/>
      <c r="U707" s="407"/>
      <c r="V707" s="407"/>
      <c r="W707" s="407"/>
      <c r="X707" s="407"/>
      <c r="Y707" s="407"/>
      <c r="Z707" s="407"/>
    </row>
    <row r="708" spans="1:26" ht="12.75" customHeight="1">
      <c r="A708" s="407"/>
      <c r="B708" s="407"/>
      <c r="C708" s="544"/>
      <c r="D708" s="544"/>
      <c r="E708" s="544"/>
      <c r="F708" s="407"/>
      <c r="G708" s="407"/>
      <c r="H708" s="407"/>
      <c r="I708" s="407"/>
      <c r="J708" s="407"/>
      <c r="K708" s="407"/>
      <c r="L708" s="407"/>
      <c r="M708" s="407"/>
      <c r="N708" s="407"/>
      <c r="O708" s="407"/>
      <c r="P708" s="407"/>
      <c r="Q708" s="407"/>
      <c r="R708" s="407"/>
      <c r="S708" s="407"/>
      <c r="T708" s="407"/>
      <c r="U708" s="407"/>
      <c r="V708" s="407"/>
      <c r="W708" s="407"/>
      <c r="X708" s="407"/>
      <c r="Y708" s="407"/>
      <c r="Z708" s="407"/>
    </row>
    <row r="709" spans="1:26" ht="12.75" customHeight="1">
      <c r="A709" s="407"/>
      <c r="B709" s="407"/>
      <c r="C709" s="544"/>
      <c r="D709" s="544"/>
      <c r="E709" s="544"/>
      <c r="F709" s="407"/>
      <c r="G709" s="407"/>
      <c r="H709" s="407"/>
      <c r="I709" s="407"/>
      <c r="J709" s="407"/>
      <c r="K709" s="407"/>
      <c r="L709" s="407"/>
      <c r="M709" s="407"/>
      <c r="N709" s="407"/>
      <c r="O709" s="407"/>
      <c r="P709" s="407"/>
      <c r="Q709" s="407"/>
      <c r="R709" s="407"/>
      <c r="S709" s="407"/>
      <c r="T709" s="407"/>
      <c r="U709" s="407"/>
      <c r="V709" s="407"/>
      <c r="W709" s="407"/>
      <c r="X709" s="407"/>
      <c r="Y709" s="407"/>
      <c r="Z709" s="407"/>
    </row>
    <row r="710" spans="1:26" ht="12.75" customHeight="1">
      <c r="A710" s="407"/>
      <c r="B710" s="407"/>
      <c r="C710" s="544"/>
      <c r="D710" s="544"/>
      <c r="E710" s="544"/>
      <c r="F710" s="407"/>
      <c r="G710" s="407"/>
      <c r="H710" s="407"/>
      <c r="I710" s="407"/>
      <c r="J710" s="407"/>
      <c r="K710" s="407"/>
      <c r="L710" s="407"/>
      <c r="M710" s="407"/>
      <c r="N710" s="407"/>
      <c r="O710" s="407"/>
      <c r="P710" s="407"/>
      <c r="Q710" s="407"/>
      <c r="R710" s="407"/>
      <c r="S710" s="407"/>
      <c r="T710" s="407"/>
      <c r="U710" s="407"/>
      <c r="V710" s="407"/>
      <c r="W710" s="407"/>
      <c r="X710" s="407"/>
      <c r="Y710" s="407"/>
      <c r="Z710" s="407"/>
    </row>
    <row r="711" spans="1:26" ht="12.75" customHeight="1">
      <c r="A711" s="407"/>
      <c r="B711" s="407"/>
      <c r="C711" s="544"/>
      <c r="D711" s="544"/>
      <c r="E711" s="544"/>
      <c r="F711" s="407"/>
      <c r="G711" s="407"/>
      <c r="H711" s="407"/>
      <c r="I711" s="407"/>
      <c r="J711" s="407"/>
      <c r="K711" s="407"/>
      <c r="L711" s="407"/>
      <c r="M711" s="407"/>
      <c r="N711" s="407"/>
      <c r="O711" s="407"/>
      <c r="P711" s="407"/>
      <c r="Q711" s="407"/>
      <c r="R711" s="407"/>
      <c r="S711" s="407"/>
      <c r="T711" s="407"/>
      <c r="U711" s="407"/>
      <c r="V711" s="407"/>
      <c r="W711" s="407"/>
      <c r="X711" s="407"/>
      <c r="Y711" s="407"/>
      <c r="Z711" s="407"/>
    </row>
    <row r="712" spans="1:26" ht="12.75" customHeight="1">
      <c r="A712" s="407"/>
      <c r="B712" s="407"/>
      <c r="C712" s="544"/>
      <c r="D712" s="544"/>
      <c r="E712" s="544"/>
      <c r="F712" s="407"/>
      <c r="G712" s="407"/>
      <c r="H712" s="407"/>
      <c r="I712" s="407"/>
      <c r="J712" s="407"/>
      <c r="K712" s="407"/>
      <c r="L712" s="407"/>
      <c r="M712" s="407"/>
      <c r="N712" s="407"/>
      <c r="O712" s="407"/>
      <c r="P712" s="407"/>
      <c r="Q712" s="407"/>
      <c r="R712" s="407"/>
      <c r="S712" s="407"/>
      <c r="T712" s="407"/>
      <c r="U712" s="407"/>
      <c r="V712" s="407"/>
      <c r="W712" s="407"/>
      <c r="X712" s="407"/>
      <c r="Y712" s="407"/>
      <c r="Z712" s="407"/>
    </row>
    <row r="713" spans="1:26" ht="12.75" customHeight="1">
      <c r="A713" s="407"/>
      <c r="B713" s="407"/>
      <c r="C713" s="544"/>
      <c r="D713" s="544"/>
      <c r="E713" s="544"/>
      <c r="F713" s="407"/>
      <c r="G713" s="407"/>
      <c r="H713" s="407"/>
      <c r="I713" s="407"/>
      <c r="J713" s="407"/>
      <c r="K713" s="407"/>
      <c r="L713" s="407"/>
      <c r="M713" s="407"/>
      <c r="N713" s="407"/>
      <c r="O713" s="407"/>
      <c r="P713" s="407"/>
      <c r="Q713" s="407"/>
      <c r="R713" s="407"/>
      <c r="S713" s="407"/>
      <c r="T713" s="407"/>
      <c r="U713" s="407"/>
      <c r="V713" s="407"/>
      <c r="W713" s="407"/>
      <c r="X713" s="407"/>
      <c r="Y713" s="407"/>
      <c r="Z713" s="407"/>
    </row>
    <row r="714" spans="1:26" ht="12.75" customHeight="1">
      <c r="A714" s="407"/>
      <c r="B714" s="407"/>
      <c r="C714" s="544"/>
      <c r="D714" s="544"/>
      <c r="E714" s="544"/>
      <c r="F714" s="407"/>
      <c r="G714" s="407"/>
      <c r="H714" s="407"/>
      <c r="I714" s="407"/>
      <c r="J714" s="407"/>
      <c r="K714" s="407"/>
      <c r="L714" s="407"/>
      <c r="M714" s="407"/>
      <c r="N714" s="407"/>
      <c r="O714" s="407"/>
      <c r="P714" s="407"/>
      <c r="Q714" s="407"/>
      <c r="R714" s="407"/>
      <c r="S714" s="407"/>
      <c r="T714" s="407"/>
      <c r="U714" s="407"/>
      <c r="V714" s="407"/>
      <c r="W714" s="407"/>
      <c r="X714" s="407"/>
      <c r="Y714" s="407"/>
      <c r="Z714" s="407"/>
    </row>
    <row r="715" spans="1:26" ht="12.75" customHeight="1">
      <c r="A715" s="407"/>
      <c r="B715" s="407"/>
      <c r="C715" s="544"/>
      <c r="D715" s="544"/>
      <c r="E715" s="544"/>
      <c r="F715" s="407"/>
      <c r="G715" s="407"/>
      <c r="H715" s="407"/>
      <c r="I715" s="407"/>
      <c r="J715" s="407"/>
      <c r="K715" s="407"/>
      <c r="L715" s="407"/>
      <c r="M715" s="407"/>
      <c r="N715" s="407"/>
      <c r="O715" s="407"/>
      <c r="P715" s="407"/>
      <c r="Q715" s="407"/>
      <c r="R715" s="407"/>
      <c r="S715" s="407"/>
      <c r="T715" s="407"/>
      <c r="U715" s="407"/>
      <c r="V715" s="407"/>
      <c r="W715" s="407"/>
      <c r="X715" s="407"/>
      <c r="Y715" s="407"/>
      <c r="Z715" s="407"/>
    </row>
    <row r="716" spans="1:26" ht="12.75" customHeight="1">
      <c r="A716" s="407"/>
      <c r="B716" s="407"/>
      <c r="C716" s="544"/>
      <c r="D716" s="544"/>
      <c r="E716" s="544"/>
      <c r="F716" s="407"/>
      <c r="G716" s="407"/>
      <c r="H716" s="407"/>
      <c r="I716" s="407"/>
      <c r="J716" s="407"/>
      <c r="K716" s="407"/>
      <c r="L716" s="407"/>
      <c r="M716" s="407"/>
      <c r="N716" s="407"/>
      <c r="O716" s="407"/>
      <c r="P716" s="407"/>
      <c r="Q716" s="407"/>
      <c r="R716" s="407"/>
      <c r="S716" s="407"/>
      <c r="T716" s="407"/>
      <c r="U716" s="407"/>
      <c r="V716" s="407"/>
      <c r="W716" s="407"/>
      <c r="X716" s="407"/>
      <c r="Y716" s="407"/>
      <c r="Z716" s="407"/>
    </row>
    <row r="717" spans="1:26" ht="12.75" customHeight="1">
      <c r="A717" s="407"/>
      <c r="B717" s="407"/>
      <c r="C717" s="544"/>
      <c r="D717" s="544"/>
      <c r="E717" s="544"/>
      <c r="F717" s="407"/>
      <c r="G717" s="407"/>
      <c r="H717" s="407"/>
      <c r="I717" s="407"/>
      <c r="J717" s="407"/>
      <c r="K717" s="407"/>
      <c r="L717" s="407"/>
      <c r="M717" s="407"/>
      <c r="N717" s="407"/>
      <c r="O717" s="407"/>
      <c r="P717" s="407"/>
      <c r="Q717" s="407"/>
      <c r="R717" s="407"/>
      <c r="S717" s="407"/>
      <c r="T717" s="407"/>
      <c r="U717" s="407"/>
      <c r="V717" s="407"/>
      <c r="W717" s="407"/>
      <c r="X717" s="407"/>
      <c r="Y717" s="407"/>
      <c r="Z717" s="407"/>
    </row>
    <row r="718" spans="1:26" ht="12.75" customHeight="1">
      <c r="A718" s="407"/>
      <c r="B718" s="407"/>
      <c r="C718" s="544"/>
      <c r="D718" s="544"/>
      <c r="E718" s="544"/>
      <c r="F718" s="407"/>
      <c r="G718" s="407"/>
      <c r="H718" s="407"/>
      <c r="I718" s="407"/>
      <c r="J718" s="407"/>
      <c r="K718" s="407"/>
      <c r="L718" s="407"/>
      <c r="M718" s="407"/>
      <c r="N718" s="407"/>
      <c r="O718" s="407"/>
      <c r="P718" s="407"/>
      <c r="Q718" s="407"/>
      <c r="R718" s="407"/>
      <c r="S718" s="407"/>
      <c r="T718" s="407"/>
      <c r="U718" s="407"/>
      <c r="V718" s="407"/>
      <c r="W718" s="407"/>
      <c r="X718" s="407"/>
      <c r="Y718" s="407"/>
      <c r="Z718" s="407"/>
    </row>
    <row r="719" spans="1:26" ht="12.75" customHeight="1">
      <c r="A719" s="407"/>
      <c r="B719" s="407"/>
      <c r="C719" s="544"/>
      <c r="D719" s="544"/>
      <c r="E719" s="544"/>
      <c r="F719" s="407"/>
      <c r="G719" s="407"/>
      <c r="H719" s="407"/>
      <c r="I719" s="407"/>
      <c r="J719" s="407"/>
      <c r="K719" s="407"/>
      <c r="L719" s="407"/>
      <c r="M719" s="407"/>
      <c r="N719" s="407"/>
      <c r="O719" s="407"/>
      <c r="P719" s="407"/>
      <c r="Q719" s="407"/>
      <c r="R719" s="407"/>
      <c r="S719" s="407"/>
      <c r="T719" s="407"/>
      <c r="U719" s="407"/>
      <c r="V719" s="407"/>
      <c r="W719" s="407"/>
      <c r="X719" s="407"/>
      <c r="Y719" s="407"/>
      <c r="Z719" s="407"/>
    </row>
    <row r="720" spans="1:26" ht="12.75" customHeight="1">
      <c r="A720" s="407"/>
      <c r="B720" s="407"/>
      <c r="C720" s="544"/>
      <c r="D720" s="544"/>
      <c r="E720" s="544"/>
      <c r="F720" s="407"/>
      <c r="G720" s="407"/>
      <c r="H720" s="407"/>
      <c r="I720" s="407"/>
      <c r="J720" s="407"/>
      <c r="K720" s="407"/>
      <c r="L720" s="407"/>
      <c r="M720" s="407"/>
      <c r="N720" s="407"/>
      <c r="O720" s="407"/>
      <c r="P720" s="407"/>
      <c r="Q720" s="407"/>
      <c r="R720" s="407"/>
      <c r="S720" s="407"/>
      <c r="T720" s="407"/>
      <c r="U720" s="407"/>
      <c r="V720" s="407"/>
      <c r="W720" s="407"/>
      <c r="X720" s="407"/>
      <c r="Y720" s="407"/>
      <c r="Z720" s="407"/>
    </row>
    <row r="721" spans="1:26" ht="12.75" customHeight="1">
      <c r="A721" s="407"/>
      <c r="B721" s="407"/>
      <c r="C721" s="544"/>
      <c r="D721" s="544"/>
      <c r="E721" s="544"/>
      <c r="F721" s="407"/>
      <c r="G721" s="407"/>
      <c r="H721" s="407"/>
      <c r="I721" s="407"/>
      <c r="J721" s="407"/>
      <c r="K721" s="407"/>
      <c r="L721" s="407"/>
      <c r="M721" s="407"/>
      <c r="N721" s="407"/>
      <c r="O721" s="407"/>
      <c r="P721" s="407"/>
      <c r="Q721" s="407"/>
      <c r="R721" s="407"/>
      <c r="S721" s="407"/>
      <c r="T721" s="407"/>
      <c r="U721" s="407"/>
      <c r="V721" s="407"/>
      <c r="W721" s="407"/>
      <c r="X721" s="407"/>
      <c r="Y721" s="407"/>
      <c r="Z721" s="407"/>
    </row>
    <row r="722" spans="1:26" ht="12.75" customHeight="1">
      <c r="A722" s="407"/>
      <c r="B722" s="407"/>
      <c r="C722" s="544"/>
      <c r="D722" s="544"/>
      <c r="E722" s="544"/>
      <c r="F722" s="407"/>
      <c r="G722" s="407"/>
      <c r="H722" s="407"/>
      <c r="I722" s="407"/>
      <c r="J722" s="407"/>
      <c r="K722" s="407"/>
      <c r="L722" s="407"/>
      <c r="M722" s="407"/>
      <c r="N722" s="407"/>
      <c r="O722" s="407"/>
      <c r="P722" s="407"/>
      <c r="Q722" s="407"/>
      <c r="R722" s="407"/>
      <c r="S722" s="407"/>
      <c r="T722" s="407"/>
      <c r="U722" s="407"/>
      <c r="V722" s="407"/>
      <c r="W722" s="407"/>
      <c r="X722" s="407"/>
      <c r="Y722" s="407"/>
      <c r="Z722" s="407"/>
    </row>
    <row r="723" spans="1:26" ht="12.75" customHeight="1">
      <c r="A723" s="407"/>
      <c r="B723" s="407"/>
      <c r="C723" s="544"/>
      <c r="D723" s="544"/>
      <c r="E723" s="544"/>
      <c r="F723" s="407"/>
      <c r="G723" s="407"/>
      <c r="H723" s="407"/>
      <c r="I723" s="407"/>
      <c r="J723" s="407"/>
      <c r="K723" s="407"/>
      <c r="L723" s="407"/>
      <c r="M723" s="407"/>
      <c r="N723" s="407"/>
      <c r="O723" s="407"/>
      <c r="P723" s="407"/>
      <c r="Q723" s="407"/>
      <c r="R723" s="407"/>
      <c r="S723" s="407"/>
      <c r="T723" s="407"/>
      <c r="U723" s="407"/>
      <c r="V723" s="407"/>
      <c r="W723" s="407"/>
      <c r="X723" s="407"/>
      <c r="Y723" s="407"/>
      <c r="Z723" s="407"/>
    </row>
    <row r="724" spans="1:26" ht="12.75" customHeight="1">
      <c r="A724" s="407"/>
      <c r="B724" s="407"/>
      <c r="C724" s="544"/>
      <c r="D724" s="544"/>
      <c r="E724" s="544"/>
      <c r="F724" s="407"/>
      <c r="G724" s="407"/>
      <c r="H724" s="407"/>
      <c r="I724" s="407"/>
      <c r="J724" s="407"/>
      <c r="K724" s="407"/>
      <c r="L724" s="407"/>
      <c r="M724" s="407"/>
      <c r="N724" s="407"/>
      <c r="O724" s="407"/>
      <c r="P724" s="407"/>
      <c r="Q724" s="407"/>
      <c r="R724" s="407"/>
      <c r="S724" s="407"/>
      <c r="T724" s="407"/>
      <c r="U724" s="407"/>
      <c r="V724" s="407"/>
      <c r="W724" s="407"/>
      <c r="X724" s="407"/>
      <c r="Y724" s="407"/>
      <c r="Z724" s="407"/>
    </row>
    <row r="725" spans="1:26" ht="12.75" customHeight="1">
      <c r="A725" s="407"/>
      <c r="B725" s="407"/>
      <c r="C725" s="544"/>
      <c r="D725" s="544"/>
      <c r="E725" s="544"/>
      <c r="F725" s="407"/>
      <c r="G725" s="407"/>
      <c r="H725" s="407"/>
      <c r="I725" s="407"/>
      <c r="J725" s="407"/>
      <c r="K725" s="407"/>
      <c r="L725" s="407"/>
      <c r="M725" s="407"/>
      <c r="N725" s="407"/>
      <c r="O725" s="407"/>
      <c r="P725" s="407"/>
      <c r="Q725" s="407"/>
      <c r="R725" s="407"/>
      <c r="S725" s="407"/>
      <c r="T725" s="407"/>
      <c r="U725" s="407"/>
      <c r="V725" s="407"/>
      <c r="W725" s="407"/>
      <c r="X725" s="407"/>
      <c r="Y725" s="407"/>
      <c r="Z725" s="407"/>
    </row>
    <row r="726" spans="1:26" ht="12.75" customHeight="1">
      <c r="A726" s="407"/>
      <c r="B726" s="407"/>
      <c r="C726" s="544"/>
      <c r="D726" s="544"/>
      <c r="E726" s="544"/>
      <c r="F726" s="407"/>
      <c r="G726" s="407"/>
      <c r="H726" s="407"/>
      <c r="I726" s="407"/>
      <c r="J726" s="407"/>
      <c r="K726" s="407"/>
      <c r="L726" s="407"/>
      <c r="M726" s="407"/>
      <c r="N726" s="407"/>
      <c r="O726" s="407"/>
      <c r="P726" s="407"/>
      <c r="Q726" s="407"/>
      <c r="R726" s="407"/>
      <c r="S726" s="407"/>
      <c r="T726" s="407"/>
      <c r="U726" s="407"/>
      <c r="V726" s="407"/>
      <c r="W726" s="407"/>
      <c r="X726" s="407"/>
      <c r="Y726" s="407"/>
      <c r="Z726" s="407"/>
    </row>
    <row r="727" spans="1:26" ht="12.75" customHeight="1">
      <c r="A727" s="407"/>
      <c r="B727" s="407"/>
      <c r="C727" s="544"/>
      <c r="D727" s="544"/>
      <c r="E727" s="544"/>
      <c r="F727" s="407"/>
      <c r="G727" s="407"/>
      <c r="H727" s="407"/>
      <c r="I727" s="407"/>
      <c r="J727" s="407"/>
      <c r="K727" s="407"/>
      <c r="L727" s="407"/>
      <c r="M727" s="407"/>
      <c r="N727" s="407"/>
      <c r="O727" s="407"/>
      <c r="P727" s="407"/>
      <c r="Q727" s="407"/>
      <c r="R727" s="407"/>
      <c r="S727" s="407"/>
      <c r="T727" s="407"/>
      <c r="U727" s="407"/>
      <c r="V727" s="407"/>
      <c r="W727" s="407"/>
      <c r="X727" s="407"/>
      <c r="Y727" s="407"/>
      <c r="Z727" s="407"/>
    </row>
    <row r="728" spans="1:26" ht="12.75" customHeight="1">
      <c r="A728" s="407"/>
      <c r="B728" s="407"/>
      <c r="C728" s="544"/>
      <c r="D728" s="544"/>
      <c r="E728" s="544"/>
      <c r="F728" s="407"/>
      <c r="G728" s="407"/>
      <c r="H728" s="407"/>
      <c r="I728" s="407"/>
      <c r="J728" s="407"/>
      <c r="K728" s="407"/>
      <c r="L728" s="407"/>
      <c r="M728" s="407"/>
      <c r="N728" s="407"/>
      <c r="O728" s="407"/>
      <c r="P728" s="407"/>
      <c r="Q728" s="407"/>
      <c r="R728" s="407"/>
      <c r="S728" s="407"/>
      <c r="T728" s="407"/>
      <c r="U728" s="407"/>
      <c r="V728" s="407"/>
      <c r="W728" s="407"/>
      <c r="X728" s="407"/>
      <c r="Y728" s="407"/>
      <c r="Z728" s="407"/>
    </row>
    <row r="729" spans="1:26" ht="12.75" customHeight="1">
      <c r="A729" s="407"/>
      <c r="B729" s="407"/>
      <c r="C729" s="544"/>
      <c r="D729" s="544"/>
      <c r="E729" s="544"/>
      <c r="F729" s="407"/>
      <c r="G729" s="407"/>
      <c r="H729" s="407"/>
      <c r="I729" s="407"/>
      <c r="J729" s="407"/>
      <c r="K729" s="407"/>
      <c r="L729" s="407"/>
      <c r="M729" s="407"/>
      <c r="N729" s="407"/>
      <c r="O729" s="407"/>
      <c r="P729" s="407"/>
      <c r="Q729" s="407"/>
      <c r="R729" s="407"/>
      <c r="S729" s="407"/>
      <c r="T729" s="407"/>
      <c r="U729" s="407"/>
      <c r="V729" s="407"/>
      <c r="W729" s="407"/>
      <c r="X729" s="407"/>
      <c r="Y729" s="407"/>
      <c r="Z729" s="407"/>
    </row>
    <row r="730" spans="1:26" ht="12.75" customHeight="1">
      <c r="A730" s="407"/>
      <c r="B730" s="407"/>
      <c r="C730" s="544"/>
      <c r="D730" s="544"/>
      <c r="E730" s="544"/>
      <c r="F730" s="407"/>
      <c r="G730" s="407"/>
      <c r="H730" s="407"/>
      <c r="I730" s="407"/>
      <c r="J730" s="407"/>
      <c r="K730" s="407"/>
      <c r="L730" s="407"/>
      <c r="M730" s="407"/>
      <c r="N730" s="407"/>
      <c r="O730" s="407"/>
      <c r="P730" s="407"/>
      <c r="Q730" s="407"/>
      <c r="R730" s="407"/>
      <c r="S730" s="407"/>
      <c r="T730" s="407"/>
      <c r="U730" s="407"/>
      <c r="V730" s="407"/>
      <c r="W730" s="407"/>
      <c r="X730" s="407"/>
      <c r="Y730" s="407"/>
      <c r="Z730" s="407"/>
    </row>
    <row r="731" spans="1:26" ht="12.75" customHeight="1">
      <c r="A731" s="407"/>
      <c r="B731" s="407"/>
      <c r="C731" s="544"/>
      <c r="D731" s="544"/>
      <c r="E731" s="544"/>
      <c r="F731" s="407"/>
      <c r="G731" s="407"/>
      <c r="H731" s="407"/>
      <c r="I731" s="407"/>
      <c r="J731" s="407"/>
      <c r="K731" s="407"/>
      <c r="L731" s="407"/>
      <c r="M731" s="407"/>
      <c r="N731" s="407"/>
      <c r="O731" s="407"/>
      <c r="P731" s="407"/>
      <c r="Q731" s="407"/>
      <c r="R731" s="407"/>
      <c r="S731" s="407"/>
      <c r="T731" s="407"/>
      <c r="U731" s="407"/>
      <c r="V731" s="407"/>
      <c r="W731" s="407"/>
      <c r="X731" s="407"/>
      <c r="Y731" s="407"/>
      <c r="Z731" s="407"/>
    </row>
    <row r="732" spans="1:26" ht="12.75" customHeight="1">
      <c r="A732" s="407"/>
      <c r="B732" s="407"/>
      <c r="C732" s="544"/>
      <c r="D732" s="544"/>
      <c r="E732" s="544"/>
      <c r="F732" s="407"/>
      <c r="G732" s="407"/>
      <c r="H732" s="407"/>
      <c r="I732" s="407"/>
      <c r="J732" s="407"/>
      <c r="K732" s="407"/>
      <c r="L732" s="407"/>
      <c r="M732" s="407"/>
      <c r="N732" s="407"/>
      <c r="O732" s="407"/>
      <c r="P732" s="407"/>
      <c r="Q732" s="407"/>
      <c r="R732" s="407"/>
      <c r="S732" s="407"/>
      <c r="T732" s="407"/>
      <c r="U732" s="407"/>
      <c r="V732" s="407"/>
      <c r="W732" s="407"/>
      <c r="X732" s="407"/>
      <c r="Y732" s="407"/>
      <c r="Z732" s="407"/>
    </row>
    <row r="733" spans="1:26" ht="12.75" customHeight="1">
      <c r="A733" s="407"/>
      <c r="B733" s="407"/>
      <c r="C733" s="544"/>
      <c r="D733" s="544"/>
      <c r="E733" s="544"/>
      <c r="F733" s="407"/>
      <c r="G733" s="407"/>
      <c r="H733" s="407"/>
      <c r="I733" s="407"/>
      <c r="J733" s="407"/>
      <c r="K733" s="407"/>
      <c r="L733" s="407"/>
      <c r="M733" s="407"/>
      <c r="N733" s="407"/>
      <c r="O733" s="407"/>
      <c r="P733" s="407"/>
      <c r="Q733" s="407"/>
      <c r="R733" s="407"/>
      <c r="S733" s="407"/>
      <c r="T733" s="407"/>
      <c r="U733" s="407"/>
      <c r="V733" s="407"/>
      <c r="W733" s="407"/>
      <c r="X733" s="407"/>
      <c r="Y733" s="407"/>
      <c r="Z733" s="407"/>
    </row>
    <row r="734" spans="1:26" ht="12.75" customHeight="1">
      <c r="A734" s="407"/>
      <c r="B734" s="407"/>
      <c r="C734" s="544"/>
      <c r="D734" s="544"/>
      <c r="E734" s="544"/>
      <c r="F734" s="407"/>
      <c r="G734" s="407"/>
      <c r="H734" s="407"/>
      <c r="I734" s="407"/>
      <c r="J734" s="407"/>
      <c r="K734" s="407"/>
      <c r="L734" s="407"/>
      <c r="M734" s="407"/>
      <c r="N734" s="407"/>
      <c r="O734" s="407"/>
      <c r="P734" s="407"/>
      <c r="Q734" s="407"/>
      <c r="R734" s="407"/>
      <c r="S734" s="407"/>
      <c r="T734" s="407"/>
      <c r="U734" s="407"/>
      <c r="V734" s="407"/>
      <c r="W734" s="407"/>
      <c r="X734" s="407"/>
      <c r="Y734" s="407"/>
      <c r="Z734" s="407"/>
    </row>
    <row r="735" spans="1:26" ht="12.75" customHeight="1">
      <c r="A735" s="407"/>
      <c r="B735" s="407"/>
      <c r="C735" s="544"/>
      <c r="D735" s="544"/>
      <c r="E735" s="544"/>
      <c r="F735" s="407"/>
      <c r="G735" s="407"/>
      <c r="H735" s="407"/>
      <c r="I735" s="407"/>
      <c r="J735" s="407"/>
      <c r="K735" s="407"/>
      <c r="L735" s="407"/>
      <c r="M735" s="407"/>
      <c r="N735" s="407"/>
      <c r="O735" s="407"/>
      <c r="P735" s="407"/>
      <c r="Q735" s="407"/>
      <c r="R735" s="407"/>
      <c r="S735" s="407"/>
      <c r="T735" s="407"/>
      <c r="U735" s="407"/>
      <c r="V735" s="407"/>
      <c r="W735" s="407"/>
      <c r="X735" s="407"/>
      <c r="Y735" s="407"/>
      <c r="Z735" s="407"/>
    </row>
    <row r="736" spans="1:26" ht="12.75" customHeight="1">
      <c r="A736" s="407"/>
      <c r="B736" s="407"/>
      <c r="C736" s="544"/>
      <c r="D736" s="544"/>
      <c r="E736" s="544"/>
      <c r="F736" s="407"/>
      <c r="G736" s="407"/>
      <c r="H736" s="407"/>
      <c r="I736" s="407"/>
      <c r="J736" s="407"/>
      <c r="K736" s="407"/>
      <c r="L736" s="407"/>
      <c r="M736" s="407"/>
      <c r="N736" s="407"/>
      <c r="O736" s="407"/>
      <c r="P736" s="407"/>
      <c r="Q736" s="407"/>
      <c r="R736" s="407"/>
      <c r="S736" s="407"/>
      <c r="T736" s="407"/>
      <c r="U736" s="407"/>
      <c r="V736" s="407"/>
      <c r="W736" s="407"/>
      <c r="X736" s="407"/>
      <c r="Y736" s="407"/>
      <c r="Z736" s="407"/>
    </row>
    <row r="737" spans="1:26" ht="12.75" customHeight="1">
      <c r="A737" s="407"/>
      <c r="B737" s="407"/>
      <c r="C737" s="544"/>
      <c r="D737" s="544"/>
      <c r="E737" s="544"/>
      <c r="F737" s="407"/>
      <c r="G737" s="407"/>
      <c r="H737" s="407"/>
      <c r="I737" s="407"/>
      <c r="J737" s="407"/>
      <c r="K737" s="407"/>
      <c r="L737" s="407"/>
      <c r="M737" s="407"/>
      <c r="N737" s="407"/>
      <c r="O737" s="407"/>
      <c r="P737" s="407"/>
      <c r="Q737" s="407"/>
      <c r="R737" s="407"/>
      <c r="S737" s="407"/>
      <c r="T737" s="407"/>
      <c r="U737" s="407"/>
      <c r="V737" s="407"/>
      <c r="W737" s="407"/>
      <c r="X737" s="407"/>
      <c r="Y737" s="407"/>
      <c r="Z737" s="407"/>
    </row>
    <row r="738" spans="1:26" ht="12.75" customHeight="1">
      <c r="A738" s="407"/>
      <c r="B738" s="407"/>
      <c r="C738" s="544"/>
      <c r="D738" s="544"/>
      <c r="E738" s="544"/>
      <c r="F738" s="407"/>
      <c r="G738" s="407"/>
      <c r="H738" s="407"/>
      <c r="I738" s="407"/>
      <c r="J738" s="407"/>
      <c r="K738" s="407"/>
      <c r="L738" s="407"/>
      <c r="M738" s="407"/>
      <c r="N738" s="407"/>
      <c r="O738" s="407"/>
      <c r="P738" s="407"/>
      <c r="Q738" s="407"/>
      <c r="R738" s="407"/>
      <c r="S738" s="407"/>
      <c r="T738" s="407"/>
      <c r="U738" s="407"/>
      <c r="V738" s="407"/>
      <c r="W738" s="407"/>
      <c r="X738" s="407"/>
      <c r="Y738" s="407"/>
      <c r="Z738" s="407"/>
    </row>
    <row r="739" spans="1:26" ht="12.75" customHeight="1">
      <c r="A739" s="407"/>
      <c r="B739" s="407"/>
      <c r="C739" s="544"/>
      <c r="D739" s="544"/>
      <c r="E739" s="544"/>
      <c r="F739" s="407"/>
      <c r="G739" s="407"/>
      <c r="H739" s="407"/>
      <c r="I739" s="407"/>
      <c r="J739" s="407"/>
      <c r="K739" s="407"/>
      <c r="L739" s="407"/>
      <c r="M739" s="407"/>
      <c r="N739" s="407"/>
      <c r="O739" s="407"/>
      <c r="P739" s="407"/>
      <c r="Q739" s="407"/>
      <c r="R739" s="407"/>
      <c r="S739" s="407"/>
      <c r="T739" s="407"/>
      <c r="U739" s="407"/>
      <c r="V739" s="407"/>
      <c r="W739" s="407"/>
      <c r="X739" s="407"/>
      <c r="Y739" s="407"/>
      <c r="Z739" s="407"/>
    </row>
    <row r="740" spans="1:26" ht="12.75" customHeight="1">
      <c r="A740" s="407"/>
      <c r="B740" s="407"/>
      <c r="C740" s="544"/>
      <c r="D740" s="544"/>
      <c r="E740" s="544"/>
      <c r="F740" s="407"/>
      <c r="G740" s="407"/>
      <c r="H740" s="407"/>
      <c r="I740" s="407"/>
      <c r="J740" s="407"/>
      <c r="K740" s="407"/>
      <c r="L740" s="407"/>
      <c r="M740" s="407"/>
      <c r="N740" s="407"/>
      <c r="O740" s="407"/>
      <c r="P740" s="407"/>
      <c r="Q740" s="407"/>
      <c r="R740" s="407"/>
      <c r="S740" s="407"/>
      <c r="T740" s="407"/>
      <c r="U740" s="407"/>
      <c r="V740" s="407"/>
      <c r="W740" s="407"/>
      <c r="X740" s="407"/>
      <c r="Y740" s="407"/>
      <c r="Z740" s="407"/>
    </row>
    <row r="741" spans="1:26" ht="12.75" customHeight="1">
      <c r="A741" s="407"/>
      <c r="B741" s="407"/>
      <c r="C741" s="544"/>
      <c r="D741" s="544"/>
      <c r="E741" s="544"/>
      <c r="F741" s="407"/>
      <c r="G741" s="407"/>
      <c r="H741" s="407"/>
      <c r="I741" s="407"/>
      <c r="J741" s="407"/>
      <c r="K741" s="407"/>
      <c r="L741" s="407"/>
      <c r="M741" s="407"/>
      <c r="N741" s="407"/>
      <c r="O741" s="407"/>
      <c r="P741" s="407"/>
      <c r="Q741" s="407"/>
      <c r="R741" s="407"/>
      <c r="S741" s="407"/>
      <c r="T741" s="407"/>
      <c r="U741" s="407"/>
      <c r="V741" s="407"/>
      <c r="W741" s="407"/>
      <c r="X741" s="407"/>
      <c r="Y741" s="407"/>
      <c r="Z741" s="407"/>
    </row>
    <row r="742" spans="1:26" ht="12.75" customHeight="1">
      <c r="A742" s="407"/>
      <c r="B742" s="407"/>
      <c r="C742" s="544"/>
      <c r="D742" s="544"/>
      <c r="E742" s="544"/>
      <c r="F742" s="407"/>
      <c r="G742" s="407"/>
      <c r="H742" s="407"/>
      <c r="I742" s="407"/>
      <c r="J742" s="407"/>
      <c r="K742" s="407"/>
      <c r="L742" s="407"/>
      <c r="M742" s="407"/>
      <c r="N742" s="407"/>
      <c r="O742" s="407"/>
      <c r="P742" s="407"/>
      <c r="Q742" s="407"/>
      <c r="R742" s="407"/>
      <c r="S742" s="407"/>
      <c r="T742" s="407"/>
      <c r="U742" s="407"/>
      <c r="V742" s="407"/>
      <c r="W742" s="407"/>
      <c r="X742" s="407"/>
      <c r="Y742" s="407"/>
      <c r="Z742" s="407"/>
    </row>
    <row r="743" spans="1:26" ht="12.75" customHeight="1">
      <c r="A743" s="407"/>
      <c r="B743" s="407"/>
      <c r="C743" s="544"/>
      <c r="D743" s="544"/>
      <c r="E743" s="544"/>
      <c r="F743" s="407"/>
      <c r="G743" s="407"/>
      <c r="H743" s="407"/>
      <c r="I743" s="407"/>
      <c r="J743" s="407"/>
      <c r="K743" s="407"/>
      <c r="L743" s="407"/>
      <c r="M743" s="407"/>
      <c r="N743" s="407"/>
      <c r="O743" s="407"/>
      <c r="P743" s="407"/>
      <c r="Q743" s="407"/>
      <c r="R743" s="407"/>
      <c r="S743" s="407"/>
      <c r="T743" s="407"/>
      <c r="U743" s="407"/>
      <c r="V743" s="407"/>
      <c r="W743" s="407"/>
      <c r="X743" s="407"/>
      <c r="Y743" s="407"/>
      <c r="Z743" s="407"/>
    </row>
    <row r="744" spans="1:26" ht="12.75" customHeight="1">
      <c r="A744" s="407"/>
      <c r="B744" s="407"/>
      <c r="C744" s="544"/>
      <c r="D744" s="544"/>
      <c r="E744" s="544"/>
      <c r="F744" s="407"/>
      <c r="G744" s="407"/>
      <c r="H744" s="407"/>
      <c r="I744" s="407"/>
      <c r="J744" s="407"/>
      <c r="K744" s="407"/>
      <c r="L744" s="407"/>
      <c r="M744" s="407"/>
      <c r="N744" s="407"/>
      <c r="O744" s="407"/>
      <c r="P744" s="407"/>
      <c r="Q744" s="407"/>
      <c r="R744" s="407"/>
      <c r="S744" s="407"/>
      <c r="T744" s="407"/>
      <c r="U744" s="407"/>
      <c r="V744" s="407"/>
      <c r="W744" s="407"/>
      <c r="X744" s="407"/>
      <c r="Y744" s="407"/>
      <c r="Z744" s="407"/>
    </row>
    <row r="745" spans="1:26" ht="12.75" customHeight="1">
      <c r="A745" s="407"/>
      <c r="B745" s="407"/>
      <c r="C745" s="544"/>
      <c r="D745" s="544"/>
      <c r="E745" s="544"/>
      <c r="F745" s="407"/>
      <c r="G745" s="407"/>
      <c r="H745" s="407"/>
      <c r="I745" s="407"/>
      <c r="J745" s="407"/>
      <c r="K745" s="407"/>
      <c r="L745" s="407"/>
      <c r="M745" s="407"/>
      <c r="N745" s="407"/>
      <c r="O745" s="407"/>
      <c r="P745" s="407"/>
      <c r="Q745" s="407"/>
      <c r="R745" s="407"/>
      <c r="S745" s="407"/>
      <c r="T745" s="407"/>
      <c r="U745" s="407"/>
      <c r="V745" s="407"/>
      <c r="W745" s="407"/>
      <c r="X745" s="407"/>
      <c r="Y745" s="407"/>
      <c r="Z745" s="407"/>
    </row>
    <row r="746" spans="1:26" ht="12.75" customHeight="1">
      <c r="A746" s="407"/>
      <c r="B746" s="407"/>
      <c r="C746" s="544"/>
      <c r="D746" s="544"/>
      <c r="E746" s="544"/>
      <c r="F746" s="407"/>
      <c r="G746" s="407"/>
      <c r="H746" s="407"/>
      <c r="I746" s="407"/>
      <c r="J746" s="407"/>
      <c r="K746" s="407"/>
      <c r="L746" s="407"/>
      <c r="M746" s="407"/>
      <c r="N746" s="407"/>
      <c r="O746" s="407"/>
      <c r="P746" s="407"/>
      <c r="Q746" s="407"/>
      <c r="R746" s="407"/>
      <c r="S746" s="407"/>
      <c r="T746" s="407"/>
      <c r="U746" s="407"/>
      <c r="V746" s="407"/>
      <c r="W746" s="407"/>
      <c r="X746" s="407"/>
      <c r="Y746" s="407"/>
      <c r="Z746" s="407"/>
    </row>
    <row r="747" spans="1:26" ht="12.75" customHeight="1">
      <c r="A747" s="407"/>
      <c r="B747" s="407"/>
      <c r="C747" s="544"/>
      <c r="D747" s="544"/>
      <c r="E747" s="544"/>
      <c r="F747" s="407"/>
      <c r="G747" s="407"/>
      <c r="H747" s="407"/>
      <c r="I747" s="407"/>
      <c r="J747" s="407"/>
      <c r="K747" s="407"/>
      <c r="L747" s="407"/>
      <c r="M747" s="407"/>
      <c r="N747" s="407"/>
      <c r="O747" s="407"/>
      <c r="P747" s="407"/>
      <c r="Q747" s="407"/>
      <c r="R747" s="407"/>
      <c r="S747" s="407"/>
      <c r="T747" s="407"/>
      <c r="U747" s="407"/>
      <c r="V747" s="407"/>
      <c r="W747" s="407"/>
      <c r="X747" s="407"/>
      <c r="Y747" s="407"/>
      <c r="Z747" s="407"/>
    </row>
    <row r="748" spans="1:26" ht="12.75" customHeight="1">
      <c r="A748" s="407"/>
      <c r="B748" s="407"/>
      <c r="C748" s="544"/>
      <c r="D748" s="544"/>
      <c r="E748" s="544"/>
      <c r="F748" s="407"/>
      <c r="G748" s="407"/>
      <c r="H748" s="407"/>
      <c r="I748" s="407"/>
      <c r="J748" s="407"/>
      <c r="K748" s="407"/>
      <c r="L748" s="407"/>
      <c r="M748" s="407"/>
      <c r="N748" s="407"/>
      <c r="O748" s="407"/>
      <c r="P748" s="407"/>
      <c r="Q748" s="407"/>
      <c r="R748" s="407"/>
      <c r="S748" s="407"/>
      <c r="T748" s="407"/>
      <c r="U748" s="407"/>
      <c r="V748" s="407"/>
      <c r="W748" s="407"/>
      <c r="X748" s="407"/>
      <c r="Y748" s="407"/>
      <c r="Z748" s="407"/>
    </row>
    <row r="749" spans="1:26" ht="12.75" customHeight="1">
      <c r="A749" s="407"/>
      <c r="B749" s="407"/>
      <c r="C749" s="544"/>
      <c r="D749" s="544"/>
      <c r="E749" s="544"/>
      <c r="F749" s="407"/>
      <c r="G749" s="407"/>
      <c r="H749" s="407"/>
      <c r="I749" s="407"/>
      <c r="J749" s="407"/>
      <c r="K749" s="407"/>
      <c r="L749" s="407"/>
      <c r="M749" s="407"/>
      <c r="N749" s="407"/>
      <c r="O749" s="407"/>
      <c r="P749" s="407"/>
      <c r="Q749" s="407"/>
      <c r="R749" s="407"/>
      <c r="S749" s="407"/>
      <c r="T749" s="407"/>
      <c r="U749" s="407"/>
      <c r="V749" s="407"/>
      <c r="W749" s="407"/>
      <c r="X749" s="407"/>
      <c r="Y749" s="407"/>
      <c r="Z749" s="407"/>
    </row>
    <row r="750" spans="1:26" ht="12.75" customHeight="1">
      <c r="A750" s="407"/>
      <c r="B750" s="407"/>
      <c r="C750" s="544"/>
      <c r="D750" s="544"/>
      <c r="E750" s="544"/>
      <c r="F750" s="407"/>
      <c r="G750" s="407"/>
      <c r="H750" s="407"/>
      <c r="I750" s="407"/>
      <c r="J750" s="407"/>
      <c r="K750" s="407"/>
      <c r="L750" s="407"/>
      <c r="M750" s="407"/>
      <c r="N750" s="407"/>
      <c r="O750" s="407"/>
      <c r="P750" s="407"/>
      <c r="Q750" s="407"/>
      <c r="R750" s="407"/>
      <c r="S750" s="407"/>
      <c r="T750" s="407"/>
      <c r="U750" s="407"/>
      <c r="V750" s="407"/>
      <c r="W750" s="407"/>
      <c r="X750" s="407"/>
      <c r="Y750" s="407"/>
      <c r="Z750" s="407"/>
    </row>
    <row r="751" spans="1:26" ht="12.75" customHeight="1">
      <c r="A751" s="407"/>
      <c r="B751" s="407"/>
      <c r="C751" s="544"/>
      <c r="D751" s="544"/>
      <c r="E751" s="544"/>
      <c r="F751" s="407"/>
      <c r="G751" s="407"/>
      <c r="H751" s="407"/>
      <c r="I751" s="407"/>
      <c r="J751" s="407"/>
      <c r="K751" s="407"/>
      <c r="L751" s="407"/>
      <c r="M751" s="407"/>
      <c r="N751" s="407"/>
      <c r="O751" s="407"/>
      <c r="P751" s="407"/>
      <c r="Q751" s="407"/>
      <c r="R751" s="407"/>
      <c r="S751" s="407"/>
      <c r="T751" s="407"/>
      <c r="U751" s="407"/>
      <c r="V751" s="407"/>
      <c r="W751" s="407"/>
      <c r="X751" s="407"/>
      <c r="Y751" s="407"/>
      <c r="Z751" s="407"/>
    </row>
    <row r="752" spans="1:26" ht="12.75" customHeight="1">
      <c r="A752" s="407"/>
      <c r="B752" s="407"/>
      <c r="C752" s="544"/>
      <c r="D752" s="544"/>
      <c r="E752" s="544"/>
      <c r="F752" s="407"/>
      <c r="G752" s="407"/>
      <c r="H752" s="407"/>
      <c r="I752" s="407"/>
      <c r="J752" s="407"/>
      <c r="K752" s="407"/>
      <c r="L752" s="407"/>
      <c r="M752" s="407"/>
      <c r="N752" s="407"/>
      <c r="O752" s="407"/>
      <c r="P752" s="407"/>
      <c r="Q752" s="407"/>
      <c r="R752" s="407"/>
      <c r="S752" s="407"/>
      <c r="T752" s="407"/>
      <c r="U752" s="407"/>
      <c r="V752" s="407"/>
      <c r="W752" s="407"/>
      <c r="X752" s="407"/>
      <c r="Y752" s="407"/>
      <c r="Z752" s="407"/>
    </row>
    <row r="753" spans="1:26" ht="12.75" customHeight="1">
      <c r="A753" s="407"/>
      <c r="B753" s="407"/>
      <c r="C753" s="544"/>
      <c r="D753" s="544"/>
      <c r="E753" s="544"/>
      <c r="F753" s="407"/>
      <c r="G753" s="407"/>
      <c r="H753" s="407"/>
      <c r="I753" s="407"/>
      <c r="J753" s="407"/>
      <c r="K753" s="407"/>
      <c r="L753" s="407"/>
      <c r="M753" s="407"/>
      <c r="N753" s="407"/>
      <c r="O753" s="407"/>
      <c r="P753" s="407"/>
      <c r="Q753" s="407"/>
      <c r="R753" s="407"/>
      <c r="S753" s="407"/>
      <c r="T753" s="407"/>
      <c r="U753" s="407"/>
      <c r="V753" s="407"/>
      <c r="W753" s="407"/>
      <c r="X753" s="407"/>
      <c r="Y753" s="407"/>
      <c r="Z753" s="407"/>
    </row>
    <row r="754" spans="1:26" ht="12.75" customHeight="1">
      <c r="A754" s="407"/>
      <c r="B754" s="407"/>
      <c r="C754" s="544"/>
      <c r="D754" s="544"/>
      <c r="E754" s="544"/>
      <c r="F754" s="407"/>
      <c r="G754" s="407"/>
      <c r="H754" s="407"/>
      <c r="I754" s="407"/>
      <c r="J754" s="407"/>
      <c r="K754" s="407"/>
      <c r="L754" s="407"/>
      <c r="M754" s="407"/>
      <c r="N754" s="407"/>
      <c r="O754" s="407"/>
      <c r="P754" s="407"/>
      <c r="Q754" s="407"/>
      <c r="R754" s="407"/>
      <c r="S754" s="407"/>
      <c r="T754" s="407"/>
      <c r="U754" s="407"/>
      <c r="V754" s="407"/>
      <c r="W754" s="407"/>
      <c r="X754" s="407"/>
      <c r="Y754" s="407"/>
      <c r="Z754" s="407"/>
    </row>
    <row r="755" spans="1:26" ht="12.75" customHeight="1">
      <c r="A755" s="407"/>
      <c r="B755" s="407"/>
      <c r="C755" s="544"/>
      <c r="D755" s="544"/>
      <c r="E755" s="544"/>
      <c r="F755" s="407"/>
      <c r="G755" s="407"/>
      <c r="H755" s="407"/>
      <c r="I755" s="407"/>
      <c r="J755" s="407"/>
      <c r="K755" s="407"/>
      <c r="L755" s="407"/>
      <c r="M755" s="407"/>
      <c r="N755" s="407"/>
      <c r="O755" s="407"/>
      <c r="P755" s="407"/>
      <c r="Q755" s="407"/>
      <c r="R755" s="407"/>
      <c r="S755" s="407"/>
      <c r="T755" s="407"/>
      <c r="U755" s="407"/>
      <c r="V755" s="407"/>
      <c r="W755" s="407"/>
      <c r="X755" s="407"/>
      <c r="Y755" s="407"/>
      <c r="Z755" s="407"/>
    </row>
    <row r="756" spans="1:26" ht="12.75" customHeight="1">
      <c r="A756" s="407"/>
      <c r="B756" s="407"/>
      <c r="C756" s="544"/>
      <c r="D756" s="544"/>
      <c r="E756" s="544"/>
      <c r="F756" s="407"/>
      <c r="G756" s="407"/>
      <c r="H756" s="407"/>
      <c r="I756" s="407"/>
      <c r="J756" s="407"/>
      <c r="K756" s="407"/>
      <c r="L756" s="407"/>
      <c r="M756" s="407"/>
      <c r="N756" s="407"/>
      <c r="O756" s="407"/>
      <c r="P756" s="407"/>
      <c r="Q756" s="407"/>
      <c r="R756" s="407"/>
      <c r="S756" s="407"/>
      <c r="T756" s="407"/>
      <c r="U756" s="407"/>
      <c r="V756" s="407"/>
      <c r="W756" s="407"/>
      <c r="X756" s="407"/>
      <c r="Y756" s="407"/>
      <c r="Z756" s="407"/>
    </row>
    <row r="757" spans="1:26" ht="12.75" customHeight="1">
      <c r="A757" s="407"/>
      <c r="B757" s="407"/>
      <c r="C757" s="544"/>
      <c r="D757" s="544"/>
      <c r="E757" s="544"/>
      <c r="F757" s="407"/>
      <c r="G757" s="407"/>
      <c r="H757" s="407"/>
      <c r="I757" s="407"/>
      <c r="J757" s="407"/>
      <c r="K757" s="407"/>
      <c r="L757" s="407"/>
      <c r="M757" s="407"/>
      <c r="N757" s="407"/>
      <c r="O757" s="407"/>
      <c r="P757" s="407"/>
      <c r="Q757" s="407"/>
      <c r="R757" s="407"/>
      <c r="S757" s="407"/>
      <c r="T757" s="407"/>
      <c r="U757" s="407"/>
      <c r="V757" s="407"/>
      <c r="W757" s="407"/>
      <c r="X757" s="407"/>
      <c r="Y757" s="407"/>
      <c r="Z757" s="407"/>
    </row>
    <row r="758" spans="1:26" ht="12.75" customHeight="1">
      <c r="A758" s="407"/>
      <c r="B758" s="407"/>
      <c r="C758" s="544"/>
      <c r="D758" s="544"/>
      <c r="E758" s="544"/>
      <c r="F758" s="407"/>
      <c r="G758" s="407"/>
      <c r="H758" s="407"/>
      <c r="I758" s="407"/>
      <c r="J758" s="407"/>
      <c r="K758" s="407"/>
      <c r="L758" s="407"/>
      <c r="M758" s="407"/>
      <c r="N758" s="407"/>
      <c r="O758" s="407"/>
      <c r="P758" s="407"/>
      <c r="Q758" s="407"/>
      <c r="R758" s="407"/>
      <c r="S758" s="407"/>
      <c r="T758" s="407"/>
      <c r="U758" s="407"/>
      <c r="V758" s="407"/>
      <c r="W758" s="407"/>
      <c r="X758" s="407"/>
      <c r="Y758" s="407"/>
      <c r="Z758" s="407"/>
    </row>
    <row r="759" spans="1:26" ht="12.75" customHeight="1">
      <c r="A759" s="407"/>
      <c r="B759" s="407"/>
      <c r="C759" s="544"/>
      <c r="D759" s="544"/>
      <c r="E759" s="544"/>
      <c r="F759" s="407"/>
      <c r="G759" s="407"/>
      <c r="H759" s="407"/>
      <c r="I759" s="407"/>
      <c r="J759" s="407"/>
      <c r="K759" s="407"/>
      <c r="L759" s="407"/>
      <c r="M759" s="407"/>
      <c r="N759" s="407"/>
      <c r="O759" s="407"/>
      <c r="P759" s="407"/>
      <c r="Q759" s="407"/>
      <c r="R759" s="407"/>
      <c r="S759" s="407"/>
      <c r="T759" s="407"/>
      <c r="U759" s="407"/>
      <c r="V759" s="407"/>
      <c r="W759" s="407"/>
      <c r="X759" s="407"/>
      <c r="Y759" s="407"/>
      <c r="Z759" s="407"/>
    </row>
    <row r="760" spans="1:26" ht="12.75" customHeight="1">
      <c r="A760" s="407"/>
      <c r="B760" s="407"/>
      <c r="C760" s="544"/>
      <c r="D760" s="544"/>
      <c r="E760" s="544"/>
      <c r="F760" s="407"/>
      <c r="G760" s="407"/>
      <c r="H760" s="407"/>
      <c r="I760" s="407"/>
      <c r="J760" s="407"/>
      <c r="K760" s="407"/>
      <c r="L760" s="407"/>
      <c r="M760" s="407"/>
      <c r="N760" s="407"/>
      <c r="O760" s="407"/>
      <c r="P760" s="407"/>
      <c r="Q760" s="407"/>
      <c r="R760" s="407"/>
      <c r="S760" s="407"/>
      <c r="T760" s="407"/>
      <c r="U760" s="407"/>
      <c r="V760" s="407"/>
      <c r="W760" s="407"/>
      <c r="X760" s="407"/>
      <c r="Y760" s="407"/>
      <c r="Z760" s="407"/>
    </row>
    <row r="761" spans="1:26" ht="12.75" customHeight="1">
      <c r="A761" s="407"/>
      <c r="B761" s="407"/>
      <c r="C761" s="544"/>
      <c r="D761" s="544"/>
      <c r="E761" s="544"/>
      <c r="F761" s="407"/>
      <c r="G761" s="407"/>
      <c r="H761" s="407"/>
      <c r="I761" s="407"/>
      <c r="J761" s="407"/>
      <c r="K761" s="407"/>
      <c r="L761" s="407"/>
      <c r="M761" s="407"/>
      <c r="N761" s="407"/>
      <c r="O761" s="407"/>
      <c r="P761" s="407"/>
      <c r="Q761" s="407"/>
      <c r="R761" s="407"/>
      <c r="S761" s="407"/>
      <c r="T761" s="407"/>
      <c r="U761" s="407"/>
      <c r="V761" s="407"/>
      <c r="W761" s="407"/>
      <c r="X761" s="407"/>
      <c r="Y761" s="407"/>
      <c r="Z761" s="407"/>
    </row>
    <row r="762" spans="1:26" ht="12.75" customHeight="1">
      <c r="A762" s="407"/>
      <c r="B762" s="407"/>
      <c r="C762" s="544"/>
      <c r="D762" s="544"/>
      <c r="E762" s="544"/>
      <c r="F762" s="407"/>
      <c r="G762" s="407"/>
      <c r="H762" s="407"/>
      <c r="I762" s="407"/>
      <c r="J762" s="407"/>
      <c r="K762" s="407"/>
      <c r="L762" s="407"/>
      <c r="M762" s="407"/>
      <c r="N762" s="407"/>
      <c r="O762" s="407"/>
      <c r="P762" s="407"/>
      <c r="Q762" s="407"/>
      <c r="R762" s="407"/>
      <c r="S762" s="407"/>
      <c r="T762" s="407"/>
      <c r="U762" s="407"/>
      <c r="V762" s="407"/>
      <c r="W762" s="407"/>
      <c r="X762" s="407"/>
      <c r="Y762" s="407"/>
      <c r="Z762" s="407"/>
    </row>
    <row r="763" spans="1:26" ht="12.75" customHeight="1">
      <c r="A763" s="407"/>
      <c r="B763" s="407"/>
      <c r="C763" s="544"/>
      <c r="D763" s="544"/>
      <c r="E763" s="544"/>
      <c r="F763" s="407"/>
      <c r="G763" s="407"/>
      <c r="H763" s="407"/>
      <c r="I763" s="407"/>
      <c r="J763" s="407"/>
      <c r="K763" s="407"/>
      <c r="L763" s="407"/>
      <c r="M763" s="407"/>
      <c r="N763" s="407"/>
      <c r="O763" s="407"/>
      <c r="P763" s="407"/>
      <c r="Q763" s="407"/>
      <c r="R763" s="407"/>
      <c r="S763" s="407"/>
      <c r="T763" s="407"/>
      <c r="U763" s="407"/>
      <c r="V763" s="407"/>
      <c r="W763" s="407"/>
      <c r="X763" s="407"/>
      <c r="Y763" s="407"/>
      <c r="Z763" s="407"/>
    </row>
    <row r="764" spans="1:26" ht="12.75" customHeight="1">
      <c r="A764" s="407"/>
      <c r="B764" s="407"/>
      <c r="C764" s="544"/>
      <c r="D764" s="544"/>
      <c r="E764" s="544"/>
      <c r="F764" s="407"/>
      <c r="G764" s="407"/>
      <c r="H764" s="407"/>
      <c r="I764" s="407"/>
      <c r="J764" s="407"/>
      <c r="K764" s="407"/>
      <c r="L764" s="407"/>
      <c r="M764" s="407"/>
      <c r="N764" s="407"/>
      <c r="O764" s="407"/>
      <c r="P764" s="407"/>
      <c r="Q764" s="407"/>
      <c r="R764" s="407"/>
      <c r="S764" s="407"/>
      <c r="T764" s="407"/>
      <c r="U764" s="407"/>
      <c r="V764" s="407"/>
      <c r="W764" s="407"/>
      <c r="X764" s="407"/>
      <c r="Y764" s="407"/>
      <c r="Z764" s="407"/>
    </row>
    <row r="765" spans="1:26" ht="12.75" customHeight="1">
      <c r="A765" s="407"/>
      <c r="B765" s="407"/>
      <c r="C765" s="544"/>
      <c r="D765" s="544"/>
      <c r="E765" s="544"/>
      <c r="F765" s="407"/>
      <c r="G765" s="407"/>
      <c r="H765" s="407"/>
      <c r="I765" s="407"/>
      <c r="J765" s="407"/>
      <c r="K765" s="407"/>
      <c r="L765" s="407"/>
      <c r="M765" s="407"/>
      <c r="N765" s="407"/>
      <c r="O765" s="407"/>
      <c r="P765" s="407"/>
      <c r="Q765" s="407"/>
      <c r="R765" s="407"/>
      <c r="S765" s="407"/>
      <c r="T765" s="407"/>
      <c r="U765" s="407"/>
      <c r="V765" s="407"/>
      <c r="W765" s="407"/>
      <c r="X765" s="407"/>
      <c r="Y765" s="407"/>
      <c r="Z765" s="407"/>
    </row>
    <row r="766" spans="1:26" ht="12.75" customHeight="1">
      <c r="A766" s="407"/>
      <c r="B766" s="407"/>
      <c r="C766" s="544"/>
      <c r="D766" s="544"/>
      <c r="E766" s="544"/>
      <c r="F766" s="407"/>
      <c r="G766" s="407"/>
      <c r="H766" s="407"/>
      <c r="I766" s="407"/>
      <c r="J766" s="407"/>
      <c r="K766" s="407"/>
      <c r="L766" s="407"/>
      <c r="M766" s="407"/>
      <c r="N766" s="407"/>
      <c r="O766" s="407"/>
      <c r="P766" s="407"/>
      <c r="Q766" s="407"/>
      <c r="R766" s="407"/>
      <c r="S766" s="407"/>
      <c r="T766" s="407"/>
      <c r="U766" s="407"/>
      <c r="V766" s="407"/>
      <c r="W766" s="407"/>
      <c r="X766" s="407"/>
      <c r="Y766" s="407"/>
      <c r="Z766" s="407"/>
    </row>
    <row r="767" spans="1:26" ht="12.75" customHeight="1">
      <c r="A767" s="407"/>
      <c r="B767" s="407"/>
      <c r="C767" s="544"/>
      <c r="D767" s="544"/>
      <c r="E767" s="544"/>
      <c r="F767" s="407"/>
      <c r="G767" s="407"/>
      <c r="H767" s="407"/>
      <c r="I767" s="407"/>
      <c r="J767" s="407"/>
      <c r="K767" s="407"/>
      <c r="L767" s="407"/>
      <c r="M767" s="407"/>
      <c r="N767" s="407"/>
      <c r="O767" s="407"/>
      <c r="P767" s="407"/>
      <c r="Q767" s="407"/>
      <c r="R767" s="407"/>
      <c r="S767" s="407"/>
      <c r="T767" s="407"/>
      <c r="U767" s="407"/>
      <c r="V767" s="407"/>
      <c r="W767" s="407"/>
      <c r="X767" s="407"/>
      <c r="Y767" s="407"/>
      <c r="Z767" s="407"/>
    </row>
    <row r="768" spans="1:26" ht="12.75" customHeight="1">
      <c r="A768" s="407"/>
      <c r="B768" s="407"/>
      <c r="C768" s="544"/>
      <c r="D768" s="544"/>
      <c r="E768" s="544"/>
      <c r="F768" s="407"/>
      <c r="G768" s="407"/>
      <c r="H768" s="407"/>
      <c r="I768" s="407"/>
      <c r="J768" s="407"/>
      <c r="K768" s="407"/>
      <c r="L768" s="407"/>
      <c r="M768" s="407"/>
      <c r="N768" s="407"/>
      <c r="O768" s="407"/>
      <c r="P768" s="407"/>
      <c r="Q768" s="407"/>
      <c r="R768" s="407"/>
      <c r="S768" s="407"/>
      <c r="T768" s="407"/>
      <c r="U768" s="407"/>
      <c r="V768" s="407"/>
      <c r="W768" s="407"/>
      <c r="X768" s="407"/>
      <c r="Y768" s="407"/>
      <c r="Z768" s="407"/>
    </row>
    <row r="769" spans="1:26" ht="12.75" customHeight="1">
      <c r="A769" s="407"/>
      <c r="B769" s="407"/>
      <c r="C769" s="544"/>
      <c r="D769" s="544"/>
      <c r="E769" s="544"/>
      <c r="F769" s="407"/>
      <c r="G769" s="407"/>
      <c r="H769" s="407"/>
      <c r="I769" s="407"/>
      <c r="J769" s="407"/>
      <c r="K769" s="407"/>
      <c r="L769" s="407"/>
      <c r="M769" s="407"/>
      <c r="N769" s="407"/>
      <c r="O769" s="407"/>
      <c r="P769" s="407"/>
      <c r="Q769" s="407"/>
      <c r="R769" s="407"/>
      <c r="S769" s="407"/>
      <c r="T769" s="407"/>
      <c r="U769" s="407"/>
      <c r="V769" s="407"/>
      <c r="W769" s="407"/>
      <c r="X769" s="407"/>
      <c r="Y769" s="407"/>
      <c r="Z769" s="407"/>
    </row>
    <row r="770" spans="1:26" ht="12.75" customHeight="1">
      <c r="A770" s="407"/>
      <c r="B770" s="407"/>
      <c r="C770" s="544"/>
      <c r="D770" s="544"/>
      <c r="E770" s="544"/>
      <c r="F770" s="407"/>
      <c r="G770" s="407"/>
      <c r="H770" s="407"/>
      <c r="I770" s="407"/>
      <c r="J770" s="407"/>
      <c r="K770" s="407"/>
      <c r="L770" s="407"/>
      <c r="M770" s="407"/>
      <c r="N770" s="407"/>
      <c r="O770" s="407"/>
      <c r="P770" s="407"/>
      <c r="Q770" s="407"/>
      <c r="R770" s="407"/>
      <c r="S770" s="407"/>
      <c r="T770" s="407"/>
      <c r="U770" s="407"/>
      <c r="V770" s="407"/>
      <c r="W770" s="407"/>
      <c r="X770" s="407"/>
      <c r="Y770" s="407"/>
      <c r="Z770" s="407"/>
    </row>
    <row r="771" spans="1:26" ht="12.75" customHeight="1">
      <c r="A771" s="407"/>
      <c r="B771" s="407"/>
      <c r="C771" s="544"/>
      <c r="D771" s="544"/>
      <c r="E771" s="544"/>
      <c r="F771" s="407"/>
      <c r="G771" s="407"/>
      <c r="H771" s="407"/>
      <c r="I771" s="407"/>
      <c r="J771" s="407"/>
      <c r="K771" s="407"/>
      <c r="L771" s="407"/>
      <c r="M771" s="407"/>
      <c r="N771" s="407"/>
      <c r="O771" s="407"/>
      <c r="P771" s="407"/>
      <c r="Q771" s="407"/>
      <c r="R771" s="407"/>
      <c r="S771" s="407"/>
      <c r="T771" s="407"/>
      <c r="U771" s="407"/>
      <c r="V771" s="407"/>
      <c r="W771" s="407"/>
      <c r="X771" s="407"/>
      <c r="Y771" s="407"/>
      <c r="Z771" s="407"/>
    </row>
    <row r="772" spans="1:26" ht="12.75" customHeight="1">
      <c r="A772" s="407"/>
      <c r="B772" s="407"/>
      <c r="C772" s="544"/>
      <c r="D772" s="544"/>
      <c r="E772" s="544"/>
      <c r="F772" s="407"/>
      <c r="G772" s="407"/>
      <c r="H772" s="407"/>
      <c r="I772" s="407"/>
      <c r="J772" s="407"/>
      <c r="K772" s="407"/>
      <c r="L772" s="407"/>
      <c r="M772" s="407"/>
      <c r="N772" s="407"/>
      <c r="O772" s="407"/>
      <c r="P772" s="407"/>
      <c r="Q772" s="407"/>
      <c r="R772" s="407"/>
      <c r="S772" s="407"/>
      <c r="T772" s="407"/>
      <c r="U772" s="407"/>
      <c r="V772" s="407"/>
      <c r="W772" s="407"/>
      <c r="X772" s="407"/>
      <c r="Y772" s="407"/>
      <c r="Z772" s="407"/>
    </row>
    <row r="773" spans="1:26" ht="12.75" customHeight="1">
      <c r="A773" s="407"/>
      <c r="B773" s="407"/>
      <c r="C773" s="544"/>
      <c r="D773" s="544"/>
      <c r="E773" s="544"/>
      <c r="F773" s="407"/>
      <c r="G773" s="407"/>
      <c r="H773" s="407"/>
      <c r="I773" s="407"/>
      <c r="J773" s="407"/>
      <c r="K773" s="407"/>
      <c r="L773" s="407"/>
      <c r="M773" s="407"/>
      <c r="N773" s="407"/>
      <c r="O773" s="407"/>
      <c r="P773" s="407"/>
      <c r="Q773" s="407"/>
      <c r="R773" s="407"/>
      <c r="S773" s="407"/>
      <c r="T773" s="407"/>
      <c r="U773" s="407"/>
      <c r="V773" s="407"/>
      <c r="W773" s="407"/>
      <c r="X773" s="407"/>
      <c r="Y773" s="407"/>
      <c r="Z773" s="407"/>
    </row>
    <row r="774" spans="1:26" ht="12.75" customHeight="1">
      <c r="A774" s="407"/>
      <c r="B774" s="407"/>
      <c r="C774" s="544"/>
      <c r="D774" s="544"/>
      <c r="E774" s="544"/>
      <c r="F774" s="407"/>
      <c r="G774" s="407"/>
      <c r="H774" s="407"/>
      <c r="I774" s="407"/>
      <c r="J774" s="407"/>
      <c r="K774" s="407"/>
      <c r="L774" s="407"/>
      <c r="M774" s="407"/>
      <c r="N774" s="407"/>
      <c r="O774" s="407"/>
      <c r="P774" s="407"/>
      <c r="Q774" s="407"/>
      <c r="R774" s="407"/>
      <c r="S774" s="407"/>
      <c r="T774" s="407"/>
      <c r="U774" s="407"/>
      <c r="V774" s="407"/>
      <c r="W774" s="407"/>
      <c r="X774" s="407"/>
      <c r="Y774" s="407"/>
      <c r="Z774" s="407"/>
    </row>
    <row r="775" spans="1:26" ht="12.75" customHeight="1">
      <c r="A775" s="407"/>
      <c r="B775" s="407"/>
      <c r="C775" s="544"/>
      <c r="D775" s="544"/>
      <c r="E775" s="544"/>
      <c r="F775" s="407"/>
      <c r="G775" s="407"/>
      <c r="H775" s="407"/>
      <c r="I775" s="407"/>
      <c r="J775" s="407"/>
      <c r="K775" s="407"/>
      <c r="L775" s="407"/>
      <c r="M775" s="407"/>
      <c r="N775" s="407"/>
      <c r="O775" s="407"/>
      <c r="P775" s="407"/>
      <c r="Q775" s="407"/>
      <c r="R775" s="407"/>
      <c r="S775" s="407"/>
      <c r="T775" s="407"/>
      <c r="U775" s="407"/>
      <c r="V775" s="407"/>
      <c r="W775" s="407"/>
      <c r="X775" s="407"/>
      <c r="Y775" s="407"/>
      <c r="Z775" s="407"/>
    </row>
    <row r="776" spans="1:26" ht="12.75" customHeight="1">
      <c r="A776" s="407"/>
      <c r="B776" s="407"/>
      <c r="C776" s="544"/>
      <c r="D776" s="544"/>
      <c r="E776" s="544"/>
      <c r="F776" s="407"/>
      <c r="G776" s="407"/>
      <c r="H776" s="407"/>
      <c r="I776" s="407"/>
      <c r="J776" s="407"/>
      <c r="K776" s="407"/>
      <c r="L776" s="407"/>
      <c r="M776" s="407"/>
      <c r="N776" s="407"/>
      <c r="O776" s="407"/>
      <c r="P776" s="407"/>
      <c r="Q776" s="407"/>
      <c r="R776" s="407"/>
      <c r="S776" s="407"/>
      <c r="T776" s="407"/>
      <c r="U776" s="407"/>
      <c r="V776" s="407"/>
      <c r="W776" s="407"/>
      <c r="X776" s="407"/>
      <c r="Y776" s="407"/>
      <c r="Z776" s="407"/>
    </row>
    <row r="777" spans="1:26" ht="12.75" customHeight="1">
      <c r="A777" s="407"/>
      <c r="B777" s="407"/>
      <c r="C777" s="544"/>
      <c r="D777" s="544"/>
      <c r="E777" s="544"/>
      <c r="F777" s="407"/>
      <c r="G777" s="407"/>
      <c r="H777" s="407"/>
      <c r="I777" s="407"/>
      <c r="J777" s="407"/>
      <c r="K777" s="407"/>
      <c r="L777" s="407"/>
      <c r="M777" s="407"/>
      <c r="N777" s="407"/>
      <c r="O777" s="407"/>
      <c r="P777" s="407"/>
      <c r="Q777" s="407"/>
      <c r="R777" s="407"/>
      <c r="S777" s="407"/>
      <c r="T777" s="407"/>
      <c r="U777" s="407"/>
      <c r="V777" s="407"/>
      <c r="W777" s="407"/>
      <c r="X777" s="407"/>
      <c r="Y777" s="407"/>
      <c r="Z777" s="407"/>
    </row>
    <row r="778" spans="1:26" ht="12.75" customHeight="1">
      <c r="A778" s="407"/>
      <c r="B778" s="407"/>
      <c r="C778" s="544"/>
      <c r="D778" s="544"/>
      <c r="E778" s="544"/>
      <c r="F778" s="407"/>
      <c r="G778" s="407"/>
      <c r="H778" s="407"/>
      <c r="I778" s="407"/>
      <c r="J778" s="407"/>
      <c r="K778" s="407"/>
      <c r="L778" s="407"/>
      <c r="M778" s="407"/>
      <c r="N778" s="407"/>
      <c r="O778" s="407"/>
      <c r="P778" s="407"/>
      <c r="Q778" s="407"/>
      <c r="R778" s="407"/>
      <c r="S778" s="407"/>
      <c r="T778" s="407"/>
      <c r="U778" s="407"/>
      <c r="V778" s="407"/>
      <c r="W778" s="407"/>
      <c r="X778" s="407"/>
      <c r="Y778" s="407"/>
      <c r="Z778" s="407"/>
    </row>
    <row r="779" spans="1:26" ht="12.75" customHeight="1">
      <c r="A779" s="407"/>
      <c r="B779" s="407"/>
      <c r="C779" s="544"/>
      <c r="D779" s="544"/>
      <c r="E779" s="544"/>
      <c r="F779" s="407"/>
      <c r="G779" s="407"/>
      <c r="H779" s="407"/>
      <c r="I779" s="407"/>
      <c r="J779" s="407"/>
      <c r="K779" s="407"/>
      <c r="L779" s="407"/>
      <c r="M779" s="407"/>
      <c r="N779" s="407"/>
      <c r="O779" s="407"/>
      <c r="P779" s="407"/>
      <c r="Q779" s="407"/>
      <c r="R779" s="407"/>
      <c r="S779" s="407"/>
      <c r="T779" s="407"/>
      <c r="U779" s="407"/>
      <c r="V779" s="407"/>
      <c r="W779" s="407"/>
      <c r="X779" s="407"/>
      <c r="Y779" s="407"/>
      <c r="Z779" s="407"/>
    </row>
    <row r="780" spans="1:26" ht="12.75" customHeight="1">
      <c r="A780" s="407"/>
      <c r="B780" s="407"/>
      <c r="C780" s="544"/>
      <c r="D780" s="544"/>
      <c r="E780" s="544"/>
      <c r="F780" s="407"/>
      <c r="G780" s="407"/>
      <c r="H780" s="407"/>
      <c r="I780" s="407"/>
      <c r="J780" s="407"/>
      <c r="K780" s="407"/>
      <c r="L780" s="407"/>
      <c r="M780" s="407"/>
      <c r="N780" s="407"/>
      <c r="O780" s="407"/>
      <c r="P780" s="407"/>
      <c r="Q780" s="407"/>
      <c r="R780" s="407"/>
      <c r="S780" s="407"/>
      <c r="T780" s="407"/>
      <c r="U780" s="407"/>
      <c r="V780" s="407"/>
      <c r="W780" s="407"/>
      <c r="X780" s="407"/>
      <c r="Y780" s="407"/>
      <c r="Z780" s="407"/>
    </row>
    <row r="781" spans="1:26" ht="12.75" customHeight="1">
      <c r="A781" s="407"/>
      <c r="B781" s="407"/>
      <c r="C781" s="544"/>
      <c r="D781" s="544"/>
      <c r="E781" s="544"/>
      <c r="F781" s="407"/>
      <c r="G781" s="407"/>
      <c r="H781" s="407"/>
      <c r="I781" s="407"/>
      <c r="J781" s="407"/>
      <c r="K781" s="407"/>
      <c r="L781" s="407"/>
      <c r="M781" s="407"/>
      <c r="N781" s="407"/>
      <c r="O781" s="407"/>
      <c r="P781" s="407"/>
      <c r="Q781" s="407"/>
      <c r="R781" s="407"/>
      <c r="S781" s="407"/>
      <c r="T781" s="407"/>
      <c r="U781" s="407"/>
      <c r="V781" s="407"/>
      <c r="W781" s="407"/>
      <c r="X781" s="407"/>
      <c r="Y781" s="407"/>
      <c r="Z781" s="407"/>
    </row>
    <row r="782" spans="1:26" ht="12.75" customHeight="1">
      <c r="A782" s="407"/>
      <c r="B782" s="407"/>
      <c r="C782" s="544"/>
      <c r="D782" s="544"/>
      <c r="E782" s="544"/>
      <c r="F782" s="407"/>
      <c r="G782" s="407"/>
      <c r="H782" s="407"/>
      <c r="I782" s="407"/>
      <c r="J782" s="407"/>
      <c r="K782" s="407"/>
      <c r="L782" s="407"/>
      <c r="M782" s="407"/>
      <c r="N782" s="407"/>
      <c r="O782" s="407"/>
      <c r="P782" s="407"/>
      <c r="Q782" s="407"/>
      <c r="R782" s="407"/>
      <c r="S782" s="407"/>
      <c r="T782" s="407"/>
      <c r="U782" s="407"/>
      <c r="V782" s="407"/>
      <c r="W782" s="407"/>
      <c r="X782" s="407"/>
      <c r="Y782" s="407"/>
      <c r="Z782" s="407"/>
    </row>
    <row r="783" spans="1:26" ht="12.75" customHeight="1">
      <c r="A783" s="407"/>
      <c r="B783" s="407"/>
      <c r="C783" s="544"/>
      <c r="D783" s="544"/>
      <c r="E783" s="544"/>
      <c r="F783" s="407"/>
      <c r="G783" s="407"/>
      <c r="H783" s="407"/>
      <c r="I783" s="407"/>
      <c r="J783" s="407"/>
      <c r="K783" s="407"/>
      <c r="L783" s="407"/>
      <c r="M783" s="407"/>
      <c r="N783" s="407"/>
      <c r="O783" s="407"/>
      <c r="P783" s="407"/>
      <c r="Q783" s="407"/>
      <c r="R783" s="407"/>
      <c r="S783" s="407"/>
      <c r="T783" s="407"/>
      <c r="U783" s="407"/>
      <c r="V783" s="407"/>
      <c r="W783" s="407"/>
      <c r="X783" s="407"/>
      <c r="Y783" s="407"/>
      <c r="Z783" s="407"/>
    </row>
    <row r="784" spans="1:26" ht="12.75" customHeight="1">
      <c r="A784" s="407"/>
      <c r="B784" s="407"/>
      <c r="C784" s="544"/>
      <c r="D784" s="544"/>
      <c r="E784" s="544"/>
      <c r="F784" s="407"/>
      <c r="G784" s="407"/>
      <c r="H784" s="407"/>
      <c r="I784" s="407"/>
      <c r="J784" s="407"/>
      <c r="K784" s="407"/>
      <c r="L784" s="407"/>
      <c r="M784" s="407"/>
      <c r="N784" s="407"/>
      <c r="O784" s="407"/>
      <c r="P784" s="407"/>
      <c r="Q784" s="407"/>
      <c r="R784" s="407"/>
      <c r="S784" s="407"/>
      <c r="T784" s="407"/>
      <c r="U784" s="407"/>
      <c r="V784" s="407"/>
      <c r="W784" s="407"/>
      <c r="X784" s="407"/>
      <c r="Y784" s="407"/>
      <c r="Z784" s="407"/>
    </row>
    <row r="785" spans="1:26" ht="12.75" customHeight="1">
      <c r="A785" s="407"/>
      <c r="B785" s="407"/>
      <c r="C785" s="544"/>
      <c r="D785" s="544"/>
      <c r="E785" s="544"/>
      <c r="F785" s="407"/>
      <c r="G785" s="407"/>
      <c r="H785" s="407"/>
      <c r="I785" s="407"/>
      <c r="J785" s="407"/>
      <c r="K785" s="407"/>
      <c r="L785" s="407"/>
      <c r="M785" s="407"/>
      <c r="N785" s="407"/>
      <c r="O785" s="407"/>
      <c r="P785" s="407"/>
      <c r="Q785" s="407"/>
      <c r="R785" s="407"/>
      <c r="S785" s="407"/>
      <c r="T785" s="407"/>
      <c r="U785" s="407"/>
      <c r="V785" s="407"/>
      <c r="W785" s="407"/>
      <c r="X785" s="407"/>
      <c r="Y785" s="407"/>
      <c r="Z785" s="407"/>
    </row>
    <row r="786" spans="1:26" ht="12.75" customHeight="1">
      <c r="A786" s="407"/>
      <c r="B786" s="407"/>
      <c r="C786" s="544"/>
      <c r="D786" s="544"/>
      <c r="E786" s="544"/>
      <c r="F786" s="407"/>
      <c r="G786" s="407"/>
      <c r="H786" s="407"/>
      <c r="I786" s="407"/>
      <c r="J786" s="407"/>
      <c r="K786" s="407"/>
      <c r="L786" s="407"/>
      <c r="M786" s="407"/>
      <c r="N786" s="407"/>
      <c r="O786" s="407"/>
      <c r="P786" s="407"/>
      <c r="Q786" s="407"/>
      <c r="R786" s="407"/>
      <c r="S786" s="407"/>
      <c r="T786" s="407"/>
      <c r="U786" s="407"/>
      <c r="V786" s="407"/>
      <c r="W786" s="407"/>
      <c r="X786" s="407"/>
      <c r="Y786" s="407"/>
      <c r="Z786" s="407"/>
    </row>
    <row r="787" spans="1:26" ht="12.75" customHeight="1">
      <c r="A787" s="407"/>
      <c r="B787" s="407"/>
      <c r="C787" s="544"/>
      <c r="D787" s="544"/>
      <c r="E787" s="544"/>
      <c r="F787" s="407"/>
      <c r="G787" s="407"/>
      <c r="H787" s="407"/>
      <c r="I787" s="407"/>
      <c r="J787" s="407"/>
      <c r="K787" s="407"/>
      <c r="L787" s="407"/>
      <c r="M787" s="407"/>
      <c r="N787" s="407"/>
      <c r="O787" s="407"/>
      <c r="P787" s="407"/>
      <c r="Q787" s="407"/>
      <c r="R787" s="407"/>
      <c r="S787" s="407"/>
      <c r="T787" s="407"/>
      <c r="U787" s="407"/>
      <c r="V787" s="407"/>
      <c r="W787" s="407"/>
      <c r="X787" s="407"/>
      <c r="Y787" s="407"/>
      <c r="Z787" s="407"/>
    </row>
    <row r="788" spans="1:26" ht="12.75" customHeight="1">
      <c r="A788" s="407"/>
      <c r="B788" s="407"/>
      <c r="C788" s="544"/>
      <c r="D788" s="544"/>
      <c r="E788" s="544"/>
      <c r="F788" s="407"/>
      <c r="G788" s="407"/>
      <c r="H788" s="407"/>
      <c r="I788" s="407"/>
      <c r="J788" s="407"/>
      <c r="K788" s="407"/>
      <c r="L788" s="407"/>
      <c r="M788" s="407"/>
      <c r="N788" s="407"/>
      <c r="O788" s="407"/>
      <c r="P788" s="407"/>
      <c r="Q788" s="407"/>
      <c r="R788" s="407"/>
      <c r="S788" s="407"/>
      <c r="T788" s="407"/>
      <c r="U788" s="407"/>
      <c r="V788" s="407"/>
      <c r="W788" s="407"/>
      <c r="X788" s="407"/>
      <c r="Y788" s="407"/>
      <c r="Z788" s="407"/>
    </row>
    <row r="789" spans="1:26" ht="12.75" customHeight="1">
      <c r="A789" s="407"/>
      <c r="B789" s="407"/>
      <c r="C789" s="544"/>
      <c r="D789" s="544"/>
      <c r="E789" s="544"/>
      <c r="F789" s="407"/>
      <c r="G789" s="407"/>
      <c r="H789" s="407"/>
      <c r="I789" s="407"/>
      <c r="J789" s="407"/>
      <c r="K789" s="407"/>
      <c r="L789" s="407"/>
      <c r="M789" s="407"/>
      <c r="N789" s="407"/>
      <c r="O789" s="407"/>
      <c r="P789" s="407"/>
      <c r="Q789" s="407"/>
      <c r="R789" s="407"/>
      <c r="S789" s="407"/>
      <c r="T789" s="407"/>
      <c r="U789" s="407"/>
      <c r="V789" s="407"/>
      <c r="W789" s="407"/>
      <c r="X789" s="407"/>
      <c r="Y789" s="407"/>
      <c r="Z789" s="407"/>
    </row>
    <row r="790" spans="1:26" ht="12.75" customHeight="1">
      <c r="A790" s="407"/>
      <c r="B790" s="407"/>
      <c r="C790" s="544"/>
      <c r="D790" s="544"/>
      <c r="E790" s="544"/>
      <c r="F790" s="407"/>
      <c r="G790" s="407"/>
      <c r="H790" s="407"/>
      <c r="I790" s="407"/>
      <c r="J790" s="407"/>
      <c r="K790" s="407"/>
      <c r="L790" s="407"/>
      <c r="M790" s="407"/>
      <c r="N790" s="407"/>
      <c r="O790" s="407"/>
      <c r="P790" s="407"/>
      <c r="Q790" s="407"/>
      <c r="R790" s="407"/>
      <c r="S790" s="407"/>
      <c r="T790" s="407"/>
      <c r="U790" s="407"/>
      <c r="V790" s="407"/>
      <c r="W790" s="407"/>
      <c r="X790" s="407"/>
      <c r="Y790" s="407"/>
      <c r="Z790" s="407"/>
    </row>
    <row r="791" spans="1:26" ht="12.75" customHeight="1">
      <c r="A791" s="407"/>
      <c r="B791" s="407"/>
      <c r="C791" s="544"/>
      <c r="D791" s="544"/>
      <c r="E791" s="544"/>
      <c r="F791" s="407"/>
      <c r="G791" s="407"/>
      <c r="H791" s="407"/>
      <c r="I791" s="407"/>
      <c r="J791" s="407"/>
      <c r="K791" s="407"/>
      <c r="L791" s="407"/>
      <c r="M791" s="407"/>
      <c r="N791" s="407"/>
      <c r="O791" s="407"/>
      <c r="P791" s="407"/>
      <c r="Q791" s="407"/>
      <c r="R791" s="407"/>
      <c r="S791" s="407"/>
      <c r="T791" s="407"/>
      <c r="U791" s="407"/>
      <c r="V791" s="407"/>
      <c r="W791" s="407"/>
      <c r="X791" s="407"/>
      <c r="Y791" s="407"/>
      <c r="Z791" s="407"/>
    </row>
    <row r="792" spans="1:26" ht="12.75" customHeight="1">
      <c r="A792" s="407"/>
      <c r="B792" s="407"/>
      <c r="C792" s="544"/>
      <c r="D792" s="544"/>
      <c r="E792" s="544"/>
      <c r="F792" s="407"/>
      <c r="G792" s="407"/>
      <c r="H792" s="407"/>
      <c r="I792" s="407"/>
      <c r="J792" s="407"/>
      <c r="K792" s="407"/>
      <c r="L792" s="407"/>
      <c r="M792" s="407"/>
      <c r="N792" s="407"/>
      <c r="O792" s="407"/>
      <c r="P792" s="407"/>
      <c r="Q792" s="407"/>
      <c r="R792" s="407"/>
      <c r="S792" s="407"/>
      <c r="T792" s="407"/>
      <c r="U792" s="407"/>
      <c r="V792" s="407"/>
      <c r="W792" s="407"/>
      <c r="X792" s="407"/>
      <c r="Y792" s="407"/>
      <c r="Z792" s="407"/>
    </row>
    <row r="793" spans="1:26" ht="12.75" customHeight="1">
      <c r="A793" s="407"/>
      <c r="B793" s="407"/>
      <c r="C793" s="544"/>
      <c r="D793" s="544"/>
      <c r="E793" s="544"/>
      <c r="F793" s="407"/>
      <c r="G793" s="407"/>
      <c r="H793" s="407"/>
      <c r="I793" s="407"/>
      <c r="J793" s="407"/>
      <c r="K793" s="407"/>
      <c r="L793" s="407"/>
      <c r="M793" s="407"/>
      <c r="N793" s="407"/>
      <c r="O793" s="407"/>
      <c r="P793" s="407"/>
      <c r="Q793" s="407"/>
      <c r="R793" s="407"/>
      <c r="S793" s="407"/>
      <c r="T793" s="407"/>
      <c r="U793" s="407"/>
      <c r="V793" s="407"/>
      <c r="W793" s="407"/>
      <c r="X793" s="407"/>
      <c r="Y793" s="407"/>
      <c r="Z793" s="407"/>
    </row>
    <row r="794" spans="1:26" ht="12.75" customHeight="1">
      <c r="A794" s="407"/>
      <c r="B794" s="407"/>
      <c r="C794" s="544"/>
      <c r="D794" s="544"/>
      <c r="E794" s="544"/>
      <c r="F794" s="407"/>
      <c r="G794" s="407"/>
      <c r="H794" s="407"/>
      <c r="I794" s="407"/>
      <c r="J794" s="407"/>
      <c r="K794" s="407"/>
      <c r="L794" s="407"/>
      <c r="M794" s="407"/>
      <c r="N794" s="407"/>
      <c r="O794" s="407"/>
      <c r="P794" s="407"/>
      <c r="Q794" s="407"/>
      <c r="R794" s="407"/>
      <c r="S794" s="407"/>
      <c r="T794" s="407"/>
      <c r="U794" s="407"/>
      <c r="V794" s="407"/>
      <c r="W794" s="407"/>
      <c r="X794" s="407"/>
      <c r="Y794" s="407"/>
      <c r="Z794" s="407"/>
    </row>
    <row r="795" spans="1:26" ht="12.75" customHeight="1">
      <c r="A795" s="407"/>
      <c r="B795" s="407"/>
      <c r="C795" s="544"/>
      <c r="D795" s="544"/>
      <c r="E795" s="544"/>
      <c r="F795" s="407"/>
      <c r="G795" s="407"/>
      <c r="H795" s="407"/>
      <c r="I795" s="407"/>
      <c r="J795" s="407"/>
      <c r="K795" s="407"/>
      <c r="L795" s="407"/>
      <c r="M795" s="407"/>
      <c r="N795" s="407"/>
      <c r="O795" s="407"/>
      <c r="P795" s="407"/>
      <c r="Q795" s="407"/>
      <c r="R795" s="407"/>
      <c r="S795" s="407"/>
      <c r="T795" s="407"/>
      <c r="U795" s="407"/>
      <c r="V795" s="407"/>
      <c r="W795" s="407"/>
      <c r="X795" s="407"/>
      <c r="Y795" s="407"/>
      <c r="Z795" s="407"/>
    </row>
    <row r="796" spans="1:26" ht="12.75" customHeight="1">
      <c r="A796" s="407"/>
      <c r="B796" s="407"/>
      <c r="C796" s="544"/>
      <c r="D796" s="544"/>
      <c r="E796" s="544"/>
      <c r="F796" s="407"/>
      <c r="G796" s="407"/>
      <c r="H796" s="407"/>
      <c r="I796" s="407"/>
      <c r="J796" s="407"/>
      <c r="K796" s="407"/>
      <c r="L796" s="407"/>
      <c r="M796" s="407"/>
      <c r="N796" s="407"/>
      <c r="O796" s="407"/>
      <c r="P796" s="407"/>
      <c r="Q796" s="407"/>
      <c r="R796" s="407"/>
      <c r="S796" s="407"/>
      <c r="T796" s="407"/>
      <c r="U796" s="407"/>
      <c r="V796" s="407"/>
      <c r="W796" s="407"/>
      <c r="X796" s="407"/>
      <c r="Y796" s="407"/>
      <c r="Z796" s="407"/>
    </row>
    <row r="797" spans="1:26" ht="12.75" customHeight="1">
      <c r="A797" s="407"/>
      <c r="B797" s="407"/>
      <c r="C797" s="544"/>
      <c r="D797" s="544"/>
      <c r="E797" s="544"/>
      <c r="F797" s="407"/>
      <c r="G797" s="407"/>
      <c r="H797" s="407"/>
      <c r="I797" s="407"/>
      <c r="J797" s="407"/>
      <c r="K797" s="407"/>
      <c r="L797" s="407"/>
      <c r="M797" s="407"/>
      <c r="N797" s="407"/>
      <c r="O797" s="407"/>
      <c r="P797" s="407"/>
      <c r="Q797" s="407"/>
      <c r="R797" s="407"/>
      <c r="S797" s="407"/>
      <c r="T797" s="407"/>
      <c r="U797" s="407"/>
      <c r="V797" s="407"/>
      <c r="W797" s="407"/>
      <c r="X797" s="407"/>
      <c r="Y797" s="407"/>
      <c r="Z797" s="407"/>
    </row>
    <row r="798" spans="1:26" ht="12.75" customHeight="1">
      <c r="A798" s="407"/>
      <c r="B798" s="407"/>
      <c r="C798" s="544"/>
      <c r="D798" s="544"/>
      <c r="E798" s="544"/>
      <c r="F798" s="407"/>
      <c r="G798" s="407"/>
      <c r="H798" s="407"/>
      <c r="I798" s="407"/>
      <c r="J798" s="407"/>
      <c r="K798" s="407"/>
      <c r="L798" s="407"/>
      <c r="M798" s="407"/>
      <c r="N798" s="407"/>
      <c r="O798" s="407"/>
      <c r="P798" s="407"/>
      <c r="Q798" s="407"/>
      <c r="R798" s="407"/>
      <c r="S798" s="407"/>
      <c r="T798" s="407"/>
      <c r="U798" s="407"/>
      <c r="V798" s="407"/>
      <c r="W798" s="407"/>
      <c r="X798" s="407"/>
      <c r="Y798" s="407"/>
      <c r="Z798" s="407"/>
    </row>
    <row r="799" spans="1:26" ht="12.75" customHeight="1">
      <c r="A799" s="407"/>
      <c r="B799" s="407"/>
      <c r="C799" s="544"/>
      <c r="D799" s="544"/>
      <c r="E799" s="544"/>
      <c r="F799" s="407"/>
      <c r="G799" s="407"/>
      <c r="H799" s="407"/>
      <c r="I799" s="407"/>
      <c r="J799" s="407"/>
      <c r="K799" s="407"/>
      <c r="L799" s="407"/>
      <c r="M799" s="407"/>
      <c r="N799" s="407"/>
      <c r="O799" s="407"/>
      <c r="P799" s="407"/>
      <c r="Q799" s="407"/>
      <c r="R799" s="407"/>
      <c r="S799" s="407"/>
      <c r="T799" s="407"/>
      <c r="U799" s="407"/>
      <c r="V799" s="407"/>
      <c r="W799" s="407"/>
      <c r="X799" s="407"/>
      <c r="Y799" s="407"/>
      <c r="Z799" s="407"/>
    </row>
    <row r="800" spans="1:26" ht="12.75" customHeight="1">
      <c r="A800" s="407"/>
      <c r="B800" s="407"/>
      <c r="C800" s="544"/>
      <c r="D800" s="544"/>
      <c r="E800" s="544"/>
      <c r="F800" s="407"/>
      <c r="G800" s="407"/>
      <c r="H800" s="407"/>
      <c r="I800" s="407"/>
      <c r="J800" s="407"/>
      <c r="K800" s="407"/>
      <c r="L800" s="407"/>
      <c r="M800" s="407"/>
      <c r="N800" s="407"/>
      <c r="O800" s="407"/>
      <c r="P800" s="407"/>
      <c r="Q800" s="407"/>
      <c r="R800" s="407"/>
      <c r="S800" s="407"/>
      <c r="T800" s="407"/>
      <c r="U800" s="407"/>
      <c r="V800" s="407"/>
      <c r="W800" s="407"/>
      <c r="X800" s="407"/>
      <c r="Y800" s="407"/>
      <c r="Z800" s="407"/>
    </row>
    <row r="801" spans="1:26" ht="12.75" customHeight="1">
      <c r="A801" s="407"/>
      <c r="B801" s="407"/>
      <c r="C801" s="544"/>
      <c r="D801" s="544"/>
      <c r="E801" s="544"/>
      <c r="F801" s="407"/>
      <c r="G801" s="407"/>
      <c r="H801" s="407"/>
      <c r="I801" s="407"/>
      <c r="J801" s="407"/>
      <c r="K801" s="407"/>
      <c r="L801" s="407"/>
      <c r="M801" s="407"/>
      <c r="N801" s="407"/>
      <c r="O801" s="407"/>
      <c r="P801" s="407"/>
      <c r="Q801" s="407"/>
      <c r="R801" s="407"/>
      <c r="S801" s="407"/>
      <c r="T801" s="407"/>
      <c r="U801" s="407"/>
      <c r="V801" s="407"/>
      <c r="W801" s="407"/>
      <c r="X801" s="407"/>
      <c r="Y801" s="407"/>
      <c r="Z801" s="407"/>
    </row>
    <row r="802" spans="1:26" ht="12.75" customHeight="1">
      <c r="A802" s="407"/>
      <c r="B802" s="407"/>
      <c r="C802" s="544"/>
      <c r="D802" s="544"/>
      <c r="E802" s="544"/>
      <c r="F802" s="407"/>
      <c r="G802" s="407"/>
      <c r="H802" s="407"/>
      <c r="I802" s="407"/>
      <c r="J802" s="407"/>
      <c r="K802" s="407"/>
      <c r="L802" s="407"/>
      <c r="M802" s="407"/>
      <c r="N802" s="407"/>
      <c r="O802" s="407"/>
      <c r="P802" s="407"/>
      <c r="Q802" s="407"/>
      <c r="R802" s="407"/>
      <c r="S802" s="407"/>
      <c r="T802" s="407"/>
      <c r="U802" s="407"/>
      <c r="V802" s="407"/>
      <c r="W802" s="407"/>
      <c r="X802" s="407"/>
      <c r="Y802" s="407"/>
      <c r="Z802" s="407"/>
    </row>
    <row r="803" spans="1:26" ht="12.75" customHeight="1">
      <c r="A803" s="407"/>
      <c r="B803" s="407"/>
      <c r="C803" s="544"/>
      <c r="D803" s="544"/>
      <c r="E803" s="544"/>
      <c r="F803" s="407"/>
      <c r="G803" s="407"/>
      <c r="H803" s="407"/>
      <c r="I803" s="407"/>
      <c r="J803" s="407"/>
      <c r="K803" s="407"/>
      <c r="L803" s="407"/>
      <c r="M803" s="407"/>
      <c r="N803" s="407"/>
      <c r="O803" s="407"/>
      <c r="P803" s="407"/>
      <c r="Q803" s="407"/>
      <c r="R803" s="407"/>
      <c r="S803" s="407"/>
      <c r="T803" s="407"/>
      <c r="U803" s="407"/>
      <c r="V803" s="407"/>
      <c r="W803" s="407"/>
      <c r="X803" s="407"/>
      <c r="Y803" s="407"/>
      <c r="Z803" s="407"/>
    </row>
    <row r="804" spans="1:26" ht="12.75" customHeight="1">
      <c r="A804" s="407"/>
      <c r="B804" s="407"/>
      <c r="C804" s="544"/>
      <c r="D804" s="544"/>
      <c r="E804" s="544"/>
      <c r="F804" s="407"/>
      <c r="G804" s="407"/>
      <c r="H804" s="407"/>
      <c r="I804" s="407"/>
      <c r="J804" s="407"/>
      <c r="K804" s="407"/>
      <c r="L804" s="407"/>
      <c r="M804" s="407"/>
      <c r="N804" s="407"/>
      <c r="O804" s="407"/>
      <c r="P804" s="407"/>
      <c r="Q804" s="407"/>
      <c r="R804" s="407"/>
      <c r="S804" s="407"/>
      <c r="T804" s="407"/>
      <c r="U804" s="407"/>
      <c r="V804" s="407"/>
      <c r="W804" s="407"/>
      <c r="X804" s="407"/>
      <c r="Y804" s="407"/>
      <c r="Z804" s="407"/>
    </row>
    <row r="805" spans="1:26" ht="12.75" customHeight="1">
      <c r="A805" s="407"/>
      <c r="B805" s="407"/>
      <c r="C805" s="544"/>
      <c r="D805" s="544"/>
      <c r="E805" s="544"/>
      <c r="F805" s="407"/>
      <c r="G805" s="407"/>
      <c r="H805" s="407"/>
      <c r="I805" s="407"/>
      <c r="J805" s="407"/>
      <c r="K805" s="407"/>
      <c r="L805" s="407"/>
      <c r="M805" s="407"/>
      <c r="N805" s="407"/>
      <c r="O805" s="407"/>
      <c r="P805" s="407"/>
      <c r="Q805" s="407"/>
      <c r="R805" s="407"/>
      <c r="S805" s="407"/>
      <c r="T805" s="407"/>
      <c r="U805" s="407"/>
      <c r="V805" s="407"/>
      <c r="W805" s="407"/>
      <c r="X805" s="407"/>
      <c r="Y805" s="407"/>
      <c r="Z805" s="407"/>
    </row>
    <row r="806" spans="1:26" ht="12.75" customHeight="1">
      <c r="A806" s="407"/>
      <c r="B806" s="407"/>
      <c r="C806" s="544"/>
      <c r="D806" s="544"/>
      <c r="E806" s="544"/>
      <c r="F806" s="407"/>
      <c r="G806" s="407"/>
      <c r="H806" s="407"/>
      <c r="I806" s="407"/>
      <c r="J806" s="407"/>
      <c r="K806" s="407"/>
      <c r="L806" s="407"/>
      <c r="M806" s="407"/>
      <c r="N806" s="407"/>
      <c r="O806" s="407"/>
      <c r="P806" s="407"/>
      <c r="Q806" s="407"/>
      <c r="R806" s="407"/>
      <c r="S806" s="407"/>
      <c r="T806" s="407"/>
      <c r="U806" s="407"/>
      <c r="V806" s="407"/>
      <c r="W806" s="407"/>
      <c r="X806" s="407"/>
      <c r="Y806" s="407"/>
      <c r="Z806" s="407"/>
    </row>
    <row r="807" spans="1:26" ht="12.75" customHeight="1">
      <c r="A807" s="407"/>
      <c r="B807" s="407"/>
      <c r="C807" s="544"/>
      <c r="D807" s="544"/>
      <c r="E807" s="544"/>
      <c r="F807" s="407"/>
      <c r="G807" s="407"/>
      <c r="H807" s="407"/>
      <c r="I807" s="407"/>
      <c r="J807" s="407"/>
      <c r="K807" s="407"/>
      <c r="L807" s="407"/>
      <c r="M807" s="407"/>
      <c r="N807" s="407"/>
      <c r="O807" s="407"/>
      <c r="P807" s="407"/>
      <c r="Q807" s="407"/>
      <c r="R807" s="407"/>
      <c r="S807" s="407"/>
      <c r="T807" s="407"/>
      <c r="U807" s="407"/>
      <c r="V807" s="407"/>
      <c r="W807" s="407"/>
      <c r="X807" s="407"/>
      <c r="Y807" s="407"/>
      <c r="Z807" s="407"/>
    </row>
    <row r="808" spans="1:26" ht="12.75" customHeight="1">
      <c r="A808" s="407"/>
      <c r="B808" s="407"/>
      <c r="C808" s="544"/>
      <c r="D808" s="544"/>
      <c r="E808" s="544"/>
      <c r="F808" s="407"/>
      <c r="G808" s="407"/>
      <c r="H808" s="407"/>
      <c r="I808" s="407"/>
      <c r="J808" s="407"/>
      <c r="K808" s="407"/>
      <c r="L808" s="407"/>
      <c r="M808" s="407"/>
      <c r="N808" s="407"/>
      <c r="O808" s="407"/>
      <c r="P808" s="407"/>
      <c r="Q808" s="407"/>
      <c r="R808" s="407"/>
      <c r="S808" s="407"/>
      <c r="T808" s="407"/>
      <c r="U808" s="407"/>
      <c r="V808" s="407"/>
      <c r="W808" s="407"/>
      <c r="X808" s="407"/>
      <c r="Y808" s="407"/>
      <c r="Z808" s="407"/>
    </row>
    <row r="809" spans="1:26" ht="12.75" customHeight="1">
      <c r="A809" s="407"/>
      <c r="B809" s="407"/>
      <c r="C809" s="544"/>
      <c r="D809" s="544"/>
      <c r="E809" s="544"/>
      <c r="F809" s="407"/>
      <c r="G809" s="407"/>
      <c r="H809" s="407"/>
      <c r="I809" s="407"/>
      <c r="J809" s="407"/>
      <c r="K809" s="407"/>
      <c r="L809" s="407"/>
      <c r="M809" s="407"/>
      <c r="N809" s="407"/>
      <c r="O809" s="407"/>
      <c r="P809" s="407"/>
      <c r="Q809" s="407"/>
      <c r="R809" s="407"/>
      <c r="S809" s="407"/>
      <c r="T809" s="407"/>
      <c r="U809" s="407"/>
      <c r="V809" s="407"/>
      <c r="W809" s="407"/>
      <c r="X809" s="407"/>
      <c r="Y809" s="407"/>
      <c r="Z809" s="407"/>
    </row>
    <row r="810" spans="1:26" ht="12.75" customHeight="1">
      <c r="A810" s="407"/>
      <c r="B810" s="407"/>
      <c r="C810" s="544"/>
      <c r="D810" s="544"/>
      <c r="E810" s="544"/>
      <c r="F810" s="407"/>
      <c r="G810" s="407"/>
      <c r="H810" s="407"/>
      <c r="I810" s="407"/>
      <c r="J810" s="407"/>
      <c r="K810" s="407"/>
      <c r="L810" s="407"/>
      <c r="M810" s="407"/>
      <c r="N810" s="407"/>
      <c r="O810" s="407"/>
      <c r="P810" s="407"/>
      <c r="Q810" s="407"/>
      <c r="R810" s="407"/>
      <c r="S810" s="407"/>
      <c r="T810" s="407"/>
      <c r="U810" s="407"/>
      <c r="V810" s="407"/>
      <c r="W810" s="407"/>
      <c r="X810" s="407"/>
      <c r="Y810" s="407"/>
      <c r="Z810" s="407"/>
    </row>
    <row r="811" spans="1:26" ht="12.75" customHeight="1">
      <c r="A811" s="407"/>
      <c r="B811" s="407"/>
      <c r="C811" s="544"/>
      <c r="D811" s="544"/>
      <c r="E811" s="544"/>
      <c r="F811" s="407"/>
      <c r="G811" s="407"/>
      <c r="H811" s="407"/>
      <c r="I811" s="407"/>
      <c r="J811" s="407"/>
      <c r="K811" s="407"/>
      <c r="L811" s="407"/>
      <c r="M811" s="407"/>
      <c r="N811" s="407"/>
      <c r="O811" s="407"/>
      <c r="P811" s="407"/>
      <c r="Q811" s="407"/>
      <c r="R811" s="407"/>
      <c r="S811" s="407"/>
      <c r="T811" s="407"/>
      <c r="U811" s="407"/>
      <c r="V811" s="407"/>
      <c r="W811" s="407"/>
      <c r="X811" s="407"/>
      <c r="Y811" s="407"/>
      <c r="Z811" s="407"/>
    </row>
    <row r="812" spans="1:26" ht="12.75" customHeight="1">
      <c r="A812" s="407"/>
      <c r="B812" s="407"/>
      <c r="C812" s="544"/>
      <c r="D812" s="544"/>
      <c r="E812" s="544"/>
      <c r="F812" s="407"/>
      <c r="G812" s="407"/>
      <c r="H812" s="407"/>
      <c r="I812" s="407"/>
      <c r="J812" s="407"/>
      <c r="K812" s="407"/>
      <c r="L812" s="407"/>
      <c r="M812" s="407"/>
      <c r="N812" s="407"/>
      <c r="O812" s="407"/>
      <c r="P812" s="407"/>
      <c r="Q812" s="407"/>
      <c r="R812" s="407"/>
      <c r="S812" s="407"/>
      <c r="T812" s="407"/>
      <c r="U812" s="407"/>
      <c r="V812" s="407"/>
      <c r="W812" s="407"/>
      <c r="X812" s="407"/>
      <c r="Y812" s="407"/>
      <c r="Z812" s="407"/>
    </row>
    <row r="813" spans="1:26" ht="12.75" customHeight="1">
      <c r="A813" s="407"/>
      <c r="B813" s="407"/>
      <c r="C813" s="544"/>
      <c r="D813" s="544"/>
      <c r="E813" s="544"/>
      <c r="F813" s="407"/>
      <c r="G813" s="407"/>
      <c r="H813" s="407"/>
      <c r="I813" s="407"/>
      <c r="J813" s="407"/>
      <c r="K813" s="407"/>
      <c r="L813" s="407"/>
      <c r="M813" s="407"/>
      <c r="N813" s="407"/>
      <c r="O813" s="407"/>
      <c r="P813" s="407"/>
      <c r="Q813" s="407"/>
      <c r="R813" s="407"/>
      <c r="S813" s="407"/>
      <c r="T813" s="407"/>
      <c r="U813" s="407"/>
      <c r="V813" s="407"/>
      <c r="W813" s="407"/>
      <c r="X813" s="407"/>
      <c r="Y813" s="407"/>
      <c r="Z813" s="407"/>
    </row>
    <row r="814" spans="1:26" ht="12.75" customHeight="1">
      <c r="A814" s="407"/>
      <c r="B814" s="407"/>
      <c r="C814" s="544"/>
      <c r="D814" s="544"/>
      <c r="E814" s="544"/>
      <c r="F814" s="407"/>
      <c r="G814" s="407"/>
      <c r="H814" s="407"/>
      <c r="I814" s="407"/>
      <c r="J814" s="407"/>
      <c r="K814" s="407"/>
      <c r="L814" s="407"/>
      <c r="M814" s="407"/>
      <c r="N814" s="407"/>
      <c r="O814" s="407"/>
      <c r="P814" s="407"/>
      <c r="Q814" s="407"/>
      <c r="R814" s="407"/>
      <c r="S814" s="407"/>
      <c r="T814" s="407"/>
      <c r="U814" s="407"/>
      <c r="V814" s="407"/>
      <c r="W814" s="407"/>
      <c r="X814" s="407"/>
      <c r="Y814" s="407"/>
      <c r="Z814" s="407"/>
    </row>
    <row r="815" spans="1:26" ht="12.75" customHeight="1">
      <c r="A815" s="407"/>
      <c r="B815" s="407"/>
      <c r="C815" s="544"/>
      <c r="D815" s="544"/>
      <c r="E815" s="544"/>
      <c r="F815" s="407"/>
      <c r="G815" s="407"/>
      <c r="H815" s="407"/>
      <c r="I815" s="407"/>
      <c r="J815" s="407"/>
      <c r="K815" s="407"/>
      <c r="L815" s="407"/>
      <c r="M815" s="407"/>
      <c r="N815" s="407"/>
      <c r="O815" s="407"/>
      <c r="P815" s="407"/>
      <c r="Q815" s="407"/>
      <c r="R815" s="407"/>
      <c r="S815" s="407"/>
      <c r="T815" s="407"/>
      <c r="U815" s="407"/>
      <c r="V815" s="407"/>
      <c r="W815" s="407"/>
      <c r="X815" s="407"/>
      <c r="Y815" s="407"/>
      <c r="Z815" s="407"/>
    </row>
    <row r="816" spans="1:26" ht="12.75" customHeight="1">
      <c r="A816" s="407"/>
      <c r="B816" s="407"/>
      <c r="C816" s="544"/>
      <c r="D816" s="544"/>
      <c r="E816" s="544"/>
      <c r="F816" s="407"/>
      <c r="G816" s="407"/>
      <c r="H816" s="407"/>
      <c r="I816" s="407"/>
      <c r="J816" s="407"/>
      <c r="K816" s="407"/>
      <c r="L816" s="407"/>
      <c r="M816" s="407"/>
      <c r="N816" s="407"/>
      <c r="O816" s="407"/>
      <c r="P816" s="407"/>
      <c r="Q816" s="407"/>
      <c r="R816" s="407"/>
      <c r="S816" s="407"/>
      <c r="T816" s="407"/>
      <c r="U816" s="407"/>
      <c r="V816" s="407"/>
      <c r="W816" s="407"/>
      <c r="X816" s="407"/>
      <c r="Y816" s="407"/>
      <c r="Z816" s="407"/>
    </row>
    <row r="817" spans="1:26" ht="12.75" customHeight="1">
      <c r="A817" s="407"/>
      <c r="B817" s="407"/>
      <c r="C817" s="544"/>
      <c r="D817" s="544"/>
      <c r="E817" s="544"/>
      <c r="F817" s="407"/>
      <c r="G817" s="407"/>
      <c r="H817" s="407"/>
      <c r="I817" s="407"/>
      <c r="J817" s="407"/>
      <c r="K817" s="407"/>
      <c r="L817" s="407"/>
      <c r="M817" s="407"/>
      <c r="N817" s="407"/>
      <c r="O817" s="407"/>
      <c r="P817" s="407"/>
      <c r="Q817" s="407"/>
      <c r="R817" s="407"/>
      <c r="S817" s="407"/>
      <c r="T817" s="407"/>
      <c r="U817" s="407"/>
      <c r="V817" s="407"/>
      <c r="W817" s="407"/>
      <c r="X817" s="407"/>
      <c r="Y817" s="407"/>
      <c r="Z817" s="407"/>
    </row>
    <row r="818" spans="1:26" ht="12.75" customHeight="1">
      <c r="A818" s="407"/>
      <c r="B818" s="407"/>
      <c r="C818" s="544"/>
      <c r="D818" s="544"/>
      <c r="E818" s="544"/>
      <c r="F818" s="407"/>
      <c r="G818" s="407"/>
      <c r="H818" s="407"/>
      <c r="I818" s="407"/>
      <c r="J818" s="407"/>
      <c r="K818" s="407"/>
      <c r="L818" s="407"/>
      <c r="M818" s="407"/>
      <c r="N818" s="407"/>
      <c r="O818" s="407"/>
      <c r="P818" s="407"/>
      <c r="Q818" s="407"/>
      <c r="R818" s="407"/>
      <c r="S818" s="407"/>
      <c r="T818" s="407"/>
      <c r="U818" s="407"/>
      <c r="V818" s="407"/>
      <c r="W818" s="407"/>
      <c r="X818" s="407"/>
      <c r="Y818" s="407"/>
      <c r="Z818" s="407"/>
    </row>
    <row r="819" spans="1:26" ht="12.75" customHeight="1">
      <c r="A819" s="407"/>
      <c r="B819" s="407"/>
      <c r="C819" s="544"/>
      <c r="D819" s="544"/>
      <c r="E819" s="544"/>
      <c r="F819" s="407"/>
      <c r="G819" s="407"/>
      <c r="H819" s="407"/>
      <c r="I819" s="407"/>
      <c r="J819" s="407"/>
      <c r="K819" s="407"/>
      <c r="L819" s="407"/>
      <c r="M819" s="407"/>
      <c r="N819" s="407"/>
      <c r="O819" s="407"/>
      <c r="P819" s="407"/>
      <c r="Q819" s="407"/>
      <c r="R819" s="407"/>
      <c r="S819" s="407"/>
      <c r="T819" s="407"/>
      <c r="U819" s="407"/>
      <c r="V819" s="407"/>
      <c r="W819" s="407"/>
      <c r="X819" s="407"/>
      <c r="Y819" s="407"/>
      <c r="Z819" s="407"/>
    </row>
    <row r="820" spans="1:26" ht="12.75" customHeight="1">
      <c r="A820" s="407"/>
      <c r="B820" s="407"/>
      <c r="C820" s="544"/>
      <c r="D820" s="544"/>
      <c r="E820" s="544"/>
      <c r="F820" s="407"/>
      <c r="G820" s="407"/>
      <c r="H820" s="407"/>
      <c r="I820" s="407"/>
      <c r="J820" s="407"/>
      <c r="K820" s="407"/>
      <c r="L820" s="407"/>
      <c r="M820" s="407"/>
      <c r="N820" s="407"/>
      <c r="O820" s="407"/>
      <c r="P820" s="407"/>
      <c r="Q820" s="407"/>
      <c r="R820" s="407"/>
      <c r="S820" s="407"/>
      <c r="T820" s="407"/>
      <c r="U820" s="407"/>
      <c r="V820" s="407"/>
      <c r="W820" s="407"/>
      <c r="X820" s="407"/>
      <c r="Y820" s="407"/>
      <c r="Z820" s="407"/>
    </row>
    <row r="821" spans="1:26" ht="12.75" customHeight="1">
      <c r="A821" s="407"/>
      <c r="B821" s="407"/>
      <c r="C821" s="544"/>
      <c r="D821" s="544"/>
      <c r="E821" s="544"/>
      <c r="F821" s="407"/>
      <c r="G821" s="407"/>
      <c r="H821" s="407"/>
      <c r="I821" s="407"/>
      <c r="J821" s="407"/>
      <c r="K821" s="407"/>
      <c r="L821" s="407"/>
      <c r="M821" s="407"/>
      <c r="N821" s="407"/>
      <c r="O821" s="407"/>
      <c r="P821" s="407"/>
      <c r="Q821" s="407"/>
      <c r="R821" s="407"/>
      <c r="S821" s="407"/>
      <c r="T821" s="407"/>
      <c r="U821" s="407"/>
      <c r="V821" s="407"/>
      <c r="W821" s="407"/>
      <c r="X821" s="407"/>
      <c r="Y821" s="407"/>
      <c r="Z821" s="407"/>
    </row>
    <row r="822" spans="1:26" ht="12.75" customHeight="1">
      <c r="A822" s="407"/>
      <c r="B822" s="407"/>
      <c r="C822" s="544"/>
      <c r="D822" s="544"/>
      <c r="E822" s="544"/>
      <c r="F822" s="407"/>
      <c r="G822" s="407"/>
      <c r="H822" s="407"/>
      <c r="I822" s="407"/>
      <c r="J822" s="407"/>
      <c r="K822" s="407"/>
      <c r="L822" s="407"/>
      <c r="M822" s="407"/>
      <c r="N822" s="407"/>
      <c r="O822" s="407"/>
      <c r="P822" s="407"/>
      <c r="Q822" s="407"/>
      <c r="R822" s="407"/>
      <c r="S822" s="407"/>
      <c r="T822" s="407"/>
      <c r="U822" s="407"/>
      <c r="V822" s="407"/>
      <c r="W822" s="407"/>
      <c r="X822" s="407"/>
      <c r="Y822" s="407"/>
      <c r="Z822" s="407"/>
    </row>
    <row r="823" spans="1:26" ht="12.75" customHeight="1">
      <c r="A823" s="407"/>
      <c r="B823" s="407"/>
      <c r="C823" s="544"/>
      <c r="D823" s="544"/>
      <c r="E823" s="544"/>
      <c r="F823" s="407"/>
      <c r="G823" s="407"/>
      <c r="H823" s="407"/>
      <c r="I823" s="407"/>
      <c r="J823" s="407"/>
      <c r="K823" s="407"/>
      <c r="L823" s="407"/>
      <c r="M823" s="407"/>
      <c r="N823" s="407"/>
      <c r="O823" s="407"/>
      <c r="P823" s="407"/>
      <c r="Q823" s="407"/>
      <c r="R823" s="407"/>
      <c r="S823" s="407"/>
      <c r="T823" s="407"/>
      <c r="U823" s="407"/>
      <c r="V823" s="407"/>
      <c r="W823" s="407"/>
      <c r="X823" s="407"/>
      <c r="Y823" s="407"/>
      <c r="Z823" s="407"/>
    </row>
    <row r="824" spans="1:26" ht="12.75" customHeight="1">
      <c r="A824" s="407"/>
      <c r="B824" s="407"/>
      <c r="C824" s="544"/>
      <c r="D824" s="544"/>
      <c r="E824" s="544"/>
      <c r="F824" s="407"/>
      <c r="G824" s="407"/>
      <c r="H824" s="407"/>
      <c r="I824" s="407"/>
      <c r="J824" s="407"/>
      <c r="K824" s="407"/>
      <c r="L824" s="407"/>
      <c r="M824" s="407"/>
      <c r="N824" s="407"/>
      <c r="O824" s="407"/>
      <c r="P824" s="407"/>
      <c r="Q824" s="407"/>
      <c r="R824" s="407"/>
      <c r="S824" s="407"/>
      <c r="T824" s="407"/>
      <c r="U824" s="407"/>
      <c r="V824" s="407"/>
      <c r="W824" s="407"/>
      <c r="X824" s="407"/>
      <c r="Y824" s="407"/>
      <c r="Z824" s="407"/>
    </row>
    <row r="825" spans="1:26" ht="12.75" customHeight="1">
      <c r="A825" s="407"/>
      <c r="B825" s="407"/>
      <c r="C825" s="544"/>
      <c r="D825" s="544"/>
      <c r="E825" s="544"/>
      <c r="F825" s="407"/>
      <c r="G825" s="407"/>
      <c r="H825" s="407"/>
      <c r="I825" s="407"/>
      <c r="J825" s="407"/>
      <c r="K825" s="407"/>
      <c r="L825" s="407"/>
      <c r="M825" s="407"/>
      <c r="N825" s="407"/>
      <c r="O825" s="407"/>
      <c r="P825" s="407"/>
      <c r="Q825" s="407"/>
      <c r="R825" s="407"/>
      <c r="S825" s="407"/>
      <c r="T825" s="407"/>
      <c r="U825" s="407"/>
      <c r="V825" s="407"/>
      <c r="W825" s="407"/>
      <c r="X825" s="407"/>
      <c r="Y825" s="407"/>
      <c r="Z825" s="407"/>
    </row>
    <row r="826" spans="1:26" ht="12.75" customHeight="1">
      <c r="A826" s="407"/>
      <c r="B826" s="407"/>
      <c r="C826" s="544"/>
      <c r="D826" s="544"/>
      <c r="E826" s="544"/>
      <c r="F826" s="407"/>
      <c r="G826" s="407"/>
      <c r="H826" s="407"/>
      <c r="I826" s="407"/>
      <c r="J826" s="407"/>
      <c r="K826" s="407"/>
      <c r="L826" s="407"/>
      <c r="M826" s="407"/>
      <c r="N826" s="407"/>
      <c r="O826" s="407"/>
      <c r="P826" s="407"/>
      <c r="Q826" s="407"/>
      <c r="R826" s="407"/>
      <c r="S826" s="407"/>
      <c r="T826" s="407"/>
      <c r="U826" s="407"/>
      <c r="V826" s="407"/>
      <c r="W826" s="407"/>
      <c r="X826" s="407"/>
      <c r="Y826" s="407"/>
      <c r="Z826" s="407"/>
    </row>
    <row r="827" spans="1:26" ht="12.75" customHeight="1">
      <c r="A827" s="407"/>
      <c r="B827" s="407"/>
      <c r="C827" s="544"/>
      <c r="D827" s="544"/>
      <c r="E827" s="544"/>
      <c r="F827" s="407"/>
      <c r="G827" s="407"/>
      <c r="H827" s="407"/>
      <c r="I827" s="407"/>
      <c r="J827" s="407"/>
      <c r="K827" s="407"/>
      <c r="L827" s="407"/>
      <c r="M827" s="407"/>
      <c r="N827" s="407"/>
      <c r="O827" s="407"/>
      <c r="P827" s="407"/>
      <c r="Q827" s="407"/>
      <c r="R827" s="407"/>
      <c r="S827" s="407"/>
      <c r="T827" s="407"/>
      <c r="U827" s="407"/>
      <c r="V827" s="407"/>
      <c r="W827" s="407"/>
      <c r="X827" s="407"/>
      <c r="Y827" s="407"/>
      <c r="Z827" s="407"/>
    </row>
    <row r="828" spans="1:26" ht="12.75" customHeight="1">
      <c r="A828" s="407"/>
      <c r="B828" s="407"/>
      <c r="C828" s="544"/>
      <c r="D828" s="544"/>
      <c r="E828" s="544"/>
      <c r="F828" s="407"/>
      <c r="G828" s="407"/>
      <c r="H828" s="407"/>
      <c r="I828" s="407"/>
      <c r="J828" s="407"/>
      <c r="K828" s="407"/>
      <c r="L828" s="407"/>
      <c r="M828" s="407"/>
      <c r="N828" s="407"/>
      <c r="O828" s="407"/>
      <c r="P828" s="407"/>
      <c r="Q828" s="407"/>
      <c r="R828" s="407"/>
      <c r="S828" s="407"/>
      <c r="T828" s="407"/>
      <c r="U828" s="407"/>
      <c r="V828" s="407"/>
      <c r="W828" s="407"/>
      <c r="X828" s="407"/>
      <c r="Y828" s="407"/>
      <c r="Z828" s="407"/>
    </row>
    <row r="829" spans="1:26" ht="12.75" customHeight="1">
      <c r="A829" s="407"/>
      <c r="B829" s="407"/>
      <c r="C829" s="544"/>
      <c r="D829" s="544"/>
      <c r="E829" s="544"/>
      <c r="F829" s="407"/>
      <c r="G829" s="407"/>
      <c r="H829" s="407"/>
      <c r="I829" s="407"/>
      <c r="J829" s="407"/>
      <c r="K829" s="407"/>
      <c r="L829" s="407"/>
      <c r="M829" s="407"/>
      <c r="N829" s="407"/>
      <c r="O829" s="407"/>
      <c r="P829" s="407"/>
      <c r="Q829" s="407"/>
      <c r="R829" s="407"/>
      <c r="S829" s="407"/>
      <c r="T829" s="407"/>
      <c r="U829" s="407"/>
      <c r="V829" s="407"/>
      <c r="W829" s="407"/>
      <c r="X829" s="407"/>
      <c r="Y829" s="407"/>
      <c r="Z829" s="407"/>
    </row>
    <row r="830" spans="1:26" ht="12.75" customHeight="1">
      <c r="A830" s="407"/>
      <c r="B830" s="407"/>
      <c r="C830" s="544"/>
      <c r="D830" s="544"/>
      <c r="E830" s="544"/>
      <c r="F830" s="407"/>
      <c r="G830" s="407"/>
      <c r="H830" s="407"/>
      <c r="I830" s="407"/>
      <c r="J830" s="407"/>
      <c r="K830" s="407"/>
      <c r="L830" s="407"/>
      <c r="M830" s="407"/>
      <c r="N830" s="407"/>
      <c r="O830" s="407"/>
      <c r="P830" s="407"/>
      <c r="Q830" s="407"/>
      <c r="R830" s="407"/>
      <c r="S830" s="407"/>
      <c r="T830" s="407"/>
      <c r="U830" s="407"/>
      <c r="V830" s="407"/>
      <c r="W830" s="407"/>
      <c r="X830" s="407"/>
      <c r="Y830" s="407"/>
      <c r="Z830" s="407"/>
    </row>
    <row r="831" spans="1:26" ht="12.75" customHeight="1">
      <c r="A831" s="407"/>
      <c r="B831" s="407"/>
      <c r="C831" s="544"/>
      <c r="D831" s="544"/>
      <c r="E831" s="544"/>
      <c r="F831" s="407"/>
      <c r="G831" s="407"/>
      <c r="H831" s="407"/>
      <c r="I831" s="407"/>
      <c r="J831" s="407"/>
      <c r="K831" s="407"/>
      <c r="L831" s="407"/>
      <c r="M831" s="407"/>
      <c r="N831" s="407"/>
      <c r="O831" s="407"/>
      <c r="P831" s="407"/>
      <c r="Q831" s="407"/>
      <c r="R831" s="407"/>
      <c r="S831" s="407"/>
      <c r="T831" s="407"/>
      <c r="U831" s="407"/>
      <c r="V831" s="407"/>
      <c r="W831" s="407"/>
      <c r="X831" s="407"/>
      <c r="Y831" s="407"/>
      <c r="Z831" s="407"/>
    </row>
    <row r="832" spans="1:26" ht="12.75" customHeight="1">
      <c r="A832" s="407"/>
      <c r="B832" s="407"/>
      <c r="C832" s="544"/>
      <c r="D832" s="544"/>
      <c r="E832" s="544"/>
      <c r="F832" s="407"/>
      <c r="G832" s="407"/>
      <c r="H832" s="407"/>
      <c r="I832" s="407"/>
      <c r="J832" s="407"/>
      <c r="K832" s="407"/>
      <c r="L832" s="407"/>
      <c r="M832" s="407"/>
      <c r="N832" s="407"/>
      <c r="O832" s="407"/>
      <c r="P832" s="407"/>
      <c r="Q832" s="407"/>
      <c r="R832" s="407"/>
      <c r="S832" s="407"/>
      <c r="T832" s="407"/>
      <c r="U832" s="407"/>
      <c r="V832" s="407"/>
      <c r="W832" s="407"/>
      <c r="X832" s="407"/>
      <c r="Y832" s="407"/>
      <c r="Z832" s="407"/>
    </row>
    <row r="833" spans="1:26" ht="12.75" customHeight="1">
      <c r="A833" s="407"/>
      <c r="B833" s="407"/>
      <c r="C833" s="544"/>
      <c r="D833" s="544"/>
      <c r="E833" s="544"/>
      <c r="F833" s="407"/>
      <c r="G833" s="407"/>
      <c r="H833" s="407"/>
      <c r="I833" s="407"/>
      <c r="J833" s="407"/>
      <c r="K833" s="407"/>
      <c r="L833" s="407"/>
      <c r="M833" s="407"/>
      <c r="N833" s="407"/>
      <c r="O833" s="407"/>
      <c r="P833" s="407"/>
      <c r="Q833" s="407"/>
      <c r="R833" s="407"/>
      <c r="S833" s="407"/>
      <c r="T833" s="407"/>
      <c r="U833" s="407"/>
      <c r="V833" s="407"/>
      <c r="W833" s="407"/>
      <c r="X833" s="407"/>
      <c r="Y833" s="407"/>
      <c r="Z833" s="407"/>
    </row>
    <row r="834" spans="1:26" ht="12.75" customHeight="1">
      <c r="A834" s="407"/>
      <c r="B834" s="407"/>
      <c r="C834" s="544"/>
      <c r="D834" s="544"/>
      <c r="E834" s="544"/>
      <c r="F834" s="407"/>
      <c r="G834" s="407"/>
      <c r="H834" s="407"/>
      <c r="I834" s="407"/>
      <c r="J834" s="407"/>
      <c r="K834" s="407"/>
      <c r="L834" s="407"/>
      <c r="M834" s="407"/>
      <c r="N834" s="407"/>
      <c r="O834" s="407"/>
      <c r="P834" s="407"/>
      <c r="Q834" s="407"/>
      <c r="R834" s="407"/>
      <c r="S834" s="407"/>
      <c r="T834" s="407"/>
      <c r="U834" s="407"/>
      <c r="V834" s="407"/>
      <c r="W834" s="407"/>
      <c r="X834" s="407"/>
      <c r="Y834" s="407"/>
      <c r="Z834" s="407"/>
    </row>
    <row r="835" spans="1:26" ht="12.75" customHeight="1">
      <c r="A835" s="407"/>
      <c r="B835" s="407"/>
      <c r="C835" s="544"/>
      <c r="D835" s="544"/>
      <c r="E835" s="544"/>
      <c r="F835" s="407"/>
      <c r="G835" s="407"/>
      <c r="H835" s="407"/>
      <c r="I835" s="407"/>
      <c r="J835" s="407"/>
      <c r="K835" s="407"/>
      <c r="L835" s="407"/>
      <c r="M835" s="407"/>
      <c r="N835" s="407"/>
      <c r="O835" s="407"/>
      <c r="P835" s="407"/>
      <c r="Q835" s="407"/>
      <c r="R835" s="407"/>
      <c r="S835" s="407"/>
      <c r="T835" s="407"/>
      <c r="U835" s="407"/>
      <c r="V835" s="407"/>
      <c r="W835" s="407"/>
      <c r="X835" s="407"/>
      <c r="Y835" s="407"/>
      <c r="Z835" s="407"/>
    </row>
    <row r="836" spans="1:26" ht="12.75" customHeight="1">
      <c r="A836" s="407"/>
      <c r="B836" s="407"/>
      <c r="C836" s="544"/>
      <c r="D836" s="544"/>
      <c r="E836" s="544"/>
      <c r="F836" s="407"/>
      <c r="G836" s="407"/>
      <c r="H836" s="407"/>
      <c r="I836" s="407"/>
      <c r="J836" s="407"/>
      <c r="K836" s="407"/>
      <c r="L836" s="407"/>
      <c r="M836" s="407"/>
      <c r="N836" s="407"/>
      <c r="O836" s="407"/>
      <c r="P836" s="407"/>
      <c r="Q836" s="407"/>
      <c r="R836" s="407"/>
      <c r="S836" s="407"/>
      <c r="T836" s="407"/>
      <c r="U836" s="407"/>
      <c r="V836" s="407"/>
      <c r="W836" s="407"/>
      <c r="X836" s="407"/>
      <c r="Y836" s="407"/>
      <c r="Z836" s="407"/>
    </row>
    <row r="837" spans="1:26" ht="12.75" customHeight="1">
      <c r="A837" s="407"/>
      <c r="B837" s="407"/>
      <c r="C837" s="544"/>
      <c r="D837" s="544"/>
      <c r="E837" s="544"/>
      <c r="F837" s="407"/>
      <c r="G837" s="407"/>
      <c r="H837" s="407"/>
      <c r="I837" s="407"/>
      <c r="J837" s="407"/>
      <c r="K837" s="407"/>
      <c r="L837" s="407"/>
      <c r="M837" s="407"/>
      <c r="N837" s="407"/>
      <c r="O837" s="407"/>
      <c r="P837" s="407"/>
      <c r="Q837" s="407"/>
      <c r="R837" s="407"/>
      <c r="S837" s="407"/>
      <c r="T837" s="407"/>
      <c r="U837" s="407"/>
      <c r="V837" s="407"/>
      <c r="W837" s="407"/>
      <c r="X837" s="407"/>
      <c r="Y837" s="407"/>
      <c r="Z837" s="407"/>
    </row>
    <row r="838" spans="1:26" ht="12.75" customHeight="1">
      <c r="A838" s="407"/>
      <c r="B838" s="407"/>
      <c r="C838" s="544"/>
      <c r="D838" s="544"/>
      <c r="E838" s="544"/>
      <c r="F838" s="407"/>
      <c r="G838" s="407"/>
      <c r="H838" s="407"/>
      <c r="I838" s="407"/>
      <c r="J838" s="407"/>
      <c r="K838" s="407"/>
      <c r="L838" s="407"/>
      <c r="M838" s="407"/>
      <c r="N838" s="407"/>
      <c r="O838" s="407"/>
      <c r="P838" s="407"/>
      <c r="Q838" s="407"/>
      <c r="R838" s="407"/>
      <c r="S838" s="407"/>
      <c r="T838" s="407"/>
      <c r="U838" s="407"/>
      <c r="V838" s="407"/>
      <c r="W838" s="407"/>
      <c r="X838" s="407"/>
      <c r="Y838" s="407"/>
      <c r="Z838" s="407"/>
    </row>
    <row r="839" spans="1:26" ht="12.75" customHeight="1">
      <c r="A839" s="407"/>
      <c r="B839" s="407"/>
      <c r="C839" s="544"/>
      <c r="D839" s="544"/>
      <c r="E839" s="544"/>
      <c r="F839" s="407"/>
      <c r="G839" s="407"/>
      <c r="H839" s="407"/>
      <c r="I839" s="407"/>
      <c r="J839" s="407"/>
      <c r="K839" s="407"/>
      <c r="L839" s="407"/>
      <c r="M839" s="407"/>
      <c r="N839" s="407"/>
      <c r="O839" s="407"/>
      <c r="P839" s="407"/>
      <c r="Q839" s="407"/>
      <c r="R839" s="407"/>
      <c r="S839" s="407"/>
      <c r="T839" s="407"/>
      <c r="U839" s="407"/>
      <c r="V839" s="407"/>
      <c r="W839" s="407"/>
      <c r="X839" s="407"/>
      <c r="Y839" s="407"/>
      <c r="Z839" s="407"/>
    </row>
    <row r="840" spans="1:26" ht="12.75" customHeight="1">
      <c r="A840" s="407"/>
      <c r="B840" s="407"/>
      <c r="C840" s="544"/>
      <c r="D840" s="544"/>
      <c r="E840" s="544"/>
      <c r="F840" s="407"/>
      <c r="G840" s="407"/>
      <c r="H840" s="407"/>
      <c r="I840" s="407"/>
      <c r="J840" s="407"/>
      <c r="K840" s="407"/>
      <c r="L840" s="407"/>
      <c r="M840" s="407"/>
      <c r="N840" s="407"/>
      <c r="O840" s="407"/>
      <c r="P840" s="407"/>
      <c r="Q840" s="407"/>
      <c r="R840" s="407"/>
      <c r="S840" s="407"/>
      <c r="T840" s="407"/>
      <c r="U840" s="407"/>
      <c r="V840" s="407"/>
      <c r="W840" s="407"/>
      <c r="X840" s="407"/>
      <c r="Y840" s="407"/>
      <c r="Z840" s="407"/>
    </row>
    <row r="841" spans="1:26" ht="12.75" customHeight="1">
      <c r="A841" s="407"/>
      <c r="B841" s="407"/>
      <c r="C841" s="544"/>
      <c r="D841" s="544"/>
      <c r="E841" s="544"/>
      <c r="F841" s="407"/>
      <c r="G841" s="407"/>
      <c r="H841" s="407"/>
      <c r="I841" s="407"/>
      <c r="J841" s="407"/>
      <c r="K841" s="407"/>
      <c r="L841" s="407"/>
      <c r="M841" s="407"/>
      <c r="N841" s="407"/>
      <c r="O841" s="407"/>
      <c r="P841" s="407"/>
      <c r="Q841" s="407"/>
      <c r="R841" s="407"/>
      <c r="S841" s="407"/>
      <c r="T841" s="407"/>
      <c r="U841" s="407"/>
      <c r="V841" s="407"/>
      <c r="W841" s="407"/>
      <c r="X841" s="407"/>
      <c r="Y841" s="407"/>
      <c r="Z841" s="407"/>
    </row>
    <row r="842" spans="1:26" ht="12.75" customHeight="1">
      <c r="A842" s="407"/>
      <c r="B842" s="407"/>
      <c r="C842" s="544"/>
      <c r="D842" s="544"/>
      <c r="E842" s="544"/>
      <c r="F842" s="407"/>
      <c r="G842" s="407"/>
      <c r="H842" s="407"/>
      <c r="I842" s="407"/>
      <c r="J842" s="407"/>
      <c r="K842" s="407"/>
      <c r="L842" s="407"/>
      <c r="M842" s="407"/>
      <c r="N842" s="407"/>
      <c r="O842" s="407"/>
      <c r="P842" s="407"/>
      <c r="Q842" s="407"/>
      <c r="R842" s="407"/>
      <c r="S842" s="407"/>
      <c r="T842" s="407"/>
      <c r="U842" s="407"/>
      <c r="V842" s="407"/>
      <c r="W842" s="407"/>
      <c r="X842" s="407"/>
      <c r="Y842" s="407"/>
      <c r="Z842" s="407"/>
    </row>
    <row r="843" spans="1:26" ht="12.75" customHeight="1">
      <c r="A843" s="407"/>
      <c r="B843" s="407"/>
      <c r="C843" s="544"/>
      <c r="D843" s="544"/>
      <c r="E843" s="544"/>
      <c r="F843" s="407"/>
      <c r="G843" s="407"/>
      <c r="H843" s="407"/>
      <c r="I843" s="407"/>
      <c r="J843" s="407"/>
      <c r="K843" s="407"/>
      <c r="L843" s="407"/>
      <c r="M843" s="407"/>
      <c r="N843" s="407"/>
      <c r="O843" s="407"/>
      <c r="P843" s="407"/>
      <c r="Q843" s="407"/>
      <c r="R843" s="407"/>
      <c r="S843" s="407"/>
      <c r="T843" s="407"/>
      <c r="U843" s="407"/>
      <c r="V843" s="407"/>
      <c r="W843" s="407"/>
      <c r="X843" s="407"/>
      <c r="Y843" s="407"/>
      <c r="Z843" s="407"/>
    </row>
    <row r="844" spans="1:26" ht="12.75" customHeight="1">
      <c r="A844" s="407"/>
      <c r="B844" s="407"/>
      <c r="C844" s="544"/>
      <c r="D844" s="544"/>
      <c r="E844" s="544"/>
      <c r="F844" s="407"/>
      <c r="G844" s="407"/>
      <c r="H844" s="407"/>
      <c r="I844" s="407"/>
      <c r="J844" s="407"/>
      <c r="K844" s="407"/>
      <c r="L844" s="407"/>
      <c r="M844" s="407"/>
      <c r="N844" s="407"/>
      <c r="O844" s="407"/>
      <c r="P844" s="407"/>
      <c r="Q844" s="407"/>
      <c r="R844" s="407"/>
      <c r="S844" s="407"/>
      <c r="T844" s="407"/>
      <c r="U844" s="407"/>
      <c r="V844" s="407"/>
      <c r="W844" s="407"/>
      <c r="X844" s="407"/>
      <c r="Y844" s="407"/>
      <c r="Z844" s="407"/>
    </row>
    <row r="845" spans="1:26" ht="12.75" customHeight="1">
      <c r="A845" s="407"/>
      <c r="B845" s="407"/>
      <c r="C845" s="544"/>
      <c r="D845" s="544"/>
      <c r="E845" s="544"/>
      <c r="F845" s="407"/>
      <c r="G845" s="407"/>
      <c r="H845" s="407"/>
      <c r="I845" s="407"/>
      <c r="J845" s="407"/>
      <c r="K845" s="407"/>
      <c r="L845" s="407"/>
      <c r="M845" s="407"/>
      <c r="N845" s="407"/>
      <c r="O845" s="407"/>
      <c r="P845" s="407"/>
      <c r="Q845" s="407"/>
      <c r="R845" s="407"/>
      <c r="S845" s="407"/>
      <c r="T845" s="407"/>
      <c r="U845" s="407"/>
      <c r="V845" s="407"/>
      <c r="W845" s="407"/>
      <c r="X845" s="407"/>
      <c r="Y845" s="407"/>
      <c r="Z845" s="407"/>
    </row>
    <row r="846" spans="1:26" ht="12.75" customHeight="1">
      <c r="A846" s="407"/>
      <c r="B846" s="407"/>
      <c r="C846" s="544"/>
      <c r="D846" s="544"/>
      <c r="E846" s="544"/>
      <c r="F846" s="407"/>
      <c r="G846" s="407"/>
      <c r="H846" s="407"/>
      <c r="I846" s="407"/>
      <c r="J846" s="407"/>
      <c r="K846" s="407"/>
      <c r="L846" s="407"/>
      <c r="M846" s="407"/>
      <c r="N846" s="407"/>
      <c r="O846" s="407"/>
      <c r="P846" s="407"/>
      <c r="Q846" s="407"/>
      <c r="R846" s="407"/>
      <c r="S846" s="407"/>
      <c r="T846" s="407"/>
      <c r="U846" s="407"/>
      <c r="V846" s="407"/>
      <c r="W846" s="407"/>
      <c r="X846" s="407"/>
      <c r="Y846" s="407"/>
      <c r="Z846" s="407"/>
    </row>
    <row r="847" spans="1:26" ht="12.75" customHeight="1">
      <c r="A847" s="407"/>
      <c r="B847" s="407"/>
      <c r="C847" s="544"/>
      <c r="D847" s="544"/>
      <c r="E847" s="544"/>
      <c r="F847" s="407"/>
      <c r="G847" s="407"/>
      <c r="H847" s="407"/>
      <c r="I847" s="407"/>
      <c r="J847" s="407"/>
      <c r="K847" s="407"/>
      <c r="L847" s="407"/>
      <c r="M847" s="407"/>
      <c r="N847" s="407"/>
      <c r="O847" s="407"/>
      <c r="P847" s="407"/>
      <c r="Q847" s="407"/>
      <c r="R847" s="407"/>
      <c r="S847" s="407"/>
      <c r="T847" s="407"/>
      <c r="U847" s="407"/>
      <c r="V847" s="407"/>
      <c r="W847" s="407"/>
      <c r="X847" s="407"/>
      <c r="Y847" s="407"/>
      <c r="Z847" s="407"/>
    </row>
    <row r="848" spans="1:26" ht="12.75" customHeight="1">
      <c r="A848" s="407"/>
      <c r="B848" s="407"/>
      <c r="C848" s="544"/>
      <c r="D848" s="544"/>
      <c r="E848" s="544"/>
      <c r="F848" s="407"/>
      <c r="G848" s="407"/>
      <c r="H848" s="407"/>
      <c r="I848" s="407"/>
      <c r="J848" s="407"/>
      <c r="K848" s="407"/>
      <c r="L848" s="407"/>
      <c r="M848" s="407"/>
      <c r="N848" s="407"/>
      <c r="O848" s="407"/>
      <c r="P848" s="407"/>
      <c r="Q848" s="407"/>
      <c r="R848" s="407"/>
      <c r="S848" s="407"/>
      <c r="T848" s="407"/>
      <c r="U848" s="407"/>
      <c r="V848" s="407"/>
      <c r="W848" s="407"/>
      <c r="X848" s="407"/>
      <c r="Y848" s="407"/>
      <c r="Z848" s="407"/>
    </row>
    <row r="849" spans="1:26" ht="12.75" customHeight="1">
      <c r="A849" s="407"/>
      <c r="B849" s="407"/>
      <c r="C849" s="544"/>
      <c r="D849" s="544"/>
      <c r="E849" s="544"/>
      <c r="F849" s="407"/>
      <c r="G849" s="407"/>
      <c r="H849" s="407"/>
      <c r="I849" s="407"/>
      <c r="J849" s="407"/>
      <c r="K849" s="407"/>
      <c r="L849" s="407"/>
      <c r="M849" s="407"/>
      <c r="N849" s="407"/>
      <c r="O849" s="407"/>
      <c r="P849" s="407"/>
      <c r="Q849" s="407"/>
      <c r="R849" s="407"/>
      <c r="S849" s="407"/>
      <c r="T849" s="407"/>
      <c r="U849" s="407"/>
      <c r="V849" s="407"/>
      <c r="W849" s="407"/>
      <c r="X849" s="407"/>
      <c r="Y849" s="407"/>
      <c r="Z849" s="407"/>
    </row>
    <row r="850" spans="1:26" ht="12.75" customHeight="1">
      <c r="A850" s="407"/>
      <c r="B850" s="407"/>
      <c r="C850" s="544"/>
      <c r="D850" s="544"/>
      <c r="E850" s="544"/>
      <c r="F850" s="407"/>
      <c r="G850" s="407"/>
      <c r="H850" s="407"/>
      <c r="I850" s="407"/>
      <c r="J850" s="407"/>
      <c r="K850" s="407"/>
      <c r="L850" s="407"/>
      <c r="M850" s="407"/>
      <c r="N850" s="407"/>
      <c r="O850" s="407"/>
      <c r="P850" s="407"/>
      <c r="Q850" s="407"/>
      <c r="R850" s="407"/>
      <c r="S850" s="407"/>
      <c r="T850" s="407"/>
      <c r="U850" s="407"/>
      <c r="V850" s="407"/>
      <c r="W850" s="407"/>
      <c r="X850" s="407"/>
      <c r="Y850" s="407"/>
      <c r="Z850" s="407"/>
    </row>
    <row r="851" spans="1:26" ht="12.75" customHeight="1">
      <c r="A851" s="407"/>
      <c r="B851" s="407"/>
      <c r="C851" s="544"/>
      <c r="D851" s="544"/>
      <c r="E851" s="544"/>
      <c r="F851" s="407"/>
      <c r="G851" s="407"/>
      <c r="H851" s="407"/>
      <c r="I851" s="407"/>
      <c r="J851" s="407"/>
      <c r="K851" s="407"/>
      <c r="L851" s="407"/>
      <c r="M851" s="407"/>
      <c r="N851" s="407"/>
      <c r="O851" s="407"/>
      <c r="P851" s="407"/>
      <c r="Q851" s="407"/>
      <c r="R851" s="407"/>
      <c r="S851" s="407"/>
      <c r="T851" s="407"/>
      <c r="U851" s="407"/>
      <c r="V851" s="407"/>
      <c r="W851" s="407"/>
      <c r="X851" s="407"/>
      <c r="Y851" s="407"/>
      <c r="Z851" s="407"/>
    </row>
    <row r="852" spans="1:26" ht="12.75" customHeight="1">
      <c r="A852" s="407"/>
      <c r="B852" s="407"/>
      <c r="C852" s="544"/>
      <c r="D852" s="544"/>
      <c r="E852" s="544"/>
      <c r="F852" s="407"/>
      <c r="G852" s="407"/>
      <c r="H852" s="407"/>
      <c r="I852" s="407"/>
      <c r="J852" s="407"/>
      <c r="K852" s="407"/>
      <c r="L852" s="407"/>
      <c r="M852" s="407"/>
      <c r="N852" s="407"/>
      <c r="O852" s="407"/>
      <c r="P852" s="407"/>
      <c r="Q852" s="407"/>
      <c r="R852" s="407"/>
      <c r="S852" s="407"/>
      <c r="T852" s="407"/>
      <c r="U852" s="407"/>
      <c r="V852" s="407"/>
      <c r="W852" s="407"/>
      <c r="X852" s="407"/>
      <c r="Y852" s="407"/>
      <c r="Z852" s="407"/>
    </row>
    <row r="853" spans="1:26" ht="12.75" customHeight="1">
      <c r="A853" s="407"/>
      <c r="B853" s="407"/>
      <c r="C853" s="544"/>
      <c r="D853" s="544"/>
      <c r="E853" s="544"/>
      <c r="F853" s="407"/>
      <c r="G853" s="407"/>
      <c r="H853" s="407"/>
      <c r="I853" s="407"/>
      <c r="J853" s="407"/>
      <c r="K853" s="407"/>
      <c r="L853" s="407"/>
      <c r="M853" s="407"/>
      <c r="N853" s="407"/>
      <c r="O853" s="407"/>
      <c r="P853" s="407"/>
      <c r="Q853" s="407"/>
      <c r="R853" s="407"/>
      <c r="S853" s="407"/>
      <c r="T853" s="407"/>
      <c r="U853" s="407"/>
      <c r="V853" s="407"/>
      <c r="W853" s="407"/>
      <c r="X853" s="407"/>
      <c r="Y853" s="407"/>
      <c r="Z853" s="407"/>
    </row>
    <row r="854" spans="1:26" ht="12.75" customHeight="1">
      <c r="A854" s="407"/>
      <c r="B854" s="407"/>
      <c r="C854" s="544"/>
      <c r="D854" s="544"/>
      <c r="E854" s="544"/>
      <c r="F854" s="407"/>
      <c r="G854" s="407"/>
      <c r="H854" s="407"/>
      <c r="I854" s="407"/>
      <c r="J854" s="407"/>
      <c r="K854" s="407"/>
      <c r="L854" s="407"/>
      <c r="M854" s="407"/>
      <c r="N854" s="407"/>
      <c r="O854" s="407"/>
      <c r="P854" s="407"/>
      <c r="Q854" s="407"/>
      <c r="R854" s="407"/>
      <c r="S854" s="407"/>
      <c r="T854" s="407"/>
      <c r="U854" s="407"/>
      <c r="V854" s="407"/>
      <c r="W854" s="407"/>
      <c r="X854" s="407"/>
      <c r="Y854" s="407"/>
      <c r="Z854" s="407"/>
    </row>
    <row r="855" spans="1:26" ht="12.75" customHeight="1">
      <c r="A855" s="407"/>
      <c r="B855" s="407"/>
      <c r="C855" s="544"/>
      <c r="D855" s="544"/>
      <c r="E855" s="544"/>
      <c r="F855" s="407"/>
      <c r="G855" s="407"/>
      <c r="H855" s="407"/>
      <c r="I855" s="407"/>
      <c r="J855" s="407"/>
      <c r="K855" s="407"/>
      <c r="L855" s="407"/>
      <c r="M855" s="407"/>
      <c r="N855" s="407"/>
      <c r="O855" s="407"/>
      <c r="P855" s="407"/>
      <c r="Q855" s="407"/>
      <c r="R855" s="407"/>
      <c r="S855" s="407"/>
      <c r="T855" s="407"/>
      <c r="U855" s="407"/>
      <c r="V855" s="407"/>
      <c r="W855" s="407"/>
      <c r="X855" s="407"/>
      <c r="Y855" s="407"/>
      <c r="Z855" s="407"/>
    </row>
    <row r="856" spans="1:26" ht="12.75" customHeight="1">
      <c r="A856" s="407"/>
      <c r="B856" s="407"/>
      <c r="C856" s="544"/>
      <c r="D856" s="544"/>
      <c r="E856" s="544"/>
      <c r="F856" s="407"/>
      <c r="G856" s="407"/>
      <c r="H856" s="407"/>
      <c r="I856" s="407"/>
      <c r="J856" s="407"/>
      <c r="K856" s="407"/>
      <c r="L856" s="407"/>
      <c r="M856" s="407"/>
      <c r="N856" s="407"/>
      <c r="O856" s="407"/>
      <c r="P856" s="407"/>
      <c r="Q856" s="407"/>
      <c r="R856" s="407"/>
      <c r="S856" s="407"/>
      <c r="T856" s="407"/>
      <c r="U856" s="407"/>
      <c r="V856" s="407"/>
      <c r="W856" s="407"/>
      <c r="X856" s="407"/>
      <c r="Y856" s="407"/>
      <c r="Z856" s="407"/>
    </row>
    <row r="857" spans="1:26" ht="12.75" customHeight="1">
      <c r="A857" s="407"/>
      <c r="B857" s="407"/>
      <c r="C857" s="544"/>
      <c r="D857" s="544"/>
      <c r="E857" s="544"/>
      <c r="F857" s="407"/>
      <c r="G857" s="407"/>
      <c r="H857" s="407"/>
      <c r="I857" s="407"/>
      <c r="J857" s="407"/>
      <c r="K857" s="407"/>
      <c r="L857" s="407"/>
      <c r="M857" s="407"/>
      <c r="N857" s="407"/>
      <c r="O857" s="407"/>
      <c r="P857" s="407"/>
      <c r="Q857" s="407"/>
      <c r="R857" s="407"/>
      <c r="S857" s="407"/>
      <c r="T857" s="407"/>
      <c r="U857" s="407"/>
      <c r="V857" s="407"/>
      <c r="W857" s="407"/>
      <c r="X857" s="407"/>
      <c r="Y857" s="407"/>
      <c r="Z857" s="407"/>
    </row>
    <row r="858" spans="1:26" ht="12.75" customHeight="1">
      <c r="A858" s="407"/>
      <c r="B858" s="407"/>
      <c r="C858" s="544"/>
      <c r="D858" s="544"/>
      <c r="E858" s="544"/>
      <c r="F858" s="407"/>
      <c r="G858" s="407"/>
      <c r="H858" s="407"/>
      <c r="I858" s="407"/>
      <c r="J858" s="407"/>
      <c r="K858" s="407"/>
      <c r="L858" s="407"/>
      <c r="M858" s="407"/>
      <c r="N858" s="407"/>
      <c r="O858" s="407"/>
      <c r="P858" s="407"/>
      <c r="Q858" s="407"/>
      <c r="R858" s="407"/>
      <c r="S858" s="407"/>
      <c r="T858" s="407"/>
      <c r="U858" s="407"/>
      <c r="V858" s="407"/>
      <c r="W858" s="407"/>
      <c r="X858" s="407"/>
      <c r="Y858" s="407"/>
      <c r="Z858" s="407"/>
    </row>
    <row r="859" spans="1:26" ht="12.75" customHeight="1">
      <c r="A859" s="407"/>
      <c r="B859" s="407"/>
      <c r="C859" s="544"/>
      <c r="D859" s="544"/>
      <c r="E859" s="544"/>
      <c r="F859" s="407"/>
      <c r="G859" s="407"/>
      <c r="H859" s="407"/>
      <c r="I859" s="407"/>
      <c r="J859" s="407"/>
      <c r="K859" s="407"/>
      <c r="L859" s="407"/>
      <c r="M859" s="407"/>
      <c r="N859" s="407"/>
      <c r="O859" s="407"/>
      <c r="P859" s="407"/>
      <c r="Q859" s="407"/>
      <c r="R859" s="407"/>
      <c r="S859" s="407"/>
      <c r="T859" s="407"/>
      <c r="U859" s="407"/>
      <c r="V859" s="407"/>
      <c r="W859" s="407"/>
      <c r="X859" s="407"/>
      <c r="Y859" s="407"/>
      <c r="Z859" s="407"/>
    </row>
    <row r="860" spans="1:26" ht="12.75" customHeight="1">
      <c r="A860" s="407"/>
      <c r="B860" s="407"/>
      <c r="C860" s="544"/>
      <c r="D860" s="544"/>
      <c r="E860" s="544"/>
      <c r="F860" s="407"/>
      <c r="G860" s="407"/>
      <c r="H860" s="407"/>
      <c r="I860" s="407"/>
      <c r="J860" s="407"/>
      <c r="K860" s="407"/>
      <c r="L860" s="407"/>
      <c r="M860" s="407"/>
      <c r="N860" s="407"/>
      <c r="O860" s="407"/>
      <c r="P860" s="407"/>
      <c r="Q860" s="407"/>
      <c r="R860" s="407"/>
      <c r="S860" s="407"/>
      <c r="T860" s="407"/>
      <c r="U860" s="407"/>
      <c r="V860" s="407"/>
      <c r="W860" s="407"/>
      <c r="X860" s="407"/>
      <c r="Y860" s="407"/>
      <c r="Z860" s="407"/>
    </row>
    <row r="861" spans="1:26" ht="12.75" customHeight="1">
      <c r="A861" s="407"/>
      <c r="B861" s="407"/>
      <c r="C861" s="544"/>
      <c r="D861" s="544"/>
      <c r="E861" s="544"/>
      <c r="F861" s="407"/>
      <c r="G861" s="407"/>
      <c r="H861" s="407"/>
      <c r="I861" s="407"/>
      <c r="J861" s="407"/>
      <c r="K861" s="407"/>
      <c r="L861" s="407"/>
      <c r="M861" s="407"/>
      <c r="N861" s="407"/>
      <c r="O861" s="407"/>
      <c r="P861" s="407"/>
      <c r="Q861" s="407"/>
      <c r="R861" s="407"/>
      <c r="S861" s="407"/>
      <c r="T861" s="407"/>
      <c r="U861" s="407"/>
      <c r="V861" s="407"/>
      <c r="W861" s="407"/>
      <c r="X861" s="407"/>
      <c r="Y861" s="407"/>
      <c r="Z861" s="407"/>
    </row>
    <row r="862" spans="1:26" ht="12.75" customHeight="1">
      <c r="A862" s="407"/>
      <c r="B862" s="407"/>
      <c r="C862" s="544"/>
      <c r="D862" s="544"/>
      <c r="E862" s="544"/>
      <c r="F862" s="407"/>
      <c r="G862" s="407"/>
      <c r="H862" s="407"/>
      <c r="I862" s="407"/>
      <c r="J862" s="407"/>
      <c r="K862" s="407"/>
      <c r="L862" s="407"/>
      <c r="M862" s="407"/>
      <c r="N862" s="407"/>
      <c r="O862" s="407"/>
      <c r="P862" s="407"/>
      <c r="Q862" s="407"/>
      <c r="R862" s="407"/>
      <c r="S862" s="407"/>
      <c r="T862" s="407"/>
      <c r="U862" s="407"/>
      <c r="V862" s="407"/>
      <c r="W862" s="407"/>
      <c r="X862" s="407"/>
      <c r="Y862" s="407"/>
      <c r="Z862" s="407"/>
    </row>
    <row r="863" spans="1:26" ht="12.75" customHeight="1">
      <c r="A863" s="407"/>
      <c r="B863" s="407"/>
      <c r="C863" s="544"/>
      <c r="D863" s="544"/>
      <c r="E863" s="544"/>
      <c r="F863" s="407"/>
      <c r="G863" s="407"/>
      <c r="H863" s="407"/>
      <c r="I863" s="407"/>
      <c r="J863" s="407"/>
      <c r="K863" s="407"/>
      <c r="L863" s="407"/>
      <c r="M863" s="407"/>
      <c r="N863" s="407"/>
      <c r="O863" s="407"/>
      <c r="P863" s="407"/>
      <c r="Q863" s="407"/>
      <c r="R863" s="407"/>
      <c r="S863" s="407"/>
      <c r="T863" s="407"/>
      <c r="U863" s="407"/>
      <c r="V863" s="407"/>
      <c r="W863" s="407"/>
      <c r="X863" s="407"/>
      <c r="Y863" s="407"/>
      <c r="Z863" s="407"/>
    </row>
    <row r="864" spans="1:26" ht="12.75" customHeight="1">
      <c r="A864" s="407"/>
      <c r="B864" s="407"/>
      <c r="C864" s="544"/>
      <c r="D864" s="544"/>
      <c r="E864" s="544"/>
      <c r="F864" s="407"/>
      <c r="G864" s="407"/>
      <c r="H864" s="407"/>
      <c r="I864" s="407"/>
      <c r="J864" s="407"/>
      <c r="K864" s="407"/>
      <c r="L864" s="407"/>
      <c r="M864" s="407"/>
      <c r="N864" s="407"/>
      <c r="O864" s="407"/>
      <c r="P864" s="407"/>
      <c r="Q864" s="407"/>
      <c r="R864" s="407"/>
      <c r="S864" s="407"/>
      <c r="T864" s="407"/>
      <c r="U864" s="407"/>
      <c r="V864" s="407"/>
      <c r="W864" s="407"/>
      <c r="X864" s="407"/>
      <c r="Y864" s="407"/>
      <c r="Z864" s="407"/>
    </row>
    <row r="865" spans="1:26" ht="12.75" customHeight="1">
      <c r="A865" s="407"/>
      <c r="B865" s="407"/>
      <c r="C865" s="544"/>
      <c r="D865" s="544"/>
      <c r="E865" s="544"/>
      <c r="F865" s="407"/>
      <c r="G865" s="407"/>
      <c r="H865" s="407"/>
      <c r="I865" s="407"/>
      <c r="J865" s="407"/>
      <c r="K865" s="407"/>
      <c r="L865" s="407"/>
      <c r="M865" s="407"/>
      <c r="N865" s="407"/>
      <c r="O865" s="407"/>
      <c r="P865" s="407"/>
      <c r="Q865" s="407"/>
      <c r="R865" s="407"/>
      <c r="S865" s="407"/>
      <c r="T865" s="407"/>
      <c r="U865" s="407"/>
      <c r="V865" s="407"/>
      <c r="W865" s="407"/>
      <c r="X865" s="407"/>
      <c r="Y865" s="407"/>
      <c r="Z865" s="407"/>
    </row>
    <row r="866" spans="1:26" ht="12.75" customHeight="1">
      <c r="A866" s="407"/>
      <c r="B866" s="407"/>
      <c r="C866" s="544"/>
      <c r="D866" s="544"/>
      <c r="E866" s="544"/>
      <c r="F866" s="407"/>
      <c r="G866" s="407"/>
      <c r="H866" s="407"/>
      <c r="I866" s="407"/>
      <c r="J866" s="407"/>
      <c r="K866" s="407"/>
      <c r="L866" s="407"/>
      <c r="M866" s="407"/>
      <c r="N866" s="407"/>
      <c r="O866" s="407"/>
      <c r="P866" s="407"/>
      <c r="Q866" s="407"/>
      <c r="R866" s="407"/>
      <c r="S866" s="407"/>
      <c r="T866" s="407"/>
      <c r="U866" s="407"/>
      <c r="V866" s="407"/>
      <c r="W866" s="407"/>
      <c r="X866" s="407"/>
      <c r="Y866" s="407"/>
      <c r="Z866" s="407"/>
    </row>
    <row r="867" spans="1:26" ht="12.75" customHeight="1">
      <c r="A867" s="407"/>
      <c r="B867" s="407"/>
      <c r="C867" s="544"/>
      <c r="D867" s="544"/>
      <c r="E867" s="544"/>
      <c r="F867" s="407"/>
      <c r="G867" s="407"/>
      <c r="H867" s="407"/>
      <c r="I867" s="407"/>
      <c r="J867" s="407"/>
      <c r="K867" s="407"/>
      <c r="L867" s="407"/>
      <c r="M867" s="407"/>
      <c r="N867" s="407"/>
      <c r="O867" s="407"/>
      <c r="P867" s="407"/>
      <c r="Q867" s="407"/>
      <c r="R867" s="407"/>
      <c r="S867" s="407"/>
      <c r="T867" s="407"/>
      <c r="U867" s="407"/>
      <c r="V867" s="407"/>
      <c r="W867" s="407"/>
      <c r="X867" s="407"/>
      <c r="Y867" s="407"/>
      <c r="Z867" s="407"/>
    </row>
    <row r="868" spans="1:26" ht="12.75" customHeight="1">
      <c r="A868" s="407"/>
      <c r="B868" s="407"/>
      <c r="C868" s="544"/>
      <c r="D868" s="544"/>
      <c r="E868" s="544"/>
      <c r="F868" s="407"/>
      <c r="G868" s="407"/>
      <c r="H868" s="407"/>
      <c r="I868" s="407"/>
      <c r="J868" s="407"/>
      <c r="K868" s="407"/>
      <c r="L868" s="407"/>
      <c r="M868" s="407"/>
      <c r="N868" s="407"/>
      <c r="O868" s="407"/>
      <c r="P868" s="407"/>
      <c r="Q868" s="407"/>
      <c r="R868" s="407"/>
      <c r="S868" s="407"/>
      <c r="T868" s="407"/>
      <c r="U868" s="407"/>
      <c r="V868" s="407"/>
      <c r="W868" s="407"/>
      <c r="X868" s="407"/>
      <c r="Y868" s="407"/>
      <c r="Z868" s="407"/>
    </row>
    <row r="869" spans="1:26" ht="12.75" customHeight="1">
      <c r="A869" s="407"/>
      <c r="B869" s="407"/>
      <c r="C869" s="544"/>
      <c r="D869" s="544"/>
      <c r="E869" s="544"/>
      <c r="F869" s="407"/>
      <c r="G869" s="407"/>
      <c r="H869" s="407"/>
      <c r="I869" s="407"/>
      <c r="J869" s="407"/>
      <c r="K869" s="407"/>
      <c r="L869" s="407"/>
      <c r="M869" s="407"/>
      <c r="N869" s="407"/>
      <c r="O869" s="407"/>
      <c r="P869" s="407"/>
      <c r="Q869" s="407"/>
      <c r="R869" s="407"/>
      <c r="S869" s="407"/>
      <c r="T869" s="407"/>
      <c r="U869" s="407"/>
      <c r="V869" s="407"/>
      <c r="W869" s="407"/>
      <c r="X869" s="407"/>
      <c r="Y869" s="407"/>
      <c r="Z869" s="407"/>
    </row>
    <row r="870" spans="1:26" ht="12.75" customHeight="1">
      <c r="A870" s="407"/>
      <c r="B870" s="407"/>
      <c r="C870" s="544"/>
      <c r="D870" s="544"/>
      <c r="E870" s="544"/>
      <c r="F870" s="407"/>
      <c r="G870" s="407"/>
      <c r="H870" s="407"/>
      <c r="I870" s="407"/>
      <c r="J870" s="407"/>
      <c r="K870" s="407"/>
      <c r="L870" s="407"/>
      <c r="M870" s="407"/>
      <c r="N870" s="407"/>
      <c r="O870" s="407"/>
      <c r="P870" s="407"/>
      <c r="Q870" s="407"/>
      <c r="R870" s="407"/>
      <c r="S870" s="407"/>
      <c r="T870" s="407"/>
      <c r="U870" s="407"/>
      <c r="V870" s="407"/>
      <c r="W870" s="407"/>
      <c r="X870" s="407"/>
      <c r="Y870" s="407"/>
      <c r="Z870" s="407"/>
    </row>
    <row r="871" spans="1:26" ht="12.75" customHeight="1">
      <c r="A871" s="407"/>
      <c r="B871" s="407"/>
      <c r="C871" s="544"/>
      <c r="D871" s="544"/>
      <c r="E871" s="544"/>
      <c r="F871" s="407"/>
      <c r="G871" s="407"/>
      <c r="H871" s="407"/>
      <c r="I871" s="407"/>
      <c r="J871" s="407"/>
      <c r="K871" s="407"/>
      <c r="L871" s="407"/>
      <c r="M871" s="407"/>
      <c r="N871" s="407"/>
      <c r="O871" s="407"/>
      <c r="P871" s="407"/>
      <c r="Q871" s="407"/>
      <c r="R871" s="407"/>
      <c r="S871" s="407"/>
      <c r="T871" s="407"/>
      <c r="U871" s="407"/>
      <c r="V871" s="407"/>
      <c r="W871" s="407"/>
      <c r="X871" s="407"/>
      <c r="Y871" s="407"/>
      <c r="Z871" s="407"/>
    </row>
    <row r="872" spans="1:26" ht="12.75" customHeight="1">
      <c r="A872" s="407"/>
      <c r="B872" s="407"/>
      <c r="C872" s="544"/>
      <c r="D872" s="544"/>
      <c r="E872" s="544"/>
      <c r="F872" s="407"/>
      <c r="G872" s="407"/>
      <c r="H872" s="407"/>
      <c r="I872" s="407"/>
      <c r="J872" s="407"/>
      <c r="K872" s="407"/>
      <c r="L872" s="407"/>
      <c r="M872" s="407"/>
      <c r="N872" s="407"/>
      <c r="O872" s="407"/>
      <c r="P872" s="407"/>
      <c r="Q872" s="407"/>
      <c r="R872" s="407"/>
      <c r="S872" s="407"/>
      <c r="T872" s="407"/>
      <c r="U872" s="407"/>
      <c r="V872" s="407"/>
      <c r="W872" s="407"/>
      <c r="X872" s="407"/>
      <c r="Y872" s="407"/>
      <c r="Z872" s="407"/>
    </row>
    <row r="873" spans="1:26" ht="12.75" customHeight="1">
      <c r="A873" s="407"/>
      <c r="B873" s="407"/>
      <c r="C873" s="544"/>
      <c r="D873" s="544"/>
      <c r="E873" s="544"/>
      <c r="F873" s="407"/>
      <c r="G873" s="407"/>
      <c r="H873" s="407"/>
      <c r="I873" s="407"/>
      <c r="J873" s="407"/>
      <c r="K873" s="407"/>
      <c r="L873" s="407"/>
      <c r="M873" s="407"/>
      <c r="N873" s="407"/>
      <c r="O873" s="407"/>
      <c r="P873" s="407"/>
      <c r="Q873" s="407"/>
      <c r="R873" s="407"/>
      <c r="S873" s="407"/>
      <c r="T873" s="407"/>
      <c r="U873" s="407"/>
      <c r="V873" s="407"/>
      <c r="W873" s="407"/>
      <c r="X873" s="407"/>
      <c r="Y873" s="407"/>
      <c r="Z873" s="407"/>
    </row>
    <row r="874" spans="1:26" ht="12.75" customHeight="1">
      <c r="A874" s="407"/>
      <c r="B874" s="407"/>
      <c r="C874" s="544"/>
      <c r="D874" s="544"/>
      <c r="E874" s="544"/>
      <c r="F874" s="407"/>
      <c r="G874" s="407"/>
      <c r="H874" s="407"/>
      <c r="I874" s="407"/>
      <c r="J874" s="407"/>
      <c r="K874" s="407"/>
      <c r="L874" s="407"/>
      <c r="M874" s="407"/>
      <c r="N874" s="407"/>
      <c r="O874" s="407"/>
      <c r="P874" s="407"/>
      <c r="Q874" s="407"/>
      <c r="R874" s="407"/>
      <c r="S874" s="407"/>
      <c r="T874" s="407"/>
      <c r="U874" s="407"/>
      <c r="V874" s="407"/>
      <c r="W874" s="407"/>
      <c r="X874" s="407"/>
      <c r="Y874" s="407"/>
      <c r="Z874" s="407"/>
    </row>
    <row r="875" spans="1:26" ht="12.75" customHeight="1">
      <c r="A875" s="407"/>
      <c r="B875" s="407"/>
      <c r="C875" s="544"/>
      <c r="D875" s="544"/>
      <c r="E875" s="544"/>
      <c r="F875" s="407"/>
      <c r="G875" s="407"/>
      <c r="H875" s="407"/>
      <c r="I875" s="407"/>
      <c r="J875" s="407"/>
      <c r="K875" s="407"/>
      <c r="L875" s="407"/>
      <c r="M875" s="407"/>
      <c r="N875" s="407"/>
      <c r="O875" s="407"/>
      <c r="P875" s="407"/>
      <c r="Q875" s="407"/>
      <c r="R875" s="407"/>
      <c r="S875" s="407"/>
      <c r="T875" s="407"/>
      <c r="U875" s="407"/>
      <c r="V875" s="407"/>
      <c r="W875" s="407"/>
      <c r="X875" s="407"/>
      <c r="Y875" s="407"/>
      <c r="Z875" s="407"/>
    </row>
    <row r="876" spans="1:26" ht="12.75" customHeight="1">
      <c r="A876" s="407"/>
      <c r="B876" s="407"/>
      <c r="C876" s="544"/>
      <c r="D876" s="544"/>
      <c r="E876" s="544"/>
      <c r="F876" s="407"/>
      <c r="G876" s="407"/>
      <c r="H876" s="407"/>
      <c r="I876" s="407"/>
      <c r="J876" s="407"/>
      <c r="K876" s="407"/>
      <c r="L876" s="407"/>
      <c r="M876" s="407"/>
      <c r="N876" s="407"/>
      <c r="O876" s="407"/>
      <c r="P876" s="407"/>
      <c r="Q876" s="407"/>
      <c r="R876" s="407"/>
      <c r="S876" s="407"/>
      <c r="T876" s="407"/>
      <c r="U876" s="407"/>
      <c r="V876" s="407"/>
      <c r="W876" s="407"/>
      <c r="X876" s="407"/>
      <c r="Y876" s="407"/>
      <c r="Z876" s="407"/>
    </row>
    <row r="877" spans="1:26" ht="12.75" customHeight="1">
      <c r="A877" s="407"/>
      <c r="B877" s="407"/>
      <c r="C877" s="544"/>
      <c r="D877" s="544"/>
      <c r="E877" s="544"/>
      <c r="F877" s="407"/>
      <c r="G877" s="407"/>
      <c r="H877" s="407"/>
      <c r="I877" s="407"/>
      <c r="J877" s="407"/>
      <c r="K877" s="407"/>
      <c r="L877" s="407"/>
      <c r="M877" s="407"/>
      <c r="N877" s="407"/>
      <c r="O877" s="407"/>
      <c r="P877" s="407"/>
      <c r="Q877" s="407"/>
      <c r="R877" s="407"/>
      <c r="S877" s="407"/>
      <c r="T877" s="407"/>
      <c r="U877" s="407"/>
      <c r="V877" s="407"/>
      <c r="W877" s="407"/>
      <c r="X877" s="407"/>
      <c r="Y877" s="407"/>
      <c r="Z877" s="407"/>
    </row>
    <row r="878" spans="1:26" ht="12.75" customHeight="1">
      <c r="A878" s="407"/>
      <c r="B878" s="407"/>
      <c r="C878" s="544"/>
      <c r="D878" s="544"/>
      <c r="E878" s="544"/>
      <c r="F878" s="407"/>
      <c r="G878" s="407"/>
      <c r="H878" s="407"/>
      <c r="I878" s="407"/>
      <c r="J878" s="407"/>
      <c r="K878" s="407"/>
      <c r="L878" s="407"/>
      <c r="M878" s="407"/>
      <c r="N878" s="407"/>
      <c r="O878" s="407"/>
      <c r="P878" s="407"/>
      <c r="Q878" s="407"/>
      <c r="R878" s="407"/>
      <c r="S878" s="407"/>
      <c r="T878" s="407"/>
      <c r="U878" s="407"/>
      <c r="V878" s="407"/>
      <c r="W878" s="407"/>
      <c r="X878" s="407"/>
      <c r="Y878" s="407"/>
      <c r="Z878" s="407"/>
    </row>
    <row r="879" spans="1:26" ht="12.75" customHeight="1">
      <c r="A879" s="407"/>
      <c r="B879" s="407"/>
      <c r="C879" s="544"/>
      <c r="D879" s="544"/>
      <c r="E879" s="544"/>
      <c r="F879" s="407"/>
      <c r="G879" s="407"/>
      <c r="H879" s="407"/>
      <c r="I879" s="407"/>
      <c r="J879" s="407"/>
      <c r="K879" s="407"/>
      <c r="L879" s="407"/>
      <c r="M879" s="407"/>
      <c r="N879" s="407"/>
      <c r="O879" s="407"/>
      <c r="P879" s="407"/>
      <c r="Q879" s="407"/>
      <c r="R879" s="407"/>
      <c r="S879" s="407"/>
      <c r="T879" s="407"/>
      <c r="U879" s="407"/>
      <c r="V879" s="407"/>
      <c r="W879" s="407"/>
      <c r="X879" s="407"/>
      <c r="Y879" s="407"/>
      <c r="Z879" s="407"/>
    </row>
    <row r="880" spans="1:26" ht="12.75" customHeight="1">
      <c r="A880" s="407"/>
      <c r="B880" s="407"/>
      <c r="C880" s="544"/>
      <c r="D880" s="544"/>
      <c r="E880" s="544"/>
      <c r="F880" s="407"/>
      <c r="G880" s="407"/>
      <c r="H880" s="407"/>
      <c r="I880" s="407"/>
      <c r="J880" s="407"/>
      <c r="K880" s="407"/>
      <c r="L880" s="407"/>
      <c r="M880" s="407"/>
      <c r="N880" s="407"/>
      <c r="O880" s="407"/>
      <c r="P880" s="407"/>
      <c r="Q880" s="407"/>
      <c r="R880" s="407"/>
      <c r="S880" s="407"/>
      <c r="T880" s="407"/>
      <c r="U880" s="407"/>
      <c r="V880" s="407"/>
      <c r="W880" s="407"/>
      <c r="X880" s="407"/>
      <c r="Y880" s="407"/>
      <c r="Z880" s="407"/>
    </row>
    <row r="881" spans="1:26" ht="12.75" customHeight="1">
      <c r="A881" s="407"/>
      <c r="B881" s="407"/>
      <c r="C881" s="544"/>
      <c r="D881" s="544"/>
      <c r="E881" s="544"/>
      <c r="F881" s="407"/>
      <c r="G881" s="407"/>
      <c r="H881" s="407"/>
      <c r="I881" s="407"/>
      <c r="J881" s="407"/>
      <c r="K881" s="407"/>
      <c r="L881" s="407"/>
      <c r="M881" s="407"/>
      <c r="N881" s="407"/>
      <c r="O881" s="407"/>
      <c r="P881" s="407"/>
      <c r="Q881" s="407"/>
      <c r="R881" s="407"/>
      <c r="S881" s="407"/>
      <c r="T881" s="407"/>
      <c r="U881" s="407"/>
      <c r="V881" s="407"/>
      <c r="W881" s="407"/>
      <c r="X881" s="407"/>
      <c r="Y881" s="407"/>
      <c r="Z881" s="407"/>
    </row>
    <row r="882" spans="1:26" ht="12.75" customHeight="1">
      <c r="A882" s="407"/>
      <c r="B882" s="407"/>
      <c r="C882" s="544"/>
      <c r="D882" s="544"/>
      <c r="E882" s="544"/>
      <c r="F882" s="407"/>
      <c r="G882" s="407"/>
      <c r="H882" s="407"/>
      <c r="I882" s="407"/>
      <c r="J882" s="407"/>
      <c r="K882" s="407"/>
      <c r="L882" s="407"/>
      <c r="M882" s="407"/>
      <c r="N882" s="407"/>
      <c r="O882" s="407"/>
      <c r="P882" s="407"/>
      <c r="Q882" s="407"/>
      <c r="R882" s="407"/>
      <c r="S882" s="407"/>
      <c r="T882" s="407"/>
      <c r="U882" s="407"/>
      <c r="V882" s="407"/>
      <c r="W882" s="407"/>
      <c r="X882" s="407"/>
      <c r="Y882" s="407"/>
      <c r="Z882" s="407"/>
    </row>
    <row r="883" spans="1:26" ht="12.75" customHeight="1">
      <c r="A883" s="407"/>
      <c r="B883" s="407"/>
      <c r="C883" s="544"/>
      <c r="D883" s="544"/>
      <c r="E883" s="544"/>
      <c r="F883" s="407"/>
      <c r="G883" s="407"/>
      <c r="H883" s="407"/>
      <c r="I883" s="407"/>
      <c r="J883" s="407"/>
      <c r="K883" s="407"/>
      <c r="L883" s="407"/>
      <c r="M883" s="407"/>
      <c r="N883" s="407"/>
      <c r="O883" s="407"/>
      <c r="P883" s="407"/>
      <c r="Q883" s="407"/>
      <c r="R883" s="407"/>
      <c r="S883" s="407"/>
      <c r="T883" s="407"/>
      <c r="U883" s="407"/>
      <c r="V883" s="407"/>
      <c r="W883" s="407"/>
      <c r="X883" s="407"/>
      <c r="Y883" s="407"/>
      <c r="Z883" s="407"/>
    </row>
    <row r="884" spans="1:26" ht="12.75" customHeight="1">
      <c r="A884" s="407"/>
      <c r="B884" s="407"/>
      <c r="C884" s="544"/>
      <c r="D884" s="544"/>
      <c r="E884" s="544"/>
      <c r="F884" s="407"/>
      <c r="G884" s="407"/>
      <c r="H884" s="407"/>
      <c r="I884" s="407"/>
      <c r="J884" s="407"/>
      <c r="K884" s="407"/>
      <c r="L884" s="407"/>
      <c r="M884" s="407"/>
      <c r="N884" s="407"/>
      <c r="O884" s="407"/>
      <c r="P884" s="407"/>
      <c r="Q884" s="407"/>
      <c r="R884" s="407"/>
      <c r="S884" s="407"/>
      <c r="T884" s="407"/>
      <c r="U884" s="407"/>
      <c r="V884" s="407"/>
      <c r="W884" s="407"/>
      <c r="X884" s="407"/>
      <c r="Y884" s="407"/>
      <c r="Z884" s="407"/>
    </row>
    <row r="885" spans="1:26" ht="12.75" customHeight="1">
      <c r="A885" s="407"/>
      <c r="B885" s="407"/>
      <c r="C885" s="544"/>
      <c r="D885" s="544"/>
      <c r="E885" s="544"/>
      <c r="F885" s="407"/>
      <c r="G885" s="407"/>
      <c r="H885" s="407"/>
      <c r="I885" s="407"/>
      <c r="J885" s="407"/>
      <c r="K885" s="407"/>
      <c r="L885" s="407"/>
      <c r="M885" s="407"/>
      <c r="N885" s="407"/>
      <c r="O885" s="407"/>
      <c r="P885" s="407"/>
      <c r="Q885" s="407"/>
      <c r="R885" s="407"/>
      <c r="S885" s="407"/>
      <c r="T885" s="407"/>
      <c r="U885" s="407"/>
      <c r="V885" s="407"/>
      <c r="W885" s="407"/>
      <c r="X885" s="407"/>
      <c r="Y885" s="407"/>
      <c r="Z885" s="407"/>
    </row>
    <row r="886" spans="1:26" ht="12.75" customHeight="1">
      <c r="A886" s="407"/>
      <c r="B886" s="407"/>
      <c r="C886" s="544"/>
      <c r="D886" s="544"/>
      <c r="E886" s="544"/>
      <c r="F886" s="407"/>
      <c r="G886" s="407"/>
      <c r="H886" s="407"/>
      <c r="I886" s="407"/>
      <c r="J886" s="407"/>
      <c r="K886" s="407"/>
      <c r="L886" s="407"/>
      <c r="M886" s="407"/>
      <c r="N886" s="407"/>
      <c r="O886" s="407"/>
      <c r="P886" s="407"/>
      <c r="Q886" s="407"/>
      <c r="R886" s="407"/>
      <c r="S886" s="407"/>
      <c r="T886" s="407"/>
      <c r="U886" s="407"/>
      <c r="V886" s="407"/>
      <c r="W886" s="407"/>
      <c r="X886" s="407"/>
      <c r="Y886" s="407"/>
      <c r="Z886" s="407"/>
    </row>
    <row r="887" spans="1:26" ht="12.75" customHeight="1">
      <c r="A887" s="407"/>
      <c r="B887" s="407"/>
      <c r="C887" s="544"/>
      <c r="D887" s="544"/>
      <c r="E887" s="544"/>
      <c r="F887" s="407"/>
      <c r="G887" s="407"/>
      <c r="H887" s="407"/>
      <c r="I887" s="407"/>
      <c r="J887" s="407"/>
      <c r="K887" s="407"/>
      <c r="L887" s="407"/>
      <c r="M887" s="407"/>
      <c r="N887" s="407"/>
      <c r="O887" s="407"/>
      <c r="P887" s="407"/>
      <c r="Q887" s="407"/>
      <c r="R887" s="407"/>
      <c r="S887" s="407"/>
      <c r="T887" s="407"/>
      <c r="U887" s="407"/>
      <c r="V887" s="407"/>
      <c r="W887" s="407"/>
      <c r="X887" s="407"/>
      <c r="Y887" s="407"/>
      <c r="Z887" s="407"/>
    </row>
    <row r="888" spans="1:26" ht="12.75" customHeight="1">
      <c r="A888" s="407"/>
      <c r="B888" s="407"/>
      <c r="C888" s="544"/>
      <c r="D888" s="544"/>
      <c r="E888" s="544"/>
      <c r="F888" s="407"/>
      <c r="G888" s="407"/>
      <c r="H888" s="407"/>
      <c r="I888" s="407"/>
      <c r="J888" s="407"/>
      <c r="K888" s="407"/>
      <c r="L888" s="407"/>
      <c r="M888" s="407"/>
      <c r="N888" s="407"/>
      <c r="O888" s="407"/>
      <c r="P888" s="407"/>
      <c r="Q888" s="407"/>
      <c r="R888" s="407"/>
      <c r="S888" s="407"/>
      <c r="T888" s="407"/>
      <c r="U888" s="407"/>
      <c r="V888" s="407"/>
      <c r="W888" s="407"/>
      <c r="X888" s="407"/>
      <c r="Y888" s="407"/>
      <c r="Z888" s="407"/>
    </row>
    <row r="889" spans="1:26" ht="12.75" customHeight="1">
      <c r="A889" s="407"/>
      <c r="B889" s="407"/>
      <c r="C889" s="544"/>
      <c r="D889" s="544"/>
      <c r="E889" s="544"/>
      <c r="F889" s="407"/>
      <c r="G889" s="407"/>
      <c r="H889" s="407"/>
      <c r="I889" s="407"/>
      <c r="J889" s="407"/>
      <c r="K889" s="407"/>
      <c r="L889" s="407"/>
      <c r="M889" s="407"/>
      <c r="N889" s="407"/>
      <c r="O889" s="407"/>
      <c r="P889" s="407"/>
      <c r="Q889" s="407"/>
      <c r="R889" s="407"/>
      <c r="S889" s="407"/>
      <c r="T889" s="407"/>
      <c r="U889" s="407"/>
      <c r="V889" s="407"/>
      <c r="W889" s="407"/>
      <c r="X889" s="407"/>
      <c r="Y889" s="407"/>
      <c r="Z889" s="407"/>
    </row>
    <row r="890" spans="1:26" ht="12.75" customHeight="1">
      <c r="A890" s="407"/>
      <c r="B890" s="407"/>
      <c r="C890" s="544"/>
      <c r="D890" s="544"/>
      <c r="E890" s="544"/>
      <c r="F890" s="407"/>
      <c r="G890" s="407"/>
      <c r="H890" s="407"/>
      <c r="I890" s="407"/>
      <c r="J890" s="407"/>
      <c r="K890" s="407"/>
      <c r="L890" s="407"/>
      <c r="M890" s="407"/>
      <c r="N890" s="407"/>
      <c r="O890" s="407"/>
      <c r="P890" s="407"/>
      <c r="Q890" s="407"/>
      <c r="R890" s="407"/>
      <c r="S890" s="407"/>
      <c r="T890" s="407"/>
      <c r="U890" s="407"/>
      <c r="V890" s="407"/>
      <c r="W890" s="407"/>
      <c r="X890" s="407"/>
      <c r="Y890" s="407"/>
      <c r="Z890" s="407"/>
    </row>
    <row r="891" spans="1:26" ht="12.75" customHeight="1">
      <c r="A891" s="407"/>
      <c r="B891" s="407"/>
      <c r="C891" s="544"/>
      <c r="D891" s="544"/>
      <c r="E891" s="544"/>
      <c r="F891" s="407"/>
      <c r="G891" s="407"/>
      <c r="H891" s="407"/>
      <c r="I891" s="407"/>
      <c r="J891" s="407"/>
      <c r="K891" s="407"/>
      <c r="L891" s="407"/>
      <c r="M891" s="407"/>
      <c r="N891" s="407"/>
      <c r="O891" s="407"/>
      <c r="P891" s="407"/>
      <c r="Q891" s="407"/>
      <c r="R891" s="407"/>
      <c r="S891" s="407"/>
      <c r="T891" s="407"/>
      <c r="U891" s="407"/>
      <c r="V891" s="407"/>
      <c r="W891" s="407"/>
      <c r="X891" s="407"/>
      <c r="Y891" s="407"/>
      <c r="Z891" s="407"/>
    </row>
    <row r="892" spans="1:26" ht="12.75" customHeight="1">
      <c r="A892" s="407"/>
      <c r="B892" s="407"/>
      <c r="C892" s="544"/>
      <c r="D892" s="544"/>
      <c r="E892" s="544"/>
      <c r="F892" s="407"/>
      <c r="G892" s="407"/>
      <c r="H892" s="407"/>
      <c r="I892" s="407"/>
      <c r="J892" s="407"/>
      <c r="K892" s="407"/>
      <c r="L892" s="407"/>
      <c r="M892" s="407"/>
      <c r="N892" s="407"/>
      <c r="O892" s="407"/>
      <c r="P892" s="407"/>
      <c r="Q892" s="407"/>
      <c r="R892" s="407"/>
      <c r="S892" s="407"/>
      <c r="T892" s="407"/>
      <c r="U892" s="407"/>
      <c r="V892" s="407"/>
      <c r="W892" s="407"/>
      <c r="X892" s="407"/>
      <c r="Y892" s="407"/>
      <c r="Z892" s="407"/>
    </row>
    <row r="893" spans="1:26" ht="12.75" customHeight="1">
      <c r="A893" s="407"/>
      <c r="B893" s="407"/>
      <c r="C893" s="544"/>
      <c r="D893" s="544"/>
      <c r="E893" s="544"/>
      <c r="F893" s="407"/>
      <c r="G893" s="407"/>
      <c r="H893" s="407"/>
      <c r="I893" s="407"/>
      <c r="J893" s="407"/>
      <c r="K893" s="407"/>
      <c r="L893" s="407"/>
      <c r="M893" s="407"/>
      <c r="N893" s="407"/>
      <c r="O893" s="407"/>
      <c r="P893" s="407"/>
      <c r="Q893" s="407"/>
      <c r="R893" s="407"/>
      <c r="S893" s="407"/>
      <c r="T893" s="407"/>
      <c r="U893" s="407"/>
      <c r="V893" s="407"/>
      <c r="W893" s="407"/>
      <c r="X893" s="407"/>
      <c r="Y893" s="407"/>
      <c r="Z893" s="407"/>
    </row>
    <row r="894" spans="1:26" ht="12.75" customHeight="1">
      <c r="A894" s="407"/>
      <c r="B894" s="407"/>
      <c r="C894" s="544"/>
      <c r="D894" s="544"/>
      <c r="E894" s="544"/>
      <c r="F894" s="407"/>
      <c r="G894" s="407"/>
      <c r="H894" s="407"/>
      <c r="I894" s="407"/>
      <c r="J894" s="407"/>
      <c r="K894" s="407"/>
      <c r="L894" s="407"/>
      <c r="M894" s="407"/>
      <c r="N894" s="407"/>
      <c r="O894" s="407"/>
      <c r="P894" s="407"/>
      <c r="Q894" s="407"/>
      <c r="R894" s="407"/>
      <c r="S894" s="407"/>
      <c r="T894" s="407"/>
      <c r="U894" s="407"/>
      <c r="V894" s="407"/>
      <c r="W894" s="407"/>
      <c r="X894" s="407"/>
      <c r="Y894" s="407"/>
      <c r="Z894" s="407"/>
    </row>
    <row r="895" spans="1:26" ht="12.75" customHeight="1">
      <c r="A895" s="407"/>
      <c r="B895" s="407"/>
      <c r="C895" s="544"/>
      <c r="D895" s="544"/>
      <c r="E895" s="544"/>
      <c r="F895" s="407"/>
      <c r="G895" s="407"/>
      <c r="H895" s="407"/>
      <c r="I895" s="407"/>
      <c r="J895" s="407"/>
      <c r="K895" s="407"/>
      <c r="L895" s="407"/>
      <c r="M895" s="407"/>
      <c r="N895" s="407"/>
      <c r="O895" s="407"/>
      <c r="P895" s="407"/>
      <c r="Q895" s="407"/>
      <c r="R895" s="407"/>
      <c r="S895" s="407"/>
      <c r="T895" s="407"/>
      <c r="U895" s="407"/>
      <c r="V895" s="407"/>
      <c r="W895" s="407"/>
      <c r="X895" s="407"/>
      <c r="Y895" s="407"/>
      <c r="Z895" s="407"/>
    </row>
    <row r="896" spans="1:26" ht="12.75" customHeight="1">
      <c r="A896" s="407"/>
      <c r="B896" s="407"/>
      <c r="C896" s="544"/>
      <c r="D896" s="544"/>
      <c r="E896" s="544"/>
      <c r="F896" s="407"/>
      <c r="G896" s="407"/>
      <c r="H896" s="407"/>
      <c r="I896" s="407"/>
      <c r="J896" s="407"/>
      <c r="K896" s="407"/>
      <c r="L896" s="407"/>
      <c r="M896" s="407"/>
      <c r="N896" s="407"/>
      <c r="O896" s="407"/>
      <c r="P896" s="407"/>
      <c r="Q896" s="407"/>
      <c r="R896" s="407"/>
      <c r="S896" s="407"/>
      <c r="T896" s="407"/>
      <c r="U896" s="407"/>
      <c r="V896" s="407"/>
      <c r="W896" s="407"/>
      <c r="X896" s="407"/>
      <c r="Y896" s="407"/>
      <c r="Z896" s="407"/>
    </row>
    <row r="897" spans="1:26" ht="12.75" customHeight="1">
      <c r="A897" s="407"/>
      <c r="B897" s="407"/>
      <c r="C897" s="544"/>
      <c r="D897" s="544"/>
      <c r="E897" s="544"/>
      <c r="F897" s="407"/>
      <c r="G897" s="407"/>
      <c r="H897" s="407"/>
      <c r="I897" s="407"/>
      <c r="J897" s="407"/>
      <c r="K897" s="407"/>
      <c r="L897" s="407"/>
      <c r="M897" s="407"/>
      <c r="N897" s="407"/>
      <c r="O897" s="407"/>
      <c r="P897" s="407"/>
      <c r="Q897" s="407"/>
      <c r="R897" s="407"/>
      <c r="S897" s="407"/>
      <c r="T897" s="407"/>
      <c r="U897" s="407"/>
      <c r="V897" s="407"/>
      <c r="W897" s="407"/>
      <c r="X897" s="407"/>
      <c r="Y897" s="407"/>
      <c r="Z897" s="407"/>
    </row>
    <row r="898" spans="1:26" ht="12.75" customHeight="1">
      <c r="A898" s="407"/>
      <c r="B898" s="407"/>
      <c r="C898" s="544"/>
      <c r="D898" s="544"/>
      <c r="E898" s="544"/>
      <c r="F898" s="407"/>
      <c r="G898" s="407"/>
      <c r="H898" s="407"/>
      <c r="I898" s="407"/>
      <c r="J898" s="407"/>
      <c r="K898" s="407"/>
      <c r="L898" s="407"/>
      <c r="M898" s="407"/>
      <c r="N898" s="407"/>
      <c r="O898" s="407"/>
      <c r="P898" s="407"/>
      <c r="Q898" s="407"/>
      <c r="R898" s="407"/>
      <c r="S898" s="407"/>
      <c r="T898" s="407"/>
      <c r="U898" s="407"/>
      <c r="V898" s="407"/>
      <c r="W898" s="407"/>
      <c r="X898" s="407"/>
      <c r="Y898" s="407"/>
      <c r="Z898" s="407"/>
    </row>
    <row r="899" spans="1:26" ht="12.75" customHeight="1">
      <c r="A899" s="407"/>
      <c r="B899" s="407"/>
      <c r="C899" s="544"/>
      <c r="D899" s="544"/>
      <c r="E899" s="544"/>
      <c r="F899" s="407"/>
      <c r="G899" s="407"/>
      <c r="H899" s="407"/>
      <c r="I899" s="407"/>
      <c r="J899" s="407"/>
      <c r="K899" s="407"/>
      <c r="L899" s="407"/>
      <c r="M899" s="407"/>
      <c r="N899" s="407"/>
      <c r="O899" s="407"/>
      <c r="P899" s="407"/>
      <c r="Q899" s="407"/>
      <c r="R899" s="407"/>
      <c r="S899" s="407"/>
      <c r="T899" s="407"/>
      <c r="U899" s="407"/>
      <c r="V899" s="407"/>
      <c r="W899" s="407"/>
      <c r="X899" s="407"/>
      <c r="Y899" s="407"/>
      <c r="Z899" s="407"/>
    </row>
    <row r="900" spans="1:26" ht="12.75" customHeight="1">
      <c r="A900" s="407"/>
      <c r="B900" s="407"/>
      <c r="C900" s="544"/>
      <c r="D900" s="544"/>
      <c r="E900" s="544"/>
      <c r="F900" s="407"/>
      <c r="G900" s="407"/>
      <c r="H900" s="407"/>
      <c r="I900" s="407"/>
      <c r="J900" s="407"/>
      <c r="K900" s="407"/>
      <c r="L900" s="407"/>
      <c r="M900" s="407"/>
      <c r="N900" s="407"/>
      <c r="O900" s="407"/>
      <c r="P900" s="407"/>
      <c r="Q900" s="407"/>
      <c r="R900" s="407"/>
      <c r="S900" s="407"/>
      <c r="T900" s="407"/>
      <c r="U900" s="407"/>
      <c r="V900" s="407"/>
      <c r="W900" s="407"/>
      <c r="X900" s="407"/>
      <c r="Y900" s="407"/>
      <c r="Z900" s="407"/>
    </row>
    <row r="901" spans="1:26" ht="12.75" customHeight="1">
      <c r="A901" s="407"/>
      <c r="B901" s="407"/>
      <c r="C901" s="544"/>
      <c r="D901" s="544"/>
      <c r="E901" s="544"/>
      <c r="F901" s="407"/>
      <c r="G901" s="407"/>
      <c r="H901" s="407"/>
      <c r="I901" s="407"/>
      <c r="J901" s="407"/>
      <c r="K901" s="407"/>
      <c r="L901" s="407"/>
      <c r="M901" s="407"/>
      <c r="N901" s="407"/>
      <c r="O901" s="407"/>
      <c r="P901" s="407"/>
      <c r="Q901" s="407"/>
      <c r="R901" s="407"/>
      <c r="S901" s="407"/>
      <c r="T901" s="407"/>
      <c r="U901" s="407"/>
      <c r="V901" s="407"/>
      <c r="W901" s="407"/>
      <c r="X901" s="407"/>
      <c r="Y901" s="407"/>
      <c r="Z901" s="407"/>
    </row>
    <row r="902" spans="1:26" ht="12.75" customHeight="1">
      <c r="A902" s="407"/>
      <c r="B902" s="407"/>
      <c r="C902" s="544"/>
      <c r="D902" s="544"/>
      <c r="E902" s="544"/>
      <c r="F902" s="407"/>
      <c r="G902" s="407"/>
      <c r="H902" s="407"/>
      <c r="I902" s="407"/>
      <c r="J902" s="407"/>
      <c r="K902" s="407"/>
      <c r="L902" s="407"/>
      <c r="M902" s="407"/>
      <c r="N902" s="407"/>
      <c r="O902" s="407"/>
      <c r="P902" s="407"/>
      <c r="Q902" s="407"/>
      <c r="R902" s="407"/>
      <c r="S902" s="407"/>
      <c r="T902" s="407"/>
      <c r="U902" s="407"/>
      <c r="V902" s="407"/>
      <c r="W902" s="407"/>
      <c r="X902" s="407"/>
      <c r="Y902" s="407"/>
      <c r="Z902" s="407"/>
    </row>
    <row r="903" spans="1:26" ht="12.75" customHeight="1">
      <c r="A903" s="407"/>
      <c r="B903" s="407"/>
      <c r="C903" s="544"/>
      <c r="D903" s="544"/>
      <c r="E903" s="544"/>
      <c r="F903" s="407"/>
      <c r="G903" s="407"/>
      <c r="H903" s="407"/>
      <c r="I903" s="407"/>
      <c r="J903" s="407"/>
      <c r="K903" s="407"/>
      <c r="L903" s="407"/>
      <c r="M903" s="407"/>
      <c r="N903" s="407"/>
      <c r="O903" s="407"/>
      <c r="P903" s="407"/>
      <c r="Q903" s="407"/>
      <c r="R903" s="407"/>
      <c r="S903" s="407"/>
      <c r="T903" s="407"/>
      <c r="U903" s="407"/>
      <c r="V903" s="407"/>
      <c r="W903" s="407"/>
      <c r="X903" s="407"/>
      <c r="Y903" s="407"/>
      <c r="Z903" s="407"/>
    </row>
    <row r="904" spans="1:26" ht="12.75" customHeight="1">
      <c r="A904" s="407"/>
      <c r="B904" s="407"/>
      <c r="C904" s="544"/>
      <c r="D904" s="544"/>
      <c r="E904" s="544"/>
      <c r="F904" s="407"/>
      <c r="G904" s="407"/>
      <c r="H904" s="407"/>
      <c r="I904" s="407"/>
      <c r="J904" s="407"/>
      <c r="K904" s="407"/>
      <c r="L904" s="407"/>
      <c r="M904" s="407"/>
      <c r="N904" s="407"/>
      <c r="O904" s="407"/>
      <c r="P904" s="407"/>
      <c r="Q904" s="407"/>
      <c r="R904" s="407"/>
      <c r="S904" s="407"/>
      <c r="T904" s="407"/>
      <c r="U904" s="407"/>
      <c r="V904" s="407"/>
      <c r="W904" s="407"/>
      <c r="X904" s="407"/>
      <c r="Y904" s="407"/>
      <c r="Z904" s="407"/>
    </row>
    <row r="905" spans="1:26" ht="12.75" customHeight="1">
      <c r="A905" s="407"/>
      <c r="B905" s="407"/>
      <c r="C905" s="544"/>
      <c r="D905" s="544"/>
      <c r="E905" s="544"/>
      <c r="F905" s="407"/>
      <c r="G905" s="407"/>
      <c r="H905" s="407"/>
      <c r="I905" s="407"/>
      <c r="J905" s="407"/>
      <c r="K905" s="407"/>
      <c r="L905" s="407"/>
      <c r="M905" s="407"/>
      <c r="N905" s="407"/>
      <c r="O905" s="407"/>
      <c r="P905" s="407"/>
      <c r="Q905" s="407"/>
      <c r="R905" s="407"/>
      <c r="S905" s="407"/>
      <c r="T905" s="407"/>
      <c r="U905" s="407"/>
      <c r="V905" s="407"/>
      <c r="W905" s="407"/>
      <c r="X905" s="407"/>
      <c r="Y905" s="407"/>
      <c r="Z905" s="407"/>
    </row>
    <row r="906" spans="1:26" ht="12.75" customHeight="1">
      <c r="A906" s="407"/>
      <c r="B906" s="407"/>
      <c r="C906" s="544"/>
      <c r="D906" s="544"/>
      <c r="E906" s="544"/>
      <c r="F906" s="407"/>
      <c r="G906" s="407"/>
      <c r="H906" s="407"/>
      <c r="I906" s="407"/>
      <c r="J906" s="407"/>
      <c r="K906" s="407"/>
      <c r="L906" s="407"/>
      <c r="M906" s="407"/>
      <c r="N906" s="407"/>
      <c r="O906" s="407"/>
      <c r="P906" s="407"/>
      <c r="Q906" s="407"/>
      <c r="R906" s="407"/>
      <c r="S906" s="407"/>
      <c r="T906" s="407"/>
      <c r="U906" s="407"/>
      <c r="V906" s="407"/>
      <c r="W906" s="407"/>
      <c r="X906" s="407"/>
      <c r="Y906" s="407"/>
      <c r="Z906" s="407"/>
    </row>
    <row r="907" spans="1:26" ht="12.75" customHeight="1">
      <c r="A907" s="407"/>
      <c r="B907" s="407"/>
      <c r="C907" s="544"/>
      <c r="D907" s="544"/>
      <c r="E907" s="544"/>
      <c r="F907" s="407"/>
      <c r="G907" s="407"/>
      <c r="H907" s="407"/>
      <c r="I907" s="407"/>
      <c r="J907" s="407"/>
      <c r="K907" s="407"/>
      <c r="L907" s="407"/>
      <c r="M907" s="407"/>
      <c r="N907" s="407"/>
      <c r="O907" s="407"/>
      <c r="P907" s="407"/>
      <c r="Q907" s="407"/>
      <c r="R907" s="407"/>
      <c r="S907" s="407"/>
      <c r="T907" s="407"/>
      <c r="U907" s="407"/>
      <c r="V907" s="407"/>
      <c r="W907" s="407"/>
      <c r="X907" s="407"/>
      <c r="Y907" s="407"/>
      <c r="Z907" s="407"/>
    </row>
    <row r="908" spans="1:26" ht="12.75" customHeight="1">
      <c r="A908" s="407"/>
      <c r="B908" s="407"/>
      <c r="C908" s="544"/>
      <c r="D908" s="544"/>
      <c r="E908" s="544"/>
      <c r="F908" s="407"/>
      <c r="G908" s="407"/>
      <c r="H908" s="407"/>
      <c r="I908" s="407"/>
      <c r="J908" s="407"/>
      <c r="K908" s="407"/>
      <c r="L908" s="407"/>
      <c r="M908" s="407"/>
      <c r="N908" s="407"/>
      <c r="O908" s="407"/>
      <c r="P908" s="407"/>
      <c r="Q908" s="407"/>
      <c r="R908" s="407"/>
      <c r="S908" s="407"/>
      <c r="T908" s="407"/>
      <c r="U908" s="407"/>
      <c r="V908" s="407"/>
      <c r="W908" s="407"/>
      <c r="X908" s="407"/>
      <c r="Y908" s="407"/>
      <c r="Z908" s="407"/>
    </row>
    <row r="909" spans="1:26" ht="12.75" customHeight="1">
      <c r="A909" s="407"/>
      <c r="B909" s="407"/>
      <c r="C909" s="544"/>
      <c r="D909" s="544"/>
      <c r="E909" s="544"/>
      <c r="F909" s="407"/>
      <c r="G909" s="407"/>
      <c r="H909" s="407"/>
      <c r="I909" s="407"/>
      <c r="J909" s="407"/>
      <c r="K909" s="407"/>
      <c r="L909" s="407"/>
      <c r="M909" s="407"/>
      <c r="N909" s="407"/>
      <c r="O909" s="407"/>
      <c r="P909" s="407"/>
      <c r="Q909" s="407"/>
      <c r="R909" s="407"/>
      <c r="S909" s="407"/>
      <c r="T909" s="407"/>
      <c r="U909" s="407"/>
      <c r="V909" s="407"/>
      <c r="W909" s="407"/>
      <c r="X909" s="407"/>
      <c r="Y909" s="407"/>
      <c r="Z909" s="407"/>
    </row>
    <row r="910" spans="1:26" ht="12.75" customHeight="1">
      <c r="A910" s="407"/>
      <c r="B910" s="407"/>
      <c r="C910" s="544"/>
      <c r="D910" s="544"/>
      <c r="E910" s="544"/>
      <c r="F910" s="407"/>
      <c r="G910" s="407"/>
      <c r="H910" s="407"/>
      <c r="I910" s="407"/>
      <c r="J910" s="407"/>
      <c r="K910" s="407"/>
      <c r="L910" s="407"/>
      <c r="M910" s="407"/>
      <c r="N910" s="407"/>
      <c r="O910" s="407"/>
      <c r="P910" s="407"/>
      <c r="Q910" s="407"/>
      <c r="R910" s="407"/>
      <c r="S910" s="407"/>
      <c r="T910" s="407"/>
      <c r="U910" s="407"/>
      <c r="V910" s="407"/>
      <c r="W910" s="407"/>
      <c r="X910" s="407"/>
      <c r="Y910" s="407"/>
      <c r="Z910" s="407"/>
    </row>
    <row r="911" spans="1:26" ht="12.75" customHeight="1">
      <c r="A911" s="407"/>
      <c r="B911" s="407"/>
      <c r="C911" s="544"/>
      <c r="D911" s="544"/>
      <c r="E911" s="544"/>
      <c r="F911" s="407"/>
      <c r="G911" s="407"/>
      <c r="H911" s="407"/>
      <c r="I911" s="407"/>
      <c r="J911" s="407"/>
      <c r="K911" s="407"/>
      <c r="L911" s="407"/>
      <c r="M911" s="407"/>
      <c r="N911" s="407"/>
      <c r="O911" s="407"/>
      <c r="P911" s="407"/>
      <c r="Q911" s="407"/>
      <c r="R911" s="407"/>
      <c r="S911" s="407"/>
      <c r="T911" s="407"/>
      <c r="U911" s="407"/>
      <c r="V911" s="407"/>
      <c r="W911" s="407"/>
      <c r="X911" s="407"/>
      <c r="Y911" s="407"/>
      <c r="Z911" s="407"/>
    </row>
    <row r="912" spans="1:26" ht="12.75" customHeight="1">
      <c r="A912" s="407"/>
      <c r="B912" s="407"/>
      <c r="C912" s="544"/>
      <c r="D912" s="544"/>
      <c r="E912" s="544"/>
      <c r="F912" s="407"/>
      <c r="G912" s="407"/>
      <c r="H912" s="407"/>
      <c r="I912" s="407"/>
      <c r="J912" s="407"/>
      <c r="K912" s="407"/>
      <c r="L912" s="407"/>
      <c r="M912" s="407"/>
      <c r="N912" s="407"/>
      <c r="O912" s="407"/>
      <c r="P912" s="407"/>
      <c r="Q912" s="407"/>
      <c r="R912" s="407"/>
      <c r="S912" s="407"/>
      <c r="T912" s="407"/>
      <c r="U912" s="407"/>
      <c r="V912" s="407"/>
      <c r="W912" s="407"/>
      <c r="X912" s="407"/>
      <c r="Y912" s="407"/>
      <c r="Z912" s="407"/>
    </row>
    <row r="913" spans="1:26" ht="12.75" customHeight="1">
      <c r="A913" s="407"/>
      <c r="B913" s="407"/>
      <c r="C913" s="544"/>
      <c r="D913" s="544"/>
      <c r="E913" s="544"/>
      <c r="F913" s="407"/>
      <c r="G913" s="407"/>
      <c r="H913" s="407"/>
      <c r="I913" s="407"/>
      <c r="J913" s="407"/>
      <c r="K913" s="407"/>
      <c r="L913" s="407"/>
      <c r="M913" s="407"/>
      <c r="N913" s="407"/>
      <c r="O913" s="407"/>
      <c r="P913" s="407"/>
      <c r="Q913" s="407"/>
      <c r="R913" s="407"/>
      <c r="S913" s="407"/>
      <c r="T913" s="407"/>
      <c r="U913" s="407"/>
      <c r="V913" s="407"/>
      <c r="W913" s="407"/>
      <c r="X913" s="407"/>
      <c r="Y913" s="407"/>
      <c r="Z913" s="407"/>
    </row>
    <row r="914" spans="1:26" ht="12.75" customHeight="1">
      <c r="A914" s="407"/>
      <c r="B914" s="407"/>
      <c r="C914" s="544"/>
      <c r="D914" s="544"/>
      <c r="E914" s="544"/>
      <c r="F914" s="407"/>
      <c r="G914" s="407"/>
      <c r="H914" s="407"/>
      <c r="I914" s="407"/>
      <c r="J914" s="407"/>
      <c r="K914" s="407"/>
      <c r="L914" s="407"/>
      <c r="M914" s="407"/>
      <c r="N914" s="407"/>
      <c r="O914" s="407"/>
      <c r="P914" s="407"/>
      <c r="Q914" s="407"/>
      <c r="R914" s="407"/>
      <c r="S914" s="407"/>
      <c r="T914" s="407"/>
      <c r="U914" s="407"/>
      <c r="V914" s="407"/>
      <c r="W914" s="407"/>
      <c r="X914" s="407"/>
      <c r="Y914" s="407"/>
      <c r="Z914" s="407"/>
    </row>
    <row r="915" spans="1:26" ht="12.75" customHeight="1">
      <c r="A915" s="407"/>
      <c r="B915" s="407"/>
      <c r="C915" s="544"/>
      <c r="D915" s="544"/>
      <c r="E915" s="544"/>
      <c r="F915" s="407"/>
      <c r="G915" s="407"/>
      <c r="H915" s="407"/>
      <c r="I915" s="407"/>
      <c r="J915" s="407"/>
      <c r="K915" s="407"/>
      <c r="L915" s="407"/>
      <c r="M915" s="407"/>
      <c r="N915" s="407"/>
      <c r="O915" s="407"/>
      <c r="P915" s="407"/>
      <c r="Q915" s="407"/>
      <c r="R915" s="407"/>
      <c r="S915" s="407"/>
      <c r="T915" s="407"/>
      <c r="U915" s="407"/>
      <c r="V915" s="407"/>
      <c r="W915" s="407"/>
      <c r="X915" s="407"/>
      <c r="Y915" s="407"/>
      <c r="Z915" s="407"/>
    </row>
    <row r="916" spans="1:26" ht="12.75" customHeight="1">
      <c r="A916" s="407"/>
      <c r="B916" s="407"/>
      <c r="C916" s="544"/>
      <c r="D916" s="544"/>
      <c r="E916" s="544"/>
      <c r="F916" s="407"/>
      <c r="G916" s="407"/>
      <c r="H916" s="407"/>
      <c r="I916" s="407"/>
      <c r="J916" s="407"/>
      <c r="K916" s="407"/>
      <c r="L916" s="407"/>
      <c r="M916" s="407"/>
      <c r="N916" s="407"/>
      <c r="O916" s="407"/>
      <c r="P916" s="407"/>
      <c r="Q916" s="407"/>
      <c r="R916" s="407"/>
      <c r="S916" s="407"/>
      <c r="T916" s="407"/>
      <c r="U916" s="407"/>
      <c r="V916" s="407"/>
      <c r="W916" s="407"/>
      <c r="X916" s="407"/>
      <c r="Y916" s="407"/>
      <c r="Z916" s="407"/>
    </row>
    <row r="917" spans="1:26" ht="12.75" customHeight="1">
      <c r="A917" s="407"/>
      <c r="B917" s="407"/>
      <c r="C917" s="544"/>
      <c r="D917" s="544"/>
      <c r="E917" s="544"/>
      <c r="F917" s="407"/>
      <c r="G917" s="407"/>
      <c r="H917" s="407"/>
      <c r="I917" s="407"/>
      <c r="J917" s="407"/>
      <c r="K917" s="407"/>
      <c r="L917" s="407"/>
      <c r="M917" s="407"/>
      <c r="N917" s="407"/>
      <c r="O917" s="407"/>
      <c r="P917" s="407"/>
      <c r="Q917" s="407"/>
      <c r="R917" s="407"/>
      <c r="S917" s="407"/>
      <c r="T917" s="407"/>
      <c r="U917" s="407"/>
      <c r="V917" s="407"/>
      <c r="W917" s="407"/>
      <c r="X917" s="407"/>
      <c r="Y917" s="407"/>
      <c r="Z917" s="407"/>
    </row>
    <row r="918" spans="1:26" ht="12.75" customHeight="1">
      <c r="A918" s="407"/>
      <c r="B918" s="407"/>
      <c r="C918" s="544"/>
      <c r="D918" s="544"/>
      <c r="E918" s="544"/>
      <c r="F918" s="407"/>
      <c r="G918" s="407"/>
      <c r="H918" s="407"/>
      <c r="I918" s="407"/>
      <c r="J918" s="407"/>
      <c r="K918" s="407"/>
      <c r="L918" s="407"/>
      <c r="M918" s="407"/>
      <c r="N918" s="407"/>
      <c r="O918" s="407"/>
      <c r="P918" s="407"/>
      <c r="Q918" s="407"/>
      <c r="R918" s="407"/>
      <c r="S918" s="407"/>
      <c r="T918" s="407"/>
      <c r="U918" s="407"/>
      <c r="V918" s="407"/>
      <c r="W918" s="407"/>
      <c r="X918" s="407"/>
      <c r="Y918" s="407"/>
      <c r="Z918" s="407"/>
    </row>
    <row r="919" spans="1:26" ht="12.75" customHeight="1">
      <c r="A919" s="407"/>
      <c r="B919" s="407"/>
      <c r="C919" s="544"/>
      <c r="D919" s="544"/>
      <c r="E919" s="544"/>
      <c r="F919" s="407"/>
      <c r="G919" s="407"/>
      <c r="H919" s="407"/>
      <c r="I919" s="407"/>
      <c r="J919" s="407"/>
      <c r="K919" s="407"/>
      <c r="L919" s="407"/>
      <c r="M919" s="407"/>
      <c r="N919" s="407"/>
      <c r="O919" s="407"/>
      <c r="P919" s="407"/>
      <c r="Q919" s="407"/>
      <c r="R919" s="407"/>
      <c r="S919" s="407"/>
      <c r="T919" s="407"/>
      <c r="U919" s="407"/>
      <c r="V919" s="407"/>
      <c r="W919" s="407"/>
      <c r="X919" s="407"/>
      <c r="Y919" s="407"/>
      <c r="Z919" s="407"/>
    </row>
    <row r="920" spans="1:26" ht="12.75" customHeight="1">
      <c r="A920" s="407"/>
      <c r="B920" s="407"/>
      <c r="C920" s="544"/>
      <c r="D920" s="544"/>
      <c r="E920" s="544"/>
      <c r="F920" s="407"/>
      <c r="G920" s="407"/>
      <c r="H920" s="407"/>
      <c r="I920" s="407"/>
      <c r="J920" s="407"/>
      <c r="K920" s="407"/>
      <c r="L920" s="407"/>
      <c r="M920" s="407"/>
      <c r="N920" s="407"/>
      <c r="O920" s="407"/>
      <c r="P920" s="407"/>
      <c r="Q920" s="407"/>
      <c r="R920" s="407"/>
      <c r="S920" s="407"/>
      <c r="T920" s="407"/>
      <c r="U920" s="407"/>
      <c r="V920" s="407"/>
      <c r="W920" s="407"/>
      <c r="X920" s="407"/>
      <c r="Y920" s="407"/>
      <c r="Z920" s="407"/>
    </row>
    <row r="921" spans="1:26" ht="12.75" customHeight="1">
      <c r="A921" s="407"/>
      <c r="B921" s="407"/>
      <c r="C921" s="544"/>
      <c r="D921" s="544"/>
      <c r="E921" s="544"/>
      <c r="F921" s="407"/>
      <c r="G921" s="407"/>
      <c r="H921" s="407"/>
      <c r="I921" s="407"/>
      <c r="J921" s="407"/>
      <c r="K921" s="407"/>
      <c r="L921" s="407"/>
      <c r="M921" s="407"/>
      <c r="N921" s="407"/>
      <c r="O921" s="407"/>
      <c r="P921" s="407"/>
      <c r="Q921" s="407"/>
      <c r="R921" s="407"/>
      <c r="S921" s="407"/>
      <c r="T921" s="407"/>
      <c r="U921" s="407"/>
      <c r="V921" s="407"/>
      <c r="W921" s="407"/>
      <c r="X921" s="407"/>
      <c r="Y921" s="407"/>
      <c r="Z921" s="407"/>
    </row>
    <row r="922" spans="1:26" ht="12.75" customHeight="1">
      <c r="A922" s="407"/>
      <c r="B922" s="407"/>
      <c r="C922" s="544"/>
      <c r="D922" s="544"/>
      <c r="E922" s="544"/>
      <c r="F922" s="407"/>
      <c r="G922" s="407"/>
      <c r="H922" s="407"/>
      <c r="I922" s="407"/>
      <c r="J922" s="407"/>
      <c r="K922" s="407"/>
      <c r="L922" s="407"/>
      <c r="M922" s="407"/>
      <c r="N922" s="407"/>
      <c r="O922" s="407"/>
      <c r="P922" s="407"/>
      <c r="Q922" s="407"/>
      <c r="R922" s="407"/>
      <c r="S922" s="407"/>
      <c r="T922" s="407"/>
      <c r="U922" s="407"/>
      <c r="V922" s="407"/>
      <c r="W922" s="407"/>
      <c r="X922" s="407"/>
      <c r="Y922" s="407"/>
      <c r="Z922" s="407"/>
    </row>
    <row r="923" spans="1:26" ht="12.75" customHeight="1">
      <c r="A923" s="407"/>
      <c r="B923" s="407"/>
      <c r="C923" s="544"/>
      <c r="D923" s="544"/>
      <c r="E923" s="544"/>
      <c r="F923" s="407"/>
      <c r="G923" s="407"/>
      <c r="H923" s="407"/>
      <c r="I923" s="407"/>
      <c r="J923" s="407"/>
      <c r="K923" s="407"/>
      <c r="L923" s="407"/>
      <c r="M923" s="407"/>
      <c r="N923" s="407"/>
      <c r="O923" s="407"/>
      <c r="P923" s="407"/>
      <c r="Q923" s="407"/>
      <c r="R923" s="407"/>
      <c r="S923" s="407"/>
      <c r="T923" s="407"/>
      <c r="U923" s="407"/>
      <c r="V923" s="407"/>
      <c r="W923" s="407"/>
      <c r="X923" s="407"/>
      <c r="Y923" s="407"/>
      <c r="Z923" s="407"/>
    </row>
    <row r="924" spans="1:26" ht="12.75" customHeight="1">
      <c r="A924" s="407"/>
      <c r="B924" s="407"/>
      <c r="C924" s="544"/>
      <c r="D924" s="544"/>
      <c r="E924" s="544"/>
      <c r="F924" s="407"/>
      <c r="G924" s="407"/>
      <c r="H924" s="407"/>
      <c r="I924" s="407"/>
      <c r="J924" s="407"/>
      <c r="K924" s="407"/>
      <c r="L924" s="407"/>
      <c r="M924" s="407"/>
      <c r="N924" s="407"/>
      <c r="O924" s="407"/>
      <c r="P924" s="407"/>
      <c r="Q924" s="407"/>
      <c r="R924" s="407"/>
      <c r="S924" s="407"/>
      <c r="T924" s="407"/>
      <c r="U924" s="407"/>
      <c r="V924" s="407"/>
      <c r="W924" s="407"/>
      <c r="X924" s="407"/>
      <c r="Y924" s="407"/>
      <c r="Z924" s="407"/>
    </row>
    <row r="925" spans="1:26" ht="12.75" customHeight="1">
      <c r="A925" s="407"/>
      <c r="B925" s="407"/>
      <c r="C925" s="544"/>
      <c r="D925" s="544"/>
      <c r="E925" s="544"/>
      <c r="F925" s="407"/>
      <c r="G925" s="407"/>
      <c r="H925" s="407"/>
      <c r="I925" s="407"/>
      <c r="J925" s="407"/>
      <c r="K925" s="407"/>
      <c r="L925" s="407"/>
      <c r="M925" s="407"/>
      <c r="N925" s="407"/>
      <c r="O925" s="407"/>
      <c r="P925" s="407"/>
      <c r="Q925" s="407"/>
      <c r="R925" s="407"/>
      <c r="S925" s="407"/>
      <c r="T925" s="407"/>
      <c r="U925" s="407"/>
      <c r="V925" s="407"/>
      <c r="W925" s="407"/>
      <c r="X925" s="407"/>
      <c r="Y925" s="407"/>
      <c r="Z925" s="407"/>
    </row>
    <row r="926" spans="1:26" ht="12.75" customHeight="1">
      <c r="A926" s="407"/>
      <c r="B926" s="407"/>
      <c r="C926" s="544"/>
      <c r="D926" s="544"/>
      <c r="E926" s="544"/>
      <c r="F926" s="407"/>
      <c r="G926" s="407"/>
      <c r="H926" s="407"/>
      <c r="I926" s="407"/>
      <c r="J926" s="407"/>
      <c r="K926" s="407"/>
      <c r="L926" s="407"/>
      <c r="M926" s="407"/>
      <c r="N926" s="407"/>
      <c r="O926" s="407"/>
      <c r="P926" s="407"/>
      <c r="Q926" s="407"/>
      <c r="R926" s="407"/>
      <c r="S926" s="407"/>
      <c r="T926" s="407"/>
      <c r="U926" s="407"/>
      <c r="V926" s="407"/>
      <c r="W926" s="407"/>
      <c r="X926" s="407"/>
      <c r="Y926" s="407"/>
      <c r="Z926" s="407"/>
    </row>
    <row r="927" spans="1:26" ht="12.75" customHeight="1">
      <c r="A927" s="407"/>
      <c r="B927" s="407"/>
      <c r="C927" s="544"/>
      <c r="D927" s="544"/>
      <c r="E927" s="544"/>
      <c r="F927" s="407"/>
      <c r="G927" s="407"/>
      <c r="H927" s="407"/>
      <c r="I927" s="407"/>
      <c r="J927" s="407"/>
      <c r="K927" s="407"/>
      <c r="L927" s="407"/>
      <c r="M927" s="407"/>
      <c r="N927" s="407"/>
      <c r="O927" s="407"/>
      <c r="P927" s="407"/>
      <c r="Q927" s="407"/>
      <c r="R927" s="407"/>
      <c r="S927" s="407"/>
      <c r="T927" s="407"/>
      <c r="U927" s="407"/>
      <c r="V927" s="407"/>
      <c r="W927" s="407"/>
      <c r="X927" s="407"/>
      <c r="Y927" s="407"/>
      <c r="Z927" s="407"/>
    </row>
    <row r="928" spans="1:26" ht="12.75" customHeight="1">
      <c r="A928" s="407"/>
      <c r="B928" s="407"/>
      <c r="C928" s="544"/>
      <c r="D928" s="544"/>
      <c r="E928" s="544"/>
      <c r="F928" s="407"/>
      <c r="G928" s="407"/>
      <c r="H928" s="407"/>
      <c r="I928" s="407"/>
      <c r="J928" s="407"/>
      <c r="K928" s="407"/>
      <c r="L928" s="407"/>
      <c r="M928" s="407"/>
      <c r="N928" s="407"/>
      <c r="O928" s="407"/>
      <c r="P928" s="407"/>
      <c r="Q928" s="407"/>
      <c r="R928" s="407"/>
      <c r="S928" s="407"/>
      <c r="T928" s="407"/>
      <c r="U928" s="407"/>
      <c r="V928" s="407"/>
      <c r="W928" s="407"/>
      <c r="X928" s="407"/>
      <c r="Y928" s="407"/>
      <c r="Z928" s="407"/>
    </row>
    <row r="929" spans="1:26" ht="12.75" customHeight="1">
      <c r="A929" s="407"/>
      <c r="B929" s="407"/>
      <c r="C929" s="544"/>
      <c r="D929" s="544"/>
      <c r="E929" s="544"/>
      <c r="F929" s="407"/>
      <c r="G929" s="407"/>
      <c r="H929" s="407"/>
      <c r="I929" s="407"/>
      <c r="J929" s="407"/>
      <c r="K929" s="407"/>
      <c r="L929" s="407"/>
      <c r="M929" s="407"/>
      <c r="N929" s="407"/>
      <c r="O929" s="407"/>
      <c r="P929" s="407"/>
      <c r="Q929" s="407"/>
      <c r="R929" s="407"/>
      <c r="S929" s="407"/>
      <c r="T929" s="407"/>
      <c r="U929" s="407"/>
      <c r="V929" s="407"/>
      <c r="W929" s="407"/>
      <c r="X929" s="407"/>
      <c r="Y929" s="407"/>
      <c r="Z929" s="407"/>
    </row>
    <row r="930" spans="1:26" ht="12.75" customHeight="1">
      <c r="A930" s="407"/>
      <c r="B930" s="407"/>
      <c r="C930" s="544"/>
      <c r="D930" s="544"/>
      <c r="E930" s="544"/>
      <c r="F930" s="407"/>
      <c r="G930" s="407"/>
      <c r="H930" s="407"/>
      <c r="I930" s="407"/>
      <c r="J930" s="407"/>
      <c r="K930" s="407"/>
      <c r="L930" s="407"/>
      <c r="M930" s="407"/>
      <c r="N930" s="407"/>
      <c r="O930" s="407"/>
      <c r="P930" s="407"/>
      <c r="Q930" s="407"/>
      <c r="R930" s="407"/>
      <c r="S930" s="407"/>
      <c r="T930" s="407"/>
      <c r="U930" s="407"/>
      <c r="V930" s="407"/>
      <c r="W930" s="407"/>
      <c r="X930" s="407"/>
      <c r="Y930" s="407"/>
      <c r="Z930" s="407"/>
    </row>
    <row r="931" spans="1:26" ht="12.75" customHeight="1">
      <c r="A931" s="407"/>
      <c r="B931" s="407"/>
      <c r="C931" s="544"/>
      <c r="D931" s="544"/>
      <c r="E931" s="544"/>
      <c r="F931" s="407"/>
      <c r="G931" s="407"/>
      <c r="H931" s="407"/>
      <c r="I931" s="407"/>
      <c r="J931" s="407"/>
      <c r="K931" s="407"/>
      <c r="L931" s="407"/>
      <c r="M931" s="407"/>
      <c r="N931" s="407"/>
      <c r="O931" s="407"/>
      <c r="P931" s="407"/>
      <c r="Q931" s="407"/>
      <c r="R931" s="407"/>
      <c r="S931" s="407"/>
      <c r="T931" s="407"/>
      <c r="U931" s="407"/>
      <c r="V931" s="407"/>
      <c r="W931" s="407"/>
      <c r="X931" s="407"/>
      <c r="Y931" s="407"/>
      <c r="Z931" s="407"/>
    </row>
    <row r="932" spans="1:26" ht="12.75" customHeight="1">
      <c r="A932" s="407"/>
      <c r="B932" s="407"/>
      <c r="C932" s="544"/>
      <c r="D932" s="544"/>
      <c r="E932" s="544"/>
      <c r="F932" s="407"/>
      <c r="G932" s="407"/>
      <c r="H932" s="407"/>
      <c r="I932" s="407"/>
      <c r="J932" s="407"/>
      <c r="K932" s="407"/>
      <c r="L932" s="407"/>
      <c r="M932" s="407"/>
      <c r="N932" s="407"/>
      <c r="O932" s="407"/>
      <c r="P932" s="407"/>
      <c r="Q932" s="407"/>
      <c r="R932" s="407"/>
      <c r="S932" s="407"/>
      <c r="T932" s="407"/>
      <c r="U932" s="407"/>
      <c r="V932" s="407"/>
      <c r="W932" s="407"/>
      <c r="X932" s="407"/>
      <c r="Y932" s="407"/>
      <c r="Z932" s="407"/>
    </row>
    <row r="933" spans="1:26" ht="12.75" customHeight="1">
      <c r="A933" s="407"/>
      <c r="B933" s="407"/>
      <c r="C933" s="544"/>
      <c r="D933" s="544"/>
      <c r="E933" s="544"/>
      <c r="F933" s="407"/>
      <c r="G933" s="407"/>
      <c r="H933" s="407"/>
      <c r="I933" s="407"/>
      <c r="J933" s="407"/>
      <c r="K933" s="407"/>
      <c r="L933" s="407"/>
      <c r="M933" s="407"/>
      <c r="N933" s="407"/>
      <c r="O933" s="407"/>
      <c r="P933" s="407"/>
      <c r="Q933" s="407"/>
      <c r="R933" s="407"/>
      <c r="S933" s="407"/>
      <c r="T933" s="407"/>
      <c r="U933" s="407"/>
      <c r="V933" s="407"/>
      <c r="W933" s="407"/>
      <c r="X933" s="407"/>
      <c r="Y933" s="407"/>
      <c r="Z933" s="407"/>
    </row>
    <row r="934" spans="1:26" ht="12.75" customHeight="1">
      <c r="A934" s="407"/>
      <c r="B934" s="407"/>
      <c r="C934" s="544"/>
      <c r="D934" s="544"/>
      <c r="E934" s="544"/>
      <c r="F934" s="407"/>
      <c r="G934" s="407"/>
      <c r="H934" s="407"/>
      <c r="I934" s="407"/>
      <c r="J934" s="407"/>
      <c r="K934" s="407"/>
      <c r="L934" s="407"/>
      <c r="M934" s="407"/>
      <c r="N934" s="407"/>
      <c r="O934" s="407"/>
      <c r="P934" s="407"/>
      <c r="Q934" s="407"/>
      <c r="R934" s="407"/>
      <c r="S934" s="407"/>
      <c r="T934" s="407"/>
      <c r="U934" s="407"/>
      <c r="V934" s="407"/>
      <c r="W934" s="407"/>
      <c r="X934" s="407"/>
      <c r="Y934" s="407"/>
      <c r="Z934" s="407"/>
    </row>
    <row r="935" spans="1:26" ht="12.75" customHeight="1">
      <c r="A935" s="407"/>
      <c r="B935" s="407"/>
      <c r="C935" s="544"/>
      <c r="D935" s="544"/>
      <c r="E935" s="544"/>
      <c r="F935" s="407"/>
      <c r="G935" s="407"/>
      <c r="H935" s="407"/>
      <c r="I935" s="407"/>
      <c r="J935" s="407"/>
      <c r="K935" s="407"/>
      <c r="L935" s="407"/>
      <c r="M935" s="407"/>
      <c r="N935" s="407"/>
      <c r="O935" s="407"/>
      <c r="P935" s="407"/>
      <c r="Q935" s="407"/>
      <c r="R935" s="407"/>
      <c r="S935" s="407"/>
      <c r="T935" s="407"/>
      <c r="U935" s="407"/>
      <c r="V935" s="407"/>
      <c r="W935" s="407"/>
      <c r="X935" s="407"/>
      <c r="Y935" s="407"/>
      <c r="Z935" s="407"/>
    </row>
    <row r="936" spans="1:26" ht="12.75" customHeight="1">
      <c r="A936" s="407"/>
      <c r="B936" s="407"/>
      <c r="C936" s="544"/>
      <c r="D936" s="544"/>
      <c r="E936" s="544"/>
      <c r="F936" s="407"/>
      <c r="G936" s="407"/>
      <c r="H936" s="407"/>
      <c r="I936" s="407"/>
      <c r="J936" s="407"/>
      <c r="K936" s="407"/>
      <c r="L936" s="407"/>
      <c r="M936" s="407"/>
      <c r="N936" s="407"/>
      <c r="O936" s="407"/>
      <c r="P936" s="407"/>
      <c r="Q936" s="407"/>
      <c r="R936" s="407"/>
      <c r="S936" s="407"/>
      <c r="T936" s="407"/>
      <c r="U936" s="407"/>
      <c r="V936" s="407"/>
      <c r="W936" s="407"/>
      <c r="X936" s="407"/>
      <c r="Y936" s="407"/>
      <c r="Z936" s="407"/>
    </row>
    <row r="937" spans="1:26" ht="12.75" customHeight="1">
      <c r="A937" s="407"/>
      <c r="B937" s="407"/>
      <c r="C937" s="544"/>
      <c r="D937" s="544"/>
      <c r="E937" s="544"/>
      <c r="F937" s="407"/>
      <c r="G937" s="407"/>
      <c r="H937" s="407"/>
      <c r="I937" s="407"/>
      <c r="J937" s="407"/>
      <c r="K937" s="407"/>
      <c r="L937" s="407"/>
      <c r="M937" s="407"/>
      <c r="N937" s="407"/>
      <c r="O937" s="407"/>
      <c r="P937" s="407"/>
      <c r="Q937" s="407"/>
      <c r="R937" s="407"/>
      <c r="S937" s="407"/>
      <c r="T937" s="407"/>
      <c r="U937" s="407"/>
      <c r="V937" s="407"/>
      <c r="W937" s="407"/>
      <c r="X937" s="407"/>
      <c r="Y937" s="407"/>
      <c r="Z937" s="407"/>
    </row>
    <row r="938" spans="1:26" ht="12.75" customHeight="1">
      <c r="A938" s="407"/>
      <c r="B938" s="407"/>
      <c r="C938" s="544"/>
      <c r="D938" s="544"/>
      <c r="E938" s="544"/>
      <c r="F938" s="407"/>
      <c r="G938" s="407"/>
      <c r="H938" s="407"/>
      <c r="I938" s="407"/>
      <c r="J938" s="407"/>
      <c r="K938" s="407"/>
      <c r="L938" s="407"/>
      <c r="M938" s="407"/>
      <c r="N938" s="407"/>
      <c r="O938" s="407"/>
      <c r="P938" s="407"/>
      <c r="Q938" s="407"/>
      <c r="R938" s="407"/>
      <c r="S938" s="407"/>
      <c r="T938" s="407"/>
      <c r="U938" s="407"/>
      <c r="V938" s="407"/>
      <c r="W938" s="407"/>
      <c r="X938" s="407"/>
      <c r="Y938" s="407"/>
      <c r="Z938" s="407"/>
    </row>
    <row r="939" spans="1:26" ht="12.75" customHeight="1">
      <c r="A939" s="407"/>
      <c r="B939" s="407"/>
      <c r="C939" s="544"/>
      <c r="D939" s="544"/>
      <c r="E939" s="544"/>
      <c r="F939" s="407"/>
      <c r="G939" s="407"/>
      <c r="H939" s="407"/>
      <c r="I939" s="407"/>
      <c r="J939" s="407"/>
      <c r="K939" s="407"/>
      <c r="L939" s="407"/>
      <c r="M939" s="407"/>
      <c r="N939" s="407"/>
      <c r="O939" s="407"/>
      <c r="P939" s="407"/>
      <c r="Q939" s="407"/>
      <c r="R939" s="407"/>
      <c r="S939" s="407"/>
      <c r="T939" s="407"/>
      <c r="U939" s="407"/>
      <c r="V939" s="407"/>
      <c r="W939" s="407"/>
      <c r="X939" s="407"/>
      <c r="Y939" s="407"/>
      <c r="Z939" s="407"/>
    </row>
    <row r="940" spans="1:26" ht="12.75" customHeight="1">
      <c r="A940" s="407"/>
      <c r="B940" s="407"/>
      <c r="C940" s="544"/>
      <c r="D940" s="544"/>
      <c r="E940" s="544"/>
      <c r="F940" s="407"/>
      <c r="G940" s="407"/>
      <c r="H940" s="407"/>
      <c r="I940" s="407"/>
      <c r="J940" s="407"/>
      <c r="K940" s="407"/>
      <c r="L940" s="407"/>
      <c r="M940" s="407"/>
      <c r="N940" s="407"/>
      <c r="O940" s="407"/>
      <c r="P940" s="407"/>
      <c r="Q940" s="407"/>
      <c r="R940" s="407"/>
      <c r="S940" s="407"/>
      <c r="T940" s="407"/>
      <c r="U940" s="407"/>
      <c r="V940" s="407"/>
      <c r="W940" s="407"/>
      <c r="X940" s="407"/>
      <c r="Y940" s="407"/>
      <c r="Z940" s="407"/>
    </row>
    <row r="941" spans="1:26" ht="12.75" customHeight="1">
      <c r="A941" s="407"/>
      <c r="B941" s="407"/>
      <c r="C941" s="544"/>
      <c r="D941" s="544"/>
      <c r="E941" s="544"/>
      <c r="F941" s="407"/>
      <c r="G941" s="407"/>
      <c r="H941" s="407"/>
      <c r="I941" s="407"/>
      <c r="J941" s="407"/>
      <c r="K941" s="407"/>
      <c r="L941" s="407"/>
      <c r="M941" s="407"/>
      <c r="N941" s="407"/>
      <c r="O941" s="407"/>
      <c r="P941" s="407"/>
      <c r="Q941" s="407"/>
      <c r="R941" s="407"/>
      <c r="S941" s="407"/>
      <c r="T941" s="407"/>
      <c r="U941" s="407"/>
      <c r="V941" s="407"/>
      <c r="W941" s="407"/>
      <c r="X941" s="407"/>
      <c r="Y941" s="407"/>
      <c r="Z941" s="407"/>
    </row>
    <row r="942" spans="1:26" ht="12.75" customHeight="1">
      <c r="A942" s="407"/>
      <c r="B942" s="407"/>
      <c r="C942" s="544"/>
      <c r="D942" s="544"/>
      <c r="E942" s="544"/>
      <c r="F942" s="407"/>
      <c r="G942" s="407"/>
      <c r="H942" s="407"/>
      <c r="I942" s="407"/>
      <c r="J942" s="407"/>
      <c r="K942" s="407"/>
      <c r="L942" s="407"/>
      <c r="M942" s="407"/>
      <c r="N942" s="407"/>
      <c r="O942" s="407"/>
      <c r="P942" s="407"/>
      <c r="Q942" s="407"/>
      <c r="R942" s="407"/>
      <c r="S942" s="407"/>
      <c r="T942" s="407"/>
      <c r="U942" s="407"/>
      <c r="V942" s="407"/>
      <c r="W942" s="407"/>
      <c r="X942" s="407"/>
      <c r="Y942" s="407"/>
      <c r="Z942" s="407"/>
    </row>
    <row r="943" spans="1:26" ht="12.75" customHeight="1">
      <c r="A943" s="407"/>
      <c r="B943" s="407"/>
      <c r="C943" s="544"/>
      <c r="D943" s="544"/>
      <c r="E943" s="544"/>
      <c r="F943" s="407"/>
      <c r="G943" s="407"/>
      <c r="H943" s="407"/>
      <c r="I943" s="407"/>
      <c r="J943" s="407"/>
      <c r="K943" s="407"/>
      <c r="L943" s="407"/>
      <c r="M943" s="407"/>
      <c r="N943" s="407"/>
      <c r="O943" s="407"/>
      <c r="P943" s="407"/>
      <c r="Q943" s="407"/>
      <c r="R943" s="407"/>
      <c r="S943" s="407"/>
      <c r="T943" s="407"/>
      <c r="U943" s="407"/>
      <c r="V943" s="407"/>
      <c r="W943" s="407"/>
      <c r="X943" s="407"/>
      <c r="Y943" s="407"/>
      <c r="Z943" s="407"/>
    </row>
    <row r="944" spans="1:26" ht="12.75" customHeight="1">
      <c r="A944" s="407"/>
      <c r="B944" s="407"/>
      <c r="C944" s="544"/>
      <c r="D944" s="544"/>
      <c r="E944" s="544"/>
      <c r="F944" s="407"/>
      <c r="G944" s="407"/>
      <c r="H944" s="407"/>
      <c r="I944" s="407"/>
      <c r="J944" s="407"/>
      <c r="K944" s="407"/>
      <c r="L944" s="407"/>
      <c r="M944" s="407"/>
      <c r="N944" s="407"/>
      <c r="O944" s="407"/>
      <c r="P944" s="407"/>
      <c r="Q944" s="407"/>
      <c r="R944" s="407"/>
      <c r="S944" s="407"/>
      <c r="T944" s="407"/>
      <c r="U944" s="407"/>
      <c r="V944" s="407"/>
      <c r="W944" s="407"/>
      <c r="X944" s="407"/>
      <c r="Y944" s="407"/>
      <c r="Z944" s="407"/>
    </row>
    <row r="945" spans="1:26" ht="12.75" customHeight="1">
      <c r="A945" s="407"/>
      <c r="B945" s="407"/>
      <c r="C945" s="544"/>
      <c r="D945" s="544"/>
      <c r="E945" s="544"/>
      <c r="F945" s="407"/>
      <c r="G945" s="407"/>
      <c r="H945" s="407"/>
      <c r="I945" s="407"/>
      <c r="J945" s="407"/>
      <c r="K945" s="407"/>
      <c r="L945" s="407"/>
      <c r="M945" s="407"/>
      <c r="N945" s="407"/>
      <c r="O945" s="407"/>
      <c r="P945" s="407"/>
      <c r="Q945" s="407"/>
      <c r="R945" s="407"/>
      <c r="S945" s="407"/>
      <c r="T945" s="407"/>
      <c r="U945" s="407"/>
      <c r="V945" s="407"/>
      <c r="W945" s="407"/>
      <c r="X945" s="407"/>
      <c r="Y945" s="407"/>
      <c r="Z945" s="407"/>
    </row>
    <row r="946" spans="1:26" ht="12.75" customHeight="1">
      <c r="A946" s="407"/>
      <c r="B946" s="407"/>
      <c r="C946" s="544"/>
      <c r="D946" s="544"/>
      <c r="E946" s="544"/>
      <c r="F946" s="407"/>
      <c r="G946" s="407"/>
      <c r="H946" s="407"/>
      <c r="I946" s="407"/>
      <c r="J946" s="407"/>
      <c r="K946" s="407"/>
      <c r="L946" s="407"/>
      <c r="M946" s="407"/>
      <c r="N946" s="407"/>
      <c r="O946" s="407"/>
      <c r="P946" s="407"/>
      <c r="Q946" s="407"/>
      <c r="R946" s="407"/>
      <c r="S946" s="407"/>
      <c r="T946" s="407"/>
      <c r="U946" s="407"/>
      <c r="V946" s="407"/>
      <c r="W946" s="407"/>
      <c r="X946" s="407"/>
      <c r="Y946" s="407"/>
      <c r="Z946" s="407"/>
    </row>
    <row r="947" spans="1:26" ht="12.75" customHeight="1">
      <c r="A947" s="407"/>
      <c r="B947" s="407"/>
      <c r="C947" s="544"/>
      <c r="D947" s="544"/>
      <c r="E947" s="544"/>
      <c r="F947" s="407"/>
      <c r="G947" s="407"/>
      <c r="H947" s="407"/>
      <c r="I947" s="407"/>
      <c r="J947" s="407"/>
      <c r="K947" s="407"/>
      <c r="L947" s="407"/>
      <c r="M947" s="407"/>
      <c r="N947" s="407"/>
      <c r="O947" s="407"/>
      <c r="P947" s="407"/>
      <c r="Q947" s="407"/>
      <c r="R947" s="407"/>
      <c r="S947" s="407"/>
      <c r="T947" s="407"/>
      <c r="U947" s="407"/>
      <c r="V947" s="407"/>
      <c r="W947" s="407"/>
      <c r="X947" s="407"/>
      <c r="Y947" s="407"/>
      <c r="Z947" s="407"/>
    </row>
    <row r="948" spans="1:26" ht="12.75" customHeight="1">
      <c r="A948" s="407"/>
      <c r="B948" s="407"/>
      <c r="C948" s="544"/>
      <c r="D948" s="544"/>
      <c r="E948" s="544"/>
      <c r="F948" s="407"/>
      <c r="G948" s="407"/>
      <c r="H948" s="407"/>
      <c r="I948" s="407"/>
      <c r="J948" s="407"/>
      <c r="K948" s="407"/>
      <c r="L948" s="407"/>
      <c r="M948" s="407"/>
      <c r="N948" s="407"/>
      <c r="O948" s="407"/>
      <c r="P948" s="407"/>
      <c r="Q948" s="407"/>
      <c r="R948" s="407"/>
      <c r="S948" s="407"/>
      <c r="T948" s="407"/>
      <c r="U948" s="407"/>
      <c r="V948" s="407"/>
      <c r="W948" s="407"/>
      <c r="X948" s="407"/>
      <c r="Y948" s="407"/>
      <c r="Z948" s="407"/>
    </row>
    <row r="949" spans="1:26" ht="12.75" customHeight="1">
      <c r="A949" s="407"/>
      <c r="B949" s="407"/>
      <c r="C949" s="544"/>
      <c r="D949" s="544"/>
      <c r="E949" s="544"/>
      <c r="F949" s="407"/>
      <c r="G949" s="407"/>
      <c r="H949" s="407"/>
      <c r="I949" s="407"/>
      <c r="J949" s="407"/>
      <c r="K949" s="407"/>
      <c r="L949" s="407"/>
      <c r="M949" s="407"/>
      <c r="N949" s="407"/>
      <c r="O949" s="407"/>
      <c r="P949" s="407"/>
      <c r="Q949" s="407"/>
      <c r="R949" s="407"/>
      <c r="S949" s="407"/>
      <c r="T949" s="407"/>
      <c r="U949" s="407"/>
      <c r="V949" s="407"/>
      <c r="W949" s="407"/>
      <c r="X949" s="407"/>
      <c r="Y949" s="407"/>
      <c r="Z949" s="407"/>
    </row>
    <row r="950" spans="1:26" ht="12.75" customHeight="1">
      <c r="A950" s="407"/>
      <c r="B950" s="407"/>
      <c r="C950" s="544"/>
      <c r="D950" s="544"/>
      <c r="E950" s="544"/>
      <c r="F950" s="407"/>
      <c r="G950" s="407"/>
      <c r="H950" s="407"/>
      <c r="I950" s="407"/>
      <c r="J950" s="407"/>
      <c r="K950" s="407"/>
      <c r="L950" s="407"/>
      <c r="M950" s="407"/>
      <c r="N950" s="407"/>
      <c r="O950" s="407"/>
      <c r="P950" s="407"/>
      <c r="Q950" s="407"/>
      <c r="R950" s="407"/>
      <c r="S950" s="407"/>
      <c r="T950" s="407"/>
      <c r="U950" s="407"/>
      <c r="V950" s="407"/>
      <c r="W950" s="407"/>
      <c r="X950" s="407"/>
      <c r="Y950" s="407"/>
      <c r="Z950" s="407"/>
    </row>
    <row r="951" spans="1:26" ht="12.75" customHeight="1">
      <c r="A951" s="407"/>
      <c r="B951" s="407"/>
      <c r="C951" s="544"/>
      <c r="D951" s="544"/>
      <c r="E951" s="544"/>
      <c r="F951" s="407"/>
      <c r="G951" s="407"/>
      <c r="H951" s="407"/>
      <c r="I951" s="407"/>
      <c r="J951" s="407"/>
      <c r="K951" s="407"/>
      <c r="L951" s="407"/>
      <c r="M951" s="407"/>
      <c r="N951" s="407"/>
      <c r="O951" s="407"/>
      <c r="P951" s="407"/>
      <c r="Q951" s="407"/>
      <c r="R951" s="407"/>
      <c r="S951" s="407"/>
      <c r="T951" s="407"/>
      <c r="U951" s="407"/>
      <c r="V951" s="407"/>
      <c r="W951" s="407"/>
      <c r="X951" s="407"/>
      <c r="Y951" s="407"/>
      <c r="Z951" s="407"/>
    </row>
    <row r="952" spans="1:26" ht="12.75" customHeight="1">
      <c r="A952" s="407"/>
      <c r="B952" s="407"/>
      <c r="C952" s="544"/>
      <c r="D952" s="544"/>
      <c r="E952" s="544"/>
      <c r="F952" s="407"/>
      <c r="G952" s="407"/>
      <c r="H952" s="407"/>
      <c r="I952" s="407"/>
      <c r="J952" s="407"/>
      <c r="K952" s="407"/>
      <c r="L952" s="407"/>
      <c r="M952" s="407"/>
      <c r="N952" s="407"/>
      <c r="O952" s="407"/>
      <c r="P952" s="407"/>
      <c r="Q952" s="407"/>
      <c r="R952" s="407"/>
      <c r="S952" s="407"/>
      <c r="T952" s="407"/>
      <c r="U952" s="407"/>
      <c r="V952" s="407"/>
      <c r="W952" s="407"/>
      <c r="X952" s="407"/>
      <c r="Y952" s="407"/>
      <c r="Z952" s="407"/>
    </row>
    <row r="953" spans="1:26" ht="12.75" customHeight="1">
      <c r="A953" s="407"/>
      <c r="B953" s="407"/>
      <c r="C953" s="544"/>
      <c r="D953" s="544"/>
      <c r="E953" s="544"/>
      <c r="F953" s="407"/>
      <c r="G953" s="407"/>
      <c r="H953" s="407"/>
      <c r="I953" s="407"/>
      <c r="J953" s="407"/>
      <c r="K953" s="407"/>
      <c r="L953" s="407"/>
      <c r="M953" s="407"/>
      <c r="N953" s="407"/>
      <c r="O953" s="407"/>
      <c r="P953" s="407"/>
      <c r="Q953" s="407"/>
      <c r="R953" s="407"/>
      <c r="S953" s="407"/>
      <c r="T953" s="407"/>
      <c r="U953" s="407"/>
      <c r="V953" s="407"/>
      <c r="W953" s="407"/>
      <c r="X953" s="407"/>
      <c r="Y953" s="407"/>
      <c r="Z953" s="407"/>
    </row>
    <row r="954" spans="1:26" ht="12.75" customHeight="1">
      <c r="A954" s="407"/>
      <c r="B954" s="407"/>
      <c r="C954" s="544"/>
      <c r="D954" s="544"/>
      <c r="E954" s="544"/>
      <c r="F954" s="407"/>
      <c r="G954" s="407"/>
      <c r="H954" s="407"/>
      <c r="I954" s="407"/>
      <c r="J954" s="407"/>
      <c r="K954" s="407"/>
      <c r="L954" s="407"/>
      <c r="M954" s="407"/>
      <c r="N954" s="407"/>
      <c r="O954" s="407"/>
      <c r="P954" s="407"/>
      <c r="Q954" s="407"/>
      <c r="R954" s="407"/>
      <c r="S954" s="407"/>
      <c r="T954" s="407"/>
      <c r="U954" s="407"/>
      <c r="V954" s="407"/>
      <c r="W954" s="407"/>
      <c r="X954" s="407"/>
      <c r="Y954" s="407"/>
      <c r="Z954" s="407"/>
    </row>
    <row r="955" spans="1:26" ht="12.75" customHeight="1">
      <c r="A955" s="407"/>
      <c r="B955" s="407"/>
      <c r="C955" s="544"/>
      <c r="D955" s="544"/>
      <c r="E955" s="544"/>
      <c r="F955" s="407"/>
      <c r="G955" s="407"/>
      <c r="H955" s="407"/>
      <c r="I955" s="407"/>
      <c r="J955" s="407"/>
      <c r="K955" s="407"/>
      <c r="L955" s="407"/>
      <c r="M955" s="407"/>
      <c r="N955" s="407"/>
      <c r="O955" s="407"/>
      <c r="P955" s="407"/>
      <c r="Q955" s="407"/>
      <c r="R955" s="407"/>
      <c r="S955" s="407"/>
      <c r="T955" s="407"/>
      <c r="U955" s="407"/>
      <c r="V955" s="407"/>
      <c r="W955" s="407"/>
      <c r="X955" s="407"/>
      <c r="Y955" s="407"/>
      <c r="Z955" s="407"/>
    </row>
    <row r="956" spans="1:26" ht="12.75" customHeight="1">
      <c r="A956" s="407"/>
      <c r="B956" s="407"/>
      <c r="C956" s="544"/>
      <c r="D956" s="544"/>
      <c r="E956" s="544"/>
      <c r="F956" s="407"/>
      <c r="G956" s="407"/>
      <c r="H956" s="407"/>
      <c r="I956" s="407"/>
      <c r="J956" s="407"/>
      <c r="K956" s="407"/>
      <c r="L956" s="407"/>
      <c r="M956" s="407"/>
      <c r="N956" s="407"/>
      <c r="O956" s="407"/>
      <c r="P956" s="407"/>
      <c r="Q956" s="407"/>
      <c r="R956" s="407"/>
      <c r="S956" s="407"/>
      <c r="T956" s="407"/>
      <c r="U956" s="407"/>
      <c r="V956" s="407"/>
      <c r="W956" s="407"/>
      <c r="X956" s="407"/>
      <c r="Y956" s="407"/>
      <c r="Z956" s="407"/>
    </row>
    <row r="957" spans="1:26" ht="12.75" customHeight="1">
      <c r="A957" s="407"/>
      <c r="B957" s="407"/>
      <c r="C957" s="544"/>
      <c r="D957" s="544"/>
      <c r="E957" s="544"/>
      <c r="F957" s="407"/>
      <c r="G957" s="407"/>
      <c r="H957" s="407"/>
      <c r="I957" s="407"/>
      <c r="J957" s="407"/>
      <c r="K957" s="407"/>
      <c r="L957" s="407"/>
      <c r="M957" s="407"/>
      <c r="N957" s="407"/>
      <c r="O957" s="407"/>
      <c r="P957" s="407"/>
      <c r="Q957" s="407"/>
      <c r="R957" s="407"/>
      <c r="S957" s="407"/>
      <c r="T957" s="407"/>
      <c r="U957" s="407"/>
      <c r="V957" s="407"/>
      <c r="W957" s="407"/>
      <c r="X957" s="407"/>
      <c r="Y957" s="407"/>
      <c r="Z957" s="407"/>
    </row>
    <row r="958" spans="1:26" ht="12.75" customHeight="1">
      <c r="A958" s="407"/>
      <c r="B958" s="407"/>
      <c r="C958" s="544"/>
      <c r="D958" s="544"/>
      <c r="E958" s="544"/>
      <c r="F958" s="407"/>
      <c r="G958" s="407"/>
      <c r="H958" s="407"/>
      <c r="I958" s="407"/>
      <c r="J958" s="407"/>
      <c r="K958" s="407"/>
      <c r="L958" s="407"/>
      <c r="M958" s="407"/>
      <c r="N958" s="407"/>
      <c r="O958" s="407"/>
      <c r="P958" s="407"/>
      <c r="Q958" s="407"/>
      <c r="R958" s="407"/>
      <c r="S958" s="407"/>
      <c r="T958" s="407"/>
      <c r="U958" s="407"/>
      <c r="V958" s="407"/>
      <c r="W958" s="407"/>
      <c r="X958" s="407"/>
      <c r="Y958" s="407"/>
      <c r="Z958" s="407"/>
    </row>
    <row r="959" spans="1:26" ht="12.75" customHeight="1">
      <c r="A959" s="407"/>
      <c r="B959" s="407"/>
      <c r="C959" s="544"/>
      <c r="D959" s="544"/>
      <c r="E959" s="544"/>
      <c r="F959" s="407"/>
      <c r="G959" s="407"/>
      <c r="H959" s="407"/>
      <c r="I959" s="407"/>
      <c r="J959" s="407"/>
      <c r="K959" s="407"/>
      <c r="L959" s="407"/>
      <c r="M959" s="407"/>
      <c r="N959" s="407"/>
      <c r="O959" s="407"/>
      <c r="P959" s="407"/>
      <c r="Q959" s="407"/>
      <c r="R959" s="407"/>
      <c r="S959" s="407"/>
      <c r="T959" s="407"/>
      <c r="U959" s="407"/>
      <c r="V959" s="407"/>
      <c r="W959" s="407"/>
      <c r="X959" s="407"/>
      <c r="Y959" s="407"/>
      <c r="Z959" s="407"/>
    </row>
    <row r="960" spans="1:26" ht="12.75" customHeight="1">
      <c r="A960" s="407"/>
      <c r="B960" s="407"/>
      <c r="C960" s="544"/>
      <c r="D960" s="544"/>
      <c r="E960" s="544"/>
      <c r="F960" s="407"/>
      <c r="G960" s="407"/>
      <c r="H960" s="407"/>
      <c r="I960" s="407"/>
      <c r="J960" s="407"/>
      <c r="K960" s="407"/>
      <c r="L960" s="407"/>
      <c r="M960" s="407"/>
      <c r="N960" s="407"/>
      <c r="O960" s="407"/>
      <c r="P960" s="407"/>
      <c r="Q960" s="407"/>
      <c r="R960" s="407"/>
      <c r="S960" s="407"/>
      <c r="T960" s="407"/>
      <c r="U960" s="407"/>
      <c r="V960" s="407"/>
      <c r="W960" s="407"/>
      <c r="X960" s="407"/>
      <c r="Y960" s="407"/>
      <c r="Z960" s="407"/>
    </row>
    <row r="961" spans="1:26" ht="12.75" customHeight="1">
      <c r="A961" s="407"/>
      <c r="B961" s="407"/>
      <c r="C961" s="544"/>
      <c r="D961" s="544"/>
      <c r="E961" s="544"/>
      <c r="F961" s="407"/>
      <c r="G961" s="407"/>
      <c r="H961" s="407"/>
      <c r="I961" s="407"/>
      <c r="J961" s="407"/>
      <c r="K961" s="407"/>
      <c r="L961" s="407"/>
      <c r="M961" s="407"/>
      <c r="N961" s="407"/>
      <c r="O961" s="407"/>
      <c r="P961" s="407"/>
      <c r="Q961" s="407"/>
      <c r="R961" s="407"/>
      <c r="S961" s="407"/>
      <c r="T961" s="407"/>
      <c r="U961" s="407"/>
      <c r="V961" s="407"/>
      <c r="W961" s="407"/>
      <c r="X961" s="407"/>
      <c r="Y961" s="407"/>
      <c r="Z961" s="407"/>
    </row>
    <row r="962" spans="1:26" ht="12.75" customHeight="1">
      <c r="A962" s="407"/>
      <c r="B962" s="407"/>
      <c r="C962" s="544"/>
      <c r="D962" s="544"/>
      <c r="E962" s="544"/>
      <c r="F962" s="407"/>
      <c r="G962" s="407"/>
      <c r="H962" s="407"/>
      <c r="I962" s="407"/>
      <c r="J962" s="407"/>
      <c r="K962" s="407"/>
      <c r="L962" s="407"/>
      <c r="M962" s="407"/>
      <c r="N962" s="407"/>
      <c r="O962" s="407"/>
      <c r="P962" s="407"/>
      <c r="Q962" s="407"/>
      <c r="R962" s="407"/>
      <c r="S962" s="407"/>
      <c r="T962" s="407"/>
      <c r="U962" s="407"/>
      <c r="V962" s="407"/>
      <c r="W962" s="407"/>
      <c r="X962" s="407"/>
      <c r="Y962" s="407"/>
      <c r="Z962" s="407"/>
    </row>
    <row r="963" spans="1:26" ht="12.75" customHeight="1">
      <c r="A963" s="407"/>
      <c r="B963" s="407"/>
      <c r="C963" s="544"/>
      <c r="D963" s="544"/>
      <c r="E963" s="544"/>
      <c r="F963" s="407"/>
      <c r="G963" s="407"/>
      <c r="H963" s="407"/>
      <c r="I963" s="407"/>
      <c r="J963" s="407"/>
      <c r="K963" s="407"/>
      <c r="L963" s="407"/>
      <c r="M963" s="407"/>
      <c r="N963" s="407"/>
      <c r="O963" s="407"/>
      <c r="P963" s="407"/>
      <c r="Q963" s="407"/>
      <c r="R963" s="407"/>
      <c r="S963" s="407"/>
      <c r="T963" s="407"/>
      <c r="U963" s="407"/>
      <c r="V963" s="407"/>
      <c r="W963" s="407"/>
      <c r="X963" s="407"/>
      <c r="Y963" s="407"/>
      <c r="Z963" s="407"/>
    </row>
    <row r="964" spans="1:26" ht="12.75" customHeight="1">
      <c r="A964" s="407"/>
      <c r="B964" s="407"/>
      <c r="C964" s="544"/>
      <c r="D964" s="544"/>
      <c r="E964" s="544"/>
      <c r="F964" s="407"/>
      <c r="G964" s="407"/>
      <c r="H964" s="407"/>
      <c r="I964" s="407"/>
      <c r="J964" s="407"/>
      <c r="K964" s="407"/>
      <c r="L964" s="407"/>
      <c r="M964" s="407"/>
      <c r="N964" s="407"/>
      <c r="O964" s="407"/>
      <c r="P964" s="407"/>
      <c r="Q964" s="407"/>
      <c r="R964" s="407"/>
      <c r="S964" s="407"/>
      <c r="T964" s="407"/>
      <c r="U964" s="407"/>
      <c r="V964" s="407"/>
      <c r="W964" s="407"/>
      <c r="X964" s="407"/>
      <c r="Y964" s="407"/>
      <c r="Z964" s="407"/>
    </row>
    <row r="965" spans="1:26" ht="12.75" customHeight="1">
      <c r="A965" s="407"/>
      <c r="B965" s="407"/>
      <c r="C965" s="544"/>
      <c r="D965" s="544"/>
      <c r="E965" s="544"/>
      <c r="F965" s="407"/>
      <c r="G965" s="407"/>
      <c r="H965" s="407"/>
      <c r="I965" s="407"/>
      <c r="J965" s="407"/>
      <c r="K965" s="407"/>
      <c r="L965" s="407"/>
      <c r="M965" s="407"/>
      <c r="N965" s="407"/>
      <c r="O965" s="407"/>
      <c r="P965" s="407"/>
      <c r="Q965" s="407"/>
      <c r="R965" s="407"/>
      <c r="S965" s="407"/>
      <c r="T965" s="407"/>
      <c r="U965" s="407"/>
      <c r="V965" s="407"/>
      <c r="W965" s="407"/>
      <c r="X965" s="407"/>
      <c r="Y965" s="407"/>
      <c r="Z965" s="407"/>
    </row>
    <row r="966" spans="1:26" ht="12.75" customHeight="1">
      <c r="A966" s="407"/>
      <c r="B966" s="407"/>
      <c r="C966" s="544"/>
      <c r="D966" s="544"/>
      <c r="E966" s="544"/>
      <c r="F966" s="407"/>
      <c r="G966" s="407"/>
      <c r="H966" s="407"/>
      <c r="I966" s="407"/>
      <c r="J966" s="407"/>
      <c r="K966" s="407"/>
      <c r="L966" s="407"/>
      <c r="M966" s="407"/>
      <c r="N966" s="407"/>
      <c r="O966" s="407"/>
      <c r="P966" s="407"/>
      <c r="Q966" s="407"/>
      <c r="R966" s="407"/>
      <c r="S966" s="407"/>
      <c r="T966" s="407"/>
      <c r="U966" s="407"/>
      <c r="V966" s="407"/>
      <c r="W966" s="407"/>
      <c r="X966" s="407"/>
      <c r="Y966" s="407"/>
      <c r="Z966" s="407"/>
    </row>
    <row r="967" spans="1:26" ht="12.75" customHeight="1">
      <c r="A967" s="407"/>
      <c r="B967" s="407"/>
      <c r="C967" s="544"/>
      <c r="D967" s="544"/>
      <c r="E967" s="544"/>
      <c r="F967" s="407"/>
      <c r="G967" s="407"/>
      <c r="H967" s="407"/>
      <c r="I967" s="407"/>
      <c r="J967" s="407"/>
      <c r="K967" s="407"/>
      <c r="L967" s="407"/>
      <c r="M967" s="407"/>
      <c r="N967" s="407"/>
      <c r="O967" s="407"/>
      <c r="P967" s="407"/>
      <c r="Q967" s="407"/>
      <c r="R967" s="407"/>
      <c r="S967" s="407"/>
      <c r="T967" s="407"/>
      <c r="U967" s="407"/>
      <c r="V967" s="407"/>
      <c r="W967" s="407"/>
      <c r="X967" s="407"/>
      <c r="Y967" s="407"/>
      <c r="Z967" s="407"/>
    </row>
    <row r="968" spans="1:26" ht="12.75" customHeight="1">
      <c r="A968" s="407"/>
      <c r="B968" s="407"/>
      <c r="C968" s="544"/>
      <c r="D968" s="544"/>
      <c r="E968" s="544"/>
      <c r="F968" s="407"/>
      <c r="G968" s="407"/>
      <c r="H968" s="407"/>
      <c r="I968" s="407"/>
      <c r="J968" s="407"/>
      <c r="K968" s="407"/>
      <c r="L968" s="407"/>
      <c r="M968" s="407"/>
      <c r="N968" s="407"/>
      <c r="O968" s="407"/>
      <c r="P968" s="407"/>
      <c r="Q968" s="407"/>
      <c r="R968" s="407"/>
      <c r="S968" s="407"/>
      <c r="T968" s="407"/>
      <c r="U968" s="407"/>
      <c r="V968" s="407"/>
      <c r="W968" s="407"/>
      <c r="X968" s="407"/>
      <c r="Y968" s="407"/>
      <c r="Z968" s="407"/>
    </row>
    <row r="969" spans="1:26" ht="12.75" customHeight="1">
      <c r="A969" s="407"/>
      <c r="B969" s="407"/>
      <c r="C969" s="544"/>
      <c r="D969" s="544"/>
      <c r="E969" s="544"/>
      <c r="F969" s="407"/>
      <c r="G969" s="407"/>
      <c r="H969" s="407"/>
      <c r="I969" s="407"/>
      <c r="J969" s="407"/>
      <c r="K969" s="407"/>
      <c r="L969" s="407"/>
      <c r="M969" s="407"/>
      <c r="N969" s="407"/>
      <c r="O969" s="407"/>
      <c r="P969" s="407"/>
      <c r="Q969" s="407"/>
      <c r="R969" s="407"/>
      <c r="S969" s="407"/>
      <c r="T969" s="407"/>
      <c r="U969" s="407"/>
      <c r="V969" s="407"/>
      <c r="W969" s="407"/>
      <c r="X969" s="407"/>
      <c r="Y969" s="407"/>
      <c r="Z969" s="407"/>
    </row>
    <row r="970" spans="1:26" ht="12.75" customHeight="1">
      <c r="A970" s="407"/>
      <c r="B970" s="407"/>
      <c r="C970" s="544"/>
      <c r="D970" s="544"/>
      <c r="E970" s="544"/>
      <c r="F970" s="407"/>
      <c r="G970" s="407"/>
      <c r="H970" s="407"/>
      <c r="I970" s="407"/>
      <c r="J970" s="407"/>
      <c r="K970" s="407"/>
      <c r="L970" s="407"/>
      <c r="M970" s="407"/>
      <c r="N970" s="407"/>
      <c r="O970" s="407"/>
      <c r="P970" s="407"/>
      <c r="Q970" s="407"/>
      <c r="R970" s="407"/>
      <c r="S970" s="407"/>
      <c r="T970" s="407"/>
      <c r="U970" s="407"/>
      <c r="V970" s="407"/>
      <c r="W970" s="407"/>
      <c r="X970" s="407"/>
      <c r="Y970" s="407"/>
      <c r="Z970" s="407"/>
    </row>
    <row r="971" spans="1:26" ht="12.75" customHeight="1">
      <c r="A971" s="407"/>
      <c r="B971" s="407"/>
      <c r="C971" s="544"/>
      <c r="D971" s="544"/>
      <c r="E971" s="544"/>
      <c r="F971" s="407"/>
      <c r="G971" s="407"/>
      <c r="H971" s="407"/>
      <c r="I971" s="407"/>
      <c r="J971" s="407"/>
      <c r="K971" s="407"/>
      <c r="L971" s="407"/>
      <c r="M971" s="407"/>
      <c r="N971" s="407"/>
      <c r="O971" s="407"/>
      <c r="P971" s="407"/>
      <c r="Q971" s="407"/>
      <c r="R971" s="407"/>
      <c r="S971" s="407"/>
      <c r="T971" s="407"/>
      <c r="U971" s="407"/>
      <c r="V971" s="407"/>
      <c r="W971" s="407"/>
      <c r="X971" s="407"/>
      <c r="Y971" s="407"/>
      <c r="Z971" s="407"/>
    </row>
    <row r="972" spans="1:26" ht="12.75" customHeight="1">
      <c r="A972" s="407"/>
      <c r="B972" s="407"/>
      <c r="C972" s="544"/>
      <c r="D972" s="544"/>
      <c r="E972" s="544"/>
      <c r="F972" s="407"/>
      <c r="G972" s="407"/>
      <c r="H972" s="407"/>
      <c r="I972" s="407"/>
      <c r="J972" s="407"/>
      <c r="K972" s="407"/>
      <c r="L972" s="407"/>
      <c r="M972" s="407"/>
      <c r="N972" s="407"/>
      <c r="O972" s="407"/>
      <c r="P972" s="407"/>
      <c r="Q972" s="407"/>
      <c r="R972" s="407"/>
      <c r="S972" s="407"/>
      <c r="T972" s="407"/>
      <c r="U972" s="407"/>
      <c r="V972" s="407"/>
      <c r="W972" s="407"/>
      <c r="X972" s="407"/>
      <c r="Y972" s="407"/>
      <c r="Z972" s="407"/>
    </row>
    <row r="973" spans="1:26" ht="12.75" customHeight="1">
      <c r="A973" s="407"/>
      <c r="B973" s="407"/>
      <c r="C973" s="544"/>
      <c r="D973" s="544"/>
      <c r="E973" s="544"/>
      <c r="F973" s="407"/>
      <c r="G973" s="407"/>
      <c r="H973" s="407"/>
      <c r="I973" s="407"/>
      <c r="J973" s="407"/>
      <c r="K973" s="407"/>
      <c r="L973" s="407"/>
      <c r="M973" s="407"/>
      <c r="N973" s="407"/>
      <c r="O973" s="407"/>
      <c r="P973" s="407"/>
      <c r="Q973" s="407"/>
      <c r="R973" s="407"/>
      <c r="S973" s="407"/>
      <c r="T973" s="407"/>
      <c r="U973" s="407"/>
      <c r="V973" s="407"/>
      <c r="W973" s="407"/>
      <c r="X973" s="407"/>
      <c r="Y973" s="407"/>
      <c r="Z973" s="407"/>
    </row>
    <row r="974" spans="1:26" ht="12.75" customHeight="1">
      <c r="A974" s="407"/>
      <c r="B974" s="407"/>
      <c r="C974" s="544"/>
      <c r="D974" s="544"/>
      <c r="E974" s="544"/>
      <c r="F974" s="407"/>
      <c r="G974" s="407"/>
      <c r="H974" s="407"/>
      <c r="I974" s="407"/>
      <c r="J974" s="407"/>
      <c r="K974" s="407"/>
      <c r="L974" s="407"/>
      <c r="M974" s="407"/>
      <c r="N974" s="407"/>
      <c r="O974" s="407"/>
      <c r="P974" s="407"/>
      <c r="Q974" s="407"/>
      <c r="R974" s="407"/>
      <c r="S974" s="407"/>
      <c r="T974" s="407"/>
      <c r="U974" s="407"/>
      <c r="V974" s="407"/>
      <c r="W974" s="407"/>
      <c r="X974" s="407"/>
      <c r="Y974" s="407"/>
      <c r="Z974" s="407"/>
    </row>
    <row r="975" spans="1:26" ht="12.75" customHeight="1">
      <c r="A975" s="407"/>
      <c r="B975" s="407"/>
      <c r="C975" s="544"/>
      <c r="D975" s="544"/>
      <c r="E975" s="544"/>
      <c r="F975" s="407"/>
      <c r="G975" s="407"/>
      <c r="H975" s="407"/>
      <c r="I975" s="407"/>
      <c r="J975" s="407"/>
      <c r="K975" s="407"/>
      <c r="L975" s="407"/>
      <c r="M975" s="407"/>
      <c r="N975" s="407"/>
      <c r="O975" s="407"/>
      <c r="P975" s="407"/>
      <c r="Q975" s="407"/>
      <c r="R975" s="407"/>
      <c r="S975" s="407"/>
      <c r="T975" s="407"/>
      <c r="U975" s="407"/>
      <c r="V975" s="407"/>
      <c r="W975" s="407"/>
      <c r="X975" s="407"/>
      <c r="Y975" s="407"/>
      <c r="Z975" s="407"/>
    </row>
    <row r="976" spans="1:26" ht="12.75" customHeight="1">
      <c r="A976" s="407"/>
      <c r="B976" s="407"/>
      <c r="C976" s="544"/>
      <c r="D976" s="544"/>
      <c r="E976" s="544"/>
      <c r="F976" s="407"/>
      <c r="G976" s="407"/>
      <c r="H976" s="407"/>
      <c r="I976" s="407"/>
      <c r="J976" s="407"/>
      <c r="K976" s="407"/>
      <c r="L976" s="407"/>
      <c r="M976" s="407"/>
      <c r="N976" s="407"/>
      <c r="O976" s="407"/>
      <c r="P976" s="407"/>
      <c r="Q976" s="407"/>
      <c r="R976" s="407"/>
      <c r="S976" s="407"/>
      <c r="T976" s="407"/>
      <c r="U976" s="407"/>
      <c r="V976" s="407"/>
      <c r="W976" s="407"/>
      <c r="X976" s="407"/>
      <c r="Y976" s="407"/>
      <c r="Z976" s="407"/>
    </row>
    <row r="977" spans="1:26" ht="12.75" customHeight="1">
      <c r="A977" s="407"/>
      <c r="B977" s="407"/>
      <c r="C977" s="544"/>
      <c r="D977" s="544"/>
      <c r="E977" s="544"/>
      <c r="F977" s="407"/>
      <c r="G977" s="407"/>
      <c r="H977" s="407"/>
      <c r="I977" s="407"/>
      <c r="J977" s="407"/>
      <c r="K977" s="407"/>
      <c r="L977" s="407"/>
      <c r="M977" s="407"/>
      <c r="N977" s="407"/>
      <c r="O977" s="407"/>
      <c r="P977" s="407"/>
      <c r="Q977" s="407"/>
      <c r="R977" s="407"/>
      <c r="S977" s="407"/>
      <c r="T977" s="407"/>
      <c r="U977" s="407"/>
      <c r="V977" s="407"/>
      <c r="W977" s="407"/>
      <c r="X977" s="407"/>
      <c r="Y977" s="407"/>
      <c r="Z977" s="407"/>
    </row>
    <row r="978" spans="1:26" ht="12.75" customHeight="1">
      <c r="A978" s="407"/>
      <c r="B978" s="407"/>
      <c r="C978" s="544"/>
      <c r="D978" s="544"/>
      <c r="E978" s="544"/>
      <c r="F978" s="407"/>
      <c r="G978" s="407"/>
      <c r="H978" s="407"/>
      <c r="I978" s="407"/>
      <c r="J978" s="407"/>
      <c r="K978" s="407"/>
      <c r="L978" s="407"/>
      <c r="M978" s="407"/>
      <c r="N978" s="407"/>
      <c r="O978" s="407"/>
      <c r="P978" s="407"/>
      <c r="Q978" s="407"/>
      <c r="R978" s="407"/>
      <c r="S978" s="407"/>
      <c r="T978" s="407"/>
      <c r="U978" s="407"/>
      <c r="V978" s="407"/>
      <c r="W978" s="407"/>
      <c r="X978" s="407"/>
      <c r="Y978" s="407"/>
      <c r="Z978" s="407"/>
    </row>
    <row r="979" spans="1:26" ht="12.75" customHeight="1">
      <c r="A979" s="407"/>
      <c r="B979" s="407"/>
      <c r="C979" s="544"/>
      <c r="D979" s="544"/>
      <c r="E979" s="544"/>
      <c r="F979" s="407"/>
      <c r="G979" s="407"/>
      <c r="H979" s="407"/>
      <c r="I979" s="407"/>
      <c r="J979" s="407"/>
      <c r="K979" s="407"/>
      <c r="L979" s="407"/>
      <c r="M979" s="407"/>
      <c r="N979" s="407"/>
      <c r="O979" s="407"/>
      <c r="P979" s="407"/>
      <c r="Q979" s="407"/>
      <c r="R979" s="407"/>
      <c r="S979" s="407"/>
      <c r="T979" s="407"/>
      <c r="U979" s="407"/>
      <c r="V979" s="407"/>
      <c r="W979" s="407"/>
      <c r="X979" s="407"/>
      <c r="Y979" s="407"/>
      <c r="Z979" s="407"/>
    </row>
    <row r="980" spans="1:26" ht="12.75" customHeight="1">
      <c r="A980" s="407"/>
      <c r="B980" s="407"/>
      <c r="C980" s="544"/>
      <c r="D980" s="544"/>
      <c r="E980" s="544"/>
      <c r="F980" s="407"/>
      <c r="G980" s="407"/>
      <c r="H980" s="407"/>
      <c r="I980" s="407"/>
      <c r="J980" s="407"/>
      <c r="K980" s="407"/>
      <c r="L980" s="407"/>
      <c r="M980" s="407"/>
      <c r="N980" s="407"/>
      <c r="O980" s="407"/>
      <c r="P980" s="407"/>
      <c r="Q980" s="407"/>
      <c r="R980" s="407"/>
      <c r="S980" s="407"/>
      <c r="T980" s="407"/>
      <c r="U980" s="407"/>
      <c r="V980" s="407"/>
      <c r="W980" s="407"/>
      <c r="X980" s="407"/>
      <c r="Y980" s="407"/>
      <c r="Z980" s="407"/>
    </row>
    <row r="981" spans="1:26" ht="12.75" customHeight="1">
      <c r="A981" s="407"/>
      <c r="B981" s="407"/>
      <c r="C981" s="544"/>
      <c r="D981" s="544"/>
      <c r="E981" s="544"/>
      <c r="F981" s="407"/>
      <c r="G981" s="407"/>
      <c r="H981" s="407"/>
      <c r="I981" s="407"/>
      <c r="J981" s="407"/>
      <c r="K981" s="407"/>
      <c r="L981" s="407"/>
      <c r="M981" s="407"/>
      <c r="N981" s="407"/>
      <c r="O981" s="407"/>
      <c r="P981" s="407"/>
      <c r="Q981" s="407"/>
      <c r="R981" s="407"/>
      <c r="S981" s="407"/>
      <c r="T981" s="407"/>
      <c r="U981" s="407"/>
      <c r="V981" s="407"/>
      <c r="W981" s="407"/>
      <c r="X981" s="407"/>
      <c r="Y981" s="407"/>
      <c r="Z981" s="407"/>
    </row>
    <row r="982" spans="1:26" ht="12.75" customHeight="1">
      <c r="A982" s="407"/>
      <c r="B982" s="407"/>
      <c r="C982" s="544"/>
      <c r="D982" s="544"/>
      <c r="E982" s="544"/>
      <c r="F982" s="407"/>
      <c r="G982" s="407"/>
      <c r="H982" s="407"/>
      <c r="I982" s="407"/>
      <c r="J982" s="407"/>
      <c r="K982" s="407"/>
      <c r="L982" s="407"/>
      <c r="M982" s="407"/>
      <c r="N982" s="407"/>
      <c r="O982" s="407"/>
      <c r="P982" s="407"/>
      <c r="Q982" s="407"/>
      <c r="R982" s="407"/>
      <c r="S982" s="407"/>
      <c r="T982" s="407"/>
      <c r="U982" s="407"/>
      <c r="V982" s="407"/>
      <c r="W982" s="407"/>
      <c r="X982" s="407"/>
      <c r="Y982" s="407"/>
      <c r="Z982" s="407"/>
    </row>
    <row r="983" spans="1:26" ht="12.75" customHeight="1">
      <c r="A983" s="407"/>
      <c r="B983" s="407"/>
      <c r="C983" s="544"/>
      <c r="D983" s="544"/>
      <c r="E983" s="544"/>
      <c r="F983" s="407"/>
      <c r="G983" s="407"/>
      <c r="H983" s="407"/>
      <c r="I983" s="407"/>
      <c r="J983" s="407"/>
      <c r="K983" s="407"/>
      <c r="L983" s="407"/>
      <c r="M983" s="407"/>
      <c r="N983" s="407"/>
      <c r="O983" s="407"/>
      <c r="P983" s="407"/>
      <c r="Q983" s="407"/>
      <c r="R983" s="407"/>
      <c r="S983" s="407"/>
      <c r="T983" s="407"/>
      <c r="U983" s="407"/>
      <c r="V983" s="407"/>
      <c r="W983" s="407"/>
      <c r="X983" s="407"/>
      <c r="Y983" s="407"/>
      <c r="Z983" s="407"/>
    </row>
    <row r="984" spans="1:26" ht="12.75" customHeight="1">
      <c r="A984" s="407"/>
      <c r="B984" s="407"/>
      <c r="C984" s="544"/>
      <c r="D984" s="544"/>
      <c r="E984" s="544"/>
      <c r="F984" s="407"/>
      <c r="G984" s="407"/>
      <c r="H984" s="407"/>
      <c r="I984" s="407"/>
      <c r="J984" s="407"/>
      <c r="K984" s="407"/>
      <c r="L984" s="407"/>
      <c r="M984" s="407"/>
      <c r="N984" s="407"/>
      <c r="O984" s="407"/>
      <c r="P984" s="407"/>
      <c r="Q984" s="407"/>
      <c r="R984" s="407"/>
      <c r="S984" s="407"/>
      <c r="T984" s="407"/>
      <c r="U984" s="407"/>
      <c r="V984" s="407"/>
      <c r="W984" s="407"/>
      <c r="X984" s="407"/>
      <c r="Y984" s="407"/>
      <c r="Z984" s="407"/>
    </row>
    <row r="985" spans="1:26" ht="12.75" customHeight="1">
      <c r="A985" s="407"/>
      <c r="B985" s="407"/>
      <c r="C985" s="544"/>
      <c r="D985" s="544"/>
      <c r="E985" s="544"/>
      <c r="F985" s="407"/>
      <c r="G985" s="407"/>
      <c r="H985" s="407"/>
      <c r="I985" s="407"/>
      <c r="J985" s="407"/>
      <c r="K985" s="407"/>
      <c r="L985" s="407"/>
      <c r="M985" s="407"/>
      <c r="N985" s="407"/>
      <c r="O985" s="407"/>
      <c r="P985" s="407"/>
      <c r="Q985" s="407"/>
      <c r="R985" s="407"/>
      <c r="S985" s="407"/>
      <c r="T985" s="407"/>
      <c r="U985" s="407"/>
      <c r="V985" s="407"/>
      <c r="W985" s="407"/>
      <c r="X985" s="407"/>
      <c r="Y985" s="407"/>
      <c r="Z985" s="407"/>
    </row>
    <row r="986" spans="1:26" ht="12.75" customHeight="1">
      <c r="A986" s="407"/>
      <c r="B986" s="407"/>
      <c r="C986" s="544"/>
      <c r="D986" s="544"/>
      <c r="E986" s="544"/>
      <c r="F986" s="407"/>
      <c r="G986" s="407"/>
      <c r="H986" s="407"/>
      <c r="I986" s="407"/>
      <c r="J986" s="407"/>
      <c r="K986" s="407"/>
      <c r="L986" s="407"/>
      <c r="M986" s="407"/>
      <c r="N986" s="407"/>
      <c r="O986" s="407"/>
      <c r="P986" s="407"/>
      <c r="Q986" s="407"/>
      <c r="R986" s="407"/>
      <c r="S986" s="407"/>
      <c r="T986" s="407"/>
      <c r="U986" s="407"/>
      <c r="V986" s="407"/>
      <c r="W986" s="407"/>
      <c r="X986" s="407"/>
      <c r="Y986" s="407"/>
      <c r="Z986" s="407"/>
    </row>
    <row r="987" spans="1:26" ht="12.75" customHeight="1">
      <c r="A987" s="407"/>
      <c r="B987" s="407"/>
      <c r="C987" s="544"/>
      <c r="D987" s="544"/>
      <c r="E987" s="544"/>
      <c r="F987" s="407"/>
      <c r="G987" s="407"/>
      <c r="H987" s="407"/>
      <c r="I987" s="407"/>
      <c r="J987" s="407"/>
      <c r="K987" s="407"/>
      <c r="L987" s="407"/>
      <c r="M987" s="407"/>
      <c r="N987" s="407"/>
      <c r="O987" s="407"/>
      <c r="P987" s="407"/>
      <c r="Q987" s="407"/>
      <c r="R987" s="407"/>
      <c r="S987" s="407"/>
      <c r="T987" s="407"/>
      <c r="U987" s="407"/>
      <c r="V987" s="407"/>
      <c r="W987" s="407"/>
      <c r="X987" s="407"/>
      <c r="Y987" s="407"/>
      <c r="Z987" s="407"/>
    </row>
    <row r="988" spans="1:26" ht="12.75" customHeight="1">
      <c r="A988" s="407"/>
      <c r="B988" s="407"/>
      <c r="C988" s="544"/>
      <c r="D988" s="544"/>
      <c r="E988" s="544"/>
      <c r="F988" s="407"/>
      <c r="G988" s="407"/>
      <c r="H988" s="407"/>
      <c r="I988" s="407"/>
      <c r="J988" s="407"/>
      <c r="K988" s="407"/>
      <c r="L988" s="407"/>
      <c r="M988" s="407"/>
      <c r="N988" s="407"/>
      <c r="O988" s="407"/>
      <c r="P988" s="407"/>
      <c r="Q988" s="407"/>
      <c r="R988" s="407"/>
      <c r="S988" s="407"/>
      <c r="T988" s="407"/>
      <c r="U988" s="407"/>
      <c r="V988" s="407"/>
      <c r="W988" s="407"/>
      <c r="X988" s="407"/>
      <c r="Y988" s="407"/>
      <c r="Z988" s="407"/>
    </row>
    <row r="989" spans="1:26" ht="12.75" customHeight="1">
      <c r="A989" s="407"/>
      <c r="B989" s="407"/>
      <c r="C989" s="544"/>
      <c r="D989" s="544"/>
      <c r="E989" s="544"/>
      <c r="F989" s="407"/>
      <c r="G989" s="407"/>
      <c r="H989" s="407"/>
      <c r="I989" s="407"/>
      <c r="J989" s="407"/>
      <c r="K989" s="407"/>
      <c r="L989" s="407"/>
      <c r="M989" s="407"/>
      <c r="N989" s="407"/>
      <c r="O989" s="407"/>
      <c r="P989" s="407"/>
      <c r="Q989" s="407"/>
      <c r="R989" s="407"/>
      <c r="S989" s="407"/>
      <c r="T989" s="407"/>
      <c r="U989" s="407"/>
      <c r="V989" s="407"/>
      <c r="W989" s="407"/>
      <c r="X989" s="407"/>
      <c r="Y989" s="407"/>
      <c r="Z989" s="407"/>
    </row>
    <row r="990" spans="1:26" ht="12.75" customHeight="1">
      <c r="A990" s="407"/>
      <c r="B990" s="407"/>
      <c r="C990" s="544"/>
      <c r="D990" s="544"/>
      <c r="E990" s="544"/>
      <c r="F990" s="407"/>
      <c r="G990" s="407"/>
      <c r="H990" s="407"/>
      <c r="I990" s="407"/>
      <c r="J990" s="407"/>
      <c r="K990" s="407"/>
      <c r="L990" s="407"/>
      <c r="M990" s="407"/>
      <c r="N990" s="407"/>
      <c r="O990" s="407"/>
      <c r="P990" s="407"/>
      <c r="Q990" s="407"/>
      <c r="R990" s="407"/>
      <c r="S990" s="407"/>
      <c r="T990" s="407"/>
      <c r="U990" s="407"/>
      <c r="V990" s="407"/>
      <c r="W990" s="407"/>
      <c r="X990" s="407"/>
      <c r="Y990" s="407"/>
      <c r="Z990" s="407"/>
    </row>
    <row r="991" spans="1:26" ht="12.75" customHeight="1">
      <c r="A991" s="407"/>
      <c r="B991" s="407"/>
      <c r="C991" s="544"/>
      <c r="D991" s="544"/>
      <c r="E991" s="544"/>
      <c r="F991" s="407"/>
      <c r="G991" s="407"/>
      <c r="H991" s="407"/>
      <c r="I991" s="407"/>
      <c r="J991" s="407"/>
      <c r="K991" s="407"/>
      <c r="L991" s="407"/>
      <c r="M991" s="407"/>
      <c r="N991" s="407"/>
      <c r="O991" s="407"/>
      <c r="P991" s="407"/>
      <c r="Q991" s="407"/>
      <c r="R991" s="407"/>
      <c r="S991" s="407"/>
      <c r="T991" s="407"/>
      <c r="U991" s="407"/>
      <c r="V991" s="407"/>
      <c r="W991" s="407"/>
      <c r="X991" s="407"/>
      <c r="Y991" s="407"/>
      <c r="Z991" s="407"/>
    </row>
    <row r="992" spans="1:26" ht="12.75" customHeight="1">
      <c r="A992" s="407"/>
      <c r="B992" s="407"/>
      <c r="C992" s="544"/>
      <c r="D992" s="544"/>
      <c r="E992" s="544"/>
      <c r="F992" s="407"/>
      <c r="G992" s="407"/>
      <c r="H992" s="407"/>
      <c r="I992" s="407"/>
      <c r="J992" s="407"/>
      <c r="K992" s="407"/>
      <c r="L992" s="407"/>
      <c r="M992" s="407"/>
      <c r="N992" s="407"/>
      <c r="O992" s="407"/>
      <c r="P992" s="407"/>
      <c r="Q992" s="407"/>
      <c r="R992" s="407"/>
      <c r="S992" s="407"/>
      <c r="T992" s="407"/>
      <c r="U992" s="407"/>
      <c r="V992" s="407"/>
      <c r="W992" s="407"/>
      <c r="X992" s="407"/>
      <c r="Y992" s="407"/>
      <c r="Z992" s="407"/>
    </row>
    <row r="993" spans="1:26" ht="12.75" customHeight="1">
      <c r="A993" s="407"/>
      <c r="B993" s="407"/>
      <c r="C993" s="544"/>
      <c r="D993" s="544"/>
      <c r="E993" s="544"/>
      <c r="F993" s="407"/>
      <c r="G993" s="407"/>
      <c r="H993" s="407"/>
      <c r="I993" s="407"/>
      <c r="J993" s="407"/>
      <c r="K993" s="407"/>
      <c r="L993" s="407"/>
      <c r="M993" s="407"/>
      <c r="N993" s="407"/>
      <c r="O993" s="407"/>
      <c r="P993" s="407"/>
      <c r="Q993" s="407"/>
      <c r="R993" s="407"/>
      <c r="S993" s="407"/>
      <c r="T993" s="407"/>
      <c r="U993" s="407"/>
      <c r="V993" s="407"/>
      <c r="W993" s="407"/>
      <c r="X993" s="407"/>
      <c r="Y993" s="407"/>
      <c r="Z993" s="407"/>
    </row>
    <row r="994" spans="1:26" ht="12.75" customHeight="1">
      <c r="A994" s="407"/>
      <c r="B994" s="407"/>
      <c r="C994" s="544"/>
      <c r="D994" s="544"/>
      <c r="E994" s="544"/>
      <c r="F994" s="407"/>
      <c r="G994" s="407"/>
      <c r="H994" s="407"/>
      <c r="I994" s="407"/>
      <c r="J994" s="407"/>
      <c r="K994" s="407"/>
      <c r="L994" s="407"/>
      <c r="M994" s="407"/>
      <c r="N994" s="407"/>
      <c r="O994" s="407"/>
      <c r="P994" s="407"/>
      <c r="Q994" s="407"/>
      <c r="R994" s="407"/>
      <c r="S994" s="407"/>
      <c r="T994" s="407"/>
      <c r="U994" s="407"/>
      <c r="V994" s="407"/>
      <c r="W994" s="407"/>
      <c r="X994" s="407"/>
      <c r="Y994" s="407"/>
      <c r="Z994" s="407"/>
    </row>
    <row r="995" spans="1:26" ht="12.75" customHeight="1">
      <c r="A995" s="407"/>
      <c r="B995" s="407"/>
      <c r="C995" s="544"/>
      <c r="D995" s="544"/>
      <c r="E995" s="544"/>
      <c r="F995" s="407"/>
      <c r="G995" s="407"/>
      <c r="H995" s="407"/>
      <c r="I995" s="407"/>
      <c r="J995" s="407"/>
      <c r="K995" s="407"/>
      <c r="L995" s="407"/>
      <c r="M995" s="407"/>
      <c r="N995" s="407"/>
      <c r="O995" s="407"/>
      <c r="P995" s="407"/>
      <c r="Q995" s="407"/>
      <c r="R995" s="407"/>
      <c r="S995" s="407"/>
      <c r="T995" s="407"/>
      <c r="U995" s="407"/>
      <c r="V995" s="407"/>
      <c r="W995" s="407"/>
      <c r="X995" s="407"/>
      <c r="Y995" s="407"/>
      <c r="Z995" s="407"/>
    </row>
    <row r="996" spans="1:26" ht="12.75" customHeight="1">
      <c r="A996" s="407"/>
      <c r="B996" s="407"/>
      <c r="C996" s="544"/>
      <c r="D996" s="544"/>
      <c r="E996" s="544"/>
      <c r="F996" s="407"/>
      <c r="G996" s="407"/>
      <c r="H996" s="407"/>
      <c r="I996" s="407"/>
      <c r="J996" s="407"/>
      <c r="K996" s="407"/>
      <c r="L996" s="407"/>
      <c r="M996" s="407"/>
      <c r="N996" s="407"/>
      <c r="O996" s="407"/>
      <c r="P996" s="407"/>
      <c r="Q996" s="407"/>
      <c r="R996" s="407"/>
      <c r="S996" s="407"/>
      <c r="T996" s="407"/>
      <c r="U996" s="407"/>
      <c r="V996" s="407"/>
      <c r="W996" s="407"/>
      <c r="X996" s="407"/>
      <c r="Y996" s="407"/>
      <c r="Z996" s="407"/>
    </row>
    <row r="997" spans="1:26" ht="12.75" customHeight="1">
      <c r="A997" s="407"/>
      <c r="B997" s="407"/>
      <c r="C997" s="544"/>
      <c r="D997" s="544"/>
      <c r="E997" s="544"/>
      <c r="F997" s="407"/>
      <c r="G997" s="407"/>
      <c r="H997" s="407"/>
      <c r="I997" s="407"/>
      <c r="J997" s="407"/>
      <c r="K997" s="407"/>
      <c r="L997" s="407"/>
      <c r="M997" s="407"/>
      <c r="N997" s="407"/>
      <c r="O997" s="407"/>
      <c r="P997" s="407"/>
      <c r="Q997" s="407"/>
      <c r="R997" s="407"/>
      <c r="S997" s="407"/>
      <c r="T997" s="407"/>
      <c r="U997" s="407"/>
      <c r="V997" s="407"/>
      <c r="W997" s="407"/>
      <c r="X997" s="407"/>
      <c r="Y997" s="407"/>
      <c r="Z997" s="407"/>
    </row>
    <row r="998" spans="1:26" ht="12.75" customHeight="1">
      <c r="A998" s="407"/>
      <c r="B998" s="407"/>
      <c r="C998" s="544"/>
      <c r="D998" s="544"/>
      <c r="E998" s="544"/>
      <c r="F998" s="407"/>
      <c r="G998" s="407"/>
      <c r="H998" s="407"/>
      <c r="I998" s="407"/>
      <c r="J998" s="407"/>
      <c r="K998" s="407"/>
      <c r="L998" s="407"/>
      <c r="M998" s="407"/>
      <c r="N998" s="407"/>
      <c r="O998" s="407"/>
      <c r="P998" s="407"/>
      <c r="Q998" s="407"/>
      <c r="R998" s="407"/>
      <c r="S998" s="407"/>
      <c r="T998" s="407"/>
      <c r="U998" s="407"/>
      <c r="V998" s="407"/>
      <c r="W998" s="407"/>
      <c r="X998" s="407"/>
      <c r="Y998" s="407"/>
      <c r="Z998" s="407"/>
    </row>
    <row r="999" spans="1:26" ht="12.75" customHeight="1">
      <c r="A999" s="407"/>
      <c r="B999" s="407"/>
      <c r="C999" s="544"/>
      <c r="D999" s="544"/>
      <c r="E999" s="544"/>
      <c r="F999" s="407"/>
      <c r="G999" s="407"/>
      <c r="H999" s="407"/>
      <c r="I999" s="407"/>
      <c r="J999" s="407"/>
      <c r="K999" s="407"/>
      <c r="L999" s="407"/>
      <c r="M999" s="407"/>
      <c r="N999" s="407"/>
      <c r="O999" s="407"/>
      <c r="P999" s="407"/>
      <c r="Q999" s="407"/>
      <c r="R999" s="407"/>
      <c r="S999" s="407"/>
      <c r="T999" s="407"/>
      <c r="U999" s="407"/>
      <c r="V999" s="407"/>
      <c r="W999" s="407"/>
      <c r="X999" s="407"/>
      <c r="Y999" s="407"/>
      <c r="Z999" s="407"/>
    </row>
    <row r="1000" spans="1:26" ht="12.75" customHeight="1">
      <c r="A1000" s="407"/>
      <c r="B1000" s="407"/>
      <c r="C1000" s="544"/>
      <c r="D1000" s="544"/>
      <c r="E1000" s="544"/>
      <c r="F1000" s="407"/>
      <c r="G1000" s="407"/>
      <c r="H1000" s="407"/>
      <c r="I1000" s="407"/>
      <c r="J1000" s="407"/>
      <c r="K1000" s="407"/>
      <c r="L1000" s="407"/>
      <c r="M1000" s="407"/>
      <c r="N1000" s="407"/>
      <c r="O1000" s="407"/>
      <c r="P1000" s="407"/>
      <c r="Q1000" s="407"/>
      <c r="R1000" s="407"/>
      <c r="S1000" s="407"/>
      <c r="T1000" s="407"/>
      <c r="U1000" s="407"/>
      <c r="V1000" s="407"/>
      <c r="W1000" s="407"/>
      <c r="X1000" s="407"/>
      <c r="Y1000" s="407"/>
      <c r="Z1000" s="407"/>
    </row>
  </sheetData>
  <mergeCells count="10">
    <mergeCell ref="A35:A36"/>
    <mergeCell ref="D37:E40"/>
    <mergeCell ref="C39:C40"/>
    <mergeCell ref="A37:A38"/>
    <mergeCell ref="A39:A40"/>
    <mergeCell ref="A2:A11"/>
    <mergeCell ref="A13:A14"/>
    <mergeCell ref="A16:A22"/>
    <mergeCell ref="A25:A33"/>
    <mergeCell ref="C33:E33"/>
  </mergeCells>
  <pageMargins left="0.7" right="0.7" top="0.75" bottom="0.75" header="0" footer="0"/>
  <pageSetup orientation="landscape"/>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6837"/>
  </sheetPr>
  <dimension ref="A1:Z1000"/>
  <sheetViews>
    <sheetView workbookViewId="0"/>
  </sheetViews>
  <sheetFormatPr defaultColWidth="12.625" defaultRowHeight="15" customHeight="1"/>
  <cols>
    <col min="1" max="1" width="72.5" customWidth="1"/>
    <col min="2" max="2" width="41" customWidth="1"/>
    <col min="3" max="4" width="15" customWidth="1"/>
    <col min="5" max="5" width="43.5" customWidth="1"/>
    <col min="6" max="6" width="29" customWidth="1"/>
    <col min="7" max="7" width="8.5" customWidth="1"/>
    <col min="8" max="26" width="8" customWidth="1"/>
  </cols>
  <sheetData>
    <row r="1" spans="1:26" ht="12.75" customHeight="1">
      <c r="A1" s="518" t="s">
        <v>23</v>
      </c>
      <c r="B1" s="519" t="s">
        <v>870</v>
      </c>
      <c r="C1" s="520" t="s">
        <v>10</v>
      </c>
      <c r="D1" s="520" t="s">
        <v>358</v>
      </c>
      <c r="E1" s="520" t="s">
        <v>359</v>
      </c>
      <c r="F1" s="992"/>
      <c r="H1" s="992"/>
      <c r="I1" s="992"/>
      <c r="J1" s="992"/>
      <c r="K1" s="992"/>
      <c r="L1" s="992"/>
      <c r="M1" s="992"/>
      <c r="N1" s="992"/>
      <c r="O1" s="992"/>
      <c r="P1" s="992"/>
      <c r="Q1" s="992"/>
      <c r="R1" s="992"/>
      <c r="S1" s="992"/>
      <c r="T1" s="992"/>
      <c r="U1" s="992"/>
      <c r="V1" s="992"/>
      <c r="W1" s="992"/>
      <c r="X1" s="992"/>
      <c r="Y1" s="992"/>
      <c r="Z1" s="992"/>
    </row>
    <row r="2" spans="1:26" ht="174" customHeight="1">
      <c r="A2" s="1211" t="s">
        <v>886</v>
      </c>
      <c r="B2" s="521" t="s">
        <v>887</v>
      </c>
      <c r="C2" s="521" t="s">
        <v>167</v>
      </c>
      <c r="D2" s="521" t="s">
        <v>167</v>
      </c>
      <c r="E2" s="521" t="s">
        <v>888</v>
      </c>
      <c r="F2" s="986"/>
      <c r="H2" s="986"/>
      <c r="I2" s="986"/>
      <c r="J2" s="986"/>
      <c r="K2" s="986"/>
      <c r="L2" s="986"/>
      <c r="M2" s="986"/>
      <c r="N2" s="986"/>
      <c r="O2" s="986"/>
      <c r="P2" s="986"/>
      <c r="Q2" s="986"/>
      <c r="R2" s="986"/>
      <c r="S2" s="986"/>
      <c r="T2" s="986"/>
      <c r="U2" s="986"/>
      <c r="V2" s="986"/>
      <c r="W2" s="986"/>
      <c r="X2" s="986"/>
      <c r="Y2" s="986"/>
      <c r="Z2" s="986"/>
    </row>
    <row r="3" spans="1:26" ht="14.25" customHeight="1">
      <c r="A3" s="1278"/>
      <c r="B3" s="530" t="s">
        <v>889</v>
      </c>
      <c r="C3" s="530" t="s">
        <v>167</v>
      </c>
      <c r="D3" s="530" t="s">
        <v>167</v>
      </c>
      <c r="E3" s="530" t="s">
        <v>890</v>
      </c>
      <c r="F3" s="986"/>
      <c r="H3" s="986"/>
      <c r="I3" s="986"/>
      <c r="J3" s="986"/>
      <c r="K3" s="986"/>
      <c r="L3" s="986"/>
      <c r="M3" s="986"/>
      <c r="N3" s="986"/>
      <c r="O3" s="986"/>
      <c r="P3" s="986"/>
      <c r="Q3" s="986"/>
      <c r="R3" s="986"/>
      <c r="S3" s="986"/>
      <c r="T3" s="986"/>
      <c r="U3" s="986"/>
      <c r="V3" s="986"/>
      <c r="W3" s="986"/>
      <c r="X3" s="986"/>
      <c r="Y3" s="986"/>
      <c r="Z3" s="986"/>
    </row>
    <row r="4" spans="1:26" ht="14.25" customHeight="1">
      <c r="A4" s="1278"/>
      <c r="B4" s="530" t="s">
        <v>891</v>
      </c>
      <c r="C4" s="530" t="s">
        <v>167</v>
      </c>
      <c r="D4" s="530" t="s">
        <v>167</v>
      </c>
      <c r="E4" s="530" t="s">
        <v>892</v>
      </c>
      <c r="F4" s="986"/>
      <c r="H4" s="986"/>
      <c r="I4" s="986"/>
      <c r="J4" s="986"/>
      <c r="K4" s="986"/>
      <c r="L4" s="986"/>
      <c r="M4" s="986"/>
      <c r="N4" s="986"/>
      <c r="O4" s="986"/>
      <c r="P4" s="986"/>
      <c r="Q4" s="986"/>
      <c r="R4" s="986"/>
      <c r="S4" s="986"/>
      <c r="T4" s="986"/>
      <c r="U4" s="986"/>
      <c r="V4" s="986"/>
      <c r="W4" s="986"/>
      <c r="X4" s="986"/>
      <c r="Y4" s="986"/>
      <c r="Z4" s="986"/>
    </row>
    <row r="5" spans="1:26" ht="14.25" customHeight="1">
      <c r="A5" s="527" t="s">
        <v>564</v>
      </c>
      <c r="B5" s="528" t="s">
        <v>870</v>
      </c>
      <c r="C5" s="529" t="s">
        <v>10</v>
      </c>
      <c r="D5" s="529" t="s">
        <v>358</v>
      </c>
      <c r="E5" s="529" t="s">
        <v>359</v>
      </c>
      <c r="F5" s="986"/>
      <c r="H5" s="986"/>
      <c r="I5" s="986"/>
      <c r="J5" s="986"/>
      <c r="K5" s="986"/>
      <c r="L5" s="986"/>
      <c r="M5" s="986"/>
      <c r="N5" s="986"/>
      <c r="O5" s="986"/>
      <c r="P5" s="986"/>
      <c r="Q5" s="986"/>
      <c r="R5" s="986"/>
      <c r="S5" s="986"/>
      <c r="T5" s="986"/>
      <c r="U5" s="986"/>
      <c r="V5" s="986"/>
      <c r="W5" s="986"/>
      <c r="X5" s="986"/>
      <c r="Y5" s="986"/>
      <c r="Z5" s="986"/>
    </row>
    <row r="6" spans="1:26" ht="24" customHeight="1">
      <c r="A6" s="1211" t="s">
        <v>565</v>
      </c>
      <c r="B6" s="521" t="s">
        <v>887</v>
      </c>
      <c r="C6" s="522" t="s">
        <v>167</v>
      </c>
      <c r="D6" s="522" t="s">
        <v>167</v>
      </c>
      <c r="E6" s="521" t="s">
        <v>893</v>
      </c>
      <c r="F6" s="986"/>
      <c r="H6" s="986"/>
      <c r="I6" s="986"/>
      <c r="J6" s="986"/>
      <c r="K6" s="986"/>
      <c r="L6" s="986"/>
      <c r="M6" s="986"/>
      <c r="N6" s="986"/>
      <c r="O6" s="986"/>
      <c r="P6" s="986"/>
      <c r="Q6" s="986"/>
      <c r="R6" s="986"/>
      <c r="S6" s="986"/>
      <c r="T6" s="986"/>
      <c r="U6" s="986"/>
      <c r="V6" s="986"/>
      <c r="W6" s="986"/>
      <c r="X6" s="986"/>
      <c r="Y6" s="986"/>
      <c r="Z6" s="986"/>
    </row>
    <row r="7" spans="1:26" ht="36" customHeight="1">
      <c r="A7" s="1279"/>
      <c r="B7" s="530" t="s">
        <v>894</v>
      </c>
      <c r="C7" s="531" t="s">
        <v>167</v>
      </c>
      <c r="D7" s="531" t="s">
        <v>167</v>
      </c>
      <c r="E7" s="531" t="s">
        <v>895</v>
      </c>
      <c r="F7" s="986"/>
      <c r="H7" s="986"/>
      <c r="I7" s="986"/>
      <c r="J7" s="986"/>
      <c r="K7" s="986"/>
      <c r="L7" s="986"/>
      <c r="M7" s="986"/>
      <c r="N7" s="986"/>
      <c r="O7" s="986"/>
      <c r="P7" s="986"/>
      <c r="Q7" s="986"/>
      <c r="R7" s="986"/>
      <c r="S7" s="986"/>
      <c r="T7" s="986"/>
      <c r="U7" s="986"/>
      <c r="V7" s="986"/>
      <c r="W7" s="986"/>
      <c r="X7" s="986"/>
      <c r="Y7" s="986"/>
      <c r="Z7" s="986"/>
    </row>
    <row r="8" spans="1:26" ht="36" customHeight="1">
      <c r="A8" s="527" t="s">
        <v>588</v>
      </c>
      <c r="B8" s="528" t="s">
        <v>870</v>
      </c>
      <c r="C8" s="529" t="s">
        <v>10</v>
      </c>
      <c r="D8" s="529" t="s">
        <v>358</v>
      </c>
      <c r="E8" s="529" t="s">
        <v>359</v>
      </c>
      <c r="F8" s="986"/>
      <c r="H8" s="986"/>
      <c r="I8" s="986"/>
      <c r="J8" s="986"/>
      <c r="K8" s="986"/>
      <c r="L8" s="986"/>
      <c r="M8" s="986"/>
      <c r="N8" s="986"/>
      <c r="O8" s="986"/>
      <c r="P8" s="986"/>
      <c r="Q8" s="986"/>
      <c r="R8" s="986"/>
      <c r="S8" s="986"/>
      <c r="T8" s="986"/>
      <c r="U8" s="986"/>
      <c r="V8" s="986"/>
      <c r="W8" s="986"/>
      <c r="X8" s="986"/>
      <c r="Y8" s="986"/>
      <c r="Z8" s="986"/>
    </row>
    <row r="9" spans="1:26" ht="36" customHeight="1">
      <c r="A9" s="1211" t="s">
        <v>896</v>
      </c>
      <c r="B9" s="521" t="s">
        <v>887</v>
      </c>
      <c r="C9" s="522" t="s">
        <v>167</v>
      </c>
      <c r="D9" s="521" t="s">
        <v>167</v>
      </c>
      <c r="E9" s="521" t="s">
        <v>897</v>
      </c>
      <c r="F9" s="986"/>
      <c r="H9" s="986"/>
      <c r="I9" s="986"/>
      <c r="J9" s="986"/>
      <c r="K9" s="986"/>
      <c r="L9" s="986"/>
      <c r="M9" s="986"/>
      <c r="N9" s="986"/>
      <c r="O9" s="986"/>
      <c r="P9" s="986"/>
      <c r="Q9" s="986"/>
      <c r="R9" s="986"/>
      <c r="S9" s="986"/>
      <c r="T9" s="986"/>
      <c r="U9" s="986"/>
      <c r="V9" s="986"/>
      <c r="W9" s="986"/>
      <c r="X9" s="986"/>
      <c r="Y9" s="986"/>
      <c r="Z9" s="986"/>
    </row>
    <row r="10" spans="1:26" ht="14.25" customHeight="1">
      <c r="A10" s="1278"/>
      <c r="B10" s="523" t="s">
        <v>894</v>
      </c>
      <c r="C10" s="545" t="s">
        <v>167</v>
      </c>
      <c r="D10" s="545" t="s">
        <v>167</v>
      </c>
      <c r="E10" s="546">
        <f>E11+E12</f>
        <v>10785962</v>
      </c>
      <c r="F10" s="986"/>
      <c r="H10" s="986"/>
      <c r="I10" s="986"/>
      <c r="J10" s="986"/>
      <c r="K10" s="986"/>
      <c r="L10" s="986"/>
      <c r="M10" s="986"/>
      <c r="N10" s="986"/>
      <c r="O10" s="986"/>
      <c r="P10" s="986"/>
      <c r="Q10" s="986"/>
      <c r="R10" s="986"/>
      <c r="S10" s="986"/>
      <c r="T10" s="986"/>
      <c r="U10" s="986"/>
      <c r="V10" s="986"/>
      <c r="W10" s="986"/>
      <c r="X10" s="986"/>
      <c r="Y10" s="986"/>
      <c r="Z10" s="986"/>
    </row>
    <row r="11" spans="1:26" ht="14.25" customHeight="1">
      <c r="A11" s="1278"/>
      <c r="B11" s="525" t="s">
        <v>792</v>
      </c>
      <c r="C11" s="525" t="s">
        <v>167</v>
      </c>
      <c r="D11" s="525" t="s">
        <v>167</v>
      </c>
      <c r="E11" s="535">
        <v>1910212</v>
      </c>
      <c r="F11" s="986"/>
      <c r="H11" s="986"/>
      <c r="I11" s="986"/>
      <c r="J11" s="986"/>
      <c r="K11" s="986"/>
      <c r="L11" s="986"/>
      <c r="M11" s="986"/>
      <c r="N11" s="986"/>
      <c r="O11" s="986"/>
      <c r="P11" s="986"/>
      <c r="Q11" s="986"/>
      <c r="R11" s="986"/>
      <c r="S11" s="986"/>
      <c r="T11" s="986"/>
      <c r="U11" s="986"/>
      <c r="V11" s="986"/>
      <c r="W11" s="986"/>
      <c r="X11" s="986"/>
      <c r="Y11" s="986"/>
      <c r="Z11" s="986"/>
    </row>
    <row r="12" spans="1:26" ht="12.75" customHeight="1">
      <c r="A12" s="1278"/>
      <c r="B12" s="525" t="s">
        <v>794</v>
      </c>
      <c r="C12" s="525" t="s">
        <v>167</v>
      </c>
      <c r="D12" s="525" t="s">
        <v>167</v>
      </c>
      <c r="E12" s="535">
        <v>8875750</v>
      </c>
      <c r="F12" s="986"/>
      <c r="H12" s="986"/>
      <c r="I12" s="986"/>
      <c r="J12" s="986"/>
      <c r="K12" s="986"/>
      <c r="L12" s="986"/>
      <c r="M12" s="986"/>
      <c r="N12" s="986"/>
      <c r="O12" s="986"/>
      <c r="P12" s="986"/>
      <c r="Q12" s="986"/>
      <c r="R12" s="986"/>
      <c r="S12" s="986"/>
      <c r="T12" s="986"/>
      <c r="U12" s="986"/>
      <c r="V12" s="986"/>
      <c r="W12" s="986"/>
      <c r="X12" s="986"/>
      <c r="Y12" s="986"/>
      <c r="Z12" s="986"/>
    </row>
    <row r="13" spans="1:26" ht="12.75" customHeight="1">
      <c r="A13" s="1279"/>
      <c r="B13" s="525" t="s">
        <v>795</v>
      </c>
      <c r="C13" s="525" t="s">
        <v>167</v>
      </c>
      <c r="D13" s="525" t="s">
        <v>167</v>
      </c>
      <c r="E13" s="535">
        <v>8875750</v>
      </c>
      <c r="F13" s="986"/>
      <c r="H13" s="986"/>
      <c r="I13" s="986"/>
      <c r="J13" s="986"/>
      <c r="K13" s="986"/>
      <c r="L13" s="986"/>
      <c r="M13" s="986"/>
      <c r="N13" s="986"/>
      <c r="O13" s="986"/>
      <c r="P13" s="986"/>
      <c r="Q13" s="986"/>
      <c r="R13" s="986"/>
      <c r="S13" s="986"/>
      <c r="T13" s="986"/>
      <c r="U13" s="986"/>
      <c r="V13" s="986"/>
      <c r="W13" s="986"/>
      <c r="X13" s="986"/>
      <c r="Y13" s="986"/>
      <c r="Z13" s="986"/>
    </row>
    <row r="14" spans="1:26" ht="17.25" customHeight="1">
      <c r="A14" s="527" t="s">
        <v>73</v>
      </c>
      <c r="B14" s="528" t="s">
        <v>870</v>
      </c>
      <c r="C14" s="529" t="s">
        <v>10</v>
      </c>
      <c r="D14" s="529" t="s">
        <v>358</v>
      </c>
      <c r="E14" s="529" t="s">
        <v>359</v>
      </c>
      <c r="F14" s="986"/>
      <c r="H14" s="986"/>
      <c r="I14" s="986"/>
      <c r="J14" s="986"/>
      <c r="K14" s="986"/>
      <c r="L14" s="986"/>
      <c r="M14" s="986"/>
      <c r="N14" s="986"/>
      <c r="O14" s="986"/>
      <c r="P14" s="986"/>
      <c r="Q14" s="986"/>
      <c r="R14" s="986"/>
      <c r="S14" s="986"/>
      <c r="T14" s="986"/>
      <c r="U14" s="986"/>
      <c r="V14" s="986"/>
      <c r="W14" s="986"/>
      <c r="X14" s="986"/>
      <c r="Y14" s="986"/>
      <c r="Z14" s="986"/>
    </row>
    <row r="15" spans="1:26" ht="12.75" customHeight="1">
      <c r="A15" s="1218" t="s">
        <v>898</v>
      </c>
      <c r="B15" s="521" t="s">
        <v>887</v>
      </c>
      <c r="C15" s="522" t="s">
        <v>167</v>
      </c>
      <c r="D15" s="521" t="s">
        <v>167</v>
      </c>
      <c r="E15" s="521" t="s">
        <v>899</v>
      </c>
      <c r="F15" s="986"/>
      <c r="H15" s="986"/>
      <c r="I15" s="986"/>
      <c r="J15" s="986"/>
      <c r="K15" s="986"/>
      <c r="L15" s="986"/>
      <c r="M15" s="986"/>
      <c r="N15" s="986"/>
      <c r="O15" s="986"/>
      <c r="P15" s="986"/>
      <c r="Q15" s="986"/>
      <c r="R15" s="986"/>
      <c r="S15" s="986"/>
      <c r="T15" s="986"/>
      <c r="U15" s="986"/>
      <c r="V15" s="986"/>
      <c r="W15" s="986"/>
      <c r="X15" s="986"/>
      <c r="Y15" s="986"/>
      <c r="Z15" s="986"/>
    </row>
    <row r="16" spans="1:26" ht="12.75" customHeight="1">
      <c r="A16" s="1278"/>
      <c r="B16" s="523" t="s">
        <v>894</v>
      </c>
      <c r="C16" s="523" t="s">
        <v>167</v>
      </c>
      <c r="D16" s="523" t="s">
        <v>167</v>
      </c>
      <c r="E16" s="545">
        <v>6</v>
      </c>
      <c r="F16" s="986"/>
      <c r="H16" s="986"/>
      <c r="I16" s="986"/>
      <c r="J16" s="986"/>
      <c r="K16" s="986"/>
      <c r="L16" s="986"/>
      <c r="M16" s="986"/>
      <c r="N16" s="986"/>
      <c r="O16" s="986"/>
      <c r="P16" s="986"/>
      <c r="Q16" s="986"/>
      <c r="R16" s="986"/>
      <c r="S16" s="986"/>
      <c r="T16" s="986"/>
      <c r="U16" s="986"/>
      <c r="V16" s="986"/>
      <c r="W16" s="986"/>
      <c r="X16" s="986"/>
      <c r="Y16" s="986"/>
      <c r="Z16" s="986"/>
    </row>
    <row r="17" spans="1:26" ht="30.75" customHeight="1">
      <c r="A17" s="1278"/>
      <c r="B17" s="525" t="s">
        <v>797</v>
      </c>
      <c r="C17" s="525" t="s">
        <v>167</v>
      </c>
      <c r="D17" s="525" t="s">
        <v>167</v>
      </c>
      <c r="E17" s="525">
        <v>0</v>
      </c>
      <c r="F17" s="986"/>
      <c r="H17" s="986"/>
      <c r="I17" s="986"/>
      <c r="J17" s="986"/>
      <c r="K17" s="986"/>
      <c r="L17" s="986"/>
      <c r="M17" s="986"/>
      <c r="N17" s="986"/>
      <c r="O17" s="986"/>
      <c r="P17" s="986"/>
      <c r="Q17" s="986"/>
      <c r="R17" s="986"/>
      <c r="S17" s="986"/>
      <c r="T17" s="986"/>
      <c r="U17" s="986"/>
      <c r="V17" s="986"/>
      <c r="W17" s="986"/>
      <c r="X17" s="986"/>
      <c r="Y17" s="986"/>
      <c r="Z17" s="986"/>
    </row>
    <row r="18" spans="1:26" ht="30.75" customHeight="1">
      <c r="A18" s="1278"/>
      <c r="B18" s="525" t="s">
        <v>798</v>
      </c>
      <c r="C18" s="525" t="s">
        <v>167</v>
      </c>
      <c r="D18" s="525" t="s">
        <v>167</v>
      </c>
      <c r="E18" s="525">
        <v>6</v>
      </c>
      <c r="F18" s="986"/>
      <c r="H18" s="986"/>
      <c r="I18" s="986"/>
      <c r="J18" s="986"/>
      <c r="K18" s="986"/>
      <c r="L18" s="986"/>
      <c r="M18" s="986"/>
      <c r="N18" s="986"/>
      <c r="O18" s="986"/>
      <c r="P18" s="986"/>
      <c r="Q18" s="986"/>
      <c r="R18" s="986"/>
      <c r="S18" s="986"/>
      <c r="T18" s="986"/>
      <c r="U18" s="986"/>
      <c r="V18" s="986"/>
      <c r="W18" s="986"/>
      <c r="X18" s="986"/>
      <c r="Y18" s="986"/>
      <c r="Z18" s="986"/>
    </row>
    <row r="19" spans="1:26" ht="30.75" customHeight="1">
      <c r="A19" s="1278"/>
      <c r="B19" s="525" t="s">
        <v>799</v>
      </c>
      <c r="C19" s="525" t="s">
        <v>167</v>
      </c>
      <c r="D19" s="525" t="s">
        <v>167</v>
      </c>
      <c r="E19" s="525">
        <v>0</v>
      </c>
      <c r="F19" s="986"/>
      <c r="H19" s="986"/>
      <c r="I19" s="986"/>
      <c r="J19" s="986"/>
      <c r="K19" s="986"/>
      <c r="L19" s="986"/>
      <c r="M19" s="986"/>
      <c r="N19" s="986"/>
      <c r="O19" s="986"/>
      <c r="P19" s="986"/>
      <c r="Q19" s="986"/>
      <c r="R19" s="986"/>
      <c r="S19" s="986"/>
      <c r="T19" s="986"/>
      <c r="U19" s="986"/>
      <c r="V19" s="986"/>
      <c r="W19" s="986"/>
      <c r="X19" s="986"/>
      <c r="Y19" s="986"/>
      <c r="Z19" s="986"/>
    </row>
    <row r="20" spans="1:26" ht="30.75" customHeight="1">
      <c r="A20" s="1278"/>
      <c r="B20" s="525" t="s">
        <v>800</v>
      </c>
      <c r="C20" s="525" t="s">
        <v>167</v>
      </c>
      <c r="D20" s="525" t="s">
        <v>167</v>
      </c>
      <c r="E20" s="525">
        <v>0</v>
      </c>
      <c r="F20" s="986"/>
      <c r="H20" s="986"/>
      <c r="I20" s="986"/>
      <c r="J20" s="986"/>
      <c r="K20" s="986"/>
      <c r="L20" s="986"/>
      <c r="M20" s="986"/>
      <c r="N20" s="986"/>
      <c r="O20" s="986"/>
      <c r="P20" s="986"/>
      <c r="Q20" s="986"/>
      <c r="R20" s="986"/>
      <c r="S20" s="986"/>
      <c r="T20" s="986"/>
      <c r="U20" s="986"/>
      <c r="V20" s="986"/>
      <c r="W20" s="986"/>
      <c r="X20" s="986"/>
      <c r="Y20" s="986"/>
      <c r="Z20" s="986"/>
    </row>
    <row r="21" spans="1:26" ht="30.75" customHeight="1">
      <c r="A21" s="1279"/>
      <c r="B21" s="525" t="s">
        <v>801</v>
      </c>
      <c r="C21" s="525" t="s">
        <v>167</v>
      </c>
      <c r="D21" s="525" t="s">
        <v>167</v>
      </c>
      <c r="E21" s="525">
        <v>0</v>
      </c>
      <c r="F21" s="986"/>
      <c r="H21" s="986"/>
      <c r="I21" s="986"/>
      <c r="J21" s="986"/>
      <c r="K21" s="986"/>
      <c r="L21" s="986"/>
      <c r="M21" s="986"/>
      <c r="N21" s="986"/>
      <c r="O21" s="986"/>
      <c r="P21" s="986"/>
      <c r="Q21" s="986"/>
      <c r="R21" s="986"/>
      <c r="S21" s="986"/>
      <c r="T21" s="986"/>
      <c r="U21" s="986"/>
      <c r="V21" s="986"/>
      <c r="W21" s="986"/>
      <c r="X21" s="986"/>
      <c r="Y21" s="986"/>
      <c r="Z21" s="986"/>
    </row>
    <row r="22" spans="1:26" ht="30.75" customHeight="1">
      <c r="A22" s="542" t="s">
        <v>137</v>
      </c>
      <c r="B22" s="1053" t="s">
        <v>870</v>
      </c>
      <c r="C22" s="1054" t="s">
        <v>10</v>
      </c>
      <c r="D22" s="1054" t="s">
        <v>358</v>
      </c>
      <c r="E22" s="547" t="s">
        <v>359</v>
      </c>
      <c r="F22" s="407"/>
      <c r="H22" s="986"/>
      <c r="I22" s="986"/>
      <c r="J22" s="986"/>
      <c r="K22" s="986"/>
      <c r="L22" s="986"/>
      <c r="M22" s="986"/>
      <c r="N22" s="986"/>
      <c r="O22" s="986"/>
      <c r="P22" s="986"/>
      <c r="Q22" s="986"/>
      <c r="R22" s="986"/>
      <c r="S22" s="986"/>
      <c r="T22" s="986"/>
      <c r="U22" s="986"/>
      <c r="V22" s="986"/>
      <c r="W22" s="986"/>
      <c r="X22" s="986"/>
      <c r="Y22" s="986"/>
      <c r="Z22" s="986"/>
    </row>
    <row r="23" spans="1:26" ht="12.75" customHeight="1">
      <c r="A23" s="1213" t="s">
        <v>900</v>
      </c>
      <c r="B23" s="1055" t="s">
        <v>806</v>
      </c>
      <c r="C23" s="1056" t="s">
        <v>167</v>
      </c>
      <c r="D23" s="1057">
        <v>2</v>
      </c>
      <c r="E23" s="548" t="s">
        <v>901</v>
      </c>
      <c r="F23" s="407"/>
      <c r="H23" s="986"/>
      <c r="I23" s="986"/>
      <c r="J23" s="986"/>
      <c r="K23" s="986"/>
      <c r="L23" s="986"/>
      <c r="M23" s="986"/>
      <c r="N23" s="986"/>
      <c r="O23" s="986"/>
      <c r="P23" s="986"/>
      <c r="Q23" s="986"/>
      <c r="R23" s="986"/>
      <c r="S23" s="986"/>
      <c r="T23" s="986"/>
      <c r="U23" s="986"/>
      <c r="V23" s="986"/>
      <c r="W23" s="986"/>
      <c r="X23" s="986"/>
      <c r="Y23" s="986"/>
      <c r="Z23" s="986"/>
    </row>
    <row r="24" spans="1:26" ht="84" customHeight="1">
      <c r="A24" s="1278"/>
      <c r="B24" s="523" t="s">
        <v>894</v>
      </c>
      <c r="C24" s="1058" t="s">
        <v>167</v>
      </c>
      <c r="D24" s="1058">
        <v>3</v>
      </c>
      <c r="E24" s="1058">
        <v>3</v>
      </c>
      <c r="F24" s="407"/>
      <c r="H24" s="986"/>
      <c r="I24" s="986"/>
      <c r="J24" s="986"/>
      <c r="K24" s="986"/>
      <c r="L24" s="986"/>
      <c r="M24" s="986"/>
      <c r="N24" s="986"/>
      <c r="O24" s="986"/>
      <c r="P24" s="986"/>
      <c r="Q24" s="986"/>
      <c r="R24" s="986"/>
      <c r="S24" s="986"/>
      <c r="T24" s="986"/>
      <c r="U24" s="986"/>
      <c r="V24" s="986"/>
      <c r="W24" s="986"/>
      <c r="X24" s="986"/>
      <c r="Y24" s="986"/>
      <c r="Z24" s="986"/>
    </row>
    <row r="25" spans="1:26" ht="14.25" customHeight="1">
      <c r="A25" s="1279"/>
      <c r="B25" s="1057" t="s">
        <v>807</v>
      </c>
      <c r="C25" s="1217" t="s">
        <v>902</v>
      </c>
      <c r="D25" s="1277"/>
      <c r="E25" s="1277"/>
      <c r="F25" s="407"/>
      <c r="H25" s="986"/>
      <c r="I25" s="986"/>
      <c r="J25" s="986"/>
      <c r="K25" s="986"/>
      <c r="L25" s="986"/>
      <c r="M25" s="986"/>
      <c r="N25" s="986"/>
      <c r="O25" s="986"/>
      <c r="P25" s="986"/>
      <c r="Q25" s="986"/>
      <c r="R25" s="986"/>
      <c r="S25" s="986"/>
      <c r="T25" s="986"/>
      <c r="U25" s="986"/>
      <c r="V25" s="986"/>
      <c r="W25" s="986"/>
      <c r="X25" s="986"/>
      <c r="Y25" s="986"/>
      <c r="Z25" s="986"/>
    </row>
    <row r="26" spans="1:26" ht="14.25" customHeight="1">
      <c r="A26" s="527" t="s">
        <v>142</v>
      </c>
      <c r="B26" s="528" t="s">
        <v>870</v>
      </c>
      <c r="C26" s="529" t="s">
        <v>10</v>
      </c>
      <c r="D26" s="529" t="s">
        <v>358</v>
      </c>
      <c r="E26" s="529" t="s">
        <v>359</v>
      </c>
      <c r="F26" s="407"/>
      <c r="H26" s="986"/>
      <c r="I26" s="986"/>
      <c r="J26" s="986"/>
      <c r="K26" s="986"/>
      <c r="L26" s="986"/>
      <c r="M26" s="986"/>
      <c r="N26" s="986"/>
      <c r="O26" s="986"/>
      <c r="P26" s="986"/>
      <c r="Q26" s="986"/>
      <c r="R26" s="986"/>
      <c r="S26" s="986"/>
      <c r="T26" s="986"/>
      <c r="U26" s="986"/>
      <c r="V26" s="986"/>
      <c r="W26" s="986"/>
      <c r="X26" s="986"/>
      <c r="Y26" s="986"/>
      <c r="Z26" s="986"/>
    </row>
    <row r="27" spans="1:26" ht="14.25" customHeight="1">
      <c r="A27" s="1211" t="s">
        <v>875</v>
      </c>
      <c r="B27" s="521" t="s">
        <v>903</v>
      </c>
      <c r="C27" s="521" t="s">
        <v>167</v>
      </c>
      <c r="D27" s="540">
        <v>2</v>
      </c>
      <c r="E27" s="541">
        <v>8</v>
      </c>
      <c r="F27" s="407"/>
      <c r="H27" s="986"/>
      <c r="I27" s="986"/>
      <c r="J27" s="986"/>
      <c r="K27" s="986"/>
      <c r="L27" s="986"/>
      <c r="M27" s="986"/>
      <c r="N27" s="986"/>
      <c r="O27" s="986"/>
      <c r="P27" s="986"/>
      <c r="Q27" s="986"/>
      <c r="R27" s="986"/>
      <c r="S27" s="986"/>
      <c r="T27" s="986"/>
      <c r="U27" s="986"/>
      <c r="V27" s="986"/>
      <c r="W27" s="986"/>
      <c r="X27" s="986"/>
      <c r="Y27" s="986"/>
      <c r="Z27" s="986"/>
    </row>
    <row r="28" spans="1:26" ht="14.25" customHeight="1">
      <c r="A28" s="1278"/>
      <c r="B28" s="530" t="s">
        <v>894</v>
      </c>
      <c r="C28" s="530" t="s">
        <v>167</v>
      </c>
      <c r="D28" s="531">
        <v>8</v>
      </c>
      <c r="E28" s="531">
        <v>9</v>
      </c>
      <c r="F28" s="407"/>
      <c r="H28" s="986"/>
      <c r="I28" s="986"/>
      <c r="J28" s="986"/>
      <c r="K28" s="986"/>
      <c r="L28" s="986"/>
      <c r="M28" s="986"/>
      <c r="N28" s="986"/>
      <c r="O28" s="986"/>
      <c r="P28" s="986"/>
      <c r="Q28" s="986"/>
      <c r="R28" s="986"/>
      <c r="S28" s="986"/>
      <c r="T28" s="986"/>
      <c r="U28" s="986"/>
      <c r="V28" s="986"/>
      <c r="W28" s="986"/>
      <c r="X28" s="986"/>
      <c r="Y28" s="986"/>
      <c r="Z28" s="986"/>
    </row>
    <row r="29" spans="1:26" ht="14.25" customHeight="1">
      <c r="A29" s="1278"/>
      <c r="B29" s="521" t="s">
        <v>904</v>
      </c>
      <c r="C29" s="521" t="s">
        <v>167</v>
      </c>
      <c r="D29" s="540" t="s">
        <v>167</v>
      </c>
      <c r="E29" s="541">
        <v>4</v>
      </c>
      <c r="F29" s="407"/>
      <c r="H29" s="986"/>
      <c r="I29" s="986"/>
      <c r="J29" s="986"/>
      <c r="K29" s="986"/>
      <c r="L29" s="986"/>
      <c r="M29" s="986"/>
      <c r="N29" s="986"/>
      <c r="O29" s="986"/>
      <c r="P29" s="986"/>
      <c r="Q29" s="986"/>
      <c r="R29" s="986"/>
      <c r="S29" s="986"/>
      <c r="T29" s="986"/>
      <c r="U29" s="986"/>
      <c r="V29" s="986"/>
      <c r="W29" s="986"/>
      <c r="X29" s="986"/>
      <c r="Y29" s="986"/>
      <c r="Z29" s="986"/>
    </row>
    <row r="30" spans="1:26" ht="14.25" customHeight="1">
      <c r="A30" s="1278"/>
      <c r="B30" s="530" t="s">
        <v>879</v>
      </c>
      <c r="C30" s="530" t="s">
        <v>167</v>
      </c>
      <c r="D30" s="531">
        <v>0</v>
      </c>
      <c r="E30" s="531">
        <v>6</v>
      </c>
      <c r="F30" s="407"/>
      <c r="H30" s="986"/>
      <c r="I30" s="986"/>
      <c r="J30" s="986"/>
      <c r="K30" s="986"/>
      <c r="L30" s="986"/>
      <c r="M30" s="986"/>
      <c r="N30" s="986"/>
      <c r="O30" s="986"/>
      <c r="P30" s="986"/>
      <c r="Q30" s="986"/>
      <c r="R30" s="986"/>
      <c r="S30" s="986"/>
      <c r="T30" s="986"/>
      <c r="U30" s="986"/>
      <c r="V30" s="986"/>
      <c r="W30" s="986"/>
      <c r="X30" s="986"/>
      <c r="Y30" s="986"/>
      <c r="Z30" s="986"/>
    </row>
    <row r="31" spans="1:26" ht="12.75" customHeight="1">
      <c r="A31" s="1278"/>
      <c r="B31" s="521" t="s">
        <v>905</v>
      </c>
      <c r="C31" s="521" t="s">
        <v>167</v>
      </c>
      <c r="D31" s="540" t="s">
        <v>167</v>
      </c>
      <c r="E31" s="541">
        <v>4</v>
      </c>
      <c r="F31" s="407"/>
      <c r="H31" s="986"/>
      <c r="I31" s="986"/>
      <c r="J31" s="986"/>
      <c r="K31" s="986"/>
      <c r="L31" s="986"/>
      <c r="M31" s="986"/>
      <c r="N31" s="986"/>
      <c r="O31" s="986"/>
      <c r="P31" s="986"/>
      <c r="Q31" s="986"/>
      <c r="R31" s="986"/>
      <c r="S31" s="986"/>
      <c r="T31" s="986"/>
      <c r="U31" s="986"/>
      <c r="V31" s="986"/>
      <c r="W31" s="986"/>
      <c r="X31" s="986"/>
      <c r="Y31" s="986"/>
      <c r="Z31" s="986"/>
    </row>
    <row r="32" spans="1:26" ht="24" customHeight="1">
      <c r="A32" s="1278"/>
      <c r="B32" s="530" t="s">
        <v>881</v>
      </c>
      <c r="C32" s="530" t="s">
        <v>167</v>
      </c>
      <c r="D32" s="531">
        <v>0</v>
      </c>
      <c r="E32" s="531">
        <v>6</v>
      </c>
      <c r="F32" s="407"/>
      <c r="H32" s="986"/>
      <c r="I32" s="986"/>
      <c r="J32" s="986"/>
      <c r="K32" s="986"/>
      <c r="L32" s="986"/>
      <c r="M32" s="986"/>
      <c r="N32" s="986"/>
      <c r="O32" s="986"/>
      <c r="P32" s="986"/>
      <c r="Q32" s="986"/>
      <c r="R32" s="986"/>
      <c r="S32" s="986"/>
      <c r="T32" s="986"/>
      <c r="U32" s="986"/>
      <c r="V32" s="986"/>
      <c r="W32" s="986"/>
      <c r="X32" s="986"/>
      <c r="Y32" s="986"/>
      <c r="Z32" s="986"/>
    </row>
    <row r="33" spans="1:26" ht="14.25" customHeight="1">
      <c r="A33" s="1279"/>
      <c r="B33" s="529" t="s">
        <v>807</v>
      </c>
      <c r="C33" s="1212" t="s">
        <v>902</v>
      </c>
      <c r="D33" s="1293"/>
      <c r="E33" s="1294"/>
      <c r="F33" s="407"/>
      <c r="H33" s="986"/>
      <c r="I33" s="986"/>
      <c r="J33" s="986"/>
      <c r="K33" s="986"/>
      <c r="L33" s="986"/>
      <c r="M33" s="986"/>
      <c r="N33" s="986"/>
      <c r="O33" s="986"/>
      <c r="P33" s="986"/>
      <c r="Q33" s="986"/>
      <c r="R33" s="986"/>
      <c r="S33" s="986"/>
      <c r="T33" s="986"/>
      <c r="U33" s="986"/>
      <c r="V33" s="986"/>
      <c r="W33" s="986"/>
      <c r="X33" s="986"/>
      <c r="Y33" s="986"/>
      <c r="Z33" s="986"/>
    </row>
    <row r="34" spans="1:26" ht="13.5" customHeight="1">
      <c r="A34" s="1216" t="s">
        <v>83</v>
      </c>
      <c r="B34" s="543" t="s">
        <v>628</v>
      </c>
      <c r="C34" s="543" t="s">
        <v>84</v>
      </c>
      <c r="D34" s="1214" t="s">
        <v>870</v>
      </c>
      <c r="E34" s="1295"/>
      <c r="F34" s="407"/>
      <c r="H34" s="986"/>
      <c r="I34" s="986"/>
      <c r="J34" s="986"/>
      <c r="K34" s="986"/>
      <c r="L34" s="986"/>
      <c r="M34" s="986"/>
      <c r="N34" s="986"/>
      <c r="O34" s="986"/>
      <c r="P34" s="986"/>
      <c r="Q34" s="986"/>
      <c r="R34" s="986"/>
      <c r="S34" s="986"/>
      <c r="T34" s="986"/>
      <c r="U34" s="986"/>
      <c r="V34" s="986"/>
      <c r="W34" s="986"/>
      <c r="X34" s="986"/>
      <c r="Y34" s="986"/>
      <c r="Z34" s="986"/>
    </row>
    <row r="35" spans="1:26" ht="36.75" customHeight="1">
      <c r="A35" s="1279"/>
      <c r="B35" s="522" t="s">
        <v>870</v>
      </c>
      <c r="C35" s="522" t="s">
        <v>870</v>
      </c>
      <c r="D35" s="1296"/>
      <c r="E35" s="1286"/>
      <c r="F35" s="407"/>
      <c r="H35" s="986"/>
      <c r="I35" s="986"/>
      <c r="J35" s="986"/>
      <c r="K35" s="986"/>
      <c r="L35" s="986"/>
      <c r="M35" s="986"/>
      <c r="N35" s="986"/>
      <c r="O35" s="986"/>
      <c r="P35" s="986"/>
      <c r="Q35" s="986"/>
      <c r="R35" s="986"/>
      <c r="S35" s="986"/>
      <c r="T35" s="986"/>
      <c r="U35" s="986"/>
      <c r="V35" s="986"/>
      <c r="W35" s="986"/>
      <c r="X35" s="986"/>
      <c r="Y35" s="986"/>
      <c r="Z35" s="986"/>
    </row>
    <row r="36" spans="1:26" ht="14.25" customHeight="1">
      <c r="A36" s="1216" t="s">
        <v>87</v>
      </c>
      <c r="B36" s="543" t="s">
        <v>631</v>
      </c>
      <c r="C36" s="1215" t="s">
        <v>870</v>
      </c>
      <c r="D36" s="1296"/>
      <c r="E36" s="1286"/>
      <c r="F36" s="407"/>
      <c r="H36" s="407"/>
      <c r="I36" s="407"/>
      <c r="J36" s="407"/>
      <c r="K36" s="407"/>
      <c r="L36" s="407"/>
      <c r="M36" s="407"/>
      <c r="N36" s="407"/>
      <c r="O36" s="407"/>
      <c r="P36" s="407"/>
      <c r="Q36" s="407"/>
      <c r="R36" s="407"/>
      <c r="S36" s="407"/>
      <c r="T36" s="407"/>
      <c r="U36" s="407"/>
      <c r="V36" s="407"/>
      <c r="W36" s="407"/>
      <c r="X36" s="407"/>
      <c r="Y36" s="407"/>
      <c r="Z36" s="407"/>
    </row>
    <row r="37" spans="1:26" ht="28.5" customHeight="1">
      <c r="A37" s="1279"/>
      <c r="B37" s="522" t="s">
        <v>870</v>
      </c>
      <c r="C37" s="1297"/>
      <c r="D37" s="1298"/>
      <c r="E37" s="1289"/>
      <c r="F37" s="407"/>
      <c r="H37" s="407"/>
      <c r="I37" s="407"/>
      <c r="J37" s="407"/>
      <c r="K37" s="407"/>
      <c r="L37" s="407"/>
      <c r="M37" s="407"/>
      <c r="N37" s="407"/>
      <c r="O37" s="407"/>
      <c r="P37" s="407"/>
      <c r="Q37" s="407"/>
      <c r="R37" s="407"/>
      <c r="S37" s="407"/>
      <c r="T37" s="407"/>
      <c r="U37" s="407"/>
      <c r="V37" s="407"/>
      <c r="W37" s="407"/>
      <c r="X37" s="407"/>
      <c r="Y37" s="407"/>
      <c r="Z37" s="407"/>
    </row>
    <row r="38" spans="1:26" ht="27" customHeight="1">
      <c r="A38" s="549" t="s">
        <v>870</v>
      </c>
      <c r="B38" s="1059" t="s">
        <v>870</v>
      </c>
      <c r="C38" s="1059" t="s">
        <v>870</v>
      </c>
      <c r="D38" s="1059" t="s">
        <v>870</v>
      </c>
      <c r="E38" s="1059" t="s">
        <v>870</v>
      </c>
      <c r="F38" s="407"/>
      <c r="H38" s="407"/>
      <c r="I38" s="407"/>
      <c r="J38" s="407"/>
      <c r="K38" s="407"/>
      <c r="L38" s="407"/>
      <c r="M38" s="407"/>
      <c r="N38" s="407"/>
      <c r="O38" s="407"/>
      <c r="P38" s="407"/>
      <c r="Q38" s="407"/>
      <c r="R38" s="407"/>
      <c r="S38" s="407"/>
      <c r="T38" s="407"/>
      <c r="U38" s="407"/>
      <c r="V38" s="407"/>
      <c r="W38" s="407"/>
      <c r="X38" s="407"/>
      <c r="Y38" s="407"/>
      <c r="Z38" s="407"/>
    </row>
    <row r="39" spans="1:26" ht="48" customHeight="1">
      <c r="A39" s="407"/>
      <c r="B39" s="407"/>
      <c r="C39" s="544"/>
      <c r="D39" s="544"/>
      <c r="E39" s="544"/>
      <c r="F39" s="407"/>
      <c r="H39" s="407"/>
      <c r="I39" s="407"/>
      <c r="J39" s="407"/>
      <c r="K39" s="407"/>
      <c r="L39" s="407"/>
      <c r="M39" s="407"/>
      <c r="N39" s="407"/>
      <c r="O39" s="407"/>
      <c r="P39" s="407"/>
      <c r="Q39" s="407"/>
      <c r="R39" s="407"/>
      <c r="S39" s="407"/>
      <c r="T39" s="407"/>
      <c r="U39" s="407"/>
      <c r="V39" s="407"/>
      <c r="W39" s="407"/>
      <c r="X39" s="407"/>
      <c r="Y39" s="407"/>
      <c r="Z39" s="407"/>
    </row>
    <row r="40" spans="1:26" ht="30" customHeight="1">
      <c r="H40" s="407"/>
      <c r="I40" s="407"/>
      <c r="J40" s="407"/>
      <c r="K40" s="407"/>
      <c r="L40" s="407"/>
      <c r="M40" s="407"/>
      <c r="N40" s="407"/>
      <c r="O40" s="407"/>
      <c r="P40" s="407"/>
      <c r="Q40" s="407"/>
      <c r="R40" s="407"/>
      <c r="S40" s="407"/>
      <c r="T40" s="407"/>
      <c r="U40" s="407"/>
      <c r="V40" s="407"/>
      <c r="W40" s="407"/>
      <c r="X40" s="407"/>
      <c r="Y40" s="407"/>
      <c r="Z40" s="407"/>
    </row>
    <row r="41" spans="1:26" ht="36" customHeight="1">
      <c r="H41" s="407"/>
      <c r="I41" s="407"/>
      <c r="J41" s="407"/>
      <c r="K41" s="407"/>
      <c r="L41" s="407"/>
      <c r="M41" s="407"/>
      <c r="N41" s="407"/>
      <c r="O41" s="407"/>
      <c r="P41" s="407"/>
      <c r="Q41" s="407"/>
      <c r="R41" s="407"/>
      <c r="S41" s="407"/>
      <c r="T41" s="407"/>
      <c r="U41" s="407"/>
      <c r="V41" s="407"/>
      <c r="W41" s="407"/>
      <c r="X41" s="407"/>
      <c r="Y41" s="407"/>
      <c r="Z41" s="407"/>
    </row>
    <row r="42" spans="1:26" ht="24" customHeight="1">
      <c r="H42" s="407"/>
      <c r="I42" s="407"/>
      <c r="J42" s="407"/>
      <c r="K42" s="407"/>
      <c r="L42" s="407"/>
      <c r="M42" s="407"/>
      <c r="N42" s="407"/>
      <c r="O42" s="407"/>
      <c r="P42" s="407"/>
      <c r="Q42" s="407"/>
      <c r="R42" s="407"/>
      <c r="S42" s="407"/>
      <c r="T42" s="407"/>
      <c r="U42" s="407"/>
      <c r="V42" s="407"/>
      <c r="W42" s="407"/>
      <c r="X42" s="407"/>
      <c r="Y42" s="407"/>
      <c r="Z42" s="407"/>
    </row>
    <row r="43" spans="1:26" ht="12.75" customHeight="1">
      <c r="H43" s="407"/>
      <c r="I43" s="407"/>
      <c r="J43" s="407"/>
      <c r="K43" s="407"/>
      <c r="L43" s="407"/>
      <c r="M43" s="407"/>
      <c r="N43" s="407"/>
      <c r="O43" s="407"/>
      <c r="P43" s="407"/>
      <c r="Q43" s="407"/>
      <c r="R43" s="407"/>
      <c r="S43" s="407"/>
      <c r="T43" s="407"/>
      <c r="U43" s="407"/>
      <c r="V43" s="407"/>
      <c r="W43" s="407"/>
      <c r="X43" s="407"/>
      <c r="Y43" s="407"/>
      <c r="Z43" s="407"/>
    </row>
    <row r="44" spans="1:26" ht="14.25" customHeight="1">
      <c r="H44" s="407"/>
      <c r="I44" s="407"/>
      <c r="J44" s="407"/>
      <c r="K44" s="407"/>
      <c r="L44" s="407"/>
      <c r="M44" s="407"/>
      <c r="N44" s="407"/>
      <c r="O44" s="407"/>
      <c r="P44" s="407"/>
      <c r="Q44" s="407"/>
      <c r="R44" s="407"/>
      <c r="S44" s="407"/>
      <c r="T44" s="407"/>
      <c r="U44" s="407"/>
      <c r="V44" s="407"/>
      <c r="W44" s="407"/>
      <c r="X44" s="407"/>
      <c r="Y44" s="407"/>
      <c r="Z44" s="407"/>
    </row>
    <row r="45" spans="1:26" ht="12.75" customHeight="1">
      <c r="H45" s="407"/>
      <c r="I45" s="407"/>
      <c r="J45" s="407"/>
      <c r="K45" s="407"/>
      <c r="L45" s="407"/>
      <c r="M45" s="407"/>
      <c r="N45" s="407"/>
      <c r="O45" s="407"/>
      <c r="P45" s="407"/>
      <c r="Q45" s="407"/>
      <c r="R45" s="407"/>
      <c r="S45" s="407"/>
      <c r="T45" s="407"/>
      <c r="U45" s="407"/>
      <c r="V45" s="407"/>
      <c r="W45" s="407"/>
      <c r="X45" s="407"/>
      <c r="Y45" s="407"/>
      <c r="Z45" s="407"/>
    </row>
    <row r="46" spans="1:26" ht="14.25" customHeight="1">
      <c r="H46" s="407"/>
      <c r="I46" s="407"/>
      <c r="J46" s="407"/>
      <c r="K46" s="407"/>
      <c r="L46" s="407"/>
      <c r="M46" s="407"/>
      <c r="N46" s="407"/>
      <c r="O46" s="407"/>
      <c r="P46" s="407"/>
      <c r="Q46" s="407"/>
      <c r="R46" s="407"/>
      <c r="S46" s="407"/>
      <c r="T46" s="407"/>
      <c r="U46" s="407"/>
      <c r="V46" s="407"/>
      <c r="W46" s="407"/>
      <c r="X46" s="407"/>
      <c r="Y46" s="407"/>
      <c r="Z46" s="407"/>
    </row>
    <row r="47" spans="1:26" ht="14.25" customHeight="1">
      <c r="H47" s="407"/>
      <c r="I47" s="407"/>
      <c r="J47" s="407"/>
      <c r="K47" s="407"/>
      <c r="L47" s="407"/>
      <c r="M47" s="407"/>
      <c r="N47" s="407"/>
      <c r="O47" s="407"/>
      <c r="P47" s="407"/>
      <c r="Q47" s="407"/>
      <c r="R47" s="407"/>
      <c r="S47" s="407"/>
      <c r="T47" s="407"/>
      <c r="U47" s="407"/>
      <c r="V47" s="407"/>
      <c r="W47" s="407"/>
      <c r="X47" s="407"/>
      <c r="Y47" s="407"/>
      <c r="Z47" s="407"/>
    </row>
    <row r="48" spans="1:26" ht="14.25" customHeight="1">
      <c r="H48" s="407"/>
      <c r="I48" s="407"/>
      <c r="J48" s="407"/>
      <c r="K48" s="407"/>
      <c r="L48" s="407"/>
      <c r="M48" s="407"/>
      <c r="N48" s="407"/>
      <c r="O48" s="407"/>
      <c r="P48" s="407"/>
      <c r="Q48" s="407"/>
      <c r="R48" s="407"/>
      <c r="S48" s="407"/>
      <c r="T48" s="407"/>
      <c r="U48" s="407"/>
      <c r="V48" s="407"/>
      <c r="W48" s="407"/>
      <c r="X48" s="407"/>
      <c r="Y48" s="407"/>
      <c r="Z48" s="407"/>
    </row>
    <row r="49" spans="1:26" ht="12.75" customHeight="1">
      <c r="H49" s="407"/>
      <c r="I49" s="407"/>
      <c r="J49" s="407"/>
      <c r="K49" s="407"/>
      <c r="L49" s="407"/>
      <c r="M49" s="407"/>
      <c r="N49" s="407"/>
      <c r="O49" s="407"/>
      <c r="P49" s="407"/>
      <c r="Q49" s="407"/>
      <c r="R49" s="407"/>
      <c r="S49" s="407"/>
      <c r="T49" s="407"/>
      <c r="U49" s="407"/>
      <c r="V49" s="407"/>
      <c r="W49" s="407"/>
      <c r="X49" s="407"/>
      <c r="Y49" s="407"/>
      <c r="Z49" s="407"/>
    </row>
    <row r="50" spans="1:26" ht="12.75" customHeight="1">
      <c r="H50" s="407"/>
      <c r="I50" s="407"/>
      <c r="J50" s="407"/>
      <c r="K50" s="407"/>
      <c r="L50" s="407"/>
      <c r="M50" s="407"/>
      <c r="N50" s="407"/>
      <c r="O50" s="407"/>
      <c r="P50" s="407"/>
      <c r="Q50" s="407"/>
      <c r="R50" s="407"/>
      <c r="S50" s="407"/>
      <c r="T50" s="407"/>
      <c r="U50" s="407"/>
      <c r="V50" s="407"/>
      <c r="W50" s="407"/>
      <c r="X50" s="407"/>
      <c r="Y50" s="407"/>
      <c r="Z50" s="407"/>
    </row>
    <row r="51" spans="1:26" ht="12.75" customHeight="1">
      <c r="H51" s="407"/>
      <c r="I51" s="407"/>
      <c r="J51" s="407"/>
      <c r="K51" s="407"/>
      <c r="L51" s="407"/>
      <c r="M51" s="407"/>
      <c r="N51" s="407"/>
      <c r="O51" s="407"/>
      <c r="P51" s="407"/>
      <c r="Q51" s="407"/>
      <c r="R51" s="407"/>
      <c r="S51" s="407"/>
      <c r="T51" s="407"/>
      <c r="U51" s="407"/>
      <c r="V51" s="407"/>
      <c r="W51" s="407"/>
      <c r="X51" s="407"/>
      <c r="Y51" s="407"/>
      <c r="Z51" s="407"/>
    </row>
    <row r="52" spans="1:26" ht="12.75" customHeight="1">
      <c r="H52" s="407"/>
      <c r="I52" s="407"/>
      <c r="J52" s="407"/>
      <c r="K52" s="407"/>
      <c r="L52" s="407"/>
      <c r="M52" s="407"/>
      <c r="N52" s="407"/>
      <c r="O52" s="407"/>
      <c r="P52" s="407"/>
      <c r="Q52" s="407"/>
      <c r="R52" s="407"/>
      <c r="S52" s="407"/>
      <c r="T52" s="407"/>
      <c r="U52" s="407"/>
      <c r="V52" s="407"/>
      <c r="W52" s="407"/>
      <c r="X52" s="407"/>
      <c r="Y52" s="407"/>
      <c r="Z52" s="407"/>
    </row>
    <row r="53" spans="1:26" ht="12.75" customHeight="1">
      <c r="A53" s="407"/>
      <c r="B53" s="407"/>
      <c r="C53" s="544"/>
      <c r="D53" s="544"/>
      <c r="E53" s="544"/>
      <c r="F53" s="407"/>
      <c r="G53" s="407"/>
      <c r="H53" s="407"/>
      <c r="I53" s="407"/>
      <c r="J53" s="407"/>
      <c r="K53" s="407"/>
      <c r="L53" s="407"/>
      <c r="M53" s="407"/>
      <c r="N53" s="407"/>
      <c r="O53" s="407"/>
      <c r="P53" s="407"/>
      <c r="Q53" s="407"/>
      <c r="R53" s="407"/>
      <c r="S53" s="407"/>
      <c r="T53" s="407"/>
      <c r="U53" s="407"/>
      <c r="V53" s="407"/>
      <c r="W53" s="407"/>
      <c r="X53" s="407"/>
      <c r="Y53" s="407"/>
      <c r="Z53" s="407"/>
    </row>
    <row r="54" spans="1:26" ht="12.75" customHeight="1">
      <c r="A54" s="407"/>
      <c r="B54" s="407"/>
      <c r="C54" s="544"/>
      <c r="D54" s="544"/>
      <c r="E54" s="544"/>
      <c r="F54" s="407"/>
      <c r="G54" s="407"/>
      <c r="H54" s="407"/>
      <c r="I54" s="407"/>
      <c r="J54" s="407"/>
      <c r="K54" s="407"/>
      <c r="L54" s="407"/>
      <c r="M54" s="407"/>
      <c r="N54" s="407"/>
      <c r="O54" s="407"/>
      <c r="P54" s="407"/>
      <c r="Q54" s="407"/>
      <c r="R54" s="407"/>
      <c r="S54" s="407"/>
      <c r="T54" s="407"/>
      <c r="U54" s="407"/>
      <c r="V54" s="407"/>
      <c r="W54" s="407"/>
      <c r="X54" s="407"/>
      <c r="Y54" s="407"/>
      <c r="Z54" s="407"/>
    </row>
    <row r="55" spans="1:26" ht="12.75" customHeight="1">
      <c r="A55" s="407"/>
      <c r="B55" s="407"/>
      <c r="C55" s="544"/>
      <c r="D55" s="544"/>
      <c r="E55" s="544"/>
      <c r="F55" s="407"/>
      <c r="G55" s="407"/>
      <c r="H55" s="407"/>
      <c r="I55" s="407"/>
      <c r="J55" s="407"/>
      <c r="K55" s="407"/>
      <c r="L55" s="407"/>
      <c r="M55" s="407"/>
      <c r="N55" s="407"/>
      <c r="O55" s="407"/>
      <c r="P55" s="407"/>
      <c r="Q55" s="407"/>
      <c r="R55" s="407"/>
      <c r="S55" s="407"/>
      <c r="T55" s="407"/>
      <c r="U55" s="407"/>
      <c r="V55" s="407"/>
      <c r="W55" s="407"/>
      <c r="X55" s="407"/>
      <c r="Y55" s="407"/>
      <c r="Z55" s="407"/>
    </row>
    <row r="56" spans="1:26" ht="12.75" customHeight="1">
      <c r="A56" s="407"/>
      <c r="B56" s="407"/>
      <c r="C56" s="544"/>
      <c r="D56" s="544"/>
      <c r="E56" s="544"/>
      <c r="F56" s="407"/>
      <c r="G56" s="407"/>
      <c r="H56" s="407"/>
      <c r="I56" s="407"/>
      <c r="J56" s="407"/>
      <c r="K56" s="407"/>
      <c r="L56" s="407"/>
      <c r="M56" s="407"/>
      <c r="N56" s="407"/>
      <c r="O56" s="407"/>
      <c r="P56" s="407"/>
      <c r="Q56" s="407"/>
      <c r="R56" s="407"/>
      <c r="S56" s="407"/>
      <c r="T56" s="407"/>
      <c r="U56" s="407"/>
      <c r="V56" s="407"/>
      <c r="W56" s="407"/>
      <c r="X56" s="407"/>
      <c r="Y56" s="407"/>
      <c r="Z56" s="407"/>
    </row>
    <row r="57" spans="1:26" ht="12.75" customHeight="1">
      <c r="A57" s="407"/>
      <c r="B57" s="407"/>
      <c r="C57" s="544"/>
      <c r="D57" s="544"/>
      <c r="E57" s="544"/>
      <c r="F57" s="407"/>
      <c r="G57" s="407"/>
      <c r="H57" s="407"/>
      <c r="I57" s="407"/>
      <c r="J57" s="407"/>
      <c r="K57" s="407"/>
      <c r="L57" s="407"/>
      <c r="M57" s="407"/>
      <c r="N57" s="407"/>
      <c r="O57" s="407"/>
      <c r="P57" s="407"/>
      <c r="Q57" s="407"/>
      <c r="R57" s="407"/>
      <c r="S57" s="407"/>
      <c r="T57" s="407"/>
      <c r="U57" s="407"/>
      <c r="V57" s="407"/>
      <c r="W57" s="407"/>
      <c r="X57" s="407"/>
      <c r="Y57" s="407"/>
      <c r="Z57" s="407"/>
    </row>
    <row r="58" spans="1:26" ht="12.75" customHeight="1">
      <c r="A58" s="407"/>
      <c r="B58" s="407"/>
      <c r="C58" s="544"/>
      <c r="D58" s="544"/>
      <c r="E58" s="544"/>
      <c r="F58" s="407"/>
      <c r="G58" s="407"/>
      <c r="H58" s="407"/>
      <c r="I58" s="407"/>
      <c r="J58" s="407"/>
      <c r="K58" s="407"/>
      <c r="L58" s="407"/>
      <c r="M58" s="407"/>
      <c r="N58" s="407"/>
      <c r="O58" s="407"/>
      <c r="P58" s="407"/>
      <c r="Q58" s="407"/>
      <c r="R58" s="407"/>
      <c r="S58" s="407"/>
      <c r="T58" s="407"/>
      <c r="U58" s="407"/>
      <c r="V58" s="407"/>
      <c r="W58" s="407"/>
      <c r="X58" s="407"/>
      <c r="Y58" s="407"/>
      <c r="Z58" s="407"/>
    </row>
    <row r="59" spans="1:26" ht="12.75" customHeight="1">
      <c r="A59" s="407"/>
      <c r="B59" s="407"/>
      <c r="C59" s="544"/>
      <c r="D59" s="544"/>
      <c r="E59" s="544"/>
      <c r="F59" s="407"/>
      <c r="G59" s="407"/>
      <c r="H59" s="407"/>
      <c r="I59" s="407"/>
      <c r="J59" s="407"/>
      <c r="K59" s="407"/>
      <c r="L59" s="407"/>
      <c r="M59" s="407"/>
      <c r="N59" s="407"/>
      <c r="O59" s="407"/>
      <c r="P59" s="407"/>
      <c r="Q59" s="407"/>
      <c r="R59" s="407"/>
      <c r="S59" s="407"/>
      <c r="T59" s="407"/>
      <c r="U59" s="407"/>
      <c r="V59" s="407"/>
      <c r="W59" s="407"/>
      <c r="X59" s="407"/>
      <c r="Y59" s="407"/>
      <c r="Z59" s="407"/>
    </row>
    <row r="60" spans="1:26" ht="12.75" customHeight="1">
      <c r="A60" s="407"/>
      <c r="B60" s="407"/>
      <c r="C60" s="544"/>
      <c r="D60" s="544"/>
      <c r="E60" s="544"/>
      <c r="F60" s="407"/>
      <c r="G60" s="407"/>
      <c r="H60" s="407"/>
      <c r="I60" s="407"/>
      <c r="J60" s="407"/>
      <c r="K60" s="407"/>
      <c r="L60" s="407"/>
      <c r="M60" s="407"/>
      <c r="N60" s="407"/>
      <c r="O60" s="407"/>
      <c r="P60" s="407"/>
      <c r="Q60" s="407"/>
      <c r="R60" s="407"/>
      <c r="S60" s="407"/>
      <c r="T60" s="407"/>
      <c r="U60" s="407"/>
      <c r="V60" s="407"/>
      <c r="W60" s="407"/>
      <c r="X60" s="407"/>
      <c r="Y60" s="407"/>
      <c r="Z60" s="407"/>
    </row>
    <row r="61" spans="1:26" ht="12.75" customHeight="1">
      <c r="A61" s="407"/>
      <c r="B61" s="407"/>
      <c r="C61" s="544"/>
      <c r="D61" s="544"/>
      <c r="E61" s="544"/>
      <c r="F61" s="407"/>
      <c r="G61" s="407"/>
      <c r="H61" s="407"/>
      <c r="I61" s="407"/>
      <c r="J61" s="407"/>
      <c r="K61" s="407"/>
      <c r="L61" s="407"/>
      <c r="M61" s="407"/>
      <c r="N61" s="407"/>
      <c r="O61" s="407"/>
      <c r="P61" s="407"/>
      <c r="Q61" s="407"/>
      <c r="R61" s="407"/>
      <c r="S61" s="407"/>
      <c r="T61" s="407"/>
      <c r="U61" s="407"/>
      <c r="V61" s="407"/>
      <c r="W61" s="407"/>
      <c r="X61" s="407"/>
      <c r="Y61" s="407"/>
      <c r="Z61" s="407"/>
    </row>
    <row r="62" spans="1:26" ht="12.75" customHeight="1">
      <c r="A62" s="407"/>
      <c r="B62" s="407"/>
      <c r="C62" s="544"/>
      <c r="D62" s="544"/>
      <c r="E62" s="544"/>
      <c r="F62" s="407"/>
      <c r="G62" s="407"/>
      <c r="H62" s="407"/>
      <c r="I62" s="407"/>
      <c r="J62" s="407"/>
      <c r="K62" s="407"/>
      <c r="L62" s="407"/>
      <c r="M62" s="407"/>
      <c r="N62" s="407"/>
      <c r="O62" s="407"/>
      <c r="P62" s="407"/>
      <c r="Q62" s="407"/>
      <c r="R62" s="407"/>
      <c r="S62" s="407"/>
      <c r="T62" s="407"/>
      <c r="U62" s="407"/>
      <c r="V62" s="407"/>
      <c r="W62" s="407"/>
      <c r="X62" s="407"/>
      <c r="Y62" s="407"/>
      <c r="Z62" s="407"/>
    </row>
    <row r="63" spans="1:26" ht="12.75" customHeight="1">
      <c r="A63" s="407"/>
      <c r="B63" s="407"/>
      <c r="C63" s="544"/>
      <c r="D63" s="544"/>
      <c r="E63" s="544"/>
      <c r="F63" s="407"/>
      <c r="G63" s="407"/>
      <c r="H63" s="407"/>
      <c r="I63" s="407"/>
      <c r="J63" s="407"/>
      <c r="K63" s="407"/>
      <c r="L63" s="407"/>
      <c r="M63" s="407"/>
      <c r="N63" s="407"/>
      <c r="O63" s="407"/>
      <c r="P63" s="407"/>
      <c r="Q63" s="407"/>
      <c r="R63" s="407"/>
      <c r="S63" s="407"/>
      <c r="T63" s="407"/>
      <c r="U63" s="407"/>
      <c r="V63" s="407"/>
      <c r="W63" s="407"/>
      <c r="X63" s="407"/>
      <c r="Y63" s="407"/>
      <c r="Z63" s="407"/>
    </row>
    <row r="64" spans="1:26" ht="12.75" customHeight="1">
      <c r="A64" s="407"/>
      <c r="B64" s="407"/>
      <c r="C64" s="544"/>
      <c r="D64" s="544"/>
      <c r="E64" s="544"/>
      <c r="F64" s="407"/>
      <c r="G64" s="407"/>
      <c r="H64" s="407"/>
      <c r="I64" s="407"/>
      <c r="J64" s="407"/>
      <c r="K64" s="407"/>
      <c r="L64" s="407"/>
      <c r="M64" s="407"/>
      <c r="N64" s="407"/>
      <c r="O64" s="407"/>
      <c r="P64" s="407"/>
      <c r="Q64" s="407"/>
      <c r="R64" s="407"/>
      <c r="S64" s="407"/>
      <c r="T64" s="407"/>
      <c r="U64" s="407"/>
      <c r="V64" s="407"/>
      <c r="W64" s="407"/>
      <c r="X64" s="407"/>
      <c r="Y64" s="407"/>
      <c r="Z64" s="407"/>
    </row>
    <row r="65" spans="1:26" ht="12.75" customHeight="1">
      <c r="A65" s="407"/>
      <c r="B65" s="407"/>
      <c r="C65" s="544"/>
      <c r="D65" s="544"/>
      <c r="E65" s="544"/>
      <c r="F65" s="407"/>
      <c r="G65" s="407"/>
      <c r="H65" s="407"/>
      <c r="I65" s="407"/>
      <c r="J65" s="407"/>
      <c r="K65" s="407"/>
      <c r="L65" s="407"/>
      <c r="M65" s="407"/>
      <c r="N65" s="407"/>
      <c r="O65" s="407"/>
      <c r="P65" s="407"/>
      <c r="Q65" s="407"/>
      <c r="R65" s="407"/>
      <c r="S65" s="407"/>
      <c r="T65" s="407"/>
      <c r="U65" s="407"/>
      <c r="V65" s="407"/>
      <c r="W65" s="407"/>
      <c r="X65" s="407"/>
      <c r="Y65" s="407"/>
      <c r="Z65" s="407"/>
    </row>
    <row r="66" spans="1:26" ht="12.75" customHeight="1">
      <c r="A66" s="407"/>
      <c r="B66" s="407"/>
      <c r="C66" s="544"/>
      <c r="D66" s="544"/>
      <c r="E66" s="544"/>
      <c r="F66" s="407"/>
      <c r="G66" s="407"/>
      <c r="H66" s="407"/>
      <c r="I66" s="407"/>
      <c r="J66" s="407"/>
      <c r="K66" s="407"/>
      <c r="L66" s="407"/>
      <c r="M66" s="407"/>
      <c r="N66" s="407"/>
      <c r="O66" s="407"/>
      <c r="P66" s="407"/>
      <c r="Q66" s="407"/>
      <c r="R66" s="407"/>
      <c r="S66" s="407"/>
      <c r="T66" s="407"/>
      <c r="U66" s="407"/>
      <c r="V66" s="407"/>
      <c r="W66" s="407"/>
      <c r="X66" s="407"/>
      <c r="Y66" s="407"/>
      <c r="Z66" s="407"/>
    </row>
    <row r="67" spans="1:26" ht="12.75" customHeight="1">
      <c r="A67" s="407"/>
      <c r="B67" s="407"/>
      <c r="C67" s="544"/>
      <c r="D67" s="544"/>
      <c r="E67" s="544"/>
      <c r="F67" s="407"/>
      <c r="G67" s="407"/>
      <c r="H67" s="407"/>
      <c r="I67" s="407"/>
      <c r="J67" s="407"/>
      <c r="K67" s="407"/>
      <c r="L67" s="407"/>
      <c r="M67" s="407"/>
      <c r="N67" s="407"/>
      <c r="O67" s="407"/>
      <c r="P67" s="407"/>
      <c r="Q67" s="407"/>
      <c r="R67" s="407"/>
      <c r="S67" s="407"/>
      <c r="T67" s="407"/>
      <c r="U67" s="407"/>
      <c r="V67" s="407"/>
      <c r="W67" s="407"/>
      <c r="X67" s="407"/>
      <c r="Y67" s="407"/>
      <c r="Z67" s="407"/>
    </row>
    <row r="68" spans="1:26" ht="12.75" customHeight="1">
      <c r="A68" s="407"/>
      <c r="B68" s="407"/>
      <c r="C68" s="544"/>
      <c r="D68" s="544"/>
      <c r="E68" s="544"/>
      <c r="F68" s="407"/>
      <c r="G68" s="407"/>
      <c r="H68" s="407"/>
      <c r="I68" s="407"/>
      <c r="J68" s="407"/>
      <c r="K68" s="407"/>
      <c r="L68" s="407"/>
      <c r="M68" s="407"/>
      <c r="N68" s="407"/>
      <c r="O68" s="407"/>
      <c r="P68" s="407"/>
      <c r="Q68" s="407"/>
      <c r="R68" s="407"/>
      <c r="S68" s="407"/>
      <c r="T68" s="407"/>
      <c r="U68" s="407"/>
      <c r="V68" s="407"/>
      <c r="W68" s="407"/>
      <c r="X68" s="407"/>
      <c r="Y68" s="407"/>
      <c r="Z68" s="407"/>
    </row>
    <row r="69" spans="1:26" ht="12.75" customHeight="1">
      <c r="A69" s="407"/>
      <c r="B69" s="407"/>
      <c r="C69" s="544"/>
      <c r="D69" s="544"/>
      <c r="E69" s="544"/>
      <c r="F69" s="407"/>
      <c r="G69" s="407"/>
      <c r="H69" s="407"/>
      <c r="I69" s="407"/>
      <c r="J69" s="407"/>
      <c r="K69" s="407"/>
      <c r="L69" s="407"/>
      <c r="M69" s="407"/>
      <c r="N69" s="407"/>
      <c r="O69" s="407"/>
      <c r="P69" s="407"/>
      <c r="Q69" s="407"/>
      <c r="R69" s="407"/>
      <c r="S69" s="407"/>
      <c r="T69" s="407"/>
      <c r="U69" s="407"/>
      <c r="V69" s="407"/>
      <c r="W69" s="407"/>
      <c r="X69" s="407"/>
      <c r="Y69" s="407"/>
      <c r="Z69" s="407"/>
    </row>
    <row r="70" spans="1:26" ht="12.75" customHeight="1">
      <c r="A70" s="407"/>
      <c r="B70" s="407"/>
      <c r="C70" s="544"/>
      <c r="D70" s="544"/>
      <c r="E70" s="544"/>
      <c r="F70" s="407"/>
      <c r="G70" s="407"/>
      <c r="H70" s="407"/>
      <c r="I70" s="407"/>
      <c r="J70" s="407"/>
      <c r="K70" s="407"/>
      <c r="L70" s="407"/>
      <c r="M70" s="407"/>
      <c r="N70" s="407"/>
      <c r="O70" s="407"/>
      <c r="P70" s="407"/>
      <c r="Q70" s="407"/>
      <c r="R70" s="407"/>
      <c r="S70" s="407"/>
      <c r="T70" s="407"/>
      <c r="U70" s="407"/>
      <c r="V70" s="407"/>
      <c r="W70" s="407"/>
      <c r="X70" s="407"/>
      <c r="Y70" s="407"/>
      <c r="Z70" s="407"/>
    </row>
    <row r="71" spans="1:26" ht="12.75" customHeight="1">
      <c r="A71" s="407"/>
      <c r="B71" s="407"/>
      <c r="C71" s="544"/>
      <c r="D71" s="544"/>
      <c r="E71" s="544"/>
      <c r="F71" s="407"/>
      <c r="G71" s="407"/>
      <c r="H71" s="407"/>
      <c r="I71" s="407"/>
      <c r="J71" s="407"/>
      <c r="K71" s="407"/>
      <c r="L71" s="407"/>
      <c r="M71" s="407"/>
      <c r="N71" s="407"/>
      <c r="O71" s="407"/>
      <c r="P71" s="407"/>
      <c r="Q71" s="407"/>
      <c r="R71" s="407"/>
      <c r="S71" s="407"/>
      <c r="T71" s="407"/>
      <c r="U71" s="407"/>
      <c r="V71" s="407"/>
      <c r="W71" s="407"/>
      <c r="X71" s="407"/>
      <c r="Y71" s="407"/>
      <c r="Z71" s="407"/>
    </row>
    <row r="72" spans="1:26" ht="12.75" customHeight="1">
      <c r="A72" s="407"/>
      <c r="B72" s="407"/>
      <c r="C72" s="544"/>
      <c r="D72" s="544"/>
      <c r="E72" s="544"/>
      <c r="F72" s="407"/>
      <c r="G72" s="407"/>
      <c r="H72" s="407"/>
      <c r="I72" s="407"/>
      <c r="J72" s="407"/>
      <c r="K72" s="407"/>
      <c r="L72" s="407"/>
      <c r="M72" s="407"/>
      <c r="N72" s="407"/>
      <c r="O72" s="407"/>
      <c r="P72" s="407"/>
      <c r="Q72" s="407"/>
      <c r="R72" s="407"/>
      <c r="S72" s="407"/>
      <c r="T72" s="407"/>
      <c r="U72" s="407"/>
      <c r="V72" s="407"/>
      <c r="W72" s="407"/>
      <c r="X72" s="407"/>
      <c r="Y72" s="407"/>
      <c r="Z72" s="407"/>
    </row>
    <row r="73" spans="1:26" ht="12.75" customHeight="1">
      <c r="A73" s="407"/>
      <c r="B73" s="407"/>
      <c r="C73" s="544"/>
      <c r="D73" s="544"/>
      <c r="E73" s="544"/>
      <c r="F73" s="407"/>
      <c r="G73" s="407"/>
      <c r="H73" s="407"/>
      <c r="I73" s="407"/>
      <c r="J73" s="407"/>
      <c r="K73" s="407"/>
      <c r="L73" s="407"/>
      <c r="M73" s="407"/>
      <c r="N73" s="407"/>
      <c r="O73" s="407"/>
      <c r="P73" s="407"/>
      <c r="Q73" s="407"/>
      <c r="R73" s="407"/>
      <c r="S73" s="407"/>
      <c r="T73" s="407"/>
      <c r="U73" s="407"/>
      <c r="V73" s="407"/>
      <c r="W73" s="407"/>
      <c r="X73" s="407"/>
      <c r="Y73" s="407"/>
      <c r="Z73" s="407"/>
    </row>
    <row r="74" spans="1:26" ht="12.75" customHeight="1">
      <c r="A74" s="407"/>
      <c r="B74" s="407"/>
      <c r="C74" s="544"/>
      <c r="D74" s="544"/>
      <c r="E74" s="544"/>
      <c r="F74" s="407"/>
      <c r="G74" s="407"/>
      <c r="H74" s="407"/>
      <c r="I74" s="407"/>
      <c r="J74" s="407"/>
      <c r="K74" s="407"/>
      <c r="L74" s="407"/>
      <c r="M74" s="407"/>
      <c r="N74" s="407"/>
      <c r="O74" s="407"/>
      <c r="P74" s="407"/>
      <c r="Q74" s="407"/>
      <c r="R74" s="407"/>
      <c r="S74" s="407"/>
      <c r="T74" s="407"/>
      <c r="U74" s="407"/>
      <c r="V74" s="407"/>
      <c r="W74" s="407"/>
      <c r="X74" s="407"/>
      <c r="Y74" s="407"/>
      <c r="Z74" s="407"/>
    </row>
    <row r="75" spans="1:26" ht="12.75" customHeight="1">
      <c r="A75" s="407"/>
      <c r="B75" s="407"/>
      <c r="C75" s="544"/>
      <c r="D75" s="544"/>
      <c r="E75" s="544"/>
      <c r="F75" s="407"/>
      <c r="G75" s="407"/>
      <c r="H75" s="407"/>
      <c r="I75" s="407"/>
      <c r="J75" s="407"/>
      <c r="K75" s="407"/>
      <c r="L75" s="407"/>
      <c r="M75" s="407"/>
      <c r="N75" s="407"/>
      <c r="O75" s="407"/>
      <c r="P75" s="407"/>
      <c r="Q75" s="407"/>
      <c r="R75" s="407"/>
      <c r="S75" s="407"/>
      <c r="T75" s="407"/>
      <c r="U75" s="407"/>
      <c r="V75" s="407"/>
      <c r="W75" s="407"/>
      <c r="X75" s="407"/>
      <c r="Y75" s="407"/>
      <c r="Z75" s="407"/>
    </row>
    <row r="76" spans="1:26" ht="12.75" customHeight="1">
      <c r="A76" s="407"/>
      <c r="B76" s="407"/>
      <c r="C76" s="544"/>
      <c r="D76" s="544"/>
      <c r="E76" s="544"/>
      <c r="F76" s="407"/>
      <c r="G76" s="407"/>
      <c r="H76" s="407"/>
      <c r="I76" s="407"/>
      <c r="J76" s="407"/>
      <c r="K76" s="407"/>
      <c r="L76" s="407"/>
      <c r="M76" s="407"/>
      <c r="N76" s="407"/>
      <c r="O76" s="407"/>
      <c r="P76" s="407"/>
      <c r="Q76" s="407"/>
      <c r="R76" s="407"/>
      <c r="S76" s="407"/>
      <c r="T76" s="407"/>
      <c r="U76" s="407"/>
      <c r="V76" s="407"/>
      <c r="W76" s="407"/>
      <c r="X76" s="407"/>
      <c r="Y76" s="407"/>
      <c r="Z76" s="407"/>
    </row>
    <row r="77" spans="1:26" ht="12.75" customHeight="1">
      <c r="A77" s="407"/>
      <c r="B77" s="407"/>
      <c r="C77" s="544"/>
      <c r="D77" s="544"/>
      <c r="E77" s="544"/>
      <c r="F77" s="407"/>
      <c r="G77" s="407"/>
      <c r="H77" s="407"/>
      <c r="I77" s="407"/>
      <c r="J77" s="407"/>
      <c r="K77" s="407"/>
      <c r="L77" s="407"/>
      <c r="M77" s="407"/>
      <c r="N77" s="407"/>
      <c r="O77" s="407"/>
      <c r="P77" s="407"/>
      <c r="Q77" s="407"/>
      <c r="R77" s="407"/>
      <c r="S77" s="407"/>
      <c r="T77" s="407"/>
      <c r="U77" s="407"/>
      <c r="V77" s="407"/>
      <c r="W77" s="407"/>
      <c r="X77" s="407"/>
      <c r="Y77" s="407"/>
      <c r="Z77" s="407"/>
    </row>
    <row r="78" spans="1:26" ht="12.75" customHeight="1">
      <c r="A78" s="407"/>
      <c r="B78" s="407"/>
      <c r="C78" s="544"/>
      <c r="D78" s="544"/>
      <c r="E78" s="544"/>
      <c r="F78" s="407"/>
      <c r="G78" s="407"/>
      <c r="H78" s="407"/>
      <c r="I78" s="407"/>
      <c r="J78" s="407"/>
      <c r="K78" s="407"/>
      <c r="L78" s="407"/>
      <c r="M78" s="407"/>
      <c r="N78" s="407"/>
      <c r="O78" s="407"/>
      <c r="P78" s="407"/>
      <c r="Q78" s="407"/>
      <c r="R78" s="407"/>
      <c r="S78" s="407"/>
      <c r="T78" s="407"/>
      <c r="U78" s="407"/>
      <c r="V78" s="407"/>
      <c r="W78" s="407"/>
      <c r="X78" s="407"/>
      <c r="Y78" s="407"/>
      <c r="Z78" s="407"/>
    </row>
    <row r="79" spans="1:26" ht="12.75" customHeight="1">
      <c r="A79" s="407"/>
      <c r="B79" s="407"/>
      <c r="C79" s="544"/>
      <c r="D79" s="544"/>
      <c r="E79" s="544"/>
      <c r="F79" s="407"/>
      <c r="G79" s="407"/>
      <c r="H79" s="407"/>
      <c r="I79" s="407"/>
      <c r="J79" s="407"/>
      <c r="K79" s="407"/>
      <c r="L79" s="407"/>
      <c r="M79" s="407"/>
      <c r="N79" s="407"/>
      <c r="O79" s="407"/>
      <c r="P79" s="407"/>
      <c r="Q79" s="407"/>
      <c r="R79" s="407"/>
      <c r="S79" s="407"/>
      <c r="T79" s="407"/>
      <c r="U79" s="407"/>
      <c r="V79" s="407"/>
      <c r="W79" s="407"/>
      <c r="X79" s="407"/>
      <c r="Y79" s="407"/>
      <c r="Z79" s="407"/>
    </row>
    <row r="80" spans="1:26" ht="12.75" customHeight="1">
      <c r="A80" s="407"/>
      <c r="B80" s="407"/>
      <c r="C80" s="544"/>
      <c r="D80" s="544"/>
      <c r="E80" s="544"/>
      <c r="F80" s="407"/>
      <c r="G80" s="407"/>
      <c r="H80" s="407"/>
      <c r="I80" s="407"/>
      <c r="J80" s="407"/>
      <c r="K80" s="407"/>
      <c r="L80" s="407"/>
      <c r="M80" s="407"/>
      <c r="N80" s="407"/>
      <c r="O80" s="407"/>
      <c r="P80" s="407"/>
      <c r="Q80" s="407"/>
      <c r="R80" s="407"/>
      <c r="S80" s="407"/>
      <c r="T80" s="407"/>
      <c r="U80" s="407"/>
      <c r="V80" s="407"/>
      <c r="W80" s="407"/>
      <c r="X80" s="407"/>
      <c r="Y80" s="407"/>
      <c r="Z80" s="407"/>
    </row>
    <row r="81" spans="1:26" ht="12.75" customHeight="1">
      <c r="A81" s="407"/>
      <c r="B81" s="407"/>
      <c r="C81" s="544"/>
      <c r="D81" s="544"/>
      <c r="E81" s="544"/>
      <c r="F81" s="407"/>
      <c r="G81" s="407"/>
      <c r="H81" s="407"/>
      <c r="I81" s="407"/>
      <c r="J81" s="407"/>
      <c r="K81" s="407"/>
      <c r="L81" s="407"/>
      <c r="M81" s="407"/>
      <c r="N81" s="407"/>
      <c r="O81" s="407"/>
      <c r="P81" s="407"/>
      <c r="Q81" s="407"/>
      <c r="R81" s="407"/>
      <c r="S81" s="407"/>
      <c r="T81" s="407"/>
      <c r="U81" s="407"/>
      <c r="V81" s="407"/>
      <c r="W81" s="407"/>
      <c r="X81" s="407"/>
      <c r="Y81" s="407"/>
      <c r="Z81" s="407"/>
    </row>
    <row r="82" spans="1:26" ht="12.75" customHeight="1">
      <c r="A82" s="407"/>
      <c r="B82" s="407"/>
      <c r="C82" s="544"/>
      <c r="D82" s="544"/>
      <c r="E82" s="544"/>
      <c r="F82" s="407"/>
      <c r="G82" s="407"/>
      <c r="H82" s="407"/>
      <c r="I82" s="407"/>
      <c r="J82" s="407"/>
      <c r="K82" s="407"/>
      <c r="L82" s="407"/>
      <c r="M82" s="407"/>
      <c r="N82" s="407"/>
      <c r="O82" s="407"/>
      <c r="P82" s="407"/>
      <c r="Q82" s="407"/>
      <c r="R82" s="407"/>
      <c r="S82" s="407"/>
      <c r="T82" s="407"/>
      <c r="U82" s="407"/>
      <c r="V82" s="407"/>
      <c r="W82" s="407"/>
      <c r="X82" s="407"/>
      <c r="Y82" s="407"/>
      <c r="Z82" s="407"/>
    </row>
    <row r="83" spans="1:26" ht="12.75" customHeight="1">
      <c r="A83" s="407"/>
      <c r="B83" s="407"/>
      <c r="C83" s="544"/>
      <c r="D83" s="544"/>
      <c r="E83" s="544"/>
      <c r="F83" s="407"/>
      <c r="G83" s="407"/>
      <c r="H83" s="407"/>
      <c r="I83" s="407"/>
      <c r="J83" s="407"/>
      <c r="K83" s="407"/>
      <c r="L83" s="407"/>
      <c r="M83" s="407"/>
      <c r="N83" s="407"/>
      <c r="O83" s="407"/>
      <c r="P83" s="407"/>
      <c r="Q83" s="407"/>
      <c r="R83" s="407"/>
      <c r="S83" s="407"/>
      <c r="T83" s="407"/>
      <c r="U83" s="407"/>
      <c r="V83" s="407"/>
      <c r="W83" s="407"/>
      <c r="X83" s="407"/>
      <c r="Y83" s="407"/>
      <c r="Z83" s="407"/>
    </row>
    <row r="84" spans="1:26" ht="12.75" customHeight="1">
      <c r="A84" s="407"/>
      <c r="B84" s="407"/>
      <c r="C84" s="544"/>
      <c r="D84" s="544"/>
      <c r="E84" s="544"/>
      <c r="F84" s="407"/>
      <c r="G84" s="407"/>
      <c r="H84" s="407"/>
      <c r="I84" s="407"/>
      <c r="J84" s="407"/>
      <c r="K84" s="407"/>
      <c r="L84" s="407"/>
      <c r="M84" s="407"/>
      <c r="N84" s="407"/>
      <c r="O84" s="407"/>
      <c r="P84" s="407"/>
      <c r="Q84" s="407"/>
      <c r="R84" s="407"/>
      <c r="S84" s="407"/>
      <c r="T84" s="407"/>
      <c r="U84" s="407"/>
      <c r="V84" s="407"/>
      <c r="W84" s="407"/>
      <c r="X84" s="407"/>
      <c r="Y84" s="407"/>
      <c r="Z84" s="407"/>
    </row>
    <row r="85" spans="1:26" ht="12.75" customHeight="1">
      <c r="A85" s="407"/>
      <c r="B85" s="407"/>
      <c r="C85" s="544"/>
      <c r="D85" s="544"/>
      <c r="E85" s="544"/>
      <c r="F85" s="407"/>
      <c r="G85" s="407"/>
      <c r="H85" s="407"/>
      <c r="I85" s="407"/>
      <c r="J85" s="407"/>
      <c r="K85" s="407"/>
      <c r="L85" s="407"/>
      <c r="M85" s="407"/>
      <c r="N85" s="407"/>
      <c r="O85" s="407"/>
      <c r="P85" s="407"/>
      <c r="Q85" s="407"/>
      <c r="R85" s="407"/>
      <c r="S85" s="407"/>
      <c r="T85" s="407"/>
      <c r="U85" s="407"/>
      <c r="V85" s="407"/>
      <c r="W85" s="407"/>
      <c r="X85" s="407"/>
      <c r="Y85" s="407"/>
      <c r="Z85" s="407"/>
    </row>
    <row r="86" spans="1:26" ht="12.75" customHeight="1">
      <c r="A86" s="407"/>
      <c r="B86" s="407"/>
      <c r="C86" s="544"/>
      <c r="D86" s="544"/>
      <c r="E86" s="544"/>
      <c r="F86" s="407"/>
      <c r="G86" s="407"/>
      <c r="H86" s="407"/>
      <c r="I86" s="407"/>
      <c r="J86" s="407"/>
      <c r="K86" s="407"/>
      <c r="L86" s="407"/>
      <c r="M86" s="407"/>
      <c r="N86" s="407"/>
      <c r="O86" s="407"/>
      <c r="P86" s="407"/>
      <c r="Q86" s="407"/>
      <c r="R86" s="407"/>
      <c r="S86" s="407"/>
      <c r="T86" s="407"/>
      <c r="U86" s="407"/>
      <c r="V86" s="407"/>
      <c r="W86" s="407"/>
      <c r="X86" s="407"/>
      <c r="Y86" s="407"/>
      <c r="Z86" s="407"/>
    </row>
    <row r="87" spans="1:26" ht="12.75" customHeight="1">
      <c r="A87" s="407"/>
      <c r="B87" s="407"/>
      <c r="C87" s="544"/>
      <c r="D87" s="544"/>
      <c r="E87" s="544"/>
      <c r="F87" s="407"/>
      <c r="G87" s="407"/>
      <c r="H87" s="407"/>
      <c r="I87" s="407"/>
      <c r="J87" s="407"/>
      <c r="K87" s="407"/>
      <c r="L87" s="407"/>
      <c r="M87" s="407"/>
      <c r="N87" s="407"/>
      <c r="O87" s="407"/>
      <c r="P87" s="407"/>
      <c r="Q87" s="407"/>
      <c r="R87" s="407"/>
      <c r="S87" s="407"/>
      <c r="T87" s="407"/>
      <c r="U87" s="407"/>
      <c r="V87" s="407"/>
      <c r="W87" s="407"/>
      <c r="X87" s="407"/>
      <c r="Y87" s="407"/>
      <c r="Z87" s="407"/>
    </row>
    <row r="88" spans="1:26" ht="12.75" customHeight="1">
      <c r="A88" s="407"/>
      <c r="B88" s="407"/>
      <c r="C88" s="544"/>
      <c r="D88" s="544"/>
      <c r="E88" s="544"/>
      <c r="F88" s="407"/>
      <c r="G88" s="407"/>
      <c r="H88" s="407"/>
      <c r="I88" s="407"/>
      <c r="J88" s="407"/>
      <c r="K88" s="407"/>
      <c r="L88" s="407"/>
      <c r="M88" s="407"/>
      <c r="N88" s="407"/>
      <c r="O88" s="407"/>
      <c r="P88" s="407"/>
      <c r="Q88" s="407"/>
      <c r="R88" s="407"/>
      <c r="S88" s="407"/>
      <c r="T88" s="407"/>
      <c r="U88" s="407"/>
      <c r="V88" s="407"/>
      <c r="W88" s="407"/>
      <c r="X88" s="407"/>
      <c r="Y88" s="407"/>
      <c r="Z88" s="407"/>
    </row>
    <row r="89" spans="1:26" ht="12.75" customHeight="1">
      <c r="A89" s="407"/>
      <c r="B89" s="407"/>
      <c r="C89" s="544"/>
      <c r="D89" s="544"/>
      <c r="E89" s="544"/>
      <c r="F89" s="407"/>
      <c r="G89" s="407"/>
      <c r="H89" s="407"/>
      <c r="I89" s="407"/>
      <c r="J89" s="407"/>
      <c r="K89" s="407"/>
      <c r="L89" s="407"/>
      <c r="M89" s="407"/>
      <c r="N89" s="407"/>
      <c r="O89" s="407"/>
      <c r="P89" s="407"/>
      <c r="Q89" s="407"/>
      <c r="R89" s="407"/>
      <c r="S89" s="407"/>
      <c r="T89" s="407"/>
      <c r="U89" s="407"/>
      <c r="V89" s="407"/>
      <c r="W89" s="407"/>
      <c r="X89" s="407"/>
      <c r="Y89" s="407"/>
      <c r="Z89" s="407"/>
    </row>
    <row r="90" spans="1:26" ht="12.75" customHeight="1">
      <c r="A90" s="407"/>
      <c r="B90" s="407"/>
      <c r="C90" s="544"/>
      <c r="D90" s="544"/>
      <c r="E90" s="544"/>
      <c r="F90" s="407"/>
      <c r="G90" s="407"/>
      <c r="H90" s="407"/>
      <c r="I90" s="407"/>
      <c r="J90" s="407"/>
      <c r="K90" s="407"/>
      <c r="L90" s="407"/>
      <c r="M90" s="407"/>
      <c r="N90" s="407"/>
      <c r="O90" s="407"/>
      <c r="P90" s="407"/>
      <c r="Q90" s="407"/>
      <c r="R90" s="407"/>
      <c r="S90" s="407"/>
      <c r="T90" s="407"/>
      <c r="U90" s="407"/>
      <c r="V90" s="407"/>
      <c r="W90" s="407"/>
      <c r="X90" s="407"/>
      <c r="Y90" s="407"/>
      <c r="Z90" s="407"/>
    </row>
    <row r="91" spans="1:26" ht="12.75" customHeight="1">
      <c r="A91" s="407"/>
      <c r="B91" s="407"/>
      <c r="C91" s="544"/>
      <c r="D91" s="544"/>
      <c r="E91" s="544"/>
      <c r="F91" s="407"/>
      <c r="G91" s="407"/>
      <c r="H91" s="407"/>
      <c r="I91" s="407"/>
      <c r="J91" s="407"/>
      <c r="K91" s="407"/>
      <c r="L91" s="407"/>
      <c r="M91" s="407"/>
      <c r="N91" s="407"/>
      <c r="O91" s="407"/>
      <c r="P91" s="407"/>
      <c r="Q91" s="407"/>
      <c r="R91" s="407"/>
      <c r="S91" s="407"/>
      <c r="T91" s="407"/>
      <c r="U91" s="407"/>
      <c r="V91" s="407"/>
      <c r="W91" s="407"/>
      <c r="X91" s="407"/>
      <c r="Y91" s="407"/>
      <c r="Z91" s="407"/>
    </row>
    <row r="92" spans="1:26" ht="12.75" customHeight="1">
      <c r="A92" s="407"/>
      <c r="B92" s="407"/>
      <c r="C92" s="544"/>
      <c r="D92" s="544"/>
      <c r="E92" s="544"/>
      <c r="F92" s="407"/>
      <c r="G92" s="407"/>
      <c r="H92" s="407"/>
      <c r="I92" s="407"/>
      <c r="J92" s="407"/>
      <c r="K92" s="407"/>
      <c r="L92" s="407"/>
      <c r="M92" s="407"/>
      <c r="N92" s="407"/>
      <c r="O92" s="407"/>
      <c r="P92" s="407"/>
      <c r="Q92" s="407"/>
      <c r="R92" s="407"/>
      <c r="S92" s="407"/>
      <c r="T92" s="407"/>
      <c r="U92" s="407"/>
      <c r="V92" s="407"/>
      <c r="W92" s="407"/>
      <c r="X92" s="407"/>
      <c r="Y92" s="407"/>
      <c r="Z92" s="407"/>
    </row>
    <row r="93" spans="1:26" ht="12.75" customHeight="1">
      <c r="A93" s="407"/>
      <c r="B93" s="407"/>
      <c r="C93" s="544"/>
      <c r="D93" s="544"/>
      <c r="E93" s="544"/>
      <c r="F93" s="407"/>
      <c r="G93" s="407"/>
      <c r="H93" s="407"/>
      <c r="I93" s="407"/>
      <c r="J93" s="407"/>
      <c r="K93" s="407"/>
      <c r="L93" s="407"/>
      <c r="M93" s="407"/>
      <c r="N93" s="407"/>
      <c r="O93" s="407"/>
      <c r="P93" s="407"/>
      <c r="Q93" s="407"/>
      <c r="R93" s="407"/>
      <c r="S93" s="407"/>
      <c r="T93" s="407"/>
      <c r="U93" s="407"/>
      <c r="V93" s="407"/>
      <c r="W93" s="407"/>
      <c r="X93" s="407"/>
      <c r="Y93" s="407"/>
      <c r="Z93" s="407"/>
    </row>
    <row r="94" spans="1:26" ht="12.75" customHeight="1">
      <c r="A94" s="407"/>
      <c r="B94" s="407"/>
      <c r="C94" s="544"/>
      <c r="D94" s="544"/>
      <c r="E94" s="544"/>
      <c r="F94" s="407"/>
      <c r="G94" s="407"/>
      <c r="H94" s="407"/>
      <c r="I94" s="407"/>
      <c r="J94" s="407"/>
      <c r="K94" s="407"/>
      <c r="L94" s="407"/>
      <c r="M94" s="407"/>
      <c r="N94" s="407"/>
      <c r="O94" s="407"/>
      <c r="P94" s="407"/>
      <c r="Q94" s="407"/>
      <c r="R94" s="407"/>
      <c r="S94" s="407"/>
      <c r="T94" s="407"/>
      <c r="U94" s="407"/>
      <c r="V94" s="407"/>
      <c r="W94" s="407"/>
      <c r="X94" s="407"/>
      <c r="Y94" s="407"/>
      <c r="Z94" s="407"/>
    </row>
    <row r="95" spans="1:26" ht="12.75" customHeight="1">
      <c r="A95" s="407"/>
      <c r="B95" s="407"/>
      <c r="C95" s="544"/>
      <c r="D95" s="544"/>
      <c r="E95" s="544"/>
      <c r="F95" s="407"/>
      <c r="G95" s="407"/>
      <c r="H95" s="407"/>
      <c r="I95" s="407"/>
      <c r="J95" s="407"/>
      <c r="K95" s="407"/>
      <c r="L95" s="407"/>
      <c r="M95" s="407"/>
      <c r="N95" s="407"/>
      <c r="O95" s="407"/>
      <c r="P95" s="407"/>
      <c r="Q95" s="407"/>
      <c r="R95" s="407"/>
      <c r="S95" s="407"/>
      <c r="T95" s="407"/>
      <c r="U95" s="407"/>
      <c r="V95" s="407"/>
      <c r="W95" s="407"/>
      <c r="X95" s="407"/>
      <c r="Y95" s="407"/>
      <c r="Z95" s="407"/>
    </row>
    <row r="96" spans="1:26" ht="12.75" customHeight="1">
      <c r="A96" s="407"/>
      <c r="B96" s="407"/>
      <c r="C96" s="544"/>
      <c r="D96" s="544"/>
      <c r="E96" s="544"/>
      <c r="F96" s="407"/>
      <c r="G96" s="407"/>
      <c r="H96" s="407"/>
      <c r="I96" s="407"/>
      <c r="J96" s="407"/>
      <c r="K96" s="407"/>
      <c r="L96" s="407"/>
      <c r="M96" s="407"/>
      <c r="N96" s="407"/>
      <c r="O96" s="407"/>
      <c r="P96" s="407"/>
      <c r="Q96" s="407"/>
      <c r="R96" s="407"/>
      <c r="S96" s="407"/>
      <c r="T96" s="407"/>
      <c r="U96" s="407"/>
      <c r="V96" s="407"/>
      <c r="W96" s="407"/>
      <c r="X96" s="407"/>
      <c r="Y96" s="407"/>
      <c r="Z96" s="407"/>
    </row>
    <row r="97" spans="1:26" ht="12.75" customHeight="1">
      <c r="A97" s="407"/>
      <c r="B97" s="407"/>
      <c r="C97" s="544"/>
      <c r="D97" s="544"/>
      <c r="E97" s="544"/>
      <c r="F97" s="407"/>
      <c r="G97" s="407"/>
      <c r="H97" s="407"/>
      <c r="I97" s="407"/>
      <c r="J97" s="407"/>
      <c r="K97" s="407"/>
      <c r="L97" s="407"/>
      <c r="M97" s="407"/>
      <c r="N97" s="407"/>
      <c r="O97" s="407"/>
      <c r="P97" s="407"/>
      <c r="Q97" s="407"/>
      <c r="R97" s="407"/>
      <c r="S97" s="407"/>
      <c r="T97" s="407"/>
      <c r="U97" s="407"/>
      <c r="V97" s="407"/>
      <c r="W97" s="407"/>
      <c r="X97" s="407"/>
      <c r="Y97" s="407"/>
      <c r="Z97" s="407"/>
    </row>
    <row r="98" spans="1:26" ht="12.75" customHeight="1">
      <c r="A98" s="407"/>
      <c r="B98" s="407"/>
      <c r="C98" s="544"/>
      <c r="D98" s="544"/>
      <c r="E98" s="544"/>
      <c r="F98" s="407"/>
      <c r="G98" s="407"/>
      <c r="H98" s="407"/>
      <c r="I98" s="407"/>
      <c r="J98" s="407"/>
      <c r="K98" s="407"/>
      <c r="L98" s="407"/>
      <c r="M98" s="407"/>
      <c r="N98" s="407"/>
      <c r="O98" s="407"/>
      <c r="P98" s="407"/>
      <c r="Q98" s="407"/>
      <c r="R98" s="407"/>
      <c r="S98" s="407"/>
      <c r="T98" s="407"/>
      <c r="U98" s="407"/>
      <c r="V98" s="407"/>
      <c r="W98" s="407"/>
      <c r="X98" s="407"/>
      <c r="Y98" s="407"/>
      <c r="Z98" s="407"/>
    </row>
    <row r="99" spans="1:26" ht="12.75" customHeight="1">
      <c r="A99" s="407"/>
      <c r="B99" s="407"/>
      <c r="C99" s="544"/>
      <c r="D99" s="544"/>
      <c r="E99" s="544"/>
      <c r="F99" s="407"/>
      <c r="G99" s="407"/>
      <c r="H99" s="407"/>
      <c r="I99" s="407"/>
      <c r="J99" s="407"/>
      <c r="K99" s="407"/>
      <c r="L99" s="407"/>
      <c r="M99" s="407"/>
      <c r="N99" s="407"/>
      <c r="O99" s="407"/>
      <c r="P99" s="407"/>
      <c r="Q99" s="407"/>
      <c r="R99" s="407"/>
      <c r="S99" s="407"/>
      <c r="T99" s="407"/>
      <c r="U99" s="407"/>
      <c r="V99" s="407"/>
      <c r="W99" s="407"/>
      <c r="X99" s="407"/>
      <c r="Y99" s="407"/>
      <c r="Z99" s="407"/>
    </row>
    <row r="100" spans="1:26" ht="12.75" customHeight="1">
      <c r="A100" s="407"/>
      <c r="B100" s="407"/>
      <c r="C100" s="544"/>
      <c r="D100" s="544"/>
      <c r="E100" s="544"/>
      <c r="F100" s="407"/>
      <c r="G100" s="407"/>
      <c r="H100" s="407"/>
      <c r="I100" s="407"/>
      <c r="J100" s="407"/>
      <c r="K100" s="407"/>
      <c r="L100" s="407"/>
      <c r="M100" s="407"/>
      <c r="N100" s="407"/>
      <c r="O100" s="407"/>
      <c r="P100" s="407"/>
      <c r="Q100" s="407"/>
      <c r="R100" s="407"/>
      <c r="S100" s="407"/>
      <c r="T100" s="407"/>
      <c r="U100" s="407"/>
      <c r="V100" s="407"/>
      <c r="W100" s="407"/>
      <c r="X100" s="407"/>
      <c r="Y100" s="407"/>
      <c r="Z100" s="407"/>
    </row>
    <row r="101" spans="1:26" ht="12.75" customHeight="1">
      <c r="A101" s="407"/>
      <c r="B101" s="407"/>
      <c r="C101" s="544"/>
      <c r="D101" s="544"/>
      <c r="E101" s="544"/>
      <c r="F101" s="407"/>
      <c r="G101" s="407"/>
      <c r="H101" s="407"/>
      <c r="I101" s="407"/>
      <c r="J101" s="407"/>
      <c r="K101" s="407"/>
      <c r="L101" s="407"/>
      <c r="M101" s="407"/>
      <c r="N101" s="407"/>
      <c r="O101" s="407"/>
      <c r="P101" s="407"/>
      <c r="Q101" s="407"/>
      <c r="R101" s="407"/>
      <c r="S101" s="407"/>
      <c r="T101" s="407"/>
      <c r="U101" s="407"/>
      <c r="V101" s="407"/>
      <c r="W101" s="407"/>
      <c r="X101" s="407"/>
      <c r="Y101" s="407"/>
      <c r="Z101" s="407"/>
    </row>
    <row r="102" spans="1:26" ht="12.75" customHeight="1">
      <c r="A102" s="407"/>
      <c r="B102" s="407"/>
      <c r="C102" s="544"/>
      <c r="D102" s="544"/>
      <c r="E102" s="544"/>
      <c r="F102" s="407"/>
      <c r="G102" s="407"/>
      <c r="H102" s="407"/>
      <c r="I102" s="407"/>
      <c r="J102" s="407"/>
      <c r="K102" s="407"/>
      <c r="L102" s="407"/>
      <c r="M102" s="407"/>
      <c r="N102" s="407"/>
      <c r="O102" s="407"/>
      <c r="P102" s="407"/>
      <c r="Q102" s="407"/>
      <c r="R102" s="407"/>
      <c r="S102" s="407"/>
      <c r="T102" s="407"/>
      <c r="U102" s="407"/>
      <c r="V102" s="407"/>
      <c r="W102" s="407"/>
      <c r="X102" s="407"/>
      <c r="Y102" s="407"/>
      <c r="Z102" s="407"/>
    </row>
    <row r="103" spans="1:26" ht="12.75" customHeight="1">
      <c r="A103" s="407"/>
      <c r="B103" s="407"/>
      <c r="C103" s="544"/>
      <c r="D103" s="544"/>
      <c r="E103" s="544"/>
      <c r="F103" s="407"/>
      <c r="G103" s="407"/>
      <c r="H103" s="407"/>
      <c r="I103" s="407"/>
      <c r="J103" s="407"/>
      <c r="K103" s="407"/>
      <c r="L103" s="407"/>
      <c r="M103" s="407"/>
      <c r="N103" s="407"/>
      <c r="O103" s="407"/>
      <c r="P103" s="407"/>
      <c r="Q103" s="407"/>
      <c r="R103" s="407"/>
      <c r="S103" s="407"/>
      <c r="T103" s="407"/>
      <c r="U103" s="407"/>
      <c r="V103" s="407"/>
      <c r="W103" s="407"/>
      <c r="X103" s="407"/>
      <c r="Y103" s="407"/>
      <c r="Z103" s="407"/>
    </row>
    <row r="104" spans="1:26" ht="12.75" customHeight="1">
      <c r="A104" s="407"/>
      <c r="B104" s="407"/>
      <c r="C104" s="544"/>
      <c r="D104" s="544"/>
      <c r="E104" s="544"/>
      <c r="F104" s="407"/>
      <c r="G104" s="407"/>
      <c r="H104" s="407"/>
      <c r="I104" s="407"/>
      <c r="J104" s="407"/>
      <c r="K104" s="407"/>
      <c r="L104" s="407"/>
      <c r="M104" s="407"/>
      <c r="N104" s="407"/>
      <c r="O104" s="407"/>
      <c r="P104" s="407"/>
      <c r="Q104" s="407"/>
      <c r="R104" s="407"/>
      <c r="S104" s="407"/>
      <c r="T104" s="407"/>
      <c r="U104" s="407"/>
      <c r="V104" s="407"/>
      <c r="W104" s="407"/>
      <c r="X104" s="407"/>
      <c r="Y104" s="407"/>
      <c r="Z104" s="407"/>
    </row>
    <row r="105" spans="1:26" ht="12.75" customHeight="1">
      <c r="A105" s="407"/>
      <c r="B105" s="407"/>
      <c r="C105" s="544"/>
      <c r="D105" s="544"/>
      <c r="E105" s="544"/>
      <c r="F105" s="407"/>
      <c r="G105" s="407"/>
      <c r="H105" s="407"/>
      <c r="I105" s="407"/>
      <c r="J105" s="407"/>
      <c r="K105" s="407"/>
      <c r="L105" s="407"/>
      <c r="M105" s="407"/>
      <c r="N105" s="407"/>
      <c r="O105" s="407"/>
      <c r="P105" s="407"/>
      <c r="Q105" s="407"/>
      <c r="R105" s="407"/>
      <c r="S105" s="407"/>
      <c r="T105" s="407"/>
      <c r="U105" s="407"/>
      <c r="V105" s="407"/>
      <c r="W105" s="407"/>
      <c r="X105" s="407"/>
      <c r="Y105" s="407"/>
      <c r="Z105" s="407"/>
    </row>
    <row r="106" spans="1:26" ht="12.75" customHeight="1">
      <c r="A106" s="407"/>
      <c r="B106" s="407"/>
      <c r="C106" s="544"/>
      <c r="D106" s="544"/>
      <c r="E106" s="544"/>
      <c r="F106" s="407"/>
      <c r="G106" s="407"/>
      <c r="H106" s="407"/>
      <c r="I106" s="407"/>
      <c r="J106" s="407"/>
      <c r="K106" s="407"/>
      <c r="L106" s="407"/>
      <c r="M106" s="407"/>
      <c r="N106" s="407"/>
      <c r="O106" s="407"/>
      <c r="P106" s="407"/>
      <c r="Q106" s="407"/>
      <c r="R106" s="407"/>
      <c r="S106" s="407"/>
      <c r="T106" s="407"/>
      <c r="U106" s="407"/>
      <c r="V106" s="407"/>
      <c r="W106" s="407"/>
      <c r="X106" s="407"/>
      <c r="Y106" s="407"/>
      <c r="Z106" s="407"/>
    </row>
    <row r="107" spans="1:26" ht="12.75" customHeight="1">
      <c r="A107" s="407"/>
      <c r="B107" s="407"/>
      <c r="C107" s="544"/>
      <c r="D107" s="544"/>
      <c r="E107" s="544"/>
      <c r="F107" s="407"/>
      <c r="G107" s="407"/>
      <c r="H107" s="407"/>
      <c r="I107" s="407"/>
      <c r="J107" s="407"/>
      <c r="K107" s="407"/>
      <c r="L107" s="407"/>
      <c r="M107" s="407"/>
      <c r="N107" s="407"/>
      <c r="O107" s="407"/>
      <c r="P107" s="407"/>
      <c r="Q107" s="407"/>
      <c r="R107" s="407"/>
      <c r="S107" s="407"/>
      <c r="T107" s="407"/>
      <c r="U107" s="407"/>
      <c r="V107" s="407"/>
      <c r="W107" s="407"/>
      <c r="X107" s="407"/>
      <c r="Y107" s="407"/>
      <c r="Z107" s="407"/>
    </row>
    <row r="108" spans="1:26" ht="12.75" customHeight="1">
      <c r="A108" s="407"/>
      <c r="B108" s="407"/>
      <c r="C108" s="544"/>
      <c r="D108" s="544"/>
      <c r="E108" s="544"/>
      <c r="F108" s="407"/>
      <c r="G108" s="407"/>
      <c r="H108" s="407"/>
      <c r="I108" s="407"/>
      <c r="J108" s="407"/>
      <c r="K108" s="407"/>
      <c r="L108" s="407"/>
      <c r="M108" s="407"/>
      <c r="N108" s="407"/>
      <c r="O108" s="407"/>
      <c r="P108" s="407"/>
      <c r="Q108" s="407"/>
      <c r="R108" s="407"/>
      <c r="S108" s="407"/>
      <c r="T108" s="407"/>
      <c r="U108" s="407"/>
      <c r="V108" s="407"/>
      <c r="W108" s="407"/>
      <c r="X108" s="407"/>
      <c r="Y108" s="407"/>
      <c r="Z108" s="407"/>
    </row>
    <row r="109" spans="1:26" ht="12.75" customHeight="1">
      <c r="A109" s="407"/>
      <c r="B109" s="407"/>
      <c r="C109" s="544"/>
      <c r="D109" s="544"/>
      <c r="E109" s="544"/>
      <c r="F109" s="407"/>
      <c r="G109" s="407"/>
      <c r="H109" s="407"/>
      <c r="I109" s="407"/>
      <c r="J109" s="407"/>
      <c r="K109" s="407"/>
      <c r="L109" s="407"/>
      <c r="M109" s="407"/>
      <c r="N109" s="407"/>
      <c r="O109" s="407"/>
      <c r="P109" s="407"/>
      <c r="Q109" s="407"/>
      <c r="R109" s="407"/>
      <c r="S109" s="407"/>
      <c r="T109" s="407"/>
      <c r="U109" s="407"/>
      <c r="V109" s="407"/>
      <c r="W109" s="407"/>
      <c r="X109" s="407"/>
      <c r="Y109" s="407"/>
      <c r="Z109" s="407"/>
    </row>
    <row r="110" spans="1:26" ht="12.75" customHeight="1">
      <c r="A110" s="407"/>
      <c r="B110" s="407"/>
      <c r="C110" s="544"/>
      <c r="D110" s="544"/>
      <c r="E110" s="544"/>
      <c r="F110" s="407"/>
      <c r="G110" s="407"/>
      <c r="H110" s="407"/>
      <c r="I110" s="407"/>
      <c r="J110" s="407"/>
      <c r="K110" s="407"/>
      <c r="L110" s="407"/>
      <c r="M110" s="407"/>
      <c r="N110" s="407"/>
      <c r="O110" s="407"/>
      <c r="P110" s="407"/>
      <c r="Q110" s="407"/>
      <c r="R110" s="407"/>
      <c r="S110" s="407"/>
      <c r="T110" s="407"/>
      <c r="U110" s="407"/>
      <c r="V110" s="407"/>
      <c r="W110" s="407"/>
      <c r="X110" s="407"/>
      <c r="Y110" s="407"/>
      <c r="Z110" s="407"/>
    </row>
    <row r="111" spans="1:26" ht="12.75" customHeight="1">
      <c r="A111" s="407"/>
      <c r="B111" s="407"/>
      <c r="C111" s="544"/>
      <c r="D111" s="544"/>
      <c r="E111" s="544"/>
      <c r="F111" s="407"/>
      <c r="G111" s="407"/>
      <c r="H111" s="407"/>
      <c r="I111" s="407"/>
      <c r="J111" s="407"/>
      <c r="K111" s="407"/>
      <c r="L111" s="407"/>
      <c r="M111" s="407"/>
      <c r="N111" s="407"/>
      <c r="O111" s="407"/>
      <c r="P111" s="407"/>
      <c r="Q111" s="407"/>
      <c r="R111" s="407"/>
      <c r="S111" s="407"/>
      <c r="T111" s="407"/>
      <c r="U111" s="407"/>
      <c r="V111" s="407"/>
      <c r="W111" s="407"/>
      <c r="X111" s="407"/>
      <c r="Y111" s="407"/>
      <c r="Z111" s="407"/>
    </row>
    <row r="112" spans="1:26" ht="12.75" customHeight="1">
      <c r="A112" s="407"/>
      <c r="B112" s="407"/>
      <c r="C112" s="544"/>
      <c r="D112" s="544"/>
      <c r="E112" s="544"/>
      <c r="F112" s="407"/>
      <c r="G112" s="407"/>
      <c r="H112" s="407"/>
      <c r="I112" s="407"/>
      <c r="J112" s="407"/>
      <c r="K112" s="407"/>
      <c r="L112" s="407"/>
      <c r="M112" s="407"/>
      <c r="N112" s="407"/>
      <c r="O112" s="407"/>
      <c r="P112" s="407"/>
      <c r="Q112" s="407"/>
      <c r="R112" s="407"/>
      <c r="S112" s="407"/>
      <c r="T112" s="407"/>
      <c r="U112" s="407"/>
      <c r="V112" s="407"/>
      <c r="W112" s="407"/>
      <c r="X112" s="407"/>
      <c r="Y112" s="407"/>
      <c r="Z112" s="407"/>
    </row>
    <row r="113" spans="1:26" ht="12.75" customHeight="1">
      <c r="A113" s="407"/>
      <c r="B113" s="407"/>
      <c r="C113" s="544"/>
      <c r="D113" s="544"/>
      <c r="E113" s="544"/>
      <c r="F113" s="407"/>
      <c r="G113" s="407"/>
      <c r="H113" s="407"/>
      <c r="I113" s="407"/>
      <c r="J113" s="407"/>
      <c r="K113" s="407"/>
      <c r="L113" s="407"/>
      <c r="M113" s="407"/>
      <c r="N113" s="407"/>
      <c r="O113" s="407"/>
      <c r="P113" s="407"/>
      <c r="Q113" s="407"/>
      <c r="R113" s="407"/>
      <c r="S113" s="407"/>
      <c r="T113" s="407"/>
      <c r="U113" s="407"/>
      <c r="V113" s="407"/>
      <c r="W113" s="407"/>
      <c r="X113" s="407"/>
      <c r="Y113" s="407"/>
      <c r="Z113" s="407"/>
    </row>
    <row r="114" spans="1:26" ht="12.75" customHeight="1">
      <c r="A114" s="407"/>
      <c r="B114" s="407"/>
      <c r="C114" s="544"/>
      <c r="D114" s="544"/>
      <c r="E114" s="544"/>
      <c r="F114" s="407"/>
      <c r="G114" s="407"/>
      <c r="H114" s="407"/>
      <c r="I114" s="407"/>
      <c r="J114" s="407"/>
      <c r="K114" s="407"/>
      <c r="L114" s="407"/>
      <c r="M114" s="407"/>
      <c r="N114" s="407"/>
      <c r="O114" s="407"/>
      <c r="P114" s="407"/>
      <c r="Q114" s="407"/>
      <c r="R114" s="407"/>
      <c r="S114" s="407"/>
      <c r="T114" s="407"/>
      <c r="U114" s="407"/>
      <c r="V114" s="407"/>
      <c r="W114" s="407"/>
      <c r="X114" s="407"/>
      <c r="Y114" s="407"/>
      <c r="Z114" s="407"/>
    </row>
    <row r="115" spans="1:26" ht="12.75" customHeight="1">
      <c r="A115" s="407"/>
      <c r="B115" s="407"/>
      <c r="C115" s="544"/>
      <c r="D115" s="544"/>
      <c r="E115" s="544"/>
      <c r="F115" s="407"/>
      <c r="G115" s="407"/>
      <c r="H115" s="407"/>
      <c r="I115" s="407"/>
      <c r="J115" s="407"/>
      <c r="K115" s="407"/>
      <c r="L115" s="407"/>
      <c r="M115" s="407"/>
      <c r="N115" s="407"/>
      <c r="O115" s="407"/>
      <c r="P115" s="407"/>
      <c r="Q115" s="407"/>
      <c r="R115" s="407"/>
      <c r="S115" s="407"/>
      <c r="T115" s="407"/>
      <c r="U115" s="407"/>
      <c r="V115" s="407"/>
      <c r="W115" s="407"/>
      <c r="X115" s="407"/>
      <c r="Y115" s="407"/>
      <c r="Z115" s="407"/>
    </row>
    <row r="116" spans="1:26" ht="12.75" customHeight="1">
      <c r="A116" s="407"/>
      <c r="B116" s="407"/>
      <c r="C116" s="544"/>
      <c r="D116" s="544"/>
      <c r="E116" s="544"/>
      <c r="F116" s="407"/>
      <c r="G116" s="407"/>
      <c r="H116" s="407"/>
      <c r="I116" s="407"/>
      <c r="J116" s="407"/>
      <c r="K116" s="407"/>
      <c r="L116" s="407"/>
      <c r="M116" s="407"/>
      <c r="N116" s="407"/>
      <c r="O116" s="407"/>
      <c r="P116" s="407"/>
      <c r="Q116" s="407"/>
      <c r="R116" s="407"/>
      <c r="S116" s="407"/>
      <c r="T116" s="407"/>
      <c r="U116" s="407"/>
      <c r="V116" s="407"/>
      <c r="W116" s="407"/>
      <c r="X116" s="407"/>
      <c r="Y116" s="407"/>
      <c r="Z116" s="407"/>
    </row>
    <row r="117" spans="1:26" ht="12.75" customHeight="1">
      <c r="A117" s="407"/>
      <c r="B117" s="407"/>
      <c r="C117" s="544"/>
      <c r="D117" s="544"/>
      <c r="E117" s="544"/>
      <c r="F117" s="407"/>
      <c r="G117" s="407"/>
      <c r="H117" s="407"/>
      <c r="I117" s="407"/>
      <c r="J117" s="407"/>
      <c r="K117" s="407"/>
      <c r="L117" s="407"/>
      <c r="M117" s="407"/>
      <c r="N117" s="407"/>
      <c r="O117" s="407"/>
      <c r="P117" s="407"/>
      <c r="Q117" s="407"/>
      <c r="R117" s="407"/>
      <c r="S117" s="407"/>
      <c r="T117" s="407"/>
      <c r="U117" s="407"/>
      <c r="V117" s="407"/>
      <c r="W117" s="407"/>
      <c r="X117" s="407"/>
      <c r="Y117" s="407"/>
      <c r="Z117" s="407"/>
    </row>
    <row r="118" spans="1:26" ht="12.75" customHeight="1">
      <c r="A118" s="407"/>
      <c r="B118" s="407"/>
      <c r="C118" s="544"/>
      <c r="D118" s="544"/>
      <c r="E118" s="544"/>
      <c r="F118" s="407"/>
      <c r="G118" s="407"/>
      <c r="H118" s="407"/>
      <c r="I118" s="407"/>
      <c r="J118" s="407"/>
      <c r="K118" s="407"/>
      <c r="L118" s="407"/>
      <c r="M118" s="407"/>
      <c r="N118" s="407"/>
      <c r="O118" s="407"/>
      <c r="P118" s="407"/>
      <c r="Q118" s="407"/>
      <c r="R118" s="407"/>
      <c r="S118" s="407"/>
      <c r="T118" s="407"/>
      <c r="U118" s="407"/>
      <c r="V118" s="407"/>
      <c r="W118" s="407"/>
      <c r="X118" s="407"/>
      <c r="Y118" s="407"/>
      <c r="Z118" s="407"/>
    </row>
    <row r="119" spans="1:26" ht="12.75" customHeight="1">
      <c r="A119" s="407"/>
      <c r="B119" s="407"/>
      <c r="C119" s="544"/>
      <c r="D119" s="544"/>
      <c r="E119" s="544"/>
      <c r="F119" s="407"/>
      <c r="G119" s="407"/>
      <c r="H119" s="407"/>
      <c r="I119" s="407"/>
      <c r="J119" s="407"/>
      <c r="K119" s="407"/>
      <c r="L119" s="407"/>
      <c r="M119" s="407"/>
      <c r="N119" s="407"/>
      <c r="O119" s="407"/>
      <c r="P119" s="407"/>
      <c r="Q119" s="407"/>
      <c r="R119" s="407"/>
      <c r="S119" s="407"/>
      <c r="T119" s="407"/>
      <c r="U119" s="407"/>
      <c r="V119" s="407"/>
      <c r="W119" s="407"/>
      <c r="X119" s="407"/>
      <c r="Y119" s="407"/>
      <c r="Z119" s="407"/>
    </row>
    <row r="120" spans="1:26" ht="12.75" customHeight="1">
      <c r="A120" s="407"/>
      <c r="B120" s="407"/>
      <c r="C120" s="544"/>
      <c r="D120" s="544"/>
      <c r="E120" s="544"/>
      <c r="F120" s="407"/>
      <c r="G120" s="407"/>
      <c r="H120" s="407"/>
      <c r="I120" s="407"/>
      <c r="J120" s="407"/>
      <c r="K120" s="407"/>
      <c r="L120" s="407"/>
      <c r="M120" s="407"/>
      <c r="N120" s="407"/>
      <c r="O120" s="407"/>
      <c r="P120" s="407"/>
      <c r="Q120" s="407"/>
      <c r="R120" s="407"/>
      <c r="S120" s="407"/>
      <c r="T120" s="407"/>
      <c r="U120" s="407"/>
      <c r="V120" s="407"/>
      <c r="W120" s="407"/>
      <c r="X120" s="407"/>
      <c r="Y120" s="407"/>
      <c r="Z120" s="407"/>
    </row>
    <row r="121" spans="1:26" ht="12.75" customHeight="1">
      <c r="A121" s="407"/>
      <c r="B121" s="407"/>
      <c r="C121" s="544"/>
      <c r="D121" s="544"/>
      <c r="E121" s="544"/>
      <c r="F121" s="407"/>
      <c r="G121" s="407"/>
      <c r="H121" s="407"/>
      <c r="I121" s="407"/>
      <c r="J121" s="407"/>
      <c r="K121" s="407"/>
      <c r="L121" s="407"/>
      <c r="M121" s="407"/>
      <c r="N121" s="407"/>
      <c r="O121" s="407"/>
      <c r="P121" s="407"/>
      <c r="Q121" s="407"/>
      <c r="R121" s="407"/>
      <c r="S121" s="407"/>
      <c r="T121" s="407"/>
      <c r="U121" s="407"/>
      <c r="V121" s="407"/>
      <c r="W121" s="407"/>
      <c r="X121" s="407"/>
      <c r="Y121" s="407"/>
      <c r="Z121" s="407"/>
    </row>
    <row r="122" spans="1:26" ht="12.75" customHeight="1">
      <c r="A122" s="407"/>
      <c r="B122" s="407"/>
      <c r="C122" s="544"/>
      <c r="D122" s="544"/>
      <c r="E122" s="544"/>
      <c r="F122" s="407"/>
      <c r="G122" s="407"/>
      <c r="H122" s="407"/>
      <c r="I122" s="407"/>
      <c r="J122" s="407"/>
      <c r="K122" s="407"/>
      <c r="L122" s="407"/>
      <c r="M122" s="407"/>
      <c r="N122" s="407"/>
      <c r="O122" s="407"/>
      <c r="P122" s="407"/>
      <c r="Q122" s="407"/>
      <c r="R122" s="407"/>
      <c r="S122" s="407"/>
      <c r="T122" s="407"/>
      <c r="U122" s="407"/>
      <c r="V122" s="407"/>
      <c r="W122" s="407"/>
      <c r="X122" s="407"/>
      <c r="Y122" s="407"/>
      <c r="Z122" s="407"/>
    </row>
    <row r="123" spans="1:26" ht="12.75" customHeight="1">
      <c r="A123" s="407"/>
      <c r="B123" s="407"/>
      <c r="C123" s="544"/>
      <c r="D123" s="544"/>
      <c r="E123" s="544"/>
      <c r="F123" s="407"/>
      <c r="G123" s="407"/>
      <c r="H123" s="407"/>
      <c r="I123" s="407"/>
      <c r="J123" s="407"/>
      <c r="K123" s="407"/>
      <c r="L123" s="407"/>
      <c r="M123" s="407"/>
      <c r="N123" s="407"/>
      <c r="O123" s="407"/>
      <c r="P123" s="407"/>
      <c r="Q123" s="407"/>
      <c r="R123" s="407"/>
      <c r="S123" s="407"/>
      <c r="T123" s="407"/>
      <c r="U123" s="407"/>
      <c r="V123" s="407"/>
      <c r="W123" s="407"/>
      <c r="X123" s="407"/>
      <c r="Y123" s="407"/>
      <c r="Z123" s="407"/>
    </row>
    <row r="124" spans="1:26" ht="12.75" customHeight="1">
      <c r="A124" s="407"/>
      <c r="B124" s="407"/>
      <c r="C124" s="544"/>
      <c r="D124" s="544"/>
      <c r="E124" s="544"/>
      <c r="F124" s="407"/>
      <c r="G124" s="407"/>
      <c r="H124" s="407"/>
      <c r="I124" s="407"/>
      <c r="J124" s="407"/>
      <c r="K124" s="407"/>
      <c r="L124" s="407"/>
      <c r="M124" s="407"/>
      <c r="N124" s="407"/>
      <c r="O124" s="407"/>
      <c r="P124" s="407"/>
      <c r="Q124" s="407"/>
      <c r="R124" s="407"/>
      <c r="S124" s="407"/>
      <c r="T124" s="407"/>
      <c r="U124" s="407"/>
      <c r="V124" s="407"/>
      <c r="W124" s="407"/>
      <c r="X124" s="407"/>
      <c r="Y124" s="407"/>
      <c r="Z124" s="407"/>
    </row>
    <row r="125" spans="1:26" ht="12.75" customHeight="1">
      <c r="A125" s="407"/>
      <c r="B125" s="407"/>
      <c r="C125" s="544"/>
      <c r="D125" s="544"/>
      <c r="E125" s="544"/>
      <c r="F125" s="407"/>
      <c r="G125" s="407"/>
      <c r="H125" s="407"/>
      <c r="I125" s="407"/>
      <c r="J125" s="407"/>
      <c r="K125" s="407"/>
      <c r="L125" s="407"/>
      <c r="M125" s="407"/>
      <c r="N125" s="407"/>
      <c r="O125" s="407"/>
      <c r="P125" s="407"/>
      <c r="Q125" s="407"/>
      <c r="R125" s="407"/>
      <c r="S125" s="407"/>
      <c r="T125" s="407"/>
      <c r="U125" s="407"/>
      <c r="V125" s="407"/>
      <c r="W125" s="407"/>
      <c r="X125" s="407"/>
      <c r="Y125" s="407"/>
      <c r="Z125" s="407"/>
    </row>
    <row r="126" spans="1:26" ht="12.75" customHeight="1">
      <c r="A126" s="407"/>
      <c r="B126" s="407"/>
      <c r="C126" s="544"/>
      <c r="D126" s="544"/>
      <c r="E126" s="544"/>
      <c r="F126" s="407"/>
      <c r="G126" s="407"/>
      <c r="H126" s="407"/>
      <c r="I126" s="407"/>
      <c r="J126" s="407"/>
      <c r="K126" s="407"/>
      <c r="L126" s="407"/>
      <c r="M126" s="407"/>
      <c r="N126" s="407"/>
      <c r="O126" s="407"/>
      <c r="P126" s="407"/>
      <c r="Q126" s="407"/>
      <c r="R126" s="407"/>
      <c r="S126" s="407"/>
      <c r="T126" s="407"/>
      <c r="U126" s="407"/>
      <c r="V126" s="407"/>
      <c r="W126" s="407"/>
      <c r="X126" s="407"/>
      <c r="Y126" s="407"/>
      <c r="Z126" s="407"/>
    </row>
    <row r="127" spans="1:26" ht="12.75" customHeight="1">
      <c r="A127" s="407"/>
      <c r="B127" s="407"/>
      <c r="C127" s="544"/>
      <c r="D127" s="544"/>
      <c r="E127" s="544"/>
      <c r="F127" s="407"/>
      <c r="G127" s="407"/>
      <c r="H127" s="407"/>
      <c r="I127" s="407"/>
      <c r="J127" s="407"/>
      <c r="K127" s="407"/>
      <c r="L127" s="407"/>
      <c r="M127" s="407"/>
      <c r="N127" s="407"/>
      <c r="O127" s="407"/>
      <c r="P127" s="407"/>
      <c r="Q127" s="407"/>
      <c r="R127" s="407"/>
      <c r="S127" s="407"/>
      <c r="T127" s="407"/>
      <c r="U127" s="407"/>
      <c r="V127" s="407"/>
      <c r="W127" s="407"/>
      <c r="X127" s="407"/>
      <c r="Y127" s="407"/>
      <c r="Z127" s="407"/>
    </row>
    <row r="128" spans="1:26" ht="12.75" customHeight="1">
      <c r="A128" s="407"/>
      <c r="B128" s="407"/>
      <c r="C128" s="544"/>
      <c r="D128" s="544"/>
      <c r="E128" s="544"/>
      <c r="F128" s="407"/>
      <c r="G128" s="407"/>
      <c r="H128" s="407"/>
      <c r="I128" s="407"/>
      <c r="J128" s="407"/>
      <c r="K128" s="407"/>
      <c r="L128" s="407"/>
      <c r="M128" s="407"/>
      <c r="N128" s="407"/>
      <c r="O128" s="407"/>
      <c r="P128" s="407"/>
      <c r="Q128" s="407"/>
      <c r="R128" s="407"/>
      <c r="S128" s="407"/>
      <c r="T128" s="407"/>
      <c r="U128" s="407"/>
      <c r="V128" s="407"/>
      <c r="W128" s="407"/>
      <c r="X128" s="407"/>
      <c r="Y128" s="407"/>
      <c r="Z128" s="407"/>
    </row>
    <row r="129" spans="1:26" ht="12.75" customHeight="1">
      <c r="A129" s="407"/>
      <c r="B129" s="407"/>
      <c r="C129" s="544"/>
      <c r="D129" s="544"/>
      <c r="E129" s="544"/>
      <c r="F129" s="407"/>
      <c r="G129" s="407"/>
      <c r="H129" s="407"/>
      <c r="I129" s="407"/>
      <c r="J129" s="407"/>
      <c r="K129" s="407"/>
      <c r="L129" s="407"/>
      <c r="M129" s="407"/>
      <c r="N129" s="407"/>
      <c r="O129" s="407"/>
      <c r="P129" s="407"/>
      <c r="Q129" s="407"/>
      <c r="R129" s="407"/>
      <c r="S129" s="407"/>
      <c r="T129" s="407"/>
      <c r="U129" s="407"/>
      <c r="V129" s="407"/>
      <c r="W129" s="407"/>
      <c r="X129" s="407"/>
      <c r="Y129" s="407"/>
      <c r="Z129" s="407"/>
    </row>
    <row r="130" spans="1:26" ht="12.75" customHeight="1">
      <c r="A130" s="407"/>
      <c r="B130" s="407"/>
      <c r="C130" s="544"/>
      <c r="D130" s="544"/>
      <c r="E130" s="544"/>
      <c r="F130" s="407"/>
      <c r="G130" s="407"/>
      <c r="H130" s="407"/>
      <c r="I130" s="407"/>
      <c r="J130" s="407"/>
      <c r="K130" s="407"/>
      <c r="L130" s="407"/>
      <c r="M130" s="407"/>
      <c r="N130" s="407"/>
      <c r="O130" s="407"/>
      <c r="P130" s="407"/>
      <c r="Q130" s="407"/>
      <c r="R130" s="407"/>
      <c r="S130" s="407"/>
      <c r="T130" s="407"/>
      <c r="U130" s="407"/>
      <c r="V130" s="407"/>
      <c r="W130" s="407"/>
      <c r="X130" s="407"/>
      <c r="Y130" s="407"/>
      <c r="Z130" s="407"/>
    </row>
    <row r="131" spans="1:26" ht="12.75" customHeight="1">
      <c r="A131" s="407"/>
      <c r="B131" s="407"/>
      <c r="C131" s="544"/>
      <c r="D131" s="544"/>
      <c r="E131" s="544"/>
      <c r="F131" s="407"/>
      <c r="G131" s="407"/>
      <c r="H131" s="407"/>
      <c r="I131" s="407"/>
      <c r="J131" s="407"/>
      <c r="K131" s="407"/>
      <c r="L131" s="407"/>
      <c r="M131" s="407"/>
      <c r="N131" s="407"/>
      <c r="O131" s="407"/>
      <c r="P131" s="407"/>
      <c r="Q131" s="407"/>
      <c r="R131" s="407"/>
      <c r="S131" s="407"/>
      <c r="T131" s="407"/>
      <c r="U131" s="407"/>
      <c r="V131" s="407"/>
      <c r="W131" s="407"/>
      <c r="X131" s="407"/>
      <c r="Y131" s="407"/>
      <c r="Z131" s="407"/>
    </row>
    <row r="132" spans="1:26" ht="12.75" customHeight="1">
      <c r="A132" s="407"/>
      <c r="B132" s="407"/>
      <c r="C132" s="544"/>
      <c r="D132" s="544"/>
      <c r="E132" s="544"/>
      <c r="F132" s="407"/>
      <c r="G132" s="407"/>
      <c r="H132" s="407"/>
      <c r="I132" s="407"/>
      <c r="J132" s="407"/>
      <c r="K132" s="407"/>
      <c r="L132" s="407"/>
      <c r="M132" s="407"/>
      <c r="N132" s="407"/>
      <c r="O132" s="407"/>
      <c r="P132" s="407"/>
      <c r="Q132" s="407"/>
      <c r="R132" s="407"/>
      <c r="S132" s="407"/>
      <c r="T132" s="407"/>
      <c r="U132" s="407"/>
      <c r="V132" s="407"/>
      <c r="W132" s="407"/>
      <c r="X132" s="407"/>
      <c r="Y132" s="407"/>
      <c r="Z132" s="407"/>
    </row>
    <row r="133" spans="1:26" ht="12.75" customHeight="1">
      <c r="A133" s="407"/>
      <c r="B133" s="407"/>
      <c r="C133" s="544"/>
      <c r="D133" s="544"/>
      <c r="E133" s="544"/>
      <c r="F133" s="407"/>
      <c r="G133" s="407"/>
      <c r="H133" s="407"/>
      <c r="I133" s="407"/>
      <c r="J133" s="407"/>
      <c r="K133" s="407"/>
      <c r="L133" s="407"/>
      <c r="M133" s="407"/>
      <c r="N133" s="407"/>
      <c r="O133" s="407"/>
      <c r="P133" s="407"/>
      <c r="Q133" s="407"/>
      <c r="R133" s="407"/>
      <c r="S133" s="407"/>
      <c r="T133" s="407"/>
      <c r="U133" s="407"/>
      <c r="V133" s="407"/>
      <c r="W133" s="407"/>
      <c r="X133" s="407"/>
      <c r="Y133" s="407"/>
      <c r="Z133" s="407"/>
    </row>
    <row r="134" spans="1:26" ht="12.75" customHeight="1">
      <c r="A134" s="407"/>
      <c r="B134" s="407"/>
      <c r="C134" s="544"/>
      <c r="D134" s="544"/>
      <c r="E134" s="544"/>
      <c r="F134" s="407"/>
      <c r="G134" s="407"/>
      <c r="H134" s="407"/>
      <c r="I134" s="407"/>
      <c r="J134" s="407"/>
      <c r="K134" s="407"/>
      <c r="L134" s="407"/>
      <c r="M134" s="407"/>
      <c r="N134" s="407"/>
      <c r="O134" s="407"/>
      <c r="P134" s="407"/>
      <c r="Q134" s="407"/>
      <c r="R134" s="407"/>
      <c r="S134" s="407"/>
      <c r="T134" s="407"/>
      <c r="U134" s="407"/>
      <c r="V134" s="407"/>
      <c r="W134" s="407"/>
      <c r="X134" s="407"/>
      <c r="Y134" s="407"/>
      <c r="Z134" s="407"/>
    </row>
    <row r="135" spans="1:26" ht="12.75" customHeight="1">
      <c r="A135" s="407"/>
      <c r="B135" s="407"/>
      <c r="C135" s="544"/>
      <c r="D135" s="544"/>
      <c r="E135" s="544"/>
      <c r="F135" s="407"/>
      <c r="G135" s="407"/>
      <c r="H135" s="407"/>
      <c r="I135" s="407"/>
      <c r="J135" s="407"/>
      <c r="K135" s="407"/>
      <c r="L135" s="407"/>
      <c r="M135" s="407"/>
      <c r="N135" s="407"/>
      <c r="O135" s="407"/>
      <c r="P135" s="407"/>
      <c r="Q135" s="407"/>
      <c r="R135" s="407"/>
      <c r="S135" s="407"/>
      <c r="T135" s="407"/>
      <c r="U135" s="407"/>
      <c r="V135" s="407"/>
      <c r="W135" s="407"/>
      <c r="X135" s="407"/>
      <c r="Y135" s="407"/>
      <c r="Z135" s="407"/>
    </row>
    <row r="136" spans="1:26" ht="12.75" customHeight="1">
      <c r="A136" s="407"/>
      <c r="B136" s="407"/>
      <c r="C136" s="544"/>
      <c r="D136" s="544"/>
      <c r="E136" s="544"/>
      <c r="F136" s="407"/>
      <c r="G136" s="407"/>
      <c r="H136" s="407"/>
      <c r="I136" s="407"/>
      <c r="J136" s="407"/>
      <c r="K136" s="407"/>
      <c r="L136" s="407"/>
      <c r="M136" s="407"/>
      <c r="N136" s="407"/>
      <c r="O136" s="407"/>
      <c r="P136" s="407"/>
      <c r="Q136" s="407"/>
      <c r="R136" s="407"/>
      <c r="S136" s="407"/>
      <c r="T136" s="407"/>
      <c r="U136" s="407"/>
      <c r="V136" s="407"/>
      <c r="W136" s="407"/>
      <c r="X136" s="407"/>
      <c r="Y136" s="407"/>
      <c r="Z136" s="407"/>
    </row>
    <row r="137" spans="1:26" ht="12.75" customHeight="1">
      <c r="A137" s="407"/>
      <c r="B137" s="407"/>
      <c r="C137" s="544"/>
      <c r="D137" s="544"/>
      <c r="E137" s="544"/>
      <c r="F137" s="407"/>
      <c r="G137" s="407"/>
      <c r="H137" s="407"/>
      <c r="I137" s="407"/>
      <c r="J137" s="407"/>
      <c r="K137" s="407"/>
      <c r="L137" s="407"/>
      <c r="M137" s="407"/>
      <c r="N137" s="407"/>
      <c r="O137" s="407"/>
      <c r="P137" s="407"/>
      <c r="Q137" s="407"/>
      <c r="R137" s="407"/>
      <c r="S137" s="407"/>
      <c r="T137" s="407"/>
      <c r="U137" s="407"/>
      <c r="V137" s="407"/>
      <c r="W137" s="407"/>
      <c r="X137" s="407"/>
      <c r="Y137" s="407"/>
      <c r="Z137" s="407"/>
    </row>
    <row r="138" spans="1:26" ht="12.75" customHeight="1">
      <c r="A138" s="407"/>
      <c r="B138" s="407"/>
      <c r="C138" s="544"/>
      <c r="D138" s="544"/>
      <c r="E138" s="544"/>
      <c r="F138" s="407"/>
      <c r="G138" s="407"/>
      <c r="H138" s="407"/>
      <c r="I138" s="407"/>
      <c r="J138" s="407"/>
      <c r="K138" s="407"/>
      <c r="L138" s="407"/>
      <c r="M138" s="407"/>
      <c r="N138" s="407"/>
      <c r="O138" s="407"/>
      <c r="P138" s="407"/>
      <c r="Q138" s="407"/>
      <c r="R138" s="407"/>
      <c r="S138" s="407"/>
      <c r="T138" s="407"/>
      <c r="U138" s="407"/>
      <c r="V138" s="407"/>
      <c r="W138" s="407"/>
      <c r="X138" s="407"/>
      <c r="Y138" s="407"/>
      <c r="Z138" s="407"/>
    </row>
    <row r="139" spans="1:26" ht="12.75" customHeight="1">
      <c r="A139" s="407"/>
      <c r="B139" s="407"/>
      <c r="C139" s="544"/>
      <c r="D139" s="544"/>
      <c r="E139" s="544"/>
      <c r="F139" s="407"/>
      <c r="G139" s="407"/>
      <c r="H139" s="407"/>
      <c r="I139" s="407"/>
      <c r="J139" s="407"/>
      <c r="K139" s="407"/>
      <c r="L139" s="407"/>
      <c r="M139" s="407"/>
      <c r="N139" s="407"/>
      <c r="O139" s="407"/>
      <c r="P139" s="407"/>
      <c r="Q139" s="407"/>
      <c r="R139" s="407"/>
      <c r="S139" s="407"/>
      <c r="T139" s="407"/>
      <c r="U139" s="407"/>
      <c r="V139" s="407"/>
      <c r="W139" s="407"/>
      <c r="X139" s="407"/>
      <c r="Y139" s="407"/>
      <c r="Z139" s="407"/>
    </row>
    <row r="140" spans="1:26" ht="12.75" customHeight="1">
      <c r="A140" s="407"/>
      <c r="B140" s="407"/>
      <c r="C140" s="544"/>
      <c r="D140" s="544"/>
      <c r="E140" s="544"/>
      <c r="F140" s="407"/>
      <c r="G140" s="407"/>
      <c r="H140" s="407"/>
      <c r="I140" s="407"/>
      <c r="J140" s="407"/>
      <c r="K140" s="407"/>
      <c r="L140" s="407"/>
      <c r="M140" s="407"/>
      <c r="N140" s="407"/>
      <c r="O140" s="407"/>
      <c r="P140" s="407"/>
      <c r="Q140" s="407"/>
      <c r="R140" s="407"/>
      <c r="S140" s="407"/>
      <c r="T140" s="407"/>
      <c r="U140" s="407"/>
      <c r="V140" s="407"/>
      <c r="W140" s="407"/>
      <c r="X140" s="407"/>
      <c r="Y140" s="407"/>
      <c r="Z140" s="407"/>
    </row>
    <row r="141" spans="1:26" ht="12.75" customHeight="1">
      <c r="A141" s="407"/>
      <c r="B141" s="407"/>
      <c r="C141" s="544"/>
      <c r="D141" s="544"/>
      <c r="E141" s="544"/>
      <c r="F141" s="407"/>
      <c r="G141" s="407"/>
      <c r="H141" s="407"/>
      <c r="I141" s="407"/>
      <c r="J141" s="407"/>
      <c r="K141" s="407"/>
      <c r="L141" s="407"/>
      <c r="M141" s="407"/>
      <c r="N141" s="407"/>
      <c r="O141" s="407"/>
      <c r="P141" s="407"/>
      <c r="Q141" s="407"/>
      <c r="R141" s="407"/>
      <c r="S141" s="407"/>
      <c r="T141" s="407"/>
      <c r="U141" s="407"/>
      <c r="V141" s="407"/>
      <c r="W141" s="407"/>
      <c r="X141" s="407"/>
      <c r="Y141" s="407"/>
      <c r="Z141" s="407"/>
    </row>
    <row r="142" spans="1:26" ht="12.75" customHeight="1">
      <c r="A142" s="407"/>
      <c r="B142" s="407"/>
      <c r="C142" s="544"/>
      <c r="D142" s="544"/>
      <c r="E142" s="544"/>
      <c r="F142" s="407"/>
      <c r="G142" s="407"/>
      <c r="H142" s="407"/>
      <c r="I142" s="407"/>
      <c r="J142" s="407"/>
      <c r="K142" s="407"/>
      <c r="L142" s="407"/>
      <c r="M142" s="407"/>
      <c r="N142" s="407"/>
      <c r="O142" s="407"/>
      <c r="P142" s="407"/>
      <c r="Q142" s="407"/>
      <c r="R142" s="407"/>
      <c r="S142" s="407"/>
      <c r="T142" s="407"/>
      <c r="U142" s="407"/>
      <c r="V142" s="407"/>
      <c r="W142" s="407"/>
      <c r="X142" s="407"/>
      <c r="Y142" s="407"/>
      <c r="Z142" s="407"/>
    </row>
    <row r="143" spans="1:26" ht="12.75" customHeight="1">
      <c r="A143" s="407"/>
      <c r="B143" s="407"/>
      <c r="C143" s="544"/>
      <c r="D143" s="544"/>
      <c r="E143" s="544"/>
      <c r="F143" s="407"/>
      <c r="G143" s="407"/>
      <c r="H143" s="407"/>
      <c r="I143" s="407"/>
      <c r="J143" s="407"/>
      <c r="K143" s="407"/>
      <c r="L143" s="407"/>
      <c r="M143" s="407"/>
      <c r="N143" s="407"/>
      <c r="O143" s="407"/>
      <c r="P143" s="407"/>
      <c r="Q143" s="407"/>
      <c r="R143" s="407"/>
      <c r="S143" s="407"/>
      <c r="T143" s="407"/>
      <c r="U143" s="407"/>
      <c r="V143" s="407"/>
      <c r="W143" s="407"/>
      <c r="X143" s="407"/>
      <c r="Y143" s="407"/>
      <c r="Z143" s="407"/>
    </row>
    <row r="144" spans="1:26" ht="12.75" customHeight="1">
      <c r="A144" s="407"/>
      <c r="B144" s="407"/>
      <c r="C144" s="544"/>
      <c r="D144" s="544"/>
      <c r="E144" s="544"/>
      <c r="F144" s="407"/>
      <c r="G144" s="407"/>
      <c r="H144" s="407"/>
      <c r="I144" s="407"/>
      <c r="J144" s="407"/>
      <c r="K144" s="407"/>
      <c r="L144" s="407"/>
      <c r="M144" s="407"/>
      <c r="N144" s="407"/>
      <c r="O144" s="407"/>
      <c r="P144" s="407"/>
      <c r="Q144" s="407"/>
      <c r="R144" s="407"/>
      <c r="S144" s="407"/>
      <c r="T144" s="407"/>
      <c r="U144" s="407"/>
      <c r="V144" s="407"/>
      <c r="W144" s="407"/>
      <c r="X144" s="407"/>
      <c r="Y144" s="407"/>
      <c r="Z144" s="407"/>
    </row>
    <row r="145" spans="1:26" ht="12.75" customHeight="1">
      <c r="A145" s="407"/>
      <c r="B145" s="407"/>
      <c r="C145" s="544"/>
      <c r="D145" s="544"/>
      <c r="E145" s="544"/>
      <c r="F145" s="407"/>
      <c r="G145" s="407"/>
      <c r="H145" s="407"/>
      <c r="I145" s="407"/>
      <c r="J145" s="407"/>
      <c r="K145" s="407"/>
      <c r="L145" s="407"/>
      <c r="M145" s="407"/>
      <c r="N145" s="407"/>
      <c r="O145" s="407"/>
      <c r="P145" s="407"/>
      <c r="Q145" s="407"/>
      <c r="R145" s="407"/>
      <c r="S145" s="407"/>
      <c r="T145" s="407"/>
      <c r="U145" s="407"/>
      <c r="V145" s="407"/>
      <c r="W145" s="407"/>
      <c r="X145" s="407"/>
      <c r="Y145" s="407"/>
      <c r="Z145" s="407"/>
    </row>
    <row r="146" spans="1:26" ht="12.75" customHeight="1">
      <c r="A146" s="407"/>
      <c r="B146" s="407"/>
      <c r="C146" s="544"/>
      <c r="D146" s="544"/>
      <c r="E146" s="544"/>
      <c r="F146" s="407"/>
      <c r="G146" s="407"/>
      <c r="H146" s="407"/>
      <c r="I146" s="407"/>
      <c r="J146" s="407"/>
      <c r="K146" s="407"/>
      <c r="L146" s="407"/>
      <c r="M146" s="407"/>
      <c r="N146" s="407"/>
      <c r="O146" s="407"/>
      <c r="P146" s="407"/>
      <c r="Q146" s="407"/>
      <c r="R146" s="407"/>
      <c r="S146" s="407"/>
      <c r="T146" s="407"/>
      <c r="U146" s="407"/>
      <c r="V146" s="407"/>
      <c r="W146" s="407"/>
      <c r="X146" s="407"/>
      <c r="Y146" s="407"/>
      <c r="Z146" s="407"/>
    </row>
    <row r="147" spans="1:26" ht="12.75" customHeight="1">
      <c r="A147" s="407"/>
      <c r="B147" s="407"/>
      <c r="C147" s="544"/>
      <c r="D147" s="544"/>
      <c r="E147" s="544"/>
      <c r="F147" s="407"/>
      <c r="G147" s="407"/>
      <c r="H147" s="407"/>
      <c r="I147" s="407"/>
      <c r="J147" s="407"/>
      <c r="K147" s="407"/>
      <c r="L147" s="407"/>
      <c r="M147" s="407"/>
      <c r="N147" s="407"/>
      <c r="O147" s="407"/>
      <c r="P147" s="407"/>
      <c r="Q147" s="407"/>
      <c r="R147" s="407"/>
      <c r="S147" s="407"/>
      <c r="T147" s="407"/>
      <c r="U147" s="407"/>
      <c r="V147" s="407"/>
      <c r="W147" s="407"/>
      <c r="X147" s="407"/>
      <c r="Y147" s="407"/>
      <c r="Z147" s="407"/>
    </row>
    <row r="148" spans="1:26" ht="12.75" customHeight="1">
      <c r="A148" s="407"/>
      <c r="B148" s="407"/>
      <c r="C148" s="544"/>
      <c r="D148" s="544"/>
      <c r="E148" s="544"/>
      <c r="F148" s="407"/>
      <c r="G148" s="407"/>
      <c r="H148" s="407"/>
      <c r="I148" s="407"/>
      <c r="J148" s="407"/>
      <c r="K148" s="407"/>
      <c r="L148" s="407"/>
      <c r="M148" s="407"/>
      <c r="N148" s="407"/>
      <c r="O148" s="407"/>
      <c r="P148" s="407"/>
      <c r="Q148" s="407"/>
      <c r="R148" s="407"/>
      <c r="S148" s="407"/>
      <c r="T148" s="407"/>
      <c r="U148" s="407"/>
      <c r="V148" s="407"/>
      <c r="W148" s="407"/>
      <c r="X148" s="407"/>
      <c r="Y148" s="407"/>
      <c r="Z148" s="407"/>
    </row>
    <row r="149" spans="1:26" ht="12.75" customHeight="1">
      <c r="A149" s="407"/>
      <c r="B149" s="407"/>
      <c r="C149" s="544"/>
      <c r="D149" s="544"/>
      <c r="E149" s="544"/>
      <c r="F149" s="407"/>
      <c r="G149" s="407"/>
      <c r="H149" s="407"/>
      <c r="I149" s="407"/>
      <c r="J149" s="407"/>
      <c r="K149" s="407"/>
      <c r="L149" s="407"/>
      <c r="M149" s="407"/>
      <c r="N149" s="407"/>
      <c r="O149" s="407"/>
      <c r="P149" s="407"/>
      <c r="Q149" s="407"/>
      <c r="R149" s="407"/>
      <c r="S149" s="407"/>
      <c r="T149" s="407"/>
      <c r="U149" s="407"/>
      <c r="V149" s="407"/>
      <c r="W149" s="407"/>
      <c r="X149" s="407"/>
      <c r="Y149" s="407"/>
      <c r="Z149" s="407"/>
    </row>
    <row r="150" spans="1:26" ht="12.75" customHeight="1">
      <c r="A150" s="407"/>
      <c r="B150" s="407"/>
      <c r="C150" s="544"/>
      <c r="D150" s="544"/>
      <c r="E150" s="544"/>
      <c r="F150" s="407"/>
      <c r="G150" s="407"/>
      <c r="H150" s="407"/>
      <c r="I150" s="407"/>
      <c r="J150" s="407"/>
      <c r="K150" s="407"/>
      <c r="L150" s="407"/>
      <c r="M150" s="407"/>
      <c r="N150" s="407"/>
      <c r="O150" s="407"/>
      <c r="P150" s="407"/>
      <c r="Q150" s="407"/>
      <c r="R150" s="407"/>
      <c r="S150" s="407"/>
      <c r="T150" s="407"/>
      <c r="U150" s="407"/>
      <c r="V150" s="407"/>
      <c r="W150" s="407"/>
      <c r="X150" s="407"/>
      <c r="Y150" s="407"/>
      <c r="Z150" s="407"/>
    </row>
    <row r="151" spans="1:26" ht="12.75" customHeight="1">
      <c r="A151" s="407"/>
      <c r="B151" s="407"/>
      <c r="C151" s="544"/>
      <c r="D151" s="544"/>
      <c r="E151" s="544"/>
      <c r="F151" s="407"/>
      <c r="G151" s="407"/>
      <c r="H151" s="407"/>
      <c r="I151" s="407"/>
      <c r="J151" s="407"/>
      <c r="K151" s="407"/>
      <c r="L151" s="407"/>
      <c r="M151" s="407"/>
      <c r="N151" s="407"/>
      <c r="O151" s="407"/>
      <c r="P151" s="407"/>
      <c r="Q151" s="407"/>
      <c r="R151" s="407"/>
      <c r="S151" s="407"/>
      <c r="T151" s="407"/>
      <c r="U151" s="407"/>
      <c r="V151" s="407"/>
      <c r="W151" s="407"/>
      <c r="X151" s="407"/>
      <c r="Y151" s="407"/>
      <c r="Z151" s="407"/>
    </row>
    <row r="152" spans="1:26" ht="12.75" customHeight="1">
      <c r="A152" s="407"/>
      <c r="B152" s="407"/>
      <c r="C152" s="544"/>
      <c r="D152" s="544"/>
      <c r="E152" s="544"/>
      <c r="F152" s="407"/>
      <c r="G152" s="407"/>
      <c r="H152" s="407"/>
      <c r="I152" s="407"/>
      <c r="J152" s="407"/>
      <c r="K152" s="407"/>
      <c r="L152" s="407"/>
      <c r="M152" s="407"/>
      <c r="N152" s="407"/>
      <c r="O152" s="407"/>
      <c r="P152" s="407"/>
      <c r="Q152" s="407"/>
      <c r="R152" s="407"/>
      <c r="S152" s="407"/>
      <c r="T152" s="407"/>
      <c r="U152" s="407"/>
      <c r="V152" s="407"/>
      <c r="W152" s="407"/>
      <c r="X152" s="407"/>
      <c r="Y152" s="407"/>
      <c r="Z152" s="407"/>
    </row>
    <row r="153" spans="1:26" ht="12.75" customHeight="1">
      <c r="A153" s="407"/>
      <c r="B153" s="407"/>
      <c r="C153" s="544"/>
      <c r="D153" s="544"/>
      <c r="E153" s="544"/>
      <c r="F153" s="407"/>
      <c r="G153" s="407"/>
      <c r="H153" s="407"/>
      <c r="I153" s="407"/>
      <c r="J153" s="407"/>
      <c r="K153" s="407"/>
      <c r="L153" s="407"/>
      <c r="M153" s="407"/>
      <c r="N153" s="407"/>
      <c r="O153" s="407"/>
      <c r="P153" s="407"/>
      <c r="Q153" s="407"/>
      <c r="R153" s="407"/>
      <c r="S153" s="407"/>
      <c r="T153" s="407"/>
      <c r="U153" s="407"/>
      <c r="V153" s="407"/>
      <c r="W153" s="407"/>
      <c r="X153" s="407"/>
      <c r="Y153" s="407"/>
      <c r="Z153" s="407"/>
    </row>
    <row r="154" spans="1:26" ht="12.75" customHeight="1">
      <c r="A154" s="407"/>
      <c r="B154" s="407"/>
      <c r="C154" s="544"/>
      <c r="D154" s="544"/>
      <c r="E154" s="544"/>
      <c r="F154" s="407"/>
      <c r="G154" s="407"/>
      <c r="H154" s="407"/>
      <c r="I154" s="407"/>
      <c r="J154" s="407"/>
      <c r="K154" s="407"/>
      <c r="L154" s="407"/>
      <c r="M154" s="407"/>
      <c r="N154" s="407"/>
      <c r="O154" s="407"/>
      <c r="P154" s="407"/>
      <c r="Q154" s="407"/>
      <c r="R154" s="407"/>
      <c r="S154" s="407"/>
      <c r="T154" s="407"/>
      <c r="U154" s="407"/>
      <c r="V154" s="407"/>
      <c r="W154" s="407"/>
      <c r="X154" s="407"/>
      <c r="Y154" s="407"/>
      <c r="Z154" s="407"/>
    </row>
    <row r="155" spans="1:26" ht="12.75" customHeight="1">
      <c r="A155" s="407"/>
      <c r="B155" s="407"/>
      <c r="C155" s="544"/>
      <c r="D155" s="544"/>
      <c r="E155" s="544"/>
      <c r="F155" s="407"/>
      <c r="G155" s="407"/>
      <c r="H155" s="407"/>
      <c r="I155" s="407"/>
      <c r="J155" s="407"/>
      <c r="K155" s="407"/>
      <c r="L155" s="407"/>
      <c r="M155" s="407"/>
      <c r="N155" s="407"/>
      <c r="O155" s="407"/>
      <c r="P155" s="407"/>
      <c r="Q155" s="407"/>
      <c r="R155" s="407"/>
      <c r="S155" s="407"/>
      <c r="T155" s="407"/>
      <c r="U155" s="407"/>
      <c r="V155" s="407"/>
      <c r="W155" s="407"/>
      <c r="X155" s="407"/>
      <c r="Y155" s="407"/>
      <c r="Z155" s="407"/>
    </row>
    <row r="156" spans="1:26" ht="12.75" customHeight="1">
      <c r="A156" s="407"/>
      <c r="B156" s="407"/>
      <c r="C156" s="544"/>
      <c r="D156" s="544"/>
      <c r="E156" s="544"/>
      <c r="F156" s="407"/>
      <c r="G156" s="407"/>
      <c r="H156" s="407"/>
      <c r="I156" s="407"/>
      <c r="J156" s="407"/>
      <c r="K156" s="407"/>
      <c r="L156" s="407"/>
      <c r="M156" s="407"/>
      <c r="N156" s="407"/>
      <c r="O156" s="407"/>
      <c r="P156" s="407"/>
      <c r="Q156" s="407"/>
      <c r="R156" s="407"/>
      <c r="S156" s="407"/>
      <c r="T156" s="407"/>
      <c r="U156" s="407"/>
      <c r="V156" s="407"/>
      <c r="W156" s="407"/>
      <c r="X156" s="407"/>
      <c r="Y156" s="407"/>
      <c r="Z156" s="407"/>
    </row>
    <row r="157" spans="1:26" ht="12.75" customHeight="1">
      <c r="A157" s="407"/>
      <c r="B157" s="407"/>
      <c r="C157" s="544"/>
      <c r="D157" s="544"/>
      <c r="E157" s="544"/>
      <c r="F157" s="407"/>
      <c r="G157" s="407"/>
      <c r="H157" s="407"/>
      <c r="I157" s="407"/>
      <c r="J157" s="407"/>
      <c r="K157" s="407"/>
      <c r="L157" s="407"/>
      <c r="M157" s="407"/>
      <c r="N157" s="407"/>
      <c r="O157" s="407"/>
      <c r="P157" s="407"/>
      <c r="Q157" s="407"/>
      <c r="R157" s="407"/>
      <c r="S157" s="407"/>
      <c r="T157" s="407"/>
      <c r="U157" s="407"/>
      <c r="V157" s="407"/>
      <c r="W157" s="407"/>
      <c r="X157" s="407"/>
      <c r="Y157" s="407"/>
      <c r="Z157" s="407"/>
    </row>
    <row r="158" spans="1:26" ht="12.75" customHeight="1">
      <c r="A158" s="407"/>
      <c r="B158" s="407"/>
      <c r="C158" s="544"/>
      <c r="D158" s="544"/>
      <c r="E158" s="544"/>
      <c r="F158" s="407"/>
      <c r="G158" s="407"/>
      <c r="H158" s="407"/>
      <c r="I158" s="407"/>
      <c r="J158" s="407"/>
      <c r="K158" s="407"/>
      <c r="L158" s="407"/>
      <c r="M158" s="407"/>
      <c r="N158" s="407"/>
      <c r="O158" s="407"/>
      <c r="P158" s="407"/>
      <c r="Q158" s="407"/>
      <c r="R158" s="407"/>
      <c r="S158" s="407"/>
      <c r="T158" s="407"/>
      <c r="U158" s="407"/>
      <c r="V158" s="407"/>
      <c r="W158" s="407"/>
      <c r="X158" s="407"/>
      <c r="Y158" s="407"/>
      <c r="Z158" s="407"/>
    </row>
    <row r="159" spans="1:26" ht="12.75" customHeight="1">
      <c r="A159" s="407"/>
      <c r="B159" s="407"/>
      <c r="C159" s="544"/>
      <c r="D159" s="544"/>
      <c r="E159" s="544"/>
      <c r="F159" s="407"/>
      <c r="G159" s="407"/>
      <c r="H159" s="407"/>
      <c r="I159" s="407"/>
      <c r="J159" s="407"/>
      <c r="K159" s="407"/>
      <c r="L159" s="407"/>
      <c r="M159" s="407"/>
      <c r="N159" s="407"/>
      <c r="O159" s="407"/>
      <c r="P159" s="407"/>
      <c r="Q159" s="407"/>
      <c r="R159" s="407"/>
      <c r="S159" s="407"/>
      <c r="T159" s="407"/>
      <c r="U159" s="407"/>
      <c r="V159" s="407"/>
      <c r="W159" s="407"/>
      <c r="X159" s="407"/>
      <c r="Y159" s="407"/>
      <c r="Z159" s="407"/>
    </row>
    <row r="160" spans="1:26" ht="12.75" customHeight="1">
      <c r="A160" s="407"/>
      <c r="B160" s="407"/>
      <c r="C160" s="544"/>
      <c r="D160" s="544"/>
      <c r="E160" s="544"/>
      <c r="F160" s="407"/>
      <c r="G160" s="407"/>
      <c r="H160" s="407"/>
      <c r="I160" s="407"/>
      <c r="J160" s="407"/>
      <c r="K160" s="407"/>
      <c r="L160" s="407"/>
      <c r="M160" s="407"/>
      <c r="N160" s="407"/>
      <c r="O160" s="407"/>
      <c r="P160" s="407"/>
      <c r="Q160" s="407"/>
      <c r="R160" s="407"/>
      <c r="S160" s="407"/>
      <c r="T160" s="407"/>
      <c r="U160" s="407"/>
      <c r="V160" s="407"/>
      <c r="W160" s="407"/>
      <c r="X160" s="407"/>
      <c r="Y160" s="407"/>
      <c r="Z160" s="407"/>
    </row>
    <row r="161" spans="1:26" ht="12.75" customHeight="1">
      <c r="A161" s="407"/>
      <c r="B161" s="407"/>
      <c r="C161" s="544"/>
      <c r="D161" s="544"/>
      <c r="E161" s="544"/>
      <c r="F161" s="407"/>
      <c r="G161" s="407"/>
      <c r="H161" s="407"/>
      <c r="I161" s="407"/>
      <c r="J161" s="407"/>
      <c r="K161" s="407"/>
      <c r="L161" s="407"/>
      <c r="M161" s="407"/>
      <c r="N161" s="407"/>
      <c r="O161" s="407"/>
      <c r="P161" s="407"/>
      <c r="Q161" s="407"/>
      <c r="R161" s="407"/>
      <c r="S161" s="407"/>
      <c r="T161" s="407"/>
      <c r="U161" s="407"/>
      <c r="V161" s="407"/>
      <c r="W161" s="407"/>
      <c r="X161" s="407"/>
      <c r="Y161" s="407"/>
      <c r="Z161" s="407"/>
    </row>
    <row r="162" spans="1:26" ht="12.75" customHeight="1">
      <c r="A162" s="407"/>
      <c r="B162" s="407"/>
      <c r="C162" s="544"/>
      <c r="D162" s="544"/>
      <c r="E162" s="544"/>
      <c r="F162" s="407"/>
      <c r="G162" s="407"/>
      <c r="H162" s="407"/>
      <c r="I162" s="407"/>
      <c r="J162" s="407"/>
      <c r="K162" s="407"/>
      <c r="L162" s="407"/>
      <c r="M162" s="407"/>
      <c r="N162" s="407"/>
      <c r="O162" s="407"/>
      <c r="P162" s="407"/>
      <c r="Q162" s="407"/>
      <c r="R162" s="407"/>
      <c r="S162" s="407"/>
      <c r="T162" s="407"/>
      <c r="U162" s="407"/>
      <c r="V162" s="407"/>
      <c r="W162" s="407"/>
      <c r="X162" s="407"/>
      <c r="Y162" s="407"/>
      <c r="Z162" s="407"/>
    </row>
    <row r="163" spans="1:26" ht="12.75" customHeight="1">
      <c r="A163" s="407"/>
      <c r="B163" s="407"/>
      <c r="C163" s="544"/>
      <c r="D163" s="544"/>
      <c r="E163" s="544"/>
      <c r="F163" s="407"/>
      <c r="G163" s="407"/>
      <c r="H163" s="407"/>
      <c r="I163" s="407"/>
      <c r="J163" s="407"/>
      <c r="K163" s="407"/>
      <c r="L163" s="407"/>
      <c r="M163" s="407"/>
      <c r="N163" s="407"/>
      <c r="O163" s="407"/>
      <c r="P163" s="407"/>
      <c r="Q163" s="407"/>
      <c r="R163" s="407"/>
      <c r="S163" s="407"/>
      <c r="T163" s="407"/>
      <c r="U163" s="407"/>
      <c r="V163" s="407"/>
      <c r="W163" s="407"/>
      <c r="X163" s="407"/>
      <c r="Y163" s="407"/>
      <c r="Z163" s="407"/>
    </row>
    <row r="164" spans="1:26" ht="12.75" customHeight="1">
      <c r="A164" s="407"/>
      <c r="B164" s="407"/>
      <c r="C164" s="544"/>
      <c r="D164" s="544"/>
      <c r="E164" s="544"/>
      <c r="F164" s="407"/>
      <c r="G164" s="407"/>
      <c r="H164" s="407"/>
      <c r="I164" s="407"/>
      <c r="J164" s="407"/>
      <c r="K164" s="407"/>
      <c r="L164" s="407"/>
      <c r="M164" s="407"/>
      <c r="N164" s="407"/>
      <c r="O164" s="407"/>
      <c r="P164" s="407"/>
      <c r="Q164" s="407"/>
      <c r="R164" s="407"/>
      <c r="S164" s="407"/>
      <c r="T164" s="407"/>
      <c r="U164" s="407"/>
      <c r="V164" s="407"/>
      <c r="W164" s="407"/>
      <c r="X164" s="407"/>
      <c r="Y164" s="407"/>
      <c r="Z164" s="407"/>
    </row>
    <row r="165" spans="1:26" ht="12.75" customHeight="1">
      <c r="A165" s="407"/>
      <c r="B165" s="407"/>
      <c r="C165" s="544"/>
      <c r="D165" s="544"/>
      <c r="E165" s="544"/>
      <c r="F165" s="407"/>
      <c r="G165" s="407"/>
      <c r="H165" s="407"/>
      <c r="I165" s="407"/>
      <c r="J165" s="407"/>
      <c r="K165" s="407"/>
      <c r="L165" s="407"/>
      <c r="M165" s="407"/>
      <c r="N165" s="407"/>
      <c r="O165" s="407"/>
      <c r="P165" s="407"/>
      <c r="Q165" s="407"/>
      <c r="R165" s="407"/>
      <c r="S165" s="407"/>
      <c r="T165" s="407"/>
      <c r="U165" s="407"/>
      <c r="V165" s="407"/>
      <c r="W165" s="407"/>
      <c r="X165" s="407"/>
      <c r="Y165" s="407"/>
      <c r="Z165" s="407"/>
    </row>
    <row r="166" spans="1:26" ht="12.75" customHeight="1">
      <c r="A166" s="407"/>
      <c r="B166" s="407"/>
      <c r="C166" s="544"/>
      <c r="D166" s="544"/>
      <c r="E166" s="544"/>
      <c r="F166" s="407"/>
      <c r="G166" s="407"/>
      <c r="H166" s="407"/>
      <c r="I166" s="407"/>
      <c r="J166" s="407"/>
      <c r="K166" s="407"/>
      <c r="L166" s="407"/>
      <c r="M166" s="407"/>
      <c r="N166" s="407"/>
      <c r="O166" s="407"/>
      <c r="P166" s="407"/>
      <c r="Q166" s="407"/>
      <c r="R166" s="407"/>
      <c r="S166" s="407"/>
      <c r="T166" s="407"/>
      <c r="U166" s="407"/>
      <c r="V166" s="407"/>
      <c r="W166" s="407"/>
      <c r="X166" s="407"/>
      <c r="Y166" s="407"/>
      <c r="Z166" s="407"/>
    </row>
    <row r="167" spans="1:26" ht="12.75" customHeight="1">
      <c r="A167" s="407"/>
      <c r="B167" s="407"/>
      <c r="C167" s="544"/>
      <c r="D167" s="544"/>
      <c r="E167" s="544"/>
      <c r="F167" s="407"/>
      <c r="G167" s="407"/>
      <c r="H167" s="407"/>
      <c r="I167" s="407"/>
      <c r="J167" s="407"/>
      <c r="K167" s="407"/>
      <c r="L167" s="407"/>
      <c r="M167" s="407"/>
      <c r="N167" s="407"/>
      <c r="O167" s="407"/>
      <c r="P167" s="407"/>
      <c r="Q167" s="407"/>
      <c r="R167" s="407"/>
      <c r="S167" s="407"/>
      <c r="T167" s="407"/>
      <c r="U167" s="407"/>
      <c r="V167" s="407"/>
      <c r="W167" s="407"/>
      <c r="X167" s="407"/>
      <c r="Y167" s="407"/>
      <c r="Z167" s="407"/>
    </row>
    <row r="168" spans="1:26" ht="12.75" customHeight="1">
      <c r="A168" s="407"/>
      <c r="B168" s="407"/>
      <c r="C168" s="544"/>
      <c r="D168" s="544"/>
      <c r="E168" s="544"/>
      <c r="F168" s="407"/>
      <c r="G168" s="407"/>
      <c r="H168" s="407"/>
      <c r="I168" s="407"/>
      <c r="J168" s="407"/>
      <c r="K168" s="407"/>
      <c r="L168" s="407"/>
      <c r="M168" s="407"/>
      <c r="N168" s="407"/>
      <c r="O168" s="407"/>
      <c r="P168" s="407"/>
      <c r="Q168" s="407"/>
      <c r="R168" s="407"/>
      <c r="S168" s="407"/>
      <c r="T168" s="407"/>
      <c r="U168" s="407"/>
      <c r="V168" s="407"/>
      <c r="W168" s="407"/>
      <c r="X168" s="407"/>
      <c r="Y168" s="407"/>
      <c r="Z168" s="407"/>
    </row>
    <row r="169" spans="1:26" ht="12.75" customHeight="1">
      <c r="A169" s="407"/>
      <c r="B169" s="407"/>
      <c r="C169" s="544"/>
      <c r="D169" s="544"/>
      <c r="E169" s="544"/>
      <c r="F169" s="407"/>
      <c r="G169" s="407"/>
      <c r="H169" s="407"/>
      <c r="I169" s="407"/>
      <c r="J169" s="407"/>
      <c r="K169" s="407"/>
      <c r="L169" s="407"/>
      <c r="M169" s="407"/>
      <c r="N169" s="407"/>
      <c r="O169" s="407"/>
      <c r="P169" s="407"/>
      <c r="Q169" s="407"/>
      <c r="R169" s="407"/>
      <c r="S169" s="407"/>
      <c r="T169" s="407"/>
      <c r="U169" s="407"/>
      <c r="V169" s="407"/>
      <c r="W169" s="407"/>
      <c r="X169" s="407"/>
      <c r="Y169" s="407"/>
      <c r="Z169" s="407"/>
    </row>
    <row r="170" spans="1:26" ht="12.75" customHeight="1">
      <c r="A170" s="407"/>
      <c r="B170" s="407"/>
      <c r="C170" s="544"/>
      <c r="D170" s="544"/>
      <c r="E170" s="544"/>
      <c r="F170" s="407"/>
      <c r="G170" s="407"/>
      <c r="H170" s="407"/>
      <c r="I170" s="407"/>
      <c r="J170" s="407"/>
      <c r="K170" s="407"/>
      <c r="L170" s="407"/>
      <c r="M170" s="407"/>
      <c r="N170" s="407"/>
      <c r="O170" s="407"/>
      <c r="P170" s="407"/>
      <c r="Q170" s="407"/>
      <c r="R170" s="407"/>
      <c r="S170" s="407"/>
      <c r="T170" s="407"/>
      <c r="U170" s="407"/>
      <c r="V170" s="407"/>
      <c r="W170" s="407"/>
      <c r="X170" s="407"/>
      <c r="Y170" s="407"/>
      <c r="Z170" s="407"/>
    </row>
    <row r="171" spans="1:26" ht="12.75" customHeight="1">
      <c r="A171" s="407"/>
      <c r="B171" s="407"/>
      <c r="C171" s="544"/>
      <c r="D171" s="544"/>
      <c r="E171" s="544"/>
      <c r="F171" s="407"/>
      <c r="G171" s="407"/>
      <c r="H171" s="407"/>
      <c r="I171" s="407"/>
      <c r="J171" s="407"/>
      <c r="K171" s="407"/>
      <c r="L171" s="407"/>
      <c r="M171" s="407"/>
      <c r="N171" s="407"/>
      <c r="O171" s="407"/>
      <c r="P171" s="407"/>
      <c r="Q171" s="407"/>
      <c r="R171" s="407"/>
      <c r="S171" s="407"/>
      <c r="T171" s="407"/>
      <c r="U171" s="407"/>
      <c r="V171" s="407"/>
      <c r="W171" s="407"/>
      <c r="X171" s="407"/>
      <c r="Y171" s="407"/>
      <c r="Z171" s="407"/>
    </row>
    <row r="172" spans="1:26" ht="12.75" customHeight="1">
      <c r="A172" s="407"/>
      <c r="B172" s="407"/>
      <c r="C172" s="544"/>
      <c r="D172" s="544"/>
      <c r="E172" s="544"/>
      <c r="F172" s="407"/>
      <c r="G172" s="407"/>
      <c r="H172" s="407"/>
      <c r="I172" s="407"/>
      <c r="J172" s="407"/>
      <c r="K172" s="407"/>
      <c r="L172" s="407"/>
      <c r="M172" s="407"/>
      <c r="N172" s="407"/>
      <c r="O172" s="407"/>
      <c r="P172" s="407"/>
      <c r="Q172" s="407"/>
      <c r="R172" s="407"/>
      <c r="S172" s="407"/>
      <c r="T172" s="407"/>
      <c r="U172" s="407"/>
      <c r="V172" s="407"/>
      <c r="W172" s="407"/>
      <c r="X172" s="407"/>
      <c r="Y172" s="407"/>
      <c r="Z172" s="407"/>
    </row>
    <row r="173" spans="1:26" ht="12.75" customHeight="1">
      <c r="A173" s="407"/>
      <c r="B173" s="407"/>
      <c r="C173" s="544"/>
      <c r="D173" s="544"/>
      <c r="E173" s="544"/>
      <c r="F173" s="407"/>
      <c r="G173" s="407"/>
      <c r="H173" s="407"/>
      <c r="I173" s="407"/>
      <c r="J173" s="407"/>
      <c r="K173" s="407"/>
      <c r="L173" s="407"/>
      <c r="M173" s="407"/>
      <c r="N173" s="407"/>
      <c r="O173" s="407"/>
      <c r="P173" s="407"/>
      <c r="Q173" s="407"/>
      <c r="R173" s="407"/>
      <c r="S173" s="407"/>
      <c r="T173" s="407"/>
      <c r="U173" s="407"/>
      <c r="V173" s="407"/>
      <c r="W173" s="407"/>
      <c r="X173" s="407"/>
      <c r="Y173" s="407"/>
      <c r="Z173" s="407"/>
    </row>
    <row r="174" spans="1:26" ht="12.75" customHeight="1">
      <c r="A174" s="407"/>
      <c r="B174" s="407"/>
      <c r="C174" s="544"/>
      <c r="D174" s="544"/>
      <c r="E174" s="544"/>
      <c r="F174" s="407"/>
      <c r="G174" s="407"/>
      <c r="H174" s="407"/>
      <c r="I174" s="407"/>
      <c r="J174" s="407"/>
      <c r="K174" s="407"/>
      <c r="L174" s="407"/>
      <c r="M174" s="407"/>
      <c r="N174" s="407"/>
      <c r="O174" s="407"/>
      <c r="P174" s="407"/>
      <c r="Q174" s="407"/>
      <c r="R174" s="407"/>
      <c r="S174" s="407"/>
      <c r="T174" s="407"/>
      <c r="U174" s="407"/>
      <c r="V174" s="407"/>
      <c r="W174" s="407"/>
      <c r="X174" s="407"/>
      <c r="Y174" s="407"/>
      <c r="Z174" s="407"/>
    </row>
    <row r="175" spans="1:26" ht="12.75" customHeight="1">
      <c r="A175" s="407"/>
      <c r="B175" s="407"/>
      <c r="C175" s="544"/>
      <c r="D175" s="544"/>
      <c r="E175" s="544"/>
      <c r="F175" s="407"/>
      <c r="G175" s="407"/>
      <c r="H175" s="407"/>
      <c r="I175" s="407"/>
      <c r="J175" s="407"/>
      <c r="K175" s="407"/>
      <c r="L175" s="407"/>
      <c r="M175" s="407"/>
      <c r="N175" s="407"/>
      <c r="O175" s="407"/>
      <c r="P175" s="407"/>
      <c r="Q175" s="407"/>
      <c r="R175" s="407"/>
      <c r="S175" s="407"/>
      <c r="T175" s="407"/>
      <c r="U175" s="407"/>
      <c r="V175" s="407"/>
      <c r="W175" s="407"/>
      <c r="X175" s="407"/>
      <c r="Y175" s="407"/>
      <c r="Z175" s="407"/>
    </row>
    <row r="176" spans="1:26" ht="12.75" customHeight="1">
      <c r="A176" s="407"/>
      <c r="B176" s="407"/>
      <c r="C176" s="544"/>
      <c r="D176" s="544"/>
      <c r="E176" s="544"/>
      <c r="F176" s="407"/>
      <c r="G176" s="407"/>
      <c r="H176" s="407"/>
      <c r="I176" s="407"/>
      <c r="J176" s="407"/>
      <c r="K176" s="407"/>
      <c r="L176" s="407"/>
      <c r="M176" s="407"/>
      <c r="N176" s="407"/>
      <c r="O176" s="407"/>
      <c r="P176" s="407"/>
      <c r="Q176" s="407"/>
      <c r="R176" s="407"/>
      <c r="S176" s="407"/>
      <c r="T176" s="407"/>
      <c r="U176" s="407"/>
      <c r="V176" s="407"/>
      <c r="W176" s="407"/>
      <c r="X176" s="407"/>
      <c r="Y176" s="407"/>
      <c r="Z176" s="407"/>
    </row>
    <row r="177" spans="1:26" ht="12.75" customHeight="1">
      <c r="A177" s="407"/>
      <c r="B177" s="407"/>
      <c r="C177" s="544"/>
      <c r="D177" s="544"/>
      <c r="E177" s="544"/>
      <c r="F177" s="407"/>
      <c r="G177" s="407"/>
      <c r="H177" s="407"/>
      <c r="I177" s="407"/>
      <c r="J177" s="407"/>
      <c r="K177" s="407"/>
      <c r="L177" s="407"/>
      <c r="M177" s="407"/>
      <c r="N177" s="407"/>
      <c r="O177" s="407"/>
      <c r="P177" s="407"/>
      <c r="Q177" s="407"/>
      <c r="R177" s="407"/>
      <c r="S177" s="407"/>
      <c r="T177" s="407"/>
      <c r="U177" s="407"/>
      <c r="V177" s="407"/>
      <c r="W177" s="407"/>
      <c r="X177" s="407"/>
      <c r="Y177" s="407"/>
      <c r="Z177" s="407"/>
    </row>
    <row r="178" spans="1:26" ht="12.75" customHeight="1">
      <c r="A178" s="407"/>
      <c r="B178" s="407"/>
      <c r="C178" s="544"/>
      <c r="D178" s="544"/>
      <c r="E178" s="544"/>
      <c r="F178" s="407"/>
      <c r="G178" s="407"/>
      <c r="H178" s="407"/>
      <c r="I178" s="407"/>
      <c r="J178" s="407"/>
      <c r="K178" s="407"/>
      <c r="L178" s="407"/>
      <c r="M178" s="407"/>
      <c r="N178" s="407"/>
      <c r="O178" s="407"/>
      <c r="P178" s="407"/>
      <c r="Q178" s="407"/>
      <c r="R178" s="407"/>
      <c r="S178" s="407"/>
      <c r="T178" s="407"/>
      <c r="U178" s="407"/>
      <c r="V178" s="407"/>
      <c r="W178" s="407"/>
      <c r="X178" s="407"/>
      <c r="Y178" s="407"/>
      <c r="Z178" s="407"/>
    </row>
    <row r="179" spans="1:26" ht="12.75" customHeight="1">
      <c r="A179" s="407"/>
      <c r="B179" s="407"/>
      <c r="C179" s="544"/>
      <c r="D179" s="544"/>
      <c r="E179" s="544"/>
      <c r="F179" s="407"/>
      <c r="G179" s="407"/>
      <c r="H179" s="407"/>
      <c r="I179" s="407"/>
      <c r="J179" s="407"/>
      <c r="K179" s="407"/>
      <c r="L179" s="407"/>
      <c r="M179" s="407"/>
      <c r="N179" s="407"/>
      <c r="O179" s="407"/>
      <c r="P179" s="407"/>
      <c r="Q179" s="407"/>
      <c r="R179" s="407"/>
      <c r="S179" s="407"/>
      <c r="T179" s="407"/>
      <c r="U179" s="407"/>
      <c r="V179" s="407"/>
      <c r="W179" s="407"/>
      <c r="X179" s="407"/>
      <c r="Y179" s="407"/>
      <c r="Z179" s="407"/>
    </row>
    <row r="180" spans="1:26" ht="12.75" customHeight="1">
      <c r="A180" s="407"/>
      <c r="B180" s="407"/>
      <c r="C180" s="544"/>
      <c r="D180" s="544"/>
      <c r="E180" s="544"/>
      <c r="F180" s="407"/>
      <c r="G180" s="407"/>
      <c r="H180" s="407"/>
      <c r="I180" s="407"/>
      <c r="J180" s="407"/>
      <c r="K180" s="407"/>
      <c r="L180" s="407"/>
      <c r="M180" s="407"/>
      <c r="N180" s="407"/>
      <c r="O180" s="407"/>
      <c r="P180" s="407"/>
      <c r="Q180" s="407"/>
      <c r="R180" s="407"/>
      <c r="S180" s="407"/>
      <c r="T180" s="407"/>
      <c r="U180" s="407"/>
      <c r="V180" s="407"/>
      <c r="W180" s="407"/>
      <c r="X180" s="407"/>
      <c r="Y180" s="407"/>
      <c r="Z180" s="407"/>
    </row>
    <row r="181" spans="1:26" ht="12.75" customHeight="1">
      <c r="A181" s="407"/>
      <c r="B181" s="407"/>
      <c r="C181" s="544"/>
      <c r="D181" s="544"/>
      <c r="E181" s="544"/>
      <c r="F181" s="407"/>
      <c r="G181" s="407"/>
      <c r="H181" s="407"/>
      <c r="I181" s="407"/>
      <c r="J181" s="407"/>
      <c r="K181" s="407"/>
      <c r="L181" s="407"/>
      <c r="M181" s="407"/>
      <c r="N181" s="407"/>
      <c r="O181" s="407"/>
      <c r="P181" s="407"/>
      <c r="Q181" s="407"/>
      <c r="R181" s="407"/>
      <c r="S181" s="407"/>
      <c r="T181" s="407"/>
      <c r="U181" s="407"/>
      <c r="V181" s="407"/>
      <c r="W181" s="407"/>
      <c r="X181" s="407"/>
      <c r="Y181" s="407"/>
      <c r="Z181" s="407"/>
    </row>
    <row r="182" spans="1:26" ht="12.75" customHeight="1">
      <c r="A182" s="407"/>
      <c r="B182" s="407"/>
      <c r="C182" s="544"/>
      <c r="D182" s="544"/>
      <c r="E182" s="544"/>
      <c r="F182" s="407"/>
      <c r="G182" s="407"/>
      <c r="H182" s="407"/>
      <c r="I182" s="407"/>
      <c r="J182" s="407"/>
      <c r="K182" s="407"/>
      <c r="L182" s="407"/>
      <c r="M182" s="407"/>
      <c r="N182" s="407"/>
      <c r="O182" s="407"/>
      <c r="P182" s="407"/>
      <c r="Q182" s="407"/>
      <c r="R182" s="407"/>
      <c r="S182" s="407"/>
      <c r="T182" s="407"/>
      <c r="U182" s="407"/>
      <c r="V182" s="407"/>
      <c r="W182" s="407"/>
      <c r="X182" s="407"/>
      <c r="Y182" s="407"/>
      <c r="Z182" s="407"/>
    </row>
    <row r="183" spans="1:26" ht="12.75" customHeight="1">
      <c r="A183" s="407"/>
      <c r="B183" s="407"/>
      <c r="C183" s="544"/>
      <c r="D183" s="544"/>
      <c r="E183" s="544"/>
      <c r="F183" s="407"/>
      <c r="G183" s="407"/>
      <c r="H183" s="407"/>
      <c r="I183" s="407"/>
      <c r="J183" s="407"/>
      <c r="K183" s="407"/>
      <c r="L183" s="407"/>
      <c r="M183" s="407"/>
      <c r="N183" s="407"/>
      <c r="O183" s="407"/>
      <c r="P183" s="407"/>
      <c r="Q183" s="407"/>
      <c r="R183" s="407"/>
      <c r="S183" s="407"/>
      <c r="T183" s="407"/>
      <c r="U183" s="407"/>
      <c r="V183" s="407"/>
      <c r="W183" s="407"/>
      <c r="X183" s="407"/>
      <c r="Y183" s="407"/>
      <c r="Z183" s="407"/>
    </row>
    <row r="184" spans="1:26" ht="12.75" customHeight="1">
      <c r="A184" s="407"/>
      <c r="B184" s="407"/>
      <c r="C184" s="544"/>
      <c r="D184" s="544"/>
      <c r="E184" s="544"/>
      <c r="F184" s="407"/>
      <c r="G184" s="407"/>
      <c r="H184" s="407"/>
      <c r="I184" s="407"/>
      <c r="J184" s="407"/>
      <c r="K184" s="407"/>
      <c r="L184" s="407"/>
      <c r="M184" s="407"/>
      <c r="N184" s="407"/>
      <c r="O184" s="407"/>
      <c r="P184" s="407"/>
      <c r="Q184" s="407"/>
      <c r="R184" s="407"/>
      <c r="S184" s="407"/>
      <c r="T184" s="407"/>
      <c r="U184" s="407"/>
      <c r="V184" s="407"/>
      <c r="W184" s="407"/>
      <c r="X184" s="407"/>
      <c r="Y184" s="407"/>
      <c r="Z184" s="407"/>
    </row>
    <row r="185" spans="1:26" ht="12.75" customHeight="1">
      <c r="A185" s="407"/>
      <c r="B185" s="407"/>
      <c r="C185" s="544"/>
      <c r="D185" s="544"/>
      <c r="E185" s="544"/>
      <c r="F185" s="407"/>
      <c r="G185" s="407"/>
      <c r="H185" s="407"/>
      <c r="I185" s="407"/>
      <c r="J185" s="407"/>
      <c r="K185" s="407"/>
      <c r="L185" s="407"/>
      <c r="M185" s="407"/>
      <c r="N185" s="407"/>
      <c r="O185" s="407"/>
      <c r="P185" s="407"/>
      <c r="Q185" s="407"/>
      <c r="R185" s="407"/>
      <c r="S185" s="407"/>
      <c r="T185" s="407"/>
      <c r="U185" s="407"/>
      <c r="V185" s="407"/>
      <c r="W185" s="407"/>
      <c r="X185" s="407"/>
      <c r="Y185" s="407"/>
      <c r="Z185" s="407"/>
    </row>
    <row r="186" spans="1:26" ht="12.75" customHeight="1">
      <c r="A186" s="407"/>
      <c r="B186" s="407"/>
      <c r="C186" s="544"/>
      <c r="D186" s="544"/>
      <c r="E186" s="544"/>
      <c r="F186" s="407"/>
      <c r="G186" s="407"/>
      <c r="H186" s="407"/>
      <c r="I186" s="407"/>
      <c r="J186" s="407"/>
      <c r="K186" s="407"/>
      <c r="L186" s="407"/>
      <c r="M186" s="407"/>
      <c r="N186" s="407"/>
      <c r="O186" s="407"/>
      <c r="P186" s="407"/>
      <c r="Q186" s="407"/>
      <c r="R186" s="407"/>
      <c r="S186" s="407"/>
      <c r="T186" s="407"/>
      <c r="U186" s="407"/>
      <c r="V186" s="407"/>
      <c r="W186" s="407"/>
      <c r="X186" s="407"/>
      <c r="Y186" s="407"/>
      <c r="Z186" s="407"/>
    </row>
    <row r="187" spans="1:26" ht="12.75" customHeight="1">
      <c r="A187" s="407"/>
      <c r="B187" s="407"/>
      <c r="C187" s="544"/>
      <c r="D187" s="544"/>
      <c r="E187" s="544"/>
      <c r="F187" s="407"/>
      <c r="G187" s="407"/>
      <c r="H187" s="407"/>
      <c r="I187" s="407"/>
      <c r="J187" s="407"/>
      <c r="K187" s="407"/>
      <c r="L187" s="407"/>
      <c r="M187" s="407"/>
      <c r="N187" s="407"/>
      <c r="O187" s="407"/>
      <c r="P187" s="407"/>
      <c r="Q187" s="407"/>
      <c r="R187" s="407"/>
      <c r="S187" s="407"/>
      <c r="T187" s="407"/>
      <c r="U187" s="407"/>
      <c r="V187" s="407"/>
      <c r="W187" s="407"/>
      <c r="X187" s="407"/>
      <c r="Y187" s="407"/>
      <c r="Z187" s="407"/>
    </row>
    <row r="188" spans="1:26" ht="12.75" customHeight="1">
      <c r="A188" s="407"/>
      <c r="B188" s="407"/>
      <c r="C188" s="544"/>
      <c r="D188" s="544"/>
      <c r="E188" s="544"/>
      <c r="F188" s="407"/>
      <c r="G188" s="407"/>
      <c r="H188" s="407"/>
      <c r="I188" s="407"/>
      <c r="J188" s="407"/>
      <c r="K188" s="407"/>
      <c r="L188" s="407"/>
      <c r="M188" s="407"/>
      <c r="N188" s="407"/>
      <c r="O188" s="407"/>
      <c r="P188" s="407"/>
      <c r="Q188" s="407"/>
      <c r="R188" s="407"/>
      <c r="S188" s="407"/>
      <c r="T188" s="407"/>
      <c r="U188" s="407"/>
      <c r="V188" s="407"/>
      <c r="W188" s="407"/>
      <c r="X188" s="407"/>
      <c r="Y188" s="407"/>
      <c r="Z188" s="407"/>
    </row>
    <row r="189" spans="1:26" ht="12.75" customHeight="1">
      <c r="A189" s="407"/>
      <c r="B189" s="407"/>
      <c r="C189" s="544"/>
      <c r="D189" s="544"/>
      <c r="E189" s="544"/>
      <c r="F189" s="407"/>
      <c r="G189" s="407"/>
      <c r="H189" s="407"/>
      <c r="I189" s="407"/>
      <c r="J189" s="407"/>
      <c r="K189" s="407"/>
      <c r="L189" s="407"/>
      <c r="M189" s="407"/>
      <c r="N189" s="407"/>
      <c r="O189" s="407"/>
      <c r="P189" s="407"/>
      <c r="Q189" s="407"/>
      <c r="R189" s="407"/>
      <c r="S189" s="407"/>
      <c r="T189" s="407"/>
      <c r="U189" s="407"/>
      <c r="V189" s="407"/>
      <c r="W189" s="407"/>
      <c r="X189" s="407"/>
      <c r="Y189" s="407"/>
      <c r="Z189" s="407"/>
    </row>
    <row r="190" spans="1:26" ht="12.75" customHeight="1">
      <c r="A190" s="407"/>
      <c r="B190" s="407"/>
      <c r="C190" s="544"/>
      <c r="D190" s="544"/>
      <c r="E190" s="544"/>
      <c r="F190" s="407"/>
      <c r="G190" s="407"/>
      <c r="H190" s="407"/>
      <c r="I190" s="407"/>
      <c r="J190" s="407"/>
      <c r="K190" s="407"/>
      <c r="L190" s="407"/>
      <c r="M190" s="407"/>
      <c r="N190" s="407"/>
      <c r="O190" s="407"/>
      <c r="P190" s="407"/>
      <c r="Q190" s="407"/>
      <c r="R190" s="407"/>
      <c r="S190" s="407"/>
      <c r="T190" s="407"/>
      <c r="U190" s="407"/>
      <c r="V190" s="407"/>
      <c r="W190" s="407"/>
      <c r="X190" s="407"/>
      <c r="Y190" s="407"/>
      <c r="Z190" s="407"/>
    </row>
    <row r="191" spans="1:26" ht="12.75" customHeight="1">
      <c r="A191" s="407"/>
      <c r="B191" s="407"/>
      <c r="C191" s="544"/>
      <c r="D191" s="544"/>
      <c r="E191" s="544"/>
      <c r="F191" s="407"/>
      <c r="G191" s="407"/>
      <c r="H191" s="407"/>
      <c r="I191" s="407"/>
      <c r="J191" s="407"/>
      <c r="K191" s="407"/>
      <c r="L191" s="407"/>
      <c r="M191" s="407"/>
      <c r="N191" s="407"/>
      <c r="O191" s="407"/>
      <c r="P191" s="407"/>
      <c r="Q191" s="407"/>
      <c r="R191" s="407"/>
      <c r="S191" s="407"/>
      <c r="T191" s="407"/>
      <c r="U191" s="407"/>
      <c r="V191" s="407"/>
      <c r="W191" s="407"/>
      <c r="X191" s="407"/>
      <c r="Y191" s="407"/>
      <c r="Z191" s="407"/>
    </row>
    <row r="192" spans="1:26" ht="12.75" customHeight="1">
      <c r="A192" s="407"/>
      <c r="B192" s="407"/>
      <c r="C192" s="544"/>
      <c r="D192" s="544"/>
      <c r="E192" s="544"/>
      <c r="F192" s="407"/>
      <c r="G192" s="407"/>
      <c r="H192" s="407"/>
      <c r="I192" s="407"/>
      <c r="J192" s="407"/>
      <c r="K192" s="407"/>
      <c r="L192" s="407"/>
      <c r="M192" s="407"/>
      <c r="N192" s="407"/>
      <c r="O192" s="407"/>
      <c r="P192" s="407"/>
      <c r="Q192" s="407"/>
      <c r="R192" s="407"/>
      <c r="S192" s="407"/>
      <c r="T192" s="407"/>
      <c r="U192" s="407"/>
      <c r="V192" s="407"/>
      <c r="W192" s="407"/>
      <c r="X192" s="407"/>
      <c r="Y192" s="407"/>
      <c r="Z192" s="407"/>
    </row>
    <row r="193" spans="1:26" ht="12.75" customHeight="1">
      <c r="A193" s="407"/>
      <c r="B193" s="407"/>
      <c r="C193" s="544"/>
      <c r="D193" s="544"/>
      <c r="E193" s="544"/>
      <c r="F193" s="407"/>
      <c r="G193" s="407"/>
      <c r="H193" s="407"/>
      <c r="I193" s="407"/>
      <c r="J193" s="407"/>
      <c r="K193" s="407"/>
      <c r="L193" s="407"/>
      <c r="M193" s="407"/>
      <c r="N193" s="407"/>
      <c r="O193" s="407"/>
      <c r="P193" s="407"/>
      <c r="Q193" s="407"/>
      <c r="R193" s="407"/>
      <c r="S193" s="407"/>
      <c r="T193" s="407"/>
      <c r="U193" s="407"/>
      <c r="V193" s="407"/>
      <c r="W193" s="407"/>
      <c r="X193" s="407"/>
      <c r="Y193" s="407"/>
      <c r="Z193" s="407"/>
    </row>
    <row r="194" spans="1:26" ht="12.75" customHeight="1">
      <c r="A194" s="407"/>
      <c r="B194" s="407"/>
      <c r="C194" s="544"/>
      <c r="D194" s="544"/>
      <c r="E194" s="544"/>
      <c r="F194" s="407"/>
      <c r="G194" s="407"/>
      <c r="H194" s="407"/>
      <c r="I194" s="407"/>
      <c r="J194" s="407"/>
      <c r="K194" s="407"/>
      <c r="L194" s="407"/>
      <c r="M194" s="407"/>
      <c r="N194" s="407"/>
      <c r="O194" s="407"/>
      <c r="P194" s="407"/>
      <c r="Q194" s="407"/>
      <c r="R194" s="407"/>
      <c r="S194" s="407"/>
      <c r="T194" s="407"/>
      <c r="U194" s="407"/>
      <c r="V194" s="407"/>
      <c r="W194" s="407"/>
      <c r="X194" s="407"/>
      <c r="Y194" s="407"/>
      <c r="Z194" s="407"/>
    </row>
    <row r="195" spans="1:26" ht="12.75" customHeight="1">
      <c r="A195" s="407"/>
      <c r="B195" s="407"/>
      <c r="C195" s="544"/>
      <c r="D195" s="544"/>
      <c r="E195" s="544"/>
      <c r="F195" s="407"/>
      <c r="G195" s="407"/>
      <c r="H195" s="407"/>
      <c r="I195" s="407"/>
      <c r="J195" s="407"/>
      <c r="K195" s="407"/>
      <c r="L195" s="407"/>
      <c r="M195" s="407"/>
      <c r="N195" s="407"/>
      <c r="O195" s="407"/>
      <c r="P195" s="407"/>
      <c r="Q195" s="407"/>
      <c r="R195" s="407"/>
      <c r="S195" s="407"/>
      <c r="T195" s="407"/>
      <c r="U195" s="407"/>
      <c r="V195" s="407"/>
      <c r="W195" s="407"/>
      <c r="X195" s="407"/>
      <c r="Y195" s="407"/>
      <c r="Z195" s="407"/>
    </row>
    <row r="196" spans="1:26" ht="12.75" customHeight="1">
      <c r="A196" s="407"/>
      <c r="B196" s="407"/>
      <c r="C196" s="544"/>
      <c r="D196" s="544"/>
      <c r="E196" s="544"/>
      <c r="F196" s="407"/>
      <c r="G196" s="407"/>
      <c r="H196" s="407"/>
      <c r="I196" s="407"/>
      <c r="J196" s="407"/>
      <c r="K196" s="407"/>
      <c r="L196" s="407"/>
      <c r="M196" s="407"/>
      <c r="N196" s="407"/>
      <c r="O196" s="407"/>
      <c r="P196" s="407"/>
      <c r="Q196" s="407"/>
      <c r="R196" s="407"/>
      <c r="S196" s="407"/>
      <c r="T196" s="407"/>
      <c r="U196" s="407"/>
      <c r="V196" s="407"/>
      <c r="W196" s="407"/>
      <c r="X196" s="407"/>
      <c r="Y196" s="407"/>
      <c r="Z196" s="407"/>
    </row>
    <row r="197" spans="1:26" ht="12.75" customHeight="1">
      <c r="A197" s="407"/>
      <c r="B197" s="407"/>
      <c r="C197" s="544"/>
      <c r="D197" s="544"/>
      <c r="E197" s="544"/>
      <c r="F197" s="407"/>
      <c r="G197" s="407"/>
      <c r="H197" s="407"/>
      <c r="I197" s="407"/>
      <c r="J197" s="407"/>
      <c r="K197" s="407"/>
      <c r="L197" s="407"/>
      <c r="M197" s="407"/>
      <c r="N197" s="407"/>
      <c r="O197" s="407"/>
      <c r="P197" s="407"/>
      <c r="Q197" s="407"/>
      <c r="R197" s="407"/>
      <c r="S197" s="407"/>
      <c r="T197" s="407"/>
      <c r="U197" s="407"/>
      <c r="V197" s="407"/>
      <c r="W197" s="407"/>
      <c r="X197" s="407"/>
      <c r="Y197" s="407"/>
      <c r="Z197" s="407"/>
    </row>
    <row r="198" spans="1:26" ht="12.75" customHeight="1">
      <c r="A198" s="407"/>
      <c r="B198" s="407"/>
      <c r="C198" s="544"/>
      <c r="D198" s="544"/>
      <c r="E198" s="544"/>
      <c r="F198" s="407"/>
      <c r="G198" s="407"/>
      <c r="H198" s="407"/>
      <c r="I198" s="407"/>
      <c r="J198" s="407"/>
      <c r="K198" s="407"/>
      <c r="L198" s="407"/>
      <c r="M198" s="407"/>
      <c r="N198" s="407"/>
      <c r="O198" s="407"/>
      <c r="P198" s="407"/>
      <c r="Q198" s="407"/>
      <c r="R198" s="407"/>
      <c r="S198" s="407"/>
      <c r="T198" s="407"/>
      <c r="U198" s="407"/>
      <c r="V198" s="407"/>
      <c r="W198" s="407"/>
      <c r="X198" s="407"/>
      <c r="Y198" s="407"/>
      <c r="Z198" s="407"/>
    </row>
    <row r="199" spans="1:26" ht="12.75" customHeight="1">
      <c r="A199" s="407"/>
      <c r="B199" s="407"/>
      <c r="C199" s="544"/>
      <c r="D199" s="544"/>
      <c r="E199" s="544"/>
      <c r="F199" s="407"/>
      <c r="G199" s="407"/>
      <c r="H199" s="407"/>
      <c r="I199" s="407"/>
      <c r="J199" s="407"/>
      <c r="K199" s="407"/>
      <c r="L199" s="407"/>
      <c r="M199" s="407"/>
      <c r="N199" s="407"/>
      <c r="O199" s="407"/>
      <c r="P199" s="407"/>
      <c r="Q199" s="407"/>
      <c r="R199" s="407"/>
      <c r="S199" s="407"/>
      <c r="T199" s="407"/>
      <c r="U199" s="407"/>
      <c r="V199" s="407"/>
      <c r="W199" s="407"/>
      <c r="X199" s="407"/>
      <c r="Y199" s="407"/>
      <c r="Z199" s="407"/>
    </row>
    <row r="200" spans="1:26" ht="12.75" customHeight="1">
      <c r="A200" s="407"/>
      <c r="B200" s="407"/>
      <c r="C200" s="544"/>
      <c r="D200" s="544"/>
      <c r="E200" s="544"/>
      <c r="F200" s="407"/>
      <c r="G200" s="407"/>
      <c r="H200" s="407"/>
      <c r="I200" s="407"/>
      <c r="J200" s="407"/>
      <c r="K200" s="407"/>
      <c r="L200" s="407"/>
      <c r="M200" s="407"/>
      <c r="N200" s="407"/>
      <c r="O200" s="407"/>
      <c r="P200" s="407"/>
      <c r="Q200" s="407"/>
      <c r="R200" s="407"/>
      <c r="S200" s="407"/>
      <c r="T200" s="407"/>
      <c r="U200" s="407"/>
      <c r="V200" s="407"/>
      <c r="W200" s="407"/>
      <c r="X200" s="407"/>
      <c r="Y200" s="407"/>
      <c r="Z200" s="407"/>
    </row>
    <row r="201" spans="1:26" ht="12.75" customHeight="1">
      <c r="A201" s="407"/>
      <c r="B201" s="407"/>
      <c r="C201" s="544"/>
      <c r="D201" s="544"/>
      <c r="E201" s="544"/>
      <c r="F201" s="407"/>
      <c r="G201" s="407"/>
      <c r="H201" s="407"/>
      <c r="I201" s="407"/>
      <c r="J201" s="407"/>
      <c r="K201" s="407"/>
      <c r="L201" s="407"/>
      <c r="M201" s="407"/>
      <c r="N201" s="407"/>
      <c r="O201" s="407"/>
      <c r="P201" s="407"/>
      <c r="Q201" s="407"/>
      <c r="R201" s="407"/>
      <c r="S201" s="407"/>
      <c r="T201" s="407"/>
      <c r="U201" s="407"/>
      <c r="V201" s="407"/>
      <c r="W201" s="407"/>
      <c r="X201" s="407"/>
      <c r="Y201" s="407"/>
      <c r="Z201" s="407"/>
    </row>
    <row r="202" spans="1:26" ht="12.75" customHeight="1">
      <c r="A202" s="407"/>
      <c r="B202" s="407"/>
      <c r="C202" s="544"/>
      <c r="D202" s="544"/>
      <c r="E202" s="544"/>
      <c r="F202" s="407"/>
      <c r="G202" s="407"/>
      <c r="H202" s="407"/>
      <c r="I202" s="407"/>
      <c r="J202" s="407"/>
      <c r="K202" s="407"/>
      <c r="L202" s="407"/>
      <c r="M202" s="407"/>
      <c r="N202" s="407"/>
      <c r="O202" s="407"/>
      <c r="P202" s="407"/>
      <c r="Q202" s="407"/>
      <c r="R202" s="407"/>
      <c r="S202" s="407"/>
      <c r="T202" s="407"/>
      <c r="U202" s="407"/>
      <c r="V202" s="407"/>
      <c r="W202" s="407"/>
      <c r="X202" s="407"/>
      <c r="Y202" s="407"/>
      <c r="Z202" s="407"/>
    </row>
    <row r="203" spans="1:26" ht="12.75" customHeight="1">
      <c r="A203" s="407"/>
      <c r="B203" s="407"/>
      <c r="C203" s="544"/>
      <c r="D203" s="544"/>
      <c r="E203" s="544"/>
      <c r="F203" s="407"/>
      <c r="G203" s="407"/>
      <c r="H203" s="407"/>
      <c r="I203" s="407"/>
      <c r="J203" s="407"/>
      <c r="K203" s="407"/>
      <c r="L203" s="407"/>
      <c r="M203" s="407"/>
      <c r="N203" s="407"/>
      <c r="O203" s="407"/>
      <c r="P203" s="407"/>
      <c r="Q203" s="407"/>
      <c r="R203" s="407"/>
      <c r="S203" s="407"/>
      <c r="T203" s="407"/>
      <c r="U203" s="407"/>
      <c r="V203" s="407"/>
      <c r="W203" s="407"/>
      <c r="X203" s="407"/>
      <c r="Y203" s="407"/>
      <c r="Z203" s="407"/>
    </row>
    <row r="204" spans="1:26" ht="12.75" customHeight="1">
      <c r="A204" s="407"/>
      <c r="B204" s="407"/>
      <c r="C204" s="544"/>
      <c r="D204" s="544"/>
      <c r="E204" s="544"/>
      <c r="F204" s="407"/>
      <c r="G204" s="407"/>
      <c r="H204" s="407"/>
      <c r="I204" s="407"/>
      <c r="J204" s="407"/>
      <c r="K204" s="407"/>
      <c r="L204" s="407"/>
      <c r="M204" s="407"/>
      <c r="N204" s="407"/>
      <c r="O204" s="407"/>
      <c r="P204" s="407"/>
      <c r="Q204" s="407"/>
      <c r="R204" s="407"/>
      <c r="S204" s="407"/>
      <c r="T204" s="407"/>
      <c r="U204" s="407"/>
      <c r="V204" s="407"/>
      <c r="W204" s="407"/>
      <c r="X204" s="407"/>
      <c r="Y204" s="407"/>
      <c r="Z204" s="407"/>
    </row>
    <row r="205" spans="1:26" ht="12.75" customHeight="1">
      <c r="A205" s="407"/>
      <c r="B205" s="407"/>
      <c r="C205" s="544"/>
      <c r="D205" s="544"/>
      <c r="E205" s="544"/>
      <c r="F205" s="407"/>
      <c r="G205" s="407"/>
      <c r="H205" s="407"/>
      <c r="I205" s="407"/>
      <c r="J205" s="407"/>
      <c r="K205" s="407"/>
      <c r="L205" s="407"/>
      <c r="M205" s="407"/>
      <c r="N205" s="407"/>
      <c r="O205" s="407"/>
      <c r="P205" s="407"/>
      <c r="Q205" s="407"/>
      <c r="R205" s="407"/>
      <c r="S205" s="407"/>
      <c r="T205" s="407"/>
      <c r="U205" s="407"/>
      <c r="V205" s="407"/>
      <c r="W205" s="407"/>
      <c r="X205" s="407"/>
      <c r="Y205" s="407"/>
      <c r="Z205" s="407"/>
    </row>
    <row r="206" spans="1:26" ht="12.75" customHeight="1">
      <c r="A206" s="407"/>
      <c r="B206" s="407"/>
      <c r="C206" s="544"/>
      <c r="D206" s="544"/>
      <c r="E206" s="544"/>
      <c r="F206" s="407"/>
      <c r="G206" s="407"/>
      <c r="H206" s="407"/>
      <c r="I206" s="407"/>
      <c r="J206" s="407"/>
      <c r="K206" s="407"/>
      <c r="L206" s="407"/>
      <c r="M206" s="407"/>
      <c r="N206" s="407"/>
      <c r="O206" s="407"/>
      <c r="P206" s="407"/>
      <c r="Q206" s="407"/>
      <c r="R206" s="407"/>
      <c r="S206" s="407"/>
      <c r="T206" s="407"/>
      <c r="U206" s="407"/>
      <c r="V206" s="407"/>
      <c r="W206" s="407"/>
      <c r="X206" s="407"/>
      <c r="Y206" s="407"/>
      <c r="Z206" s="407"/>
    </row>
    <row r="207" spans="1:26" ht="12.75" customHeight="1">
      <c r="A207" s="407"/>
      <c r="B207" s="407"/>
      <c r="C207" s="544"/>
      <c r="D207" s="544"/>
      <c r="E207" s="544"/>
      <c r="F207" s="407"/>
      <c r="G207" s="407"/>
      <c r="H207" s="407"/>
      <c r="I207" s="407"/>
      <c r="J207" s="407"/>
      <c r="K207" s="407"/>
      <c r="L207" s="407"/>
      <c r="M207" s="407"/>
      <c r="N207" s="407"/>
      <c r="O207" s="407"/>
      <c r="P207" s="407"/>
      <c r="Q207" s="407"/>
      <c r="R207" s="407"/>
      <c r="S207" s="407"/>
      <c r="T207" s="407"/>
      <c r="U207" s="407"/>
      <c r="V207" s="407"/>
      <c r="W207" s="407"/>
      <c r="X207" s="407"/>
      <c r="Y207" s="407"/>
      <c r="Z207" s="407"/>
    </row>
    <row r="208" spans="1:26" ht="12.75" customHeight="1">
      <c r="A208" s="407"/>
      <c r="B208" s="407"/>
      <c r="C208" s="544"/>
      <c r="D208" s="544"/>
      <c r="E208" s="544"/>
      <c r="F208" s="407"/>
      <c r="G208" s="407"/>
      <c r="H208" s="407"/>
      <c r="I208" s="407"/>
      <c r="J208" s="407"/>
      <c r="K208" s="407"/>
      <c r="L208" s="407"/>
      <c r="M208" s="407"/>
      <c r="N208" s="407"/>
      <c r="O208" s="407"/>
      <c r="P208" s="407"/>
      <c r="Q208" s="407"/>
      <c r="R208" s="407"/>
      <c r="S208" s="407"/>
      <c r="T208" s="407"/>
      <c r="U208" s="407"/>
      <c r="V208" s="407"/>
      <c r="W208" s="407"/>
      <c r="X208" s="407"/>
      <c r="Y208" s="407"/>
      <c r="Z208" s="407"/>
    </row>
    <row r="209" spans="1:26" ht="12.75" customHeight="1">
      <c r="A209" s="407"/>
      <c r="B209" s="407"/>
      <c r="C209" s="544"/>
      <c r="D209" s="544"/>
      <c r="E209" s="544"/>
      <c r="F209" s="407"/>
      <c r="G209" s="407"/>
      <c r="H209" s="407"/>
      <c r="I209" s="407"/>
      <c r="J209" s="407"/>
      <c r="K209" s="407"/>
      <c r="L209" s="407"/>
      <c r="M209" s="407"/>
      <c r="N209" s="407"/>
      <c r="O209" s="407"/>
      <c r="P209" s="407"/>
      <c r="Q209" s="407"/>
      <c r="R209" s="407"/>
      <c r="S209" s="407"/>
      <c r="T209" s="407"/>
      <c r="U209" s="407"/>
      <c r="V209" s="407"/>
      <c r="W209" s="407"/>
      <c r="X209" s="407"/>
      <c r="Y209" s="407"/>
      <c r="Z209" s="407"/>
    </row>
    <row r="210" spans="1:26" ht="12.75" customHeight="1">
      <c r="A210" s="407"/>
      <c r="B210" s="407"/>
      <c r="C210" s="544"/>
      <c r="D210" s="544"/>
      <c r="E210" s="544"/>
      <c r="F210" s="407"/>
      <c r="G210" s="407"/>
      <c r="H210" s="407"/>
      <c r="I210" s="407"/>
      <c r="J210" s="407"/>
      <c r="K210" s="407"/>
      <c r="L210" s="407"/>
      <c r="M210" s="407"/>
      <c r="N210" s="407"/>
      <c r="O210" s="407"/>
      <c r="P210" s="407"/>
      <c r="Q210" s="407"/>
      <c r="R210" s="407"/>
      <c r="S210" s="407"/>
      <c r="T210" s="407"/>
      <c r="U210" s="407"/>
      <c r="V210" s="407"/>
      <c r="W210" s="407"/>
      <c r="X210" s="407"/>
      <c r="Y210" s="407"/>
      <c r="Z210" s="407"/>
    </row>
    <row r="211" spans="1:26" ht="12.75" customHeight="1">
      <c r="A211" s="407"/>
      <c r="B211" s="407"/>
      <c r="C211" s="544"/>
      <c r="D211" s="544"/>
      <c r="E211" s="544"/>
      <c r="F211" s="407"/>
      <c r="G211" s="407"/>
      <c r="H211" s="407"/>
      <c r="I211" s="407"/>
      <c r="J211" s="407"/>
      <c r="K211" s="407"/>
      <c r="L211" s="407"/>
      <c r="M211" s="407"/>
      <c r="N211" s="407"/>
      <c r="O211" s="407"/>
      <c r="P211" s="407"/>
      <c r="Q211" s="407"/>
      <c r="R211" s="407"/>
      <c r="S211" s="407"/>
      <c r="T211" s="407"/>
      <c r="U211" s="407"/>
      <c r="V211" s="407"/>
      <c r="W211" s="407"/>
      <c r="X211" s="407"/>
      <c r="Y211" s="407"/>
      <c r="Z211" s="407"/>
    </row>
    <row r="212" spans="1:26" ht="12.75" customHeight="1">
      <c r="A212" s="407"/>
      <c r="B212" s="407"/>
      <c r="C212" s="544"/>
      <c r="D212" s="544"/>
      <c r="E212" s="544"/>
      <c r="F212" s="407"/>
      <c r="G212" s="407"/>
      <c r="H212" s="407"/>
      <c r="I212" s="407"/>
      <c r="J212" s="407"/>
      <c r="K212" s="407"/>
      <c r="L212" s="407"/>
      <c r="M212" s="407"/>
      <c r="N212" s="407"/>
      <c r="O212" s="407"/>
      <c r="P212" s="407"/>
      <c r="Q212" s="407"/>
      <c r="R212" s="407"/>
      <c r="S212" s="407"/>
      <c r="T212" s="407"/>
      <c r="U212" s="407"/>
      <c r="V212" s="407"/>
      <c r="W212" s="407"/>
      <c r="X212" s="407"/>
      <c r="Y212" s="407"/>
      <c r="Z212" s="407"/>
    </row>
    <row r="213" spans="1:26" ht="12.75" customHeight="1">
      <c r="A213" s="407"/>
      <c r="B213" s="407"/>
      <c r="C213" s="544"/>
      <c r="D213" s="544"/>
      <c r="E213" s="544"/>
      <c r="F213" s="407"/>
      <c r="G213" s="407"/>
      <c r="H213" s="407"/>
      <c r="I213" s="407"/>
      <c r="J213" s="407"/>
      <c r="K213" s="407"/>
      <c r="L213" s="407"/>
      <c r="M213" s="407"/>
      <c r="N213" s="407"/>
      <c r="O213" s="407"/>
      <c r="P213" s="407"/>
      <c r="Q213" s="407"/>
      <c r="R213" s="407"/>
      <c r="S213" s="407"/>
      <c r="T213" s="407"/>
      <c r="U213" s="407"/>
      <c r="V213" s="407"/>
      <c r="W213" s="407"/>
      <c r="X213" s="407"/>
      <c r="Y213" s="407"/>
      <c r="Z213" s="407"/>
    </row>
    <row r="214" spans="1:26" ht="12.75" customHeight="1">
      <c r="A214" s="407"/>
      <c r="B214" s="407"/>
      <c r="C214" s="544"/>
      <c r="D214" s="544"/>
      <c r="E214" s="544"/>
      <c r="F214" s="407"/>
      <c r="G214" s="407"/>
      <c r="H214" s="407"/>
      <c r="I214" s="407"/>
      <c r="J214" s="407"/>
      <c r="K214" s="407"/>
      <c r="L214" s="407"/>
      <c r="M214" s="407"/>
      <c r="N214" s="407"/>
      <c r="O214" s="407"/>
      <c r="P214" s="407"/>
      <c r="Q214" s="407"/>
      <c r="R214" s="407"/>
      <c r="S214" s="407"/>
      <c r="T214" s="407"/>
      <c r="U214" s="407"/>
      <c r="V214" s="407"/>
      <c r="W214" s="407"/>
      <c r="X214" s="407"/>
      <c r="Y214" s="407"/>
      <c r="Z214" s="407"/>
    </row>
    <row r="215" spans="1:26" ht="12.75" customHeight="1">
      <c r="A215" s="407"/>
      <c r="B215" s="407"/>
      <c r="C215" s="544"/>
      <c r="D215" s="544"/>
      <c r="E215" s="544"/>
      <c r="F215" s="407"/>
      <c r="G215" s="407"/>
      <c r="H215" s="407"/>
      <c r="I215" s="407"/>
      <c r="J215" s="407"/>
      <c r="K215" s="407"/>
      <c r="L215" s="407"/>
      <c r="M215" s="407"/>
      <c r="N215" s="407"/>
      <c r="O215" s="407"/>
      <c r="P215" s="407"/>
      <c r="Q215" s="407"/>
      <c r="R215" s="407"/>
      <c r="S215" s="407"/>
      <c r="T215" s="407"/>
      <c r="U215" s="407"/>
      <c r="V215" s="407"/>
      <c r="W215" s="407"/>
      <c r="X215" s="407"/>
      <c r="Y215" s="407"/>
      <c r="Z215" s="407"/>
    </row>
    <row r="216" spans="1:26" ht="12.75" customHeight="1">
      <c r="A216" s="407"/>
      <c r="B216" s="407"/>
      <c r="C216" s="544"/>
      <c r="D216" s="544"/>
      <c r="E216" s="544"/>
      <c r="F216" s="407"/>
      <c r="G216" s="407"/>
      <c r="H216" s="407"/>
      <c r="I216" s="407"/>
      <c r="J216" s="407"/>
      <c r="K216" s="407"/>
      <c r="L216" s="407"/>
      <c r="M216" s="407"/>
      <c r="N216" s="407"/>
      <c r="O216" s="407"/>
      <c r="P216" s="407"/>
      <c r="Q216" s="407"/>
      <c r="R216" s="407"/>
      <c r="S216" s="407"/>
      <c r="T216" s="407"/>
      <c r="U216" s="407"/>
      <c r="V216" s="407"/>
      <c r="W216" s="407"/>
      <c r="X216" s="407"/>
      <c r="Y216" s="407"/>
      <c r="Z216" s="407"/>
    </row>
    <row r="217" spans="1:26" ht="12.75" customHeight="1">
      <c r="A217" s="407"/>
      <c r="B217" s="407"/>
      <c r="C217" s="544"/>
      <c r="D217" s="544"/>
      <c r="E217" s="544"/>
      <c r="F217" s="407"/>
      <c r="G217" s="407"/>
      <c r="H217" s="407"/>
      <c r="I217" s="407"/>
      <c r="J217" s="407"/>
      <c r="K217" s="407"/>
      <c r="L217" s="407"/>
      <c r="M217" s="407"/>
      <c r="N217" s="407"/>
      <c r="O217" s="407"/>
      <c r="P217" s="407"/>
      <c r="Q217" s="407"/>
      <c r="R217" s="407"/>
      <c r="S217" s="407"/>
      <c r="T217" s="407"/>
      <c r="U217" s="407"/>
      <c r="V217" s="407"/>
      <c r="W217" s="407"/>
      <c r="X217" s="407"/>
      <c r="Y217" s="407"/>
      <c r="Z217" s="407"/>
    </row>
    <row r="218" spans="1:26" ht="12.75" customHeight="1">
      <c r="A218" s="407"/>
      <c r="B218" s="407"/>
      <c r="C218" s="544"/>
      <c r="D218" s="544"/>
      <c r="E218" s="544"/>
      <c r="F218" s="407"/>
      <c r="G218" s="407"/>
      <c r="H218" s="407"/>
      <c r="I218" s="407"/>
      <c r="J218" s="407"/>
      <c r="K218" s="407"/>
      <c r="L218" s="407"/>
      <c r="M218" s="407"/>
      <c r="N218" s="407"/>
      <c r="O218" s="407"/>
      <c r="P218" s="407"/>
      <c r="Q218" s="407"/>
      <c r="R218" s="407"/>
      <c r="S218" s="407"/>
      <c r="T218" s="407"/>
      <c r="U218" s="407"/>
      <c r="V218" s="407"/>
      <c r="W218" s="407"/>
      <c r="X218" s="407"/>
      <c r="Y218" s="407"/>
      <c r="Z218" s="407"/>
    </row>
    <row r="219" spans="1:26" ht="12.75" customHeight="1">
      <c r="A219" s="407"/>
      <c r="B219" s="407"/>
      <c r="C219" s="544"/>
      <c r="D219" s="544"/>
      <c r="E219" s="544"/>
      <c r="F219" s="407"/>
      <c r="G219" s="407"/>
      <c r="H219" s="407"/>
      <c r="I219" s="407"/>
      <c r="J219" s="407"/>
      <c r="K219" s="407"/>
      <c r="L219" s="407"/>
      <c r="M219" s="407"/>
      <c r="N219" s="407"/>
      <c r="O219" s="407"/>
      <c r="P219" s="407"/>
      <c r="Q219" s="407"/>
      <c r="R219" s="407"/>
      <c r="S219" s="407"/>
      <c r="T219" s="407"/>
      <c r="U219" s="407"/>
      <c r="V219" s="407"/>
      <c r="W219" s="407"/>
      <c r="X219" s="407"/>
      <c r="Y219" s="407"/>
      <c r="Z219" s="407"/>
    </row>
    <row r="220" spans="1:26" ht="12.75" customHeight="1">
      <c r="A220" s="407"/>
      <c r="B220" s="407"/>
      <c r="C220" s="544"/>
      <c r="D220" s="544"/>
      <c r="E220" s="544"/>
      <c r="F220" s="407"/>
      <c r="G220" s="407"/>
      <c r="H220" s="407"/>
      <c r="I220" s="407"/>
      <c r="J220" s="407"/>
      <c r="K220" s="407"/>
      <c r="L220" s="407"/>
      <c r="M220" s="407"/>
      <c r="N220" s="407"/>
      <c r="O220" s="407"/>
      <c r="P220" s="407"/>
      <c r="Q220" s="407"/>
      <c r="R220" s="407"/>
      <c r="S220" s="407"/>
      <c r="T220" s="407"/>
      <c r="U220" s="407"/>
      <c r="V220" s="407"/>
      <c r="W220" s="407"/>
      <c r="X220" s="407"/>
      <c r="Y220" s="407"/>
      <c r="Z220" s="407"/>
    </row>
    <row r="221" spans="1:26" ht="12.75" customHeight="1">
      <c r="A221" s="407"/>
      <c r="B221" s="407"/>
      <c r="C221" s="544"/>
      <c r="D221" s="544"/>
      <c r="E221" s="544"/>
      <c r="F221" s="407"/>
      <c r="G221" s="407"/>
      <c r="H221" s="407"/>
      <c r="I221" s="407"/>
      <c r="J221" s="407"/>
      <c r="K221" s="407"/>
      <c r="L221" s="407"/>
      <c r="M221" s="407"/>
      <c r="N221" s="407"/>
      <c r="O221" s="407"/>
      <c r="P221" s="407"/>
      <c r="Q221" s="407"/>
      <c r="R221" s="407"/>
      <c r="S221" s="407"/>
      <c r="T221" s="407"/>
      <c r="U221" s="407"/>
      <c r="V221" s="407"/>
      <c r="W221" s="407"/>
      <c r="X221" s="407"/>
      <c r="Y221" s="407"/>
      <c r="Z221" s="407"/>
    </row>
    <row r="222" spans="1:26" ht="12.75" customHeight="1">
      <c r="A222" s="407"/>
      <c r="B222" s="407"/>
      <c r="C222" s="544"/>
      <c r="D222" s="544"/>
      <c r="E222" s="544"/>
      <c r="F222" s="407"/>
      <c r="G222" s="407"/>
      <c r="H222" s="407"/>
      <c r="I222" s="407"/>
      <c r="J222" s="407"/>
      <c r="K222" s="407"/>
      <c r="L222" s="407"/>
      <c r="M222" s="407"/>
      <c r="N222" s="407"/>
      <c r="O222" s="407"/>
      <c r="P222" s="407"/>
      <c r="Q222" s="407"/>
      <c r="R222" s="407"/>
      <c r="S222" s="407"/>
      <c r="T222" s="407"/>
      <c r="U222" s="407"/>
      <c r="V222" s="407"/>
      <c r="W222" s="407"/>
      <c r="X222" s="407"/>
      <c r="Y222" s="407"/>
      <c r="Z222" s="407"/>
    </row>
    <row r="223" spans="1:26" ht="12.75" customHeight="1">
      <c r="A223" s="407"/>
      <c r="B223" s="407"/>
      <c r="C223" s="544"/>
      <c r="D223" s="544"/>
      <c r="E223" s="544"/>
      <c r="F223" s="407"/>
      <c r="G223" s="407"/>
      <c r="H223" s="407"/>
      <c r="I223" s="407"/>
      <c r="J223" s="407"/>
      <c r="K223" s="407"/>
      <c r="L223" s="407"/>
      <c r="M223" s="407"/>
      <c r="N223" s="407"/>
      <c r="O223" s="407"/>
      <c r="P223" s="407"/>
      <c r="Q223" s="407"/>
      <c r="R223" s="407"/>
      <c r="S223" s="407"/>
      <c r="T223" s="407"/>
      <c r="U223" s="407"/>
      <c r="V223" s="407"/>
      <c r="W223" s="407"/>
      <c r="X223" s="407"/>
      <c r="Y223" s="407"/>
      <c r="Z223" s="407"/>
    </row>
    <row r="224" spans="1:26" ht="12.75" customHeight="1">
      <c r="A224" s="407"/>
      <c r="B224" s="407"/>
      <c r="C224" s="544"/>
      <c r="D224" s="544"/>
      <c r="E224" s="544"/>
      <c r="F224" s="407"/>
      <c r="G224" s="407"/>
      <c r="H224" s="407"/>
      <c r="I224" s="407"/>
      <c r="J224" s="407"/>
      <c r="K224" s="407"/>
      <c r="L224" s="407"/>
      <c r="M224" s="407"/>
      <c r="N224" s="407"/>
      <c r="O224" s="407"/>
      <c r="P224" s="407"/>
      <c r="Q224" s="407"/>
      <c r="R224" s="407"/>
      <c r="S224" s="407"/>
      <c r="T224" s="407"/>
      <c r="U224" s="407"/>
      <c r="V224" s="407"/>
      <c r="W224" s="407"/>
      <c r="X224" s="407"/>
      <c r="Y224" s="407"/>
      <c r="Z224" s="407"/>
    </row>
    <row r="225" spans="1:26" ht="12.75" customHeight="1">
      <c r="A225" s="407"/>
      <c r="B225" s="407"/>
      <c r="C225" s="544"/>
      <c r="D225" s="544"/>
      <c r="E225" s="544"/>
      <c r="F225" s="407"/>
      <c r="G225" s="407"/>
      <c r="H225" s="407"/>
      <c r="I225" s="407"/>
      <c r="J225" s="407"/>
      <c r="K225" s="407"/>
      <c r="L225" s="407"/>
      <c r="M225" s="407"/>
      <c r="N225" s="407"/>
      <c r="O225" s="407"/>
      <c r="P225" s="407"/>
      <c r="Q225" s="407"/>
      <c r="R225" s="407"/>
      <c r="S225" s="407"/>
      <c r="T225" s="407"/>
      <c r="U225" s="407"/>
      <c r="V225" s="407"/>
      <c r="W225" s="407"/>
      <c r="X225" s="407"/>
      <c r="Y225" s="407"/>
      <c r="Z225" s="407"/>
    </row>
    <row r="226" spans="1:26" ht="12.75" customHeight="1">
      <c r="A226" s="407"/>
      <c r="B226" s="407"/>
      <c r="C226" s="544"/>
      <c r="D226" s="544"/>
      <c r="E226" s="544"/>
      <c r="F226" s="407"/>
      <c r="G226" s="407"/>
      <c r="H226" s="407"/>
      <c r="I226" s="407"/>
      <c r="J226" s="407"/>
      <c r="K226" s="407"/>
      <c r="L226" s="407"/>
      <c r="M226" s="407"/>
      <c r="N226" s="407"/>
      <c r="O226" s="407"/>
      <c r="P226" s="407"/>
      <c r="Q226" s="407"/>
      <c r="R226" s="407"/>
      <c r="S226" s="407"/>
      <c r="T226" s="407"/>
      <c r="U226" s="407"/>
      <c r="V226" s="407"/>
      <c r="W226" s="407"/>
      <c r="X226" s="407"/>
      <c r="Y226" s="407"/>
      <c r="Z226" s="407"/>
    </row>
    <row r="227" spans="1:26" ht="12.75" customHeight="1">
      <c r="A227" s="407"/>
      <c r="B227" s="407"/>
      <c r="C227" s="544"/>
      <c r="D227" s="544"/>
      <c r="E227" s="544"/>
      <c r="F227" s="407"/>
      <c r="G227" s="407"/>
      <c r="H227" s="407"/>
      <c r="I227" s="407"/>
      <c r="J227" s="407"/>
      <c r="K227" s="407"/>
      <c r="L227" s="407"/>
      <c r="M227" s="407"/>
      <c r="N227" s="407"/>
      <c r="O227" s="407"/>
      <c r="P227" s="407"/>
      <c r="Q227" s="407"/>
      <c r="R227" s="407"/>
      <c r="S227" s="407"/>
      <c r="T227" s="407"/>
      <c r="U227" s="407"/>
      <c r="V227" s="407"/>
      <c r="W227" s="407"/>
      <c r="X227" s="407"/>
      <c r="Y227" s="407"/>
      <c r="Z227" s="407"/>
    </row>
    <row r="228" spans="1:26" ht="12.75" customHeight="1">
      <c r="A228" s="407"/>
      <c r="B228" s="407"/>
      <c r="C228" s="544"/>
      <c r="D228" s="544"/>
      <c r="E228" s="544"/>
      <c r="F228" s="407"/>
      <c r="G228" s="407"/>
      <c r="H228" s="407"/>
      <c r="I228" s="407"/>
      <c r="J228" s="407"/>
      <c r="K228" s="407"/>
      <c r="L228" s="407"/>
      <c r="M228" s="407"/>
      <c r="N228" s="407"/>
      <c r="O228" s="407"/>
      <c r="P228" s="407"/>
      <c r="Q228" s="407"/>
      <c r="R228" s="407"/>
      <c r="S228" s="407"/>
      <c r="T228" s="407"/>
      <c r="U228" s="407"/>
      <c r="V228" s="407"/>
      <c r="W228" s="407"/>
      <c r="X228" s="407"/>
      <c r="Y228" s="407"/>
      <c r="Z228" s="407"/>
    </row>
    <row r="229" spans="1:26" ht="12.75" customHeight="1">
      <c r="A229" s="407"/>
      <c r="B229" s="407"/>
      <c r="C229" s="544"/>
      <c r="D229" s="544"/>
      <c r="E229" s="544"/>
      <c r="F229" s="407"/>
      <c r="G229" s="407"/>
      <c r="H229" s="407"/>
      <c r="I229" s="407"/>
      <c r="J229" s="407"/>
      <c r="K229" s="407"/>
      <c r="L229" s="407"/>
      <c r="M229" s="407"/>
      <c r="N229" s="407"/>
      <c r="O229" s="407"/>
      <c r="P229" s="407"/>
      <c r="Q229" s="407"/>
      <c r="R229" s="407"/>
      <c r="S229" s="407"/>
      <c r="T229" s="407"/>
      <c r="U229" s="407"/>
      <c r="V229" s="407"/>
      <c r="W229" s="407"/>
      <c r="X229" s="407"/>
      <c r="Y229" s="407"/>
      <c r="Z229" s="407"/>
    </row>
    <row r="230" spans="1:26" ht="12.75" customHeight="1">
      <c r="A230" s="407"/>
      <c r="B230" s="407"/>
      <c r="C230" s="544"/>
      <c r="D230" s="544"/>
      <c r="E230" s="544"/>
      <c r="F230" s="407"/>
      <c r="G230" s="407"/>
      <c r="H230" s="407"/>
      <c r="I230" s="407"/>
      <c r="J230" s="407"/>
      <c r="K230" s="407"/>
      <c r="L230" s="407"/>
      <c r="M230" s="407"/>
      <c r="N230" s="407"/>
      <c r="O230" s="407"/>
      <c r="P230" s="407"/>
      <c r="Q230" s="407"/>
      <c r="R230" s="407"/>
      <c r="S230" s="407"/>
      <c r="T230" s="407"/>
      <c r="U230" s="407"/>
      <c r="V230" s="407"/>
      <c r="W230" s="407"/>
      <c r="X230" s="407"/>
      <c r="Y230" s="407"/>
      <c r="Z230" s="407"/>
    </row>
    <row r="231" spans="1:26" ht="12.75" customHeight="1">
      <c r="A231" s="407"/>
      <c r="B231" s="407"/>
      <c r="C231" s="544"/>
      <c r="D231" s="544"/>
      <c r="E231" s="544"/>
      <c r="F231" s="407"/>
      <c r="G231" s="407"/>
      <c r="H231" s="407"/>
      <c r="I231" s="407"/>
      <c r="J231" s="407"/>
      <c r="K231" s="407"/>
      <c r="L231" s="407"/>
      <c r="M231" s="407"/>
      <c r="N231" s="407"/>
      <c r="O231" s="407"/>
      <c r="P231" s="407"/>
      <c r="Q231" s="407"/>
      <c r="R231" s="407"/>
      <c r="S231" s="407"/>
      <c r="T231" s="407"/>
      <c r="U231" s="407"/>
      <c r="V231" s="407"/>
      <c r="W231" s="407"/>
      <c r="X231" s="407"/>
      <c r="Y231" s="407"/>
      <c r="Z231" s="407"/>
    </row>
    <row r="232" spans="1:26" ht="12.75" customHeight="1">
      <c r="A232" s="407"/>
      <c r="B232" s="407"/>
      <c r="C232" s="544"/>
      <c r="D232" s="544"/>
      <c r="E232" s="544"/>
      <c r="F232" s="407"/>
      <c r="G232" s="407"/>
      <c r="H232" s="407"/>
      <c r="I232" s="407"/>
      <c r="J232" s="407"/>
      <c r="K232" s="407"/>
      <c r="L232" s="407"/>
      <c r="M232" s="407"/>
      <c r="N232" s="407"/>
      <c r="O232" s="407"/>
      <c r="P232" s="407"/>
      <c r="Q232" s="407"/>
      <c r="R232" s="407"/>
      <c r="S232" s="407"/>
      <c r="T232" s="407"/>
      <c r="U232" s="407"/>
      <c r="V232" s="407"/>
      <c r="W232" s="407"/>
      <c r="X232" s="407"/>
      <c r="Y232" s="407"/>
      <c r="Z232" s="407"/>
    </row>
    <row r="233" spans="1:26" ht="12.75" customHeight="1">
      <c r="A233" s="407"/>
      <c r="B233" s="407"/>
      <c r="C233" s="544"/>
      <c r="D233" s="544"/>
      <c r="E233" s="544"/>
      <c r="F233" s="407"/>
      <c r="G233" s="407"/>
      <c r="H233" s="407"/>
      <c r="I233" s="407"/>
      <c r="J233" s="407"/>
      <c r="K233" s="407"/>
      <c r="L233" s="407"/>
      <c r="M233" s="407"/>
      <c r="N233" s="407"/>
      <c r="O233" s="407"/>
      <c r="P233" s="407"/>
      <c r="Q233" s="407"/>
      <c r="R233" s="407"/>
      <c r="S233" s="407"/>
      <c r="T233" s="407"/>
      <c r="U233" s="407"/>
      <c r="V233" s="407"/>
      <c r="W233" s="407"/>
      <c r="X233" s="407"/>
      <c r="Y233" s="407"/>
      <c r="Z233" s="407"/>
    </row>
    <row r="234" spans="1:26" ht="12.75" customHeight="1">
      <c r="A234" s="407"/>
      <c r="B234" s="407"/>
      <c r="C234" s="544"/>
      <c r="D234" s="544"/>
      <c r="E234" s="544"/>
      <c r="F234" s="407"/>
      <c r="G234" s="407"/>
      <c r="H234" s="407"/>
      <c r="I234" s="407"/>
      <c r="J234" s="407"/>
      <c r="K234" s="407"/>
      <c r="L234" s="407"/>
      <c r="M234" s="407"/>
      <c r="N234" s="407"/>
      <c r="O234" s="407"/>
      <c r="P234" s="407"/>
      <c r="Q234" s="407"/>
      <c r="R234" s="407"/>
      <c r="S234" s="407"/>
      <c r="T234" s="407"/>
      <c r="U234" s="407"/>
      <c r="V234" s="407"/>
      <c r="W234" s="407"/>
      <c r="X234" s="407"/>
      <c r="Y234" s="407"/>
      <c r="Z234" s="407"/>
    </row>
    <row r="235" spans="1:26" ht="12.75" customHeight="1">
      <c r="A235" s="407"/>
      <c r="B235" s="407"/>
      <c r="C235" s="544"/>
      <c r="D235" s="544"/>
      <c r="E235" s="544"/>
      <c r="F235" s="407"/>
      <c r="G235" s="407"/>
      <c r="H235" s="407"/>
      <c r="I235" s="407"/>
      <c r="J235" s="407"/>
      <c r="K235" s="407"/>
      <c r="L235" s="407"/>
      <c r="M235" s="407"/>
      <c r="N235" s="407"/>
      <c r="O235" s="407"/>
      <c r="P235" s="407"/>
      <c r="Q235" s="407"/>
      <c r="R235" s="407"/>
      <c r="S235" s="407"/>
      <c r="T235" s="407"/>
      <c r="U235" s="407"/>
      <c r="V235" s="407"/>
      <c r="W235" s="407"/>
      <c r="X235" s="407"/>
      <c r="Y235" s="407"/>
      <c r="Z235" s="407"/>
    </row>
    <row r="236" spans="1:26" ht="12.75" customHeight="1">
      <c r="A236" s="407"/>
      <c r="B236" s="407"/>
      <c r="C236" s="544"/>
      <c r="D236" s="544"/>
      <c r="E236" s="544"/>
      <c r="F236" s="407"/>
      <c r="G236" s="407"/>
      <c r="H236" s="407"/>
      <c r="I236" s="407"/>
      <c r="J236" s="407"/>
      <c r="K236" s="407"/>
      <c r="L236" s="407"/>
      <c r="M236" s="407"/>
      <c r="N236" s="407"/>
      <c r="O236" s="407"/>
      <c r="P236" s="407"/>
      <c r="Q236" s="407"/>
      <c r="R236" s="407"/>
      <c r="S236" s="407"/>
      <c r="T236" s="407"/>
      <c r="U236" s="407"/>
      <c r="V236" s="407"/>
      <c r="W236" s="407"/>
      <c r="X236" s="407"/>
      <c r="Y236" s="407"/>
      <c r="Z236" s="407"/>
    </row>
    <row r="237" spans="1:26" ht="12.75" customHeight="1">
      <c r="A237" s="407"/>
      <c r="B237" s="407"/>
      <c r="C237" s="544"/>
      <c r="D237" s="544"/>
      <c r="E237" s="544"/>
      <c r="F237" s="407"/>
      <c r="G237" s="407"/>
      <c r="H237" s="407"/>
      <c r="I237" s="407"/>
      <c r="J237" s="407"/>
      <c r="K237" s="407"/>
      <c r="L237" s="407"/>
      <c r="M237" s="407"/>
      <c r="N237" s="407"/>
      <c r="O237" s="407"/>
      <c r="P237" s="407"/>
      <c r="Q237" s="407"/>
      <c r="R237" s="407"/>
      <c r="S237" s="407"/>
      <c r="T237" s="407"/>
      <c r="U237" s="407"/>
      <c r="V237" s="407"/>
      <c r="W237" s="407"/>
      <c r="X237" s="407"/>
      <c r="Y237" s="407"/>
      <c r="Z237" s="407"/>
    </row>
    <row r="238" spans="1:26" ht="12.75" customHeight="1">
      <c r="A238" s="407"/>
      <c r="B238" s="407"/>
      <c r="C238" s="544"/>
      <c r="D238" s="544"/>
      <c r="E238" s="544"/>
      <c r="F238" s="407"/>
      <c r="G238" s="407"/>
      <c r="H238" s="407"/>
      <c r="I238" s="407"/>
      <c r="J238" s="407"/>
      <c r="K238" s="407"/>
      <c r="L238" s="407"/>
      <c r="M238" s="407"/>
      <c r="N238" s="407"/>
      <c r="O238" s="407"/>
      <c r="P238" s="407"/>
      <c r="Q238" s="407"/>
      <c r="R238" s="407"/>
      <c r="S238" s="407"/>
      <c r="T238" s="407"/>
      <c r="U238" s="407"/>
      <c r="V238" s="407"/>
      <c r="W238" s="407"/>
      <c r="X238" s="407"/>
      <c r="Y238" s="407"/>
      <c r="Z238" s="407"/>
    </row>
    <row r="239" spans="1:26" ht="12.75" customHeight="1">
      <c r="A239" s="407"/>
      <c r="B239" s="407"/>
      <c r="C239" s="544"/>
      <c r="D239" s="544"/>
      <c r="E239" s="544"/>
      <c r="F239" s="407"/>
      <c r="G239" s="407"/>
      <c r="H239" s="407"/>
      <c r="I239" s="407"/>
      <c r="J239" s="407"/>
      <c r="K239" s="407"/>
      <c r="L239" s="407"/>
      <c r="M239" s="407"/>
      <c r="N239" s="407"/>
      <c r="O239" s="407"/>
      <c r="P239" s="407"/>
      <c r="Q239" s="407"/>
      <c r="R239" s="407"/>
      <c r="S239" s="407"/>
      <c r="T239" s="407"/>
      <c r="U239" s="407"/>
      <c r="V239" s="407"/>
      <c r="W239" s="407"/>
      <c r="X239" s="407"/>
      <c r="Y239" s="407"/>
      <c r="Z239" s="407"/>
    </row>
    <row r="240" spans="1:26" ht="12.75" customHeight="1">
      <c r="A240" s="407"/>
      <c r="B240" s="407"/>
      <c r="C240" s="544"/>
      <c r="D240" s="544"/>
      <c r="E240" s="544"/>
      <c r="F240" s="407"/>
      <c r="G240" s="407"/>
      <c r="H240" s="407"/>
      <c r="I240" s="407"/>
      <c r="J240" s="407"/>
      <c r="K240" s="407"/>
      <c r="L240" s="407"/>
      <c r="M240" s="407"/>
      <c r="N240" s="407"/>
      <c r="O240" s="407"/>
      <c r="P240" s="407"/>
      <c r="Q240" s="407"/>
      <c r="R240" s="407"/>
      <c r="S240" s="407"/>
      <c r="T240" s="407"/>
      <c r="U240" s="407"/>
      <c r="V240" s="407"/>
      <c r="W240" s="407"/>
      <c r="X240" s="407"/>
      <c r="Y240" s="407"/>
      <c r="Z240" s="407"/>
    </row>
    <row r="241" spans="1:26" ht="12.75" customHeight="1">
      <c r="A241" s="407"/>
      <c r="B241" s="407"/>
      <c r="C241" s="544"/>
      <c r="D241" s="544"/>
      <c r="E241" s="544"/>
      <c r="F241" s="407"/>
      <c r="G241" s="407"/>
      <c r="H241" s="407"/>
      <c r="I241" s="407"/>
      <c r="J241" s="407"/>
      <c r="K241" s="407"/>
      <c r="L241" s="407"/>
      <c r="M241" s="407"/>
      <c r="N241" s="407"/>
      <c r="O241" s="407"/>
      <c r="P241" s="407"/>
      <c r="Q241" s="407"/>
      <c r="R241" s="407"/>
      <c r="S241" s="407"/>
      <c r="T241" s="407"/>
      <c r="U241" s="407"/>
      <c r="V241" s="407"/>
      <c r="W241" s="407"/>
      <c r="X241" s="407"/>
      <c r="Y241" s="407"/>
      <c r="Z241" s="407"/>
    </row>
    <row r="242" spans="1:26" ht="12.75" customHeight="1">
      <c r="A242" s="407"/>
      <c r="B242" s="407"/>
      <c r="C242" s="544"/>
      <c r="D242" s="544"/>
      <c r="E242" s="544"/>
      <c r="F242" s="407"/>
      <c r="G242" s="407"/>
      <c r="H242" s="407"/>
      <c r="I242" s="407"/>
      <c r="J242" s="407"/>
      <c r="K242" s="407"/>
      <c r="L242" s="407"/>
      <c r="M242" s="407"/>
      <c r="N242" s="407"/>
      <c r="O242" s="407"/>
      <c r="P242" s="407"/>
      <c r="Q242" s="407"/>
      <c r="R242" s="407"/>
      <c r="S242" s="407"/>
      <c r="T242" s="407"/>
      <c r="U242" s="407"/>
      <c r="V242" s="407"/>
      <c r="W242" s="407"/>
      <c r="X242" s="407"/>
      <c r="Y242" s="407"/>
      <c r="Z242" s="407"/>
    </row>
    <row r="243" spans="1:26" ht="12.75" customHeight="1">
      <c r="A243" s="407"/>
      <c r="B243" s="407"/>
      <c r="C243" s="544"/>
      <c r="D243" s="544"/>
      <c r="E243" s="544"/>
      <c r="F243" s="407"/>
      <c r="G243" s="407"/>
      <c r="H243" s="407"/>
      <c r="I243" s="407"/>
      <c r="J243" s="407"/>
      <c r="K243" s="407"/>
      <c r="L243" s="407"/>
      <c r="M243" s="407"/>
      <c r="N243" s="407"/>
      <c r="O243" s="407"/>
      <c r="P243" s="407"/>
      <c r="Q243" s="407"/>
      <c r="R243" s="407"/>
      <c r="S243" s="407"/>
      <c r="T243" s="407"/>
      <c r="U243" s="407"/>
      <c r="V243" s="407"/>
      <c r="W243" s="407"/>
      <c r="X243" s="407"/>
      <c r="Y243" s="407"/>
      <c r="Z243" s="407"/>
    </row>
    <row r="244" spans="1:26" ht="12.75" customHeight="1">
      <c r="A244" s="407"/>
      <c r="B244" s="407"/>
      <c r="C244" s="544"/>
      <c r="D244" s="544"/>
      <c r="E244" s="544"/>
      <c r="F244" s="407"/>
      <c r="G244" s="407"/>
      <c r="H244" s="407"/>
      <c r="I244" s="407"/>
      <c r="J244" s="407"/>
      <c r="K244" s="407"/>
      <c r="L244" s="407"/>
      <c r="M244" s="407"/>
      <c r="N244" s="407"/>
      <c r="O244" s="407"/>
      <c r="P244" s="407"/>
      <c r="Q244" s="407"/>
      <c r="R244" s="407"/>
      <c r="S244" s="407"/>
      <c r="T244" s="407"/>
      <c r="U244" s="407"/>
      <c r="V244" s="407"/>
      <c r="W244" s="407"/>
      <c r="X244" s="407"/>
      <c r="Y244" s="407"/>
      <c r="Z244" s="407"/>
    </row>
    <row r="245" spans="1:26" ht="12.75" customHeight="1">
      <c r="A245" s="407"/>
      <c r="B245" s="407"/>
      <c r="C245" s="544"/>
      <c r="D245" s="544"/>
      <c r="E245" s="544"/>
      <c r="F245" s="407"/>
      <c r="G245" s="407"/>
      <c r="H245" s="407"/>
      <c r="I245" s="407"/>
      <c r="J245" s="407"/>
      <c r="K245" s="407"/>
      <c r="L245" s="407"/>
      <c r="M245" s="407"/>
      <c r="N245" s="407"/>
      <c r="O245" s="407"/>
      <c r="P245" s="407"/>
      <c r="Q245" s="407"/>
      <c r="R245" s="407"/>
      <c r="S245" s="407"/>
      <c r="T245" s="407"/>
      <c r="U245" s="407"/>
      <c r="V245" s="407"/>
      <c r="W245" s="407"/>
      <c r="X245" s="407"/>
      <c r="Y245" s="407"/>
      <c r="Z245" s="407"/>
    </row>
    <row r="246" spans="1:26" ht="12.75" customHeight="1">
      <c r="A246" s="407"/>
      <c r="B246" s="407"/>
      <c r="C246" s="544"/>
      <c r="D246" s="544"/>
      <c r="E246" s="544"/>
      <c r="F246" s="407"/>
      <c r="G246" s="407"/>
      <c r="H246" s="407"/>
      <c r="I246" s="407"/>
      <c r="J246" s="407"/>
      <c r="K246" s="407"/>
      <c r="L246" s="407"/>
      <c r="M246" s="407"/>
      <c r="N246" s="407"/>
      <c r="O246" s="407"/>
      <c r="P246" s="407"/>
      <c r="Q246" s="407"/>
      <c r="R246" s="407"/>
      <c r="S246" s="407"/>
      <c r="T246" s="407"/>
      <c r="U246" s="407"/>
      <c r="V246" s="407"/>
      <c r="W246" s="407"/>
      <c r="X246" s="407"/>
      <c r="Y246" s="407"/>
      <c r="Z246" s="407"/>
    </row>
    <row r="247" spans="1:26" ht="12.75" customHeight="1">
      <c r="A247" s="407"/>
      <c r="B247" s="407"/>
      <c r="C247" s="544"/>
      <c r="D247" s="544"/>
      <c r="E247" s="544"/>
      <c r="F247" s="407"/>
      <c r="G247" s="407"/>
      <c r="H247" s="407"/>
      <c r="I247" s="407"/>
      <c r="J247" s="407"/>
      <c r="K247" s="407"/>
      <c r="L247" s="407"/>
      <c r="M247" s="407"/>
      <c r="N247" s="407"/>
      <c r="O247" s="407"/>
      <c r="P247" s="407"/>
      <c r="Q247" s="407"/>
      <c r="R247" s="407"/>
      <c r="S247" s="407"/>
      <c r="T247" s="407"/>
      <c r="U247" s="407"/>
      <c r="V247" s="407"/>
      <c r="W247" s="407"/>
      <c r="X247" s="407"/>
      <c r="Y247" s="407"/>
      <c r="Z247" s="407"/>
    </row>
    <row r="248" spans="1:26" ht="12.75" customHeight="1">
      <c r="A248" s="407"/>
      <c r="B248" s="407"/>
      <c r="C248" s="544"/>
      <c r="D248" s="544"/>
      <c r="E248" s="544"/>
      <c r="F248" s="407"/>
      <c r="G248" s="407"/>
      <c r="H248" s="407"/>
      <c r="I248" s="407"/>
      <c r="J248" s="407"/>
      <c r="K248" s="407"/>
      <c r="L248" s="407"/>
      <c r="M248" s="407"/>
      <c r="N248" s="407"/>
      <c r="O248" s="407"/>
      <c r="P248" s="407"/>
      <c r="Q248" s="407"/>
      <c r="R248" s="407"/>
      <c r="S248" s="407"/>
      <c r="T248" s="407"/>
      <c r="U248" s="407"/>
      <c r="V248" s="407"/>
      <c r="W248" s="407"/>
      <c r="X248" s="407"/>
      <c r="Y248" s="407"/>
      <c r="Z248" s="407"/>
    </row>
    <row r="249" spans="1:26" ht="12.75" customHeight="1">
      <c r="A249" s="407"/>
      <c r="B249" s="407"/>
      <c r="C249" s="544"/>
      <c r="D249" s="544"/>
      <c r="E249" s="544"/>
      <c r="F249" s="407"/>
      <c r="G249" s="407"/>
      <c r="H249" s="407"/>
      <c r="I249" s="407"/>
      <c r="J249" s="407"/>
      <c r="K249" s="407"/>
      <c r="L249" s="407"/>
      <c r="M249" s="407"/>
      <c r="N249" s="407"/>
      <c r="O249" s="407"/>
      <c r="P249" s="407"/>
      <c r="Q249" s="407"/>
      <c r="R249" s="407"/>
      <c r="S249" s="407"/>
      <c r="T249" s="407"/>
      <c r="U249" s="407"/>
      <c r="V249" s="407"/>
      <c r="W249" s="407"/>
      <c r="X249" s="407"/>
      <c r="Y249" s="407"/>
      <c r="Z249" s="407"/>
    </row>
    <row r="250" spans="1:26" ht="12.75" customHeight="1">
      <c r="A250" s="407"/>
      <c r="B250" s="407"/>
      <c r="C250" s="544"/>
      <c r="D250" s="544"/>
      <c r="E250" s="544"/>
      <c r="F250" s="407"/>
      <c r="G250" s="407"/>
      <c r="H250" s="407"/>
      <c r="I250" s="407"/>
      <c r="J250" s="407"/>
      <c r="K250" s="407"/>
      <c r="L250" s="407"/>
      <c r="M250" s="407"/>
      <c r="N250" s="407"/>
      <c r="O250" s="407"/>
      <c r="P250" s="407"/>
      <c r="Q250" s="407"/>
      <c r="R250" s="407"/>
      <c r="S250" s="407"/>
      <c r="T250" s="407"/>
      <c r="U250" s="407"/>
      <c r="V250" s="407"/>
      <c r="W250" s="407"/>
      <c r="X250" s="407"/>
      <c r="Y250" s="407"/>
      <c r="Z250" s="407"/>
    </row>
    <row r="251" spans="1:26" ht="12.75" customHeight="1">
      <c r="A251" s="407"/>
      <c r="B251" s="407"/>
      <c r="C251" s="544"/>
      <c r="D251" s="544"/>
      <c r="E251" s="544"/>
      <c r="F251" s="407"/>
      <c r="G251" s="407"/>
      <c r="H251" s="407"/>
      <c r="I251" s="407"/>
      <c r="J251" s="407"/>
      <c r="K251" s="407"/>
      <c r="L251" s="407"/>
      <c r="M251" s="407"/>
      <c r="N251" s="407"/>
      <c r="O251" s="407"/>
      <c r="P251" s="407"/>
      <c r="Q251" s="407"/>
      <c r="R251" s="407"/>
      <c r="S251" s="407"/>
      <c r="T251" s="407"/>
      <c r="U251" s="407"/>
      <c r="V251" s="407"/>
      <c r="W251" s="407"/>
      <c r="X251" s="407"/>
      <c r="Y251" s="407"/>
      <c r="Z251" s="407"/>
    </row>
    <row r="252" spans="1:26" ht="12.75" customHeight="1">
      <c r="A252" s="407"/>
      <c r="B252" s="407"/>
      <c r="C252" s="544"/>
      <c r="D252" s="544"/>
      <c r="E252" s="544"/>
      <c r="F252" s="407"/>
      <c r="G252" s="407"/>
      <c r="H252" s="407"/>
      <c r="I252" s="407"/>
      <c r="J252" s="407"/>
      <c r="K252" s="407"/>
      <c r="L252" s="407"/>
      <c r="M252" s="407"/>
      <c r="N252" s="407"/>
      <c r="O252" s="407"/>
      <c r="P252" s="407"/>
      <c r="Q252" s="407"/>
      <c r="R252" s="407"/>
      <c r="S252" s="407"/>
      <c r="T252" s="407"/>
      <c r="U252" s="407"/>
      <c r="V252" s="407"/>
      <c r="W252" s="407"/>
      <c r="X252" s="407"/>
      <c r="Y252" s="407"/>
      <c r="Z252" s="407"/>
    </row>
    <row r="253" spans="1:26" ht="12.75" customHeight="1">
      <c r="A253" s="407"/>
      <c r="B253" s="407"/>
      <c r="C253" s="544"/>
      <c r="D253" s="544"/>
      <c r="E253" s="544"/>
      <c r="F253" s="407"/>
      <c r="G253" s="407"/>
      <c r="H253" s="407"/>
      <c r="I253" s="407"/>
      <c r="J253" s="407"/>
      <c r="K253" s="407"/>
      <c r="L253" s="407"/>
      <c r="M253" s="407"/>
      <c r="N253" s="407"/>
      <c r="O253" s="407"/>
      <c r="P253" s="407"/>
      <c r="Q253" s="407"/>
      <c r="R253" s="407"/>
      <c r="S253" s="407"/>
      <c r="T253" s="407"/>
      <c r="U253" s="407"/>
      <c r="V253" s="407"/>
      <c r="W253" s="407"/>
      <c r="X253" s="407"/>
      <c r="Y253" s="407"/>
      <c r="Z253" s="407"/>
    </row>
    <row r="254" spans="1:26" ht="12.75" customHeight="1">
      <c r="A254" s="407"/>
      <c r="B254" s="407"/>
      <c r="C254" s="544"/>
      <c r="D254" s="544"/>
      <c r="E254" s="544"/>
      <c r="F254" s="407"/>
      <c r="G254" s="407"/>
      <c r="H254" s="407"/>
      <c r="I254" s="407"/>
      <c r="J254" s="407"/>
      <c r="K254" s="407"/>
      <c r="L254" s="407"/>
      <c r="M254" s="407"/>
      <c r="N254" s="407"/>
      <c r="O254" s="407"/>
      <c r="P254" s="407"/>
      <c r="Q254" s="407"/>
      <c r="R254" s="407"/>
      <c r="S254" s="407"/>
      <c r="T254" s="407"/>
      <c r="U254" s="407"/>
      <c r="V254" s="407"/>
      <c r="W254" s="407"/>
      <c r="X254" s="407"/>
      <c r="Y254" s="407"/>
      <c r="Z254" s="407"/>
    </row>
    <row r="255" spans="1:26" ht="12.75" customHeight="1">
      <c r="A255" s="407"/>
      <c r="B255" s="407"/>
      <c r="C255" s="544"/>
      <c r="D255" s="544"/>
      <c r="E255" s="544"/>
      <c r="F255" s="407"/>
      <c r="G255" s="407"/>
      <c r="H255" s="407"/>
      <c r="I255" s="407"/>
      <c r="J255" s="407"/>
      <c r="K255" s="407"/>
      <c r="L255" s="407"/>
      <c r="M255" s="407"/>
      <c r="N255" s="407"/>
      <c r="O255" s="407"/>
      <c r="P255" s="407"/>
      <c r="Q255" s="407"/>
      <c r="R255" s="407"/>
      <c r="S255" s="407"/>
      <c r="T255" s="407"/>
      <c r="U255" s="407"/>
      <c r="V255" s="407"/>
      <c r="W255" s="407"/>
      <c r="X255" s="407"/>
      <c r="Y255" s="407"/>
      <c r="Z255" s="407"/>
    </row>
    <row r="256" spans="1:26" ht="12.75" customHeight="1">
      <c r="A256" s="407"/>
      <c r="B256" s="407"/>
      <c r="C256" s="544"/>
      <c r="D256" s="544"/>
      <c r="E256" s="544"/>
      <c r="F256" s="407"/>
      <c r="G256" s="407"/>
      <c r="H256" s="407"/>
      <c r="I256" s="407"/>
      <c r="J256" s="407"/>
      <c r="K256" s="407"/>
      <c r="L256" s="407"/>
      <c r="M256" s="407"/>
      <c r="N256" s="407"/>
      <c r="O256" s="407"/>
      <c r="P256" s="407"/>
      <c r="Q256" s="407"/>
      <c r="R256" s="407"/>
      <c r="S256" s="407"/>
      <c r="T256" s="407"/>
      <c r="U256" s="407"/>
      <c r="V256" s="407"/>
      <c r="W256" s="407"/>
      <c r="X256" s="407"/>
      <c r="Y256" s="407"/>
      <c r="Z256" s="407"/>
    </row>
    <row r="257" spans="1:26" ht="12.75" customHeight="1">
      <c r="A257" s="407"/>
      <c r="B257" s="407"/>
      <c r="C257" s="544"/>
      <c r="D257" s="544"/>
      <c r="E257" s="544"/>
      <c r="F257" s="407"/>
      <c r="G257" s="407"/>
      <c r="H257" s="407"/>
      <c r="I257" s="407"/>
      <c r="J257" s="407"/>
      <c r="K257" s="407"/>
      <c r="L257" s="407"/>
      <c r="M257" s="407"/>
      <c r="N257" s="407"/>
      <c r="O257" s="407"/>
      <c r="P257" s="407"/>
      <c r="Q257" s="407"/>
      <c r="R257" s="407"/>
      <c r="S257" s="407"/>
      <c r="T257" s="407"/>
      <c r="U257" s="407"/>
      <c r="V257" s="407"/>
      <c r="W257" s="407"/>
      <c r="X257" s="407"/>
      <c r="Y257" s="407"/>
      <c r="Z257" s="407"/>
    </row>
    <row r="258" spans="1:26" ht="12.75" customHeight="1">
      <c r="A258" s="407"/>
      <c r="B258" s="407"/>
      <c r="C258" s="544"/>
      <c r="D258" s="544"/>
      <c r="E258" s="544"/>
      <c r="F258" s="407"/>
      <c r="G258" s="407"/>
      <c r="H258" s="407"/>
      <c r="I258" s="407"/>
      <c r="J258" s="407"/>
      <c r="K258" s="407"/>
      <c r="L258" s="407"/>
      <c r="M258" s="407"/>
      <c r="N258" s="407"/>
      <c r="O258" s="407"/>
      <c r="P258" s="407"/>
      <c r="Q258" s="407"/>
      <c r="R258" s="407"/>
      <c r="S258" s="407"/>
      <c r="T258" s="407"/>
      <c r="U258" s="407"/>
      <c r="V258" s="407"/>
      <c r="W258" s="407"/>
      <c r="X258" s="407"/>
      <c r="Y258" s="407"/>
      <c r="Z258" s="407"/>
    </row>
    <row r="259" spans="1:26" ht="12.75" customHeight="1">
      <c r="A259" s="407"/>
      <c r="B259" s="407"/>
      <c r="C259" s="544"/>
      <c r="D259" s="544"/>
      <c r="E259" s="544"/>
      <c r="F259" s="407"/>
      <c r="G259" s="407"/>
      <c r="H259" s="407"/>
      <c r="I259" s="407"/>
      <c r="J259" s="407"/>
      <c r="K259" s="407"/>
      <c r="L259" s="407"/>
      <c r="M259" s="407"/>
      <c r="N259" s="407"/>
      <c r="O259" s="407"/>
      <c r="P259" s="407"/>
      <c r="Q259" s="407"/>
      <c r="R259" s="407"/>
      <c r="S259" s="407"/>
      <c r="T259" s="407"/>
      <c r="U259" s="407"/>
      <c r="V259" s="407"/>
      <c r="W259" s="407"/>
      <c r="X259" s="407"/>
      <c r="Y259" s="407"/>
      <c r="Z259" s="407"/>
    </row>
    <row r="260" spans="1:26" ht="12.75" customHeight="1">
      <c r="A260" s="407"/>
      <c r="B260" s="407"/>
      <c r="C260" s="544"/>
      <c r="D260" s="544"/>
      <c r="E260" s="544"/>
      <c r="F260" s="407"/>
      <c r="G260" s="407"/>
      <c r="H260" s="407"/>
      <c r="I260" s="407"/>
      <c r="J260" s="407"/>
      <c r="K260" s="407"/>
      <c r="L260" s="407"/>
      <c r="M260" s="407"/>
      <c r="N260" s="407"/>
      <c r="O260" s="407"/>
      <c r="P260" s="407"/>
      <c r="Q260" s="407"/>
      <c r="R260" s="407"/>
      <c r="S260" s="407"/>
      <c r="T260" s="407"/>
      <c r="U260" s="407"/>
      <c r="V260" s="407"/>
      <c r="W260" s="407"/>
      <c r="X260" s="407"/>
      <c r="Y260" s="407"/>
      <c r="Z260" s="407"/>
    </row>
    <row r="261" spans="1:26" ht="12.75" customHeight="1">
      <c r="A261" s="407"/>
      <c r="B261" s="407"/>
      <c r="C261" s="544"/>
      <c r="D261" s="544"/>
      <c r="E261" s="544"/>
      <c r="F261" s="407"/>
      <c r="G261" s="407"/>
      <c r="H261" s="407"/>
      <c r="I261" s="407"/>
      <c r="J261" s="407"/>
      <c r="K261" s="407"/>
      <c r="L261" s="407"/>
      <c r="M261" s="407"/>
      <c r="N261" s="407"/>
      <c r="O261" s="407"/>
      <c r="P261" s="407"/>
      <c r="Q261" s="407"/>
      <c r="R261" s="407"/>
      <c r="S261" s="407"/>
      <c r="T261" s="407"/>
      <c r="U261" s="407"/>
      <c r="V261" s="407"/>
      <c r="W261" s="407"/>
      <c r="X261" s="407"/>
      <c r="Y261" s="407"/>
      <c r="Z261" s="407"/>
    </row>
    <row r="262" spans="1:26" ht="12.75" customHeight="1">
      <c r="A262" s="407"/>
      <c r="B262" s="407"/>
      <c r="C262" s="544"/>
      <c r="D262" s="544"/>
      <c r="E262" s="544"/>
      <c r="F262" s="407"/>
      <c r="G262" s="407"/>
      <c r="H262" s="407"/>
      <c r="I262" s="407"/>
      <c r="J262" s="407"/>
      <c r="K262" s="407"/>
      <c r="L262" s="407"/>
      <c r="M262" s="407"/>
      <c r="N262" s="407"/>
      <c r="O262" s="407"/>
      <c r="P262" s="407"/>
      <c r="Q262" s="407"/>
      <c r="R262" s="407"/>
      <c r="S262" s="407"/>
      <c r="T262" s="407"/>
      <c r="U262" s="407"/>
      <c r="V262" s="407"/>
      <c r="W262" s="407"/>
      <c r="X262" s="407"/>
      <c r="Y262" s="407"/>
      <c r="Z262" s="407"/>
    </row>
    <row r="263" spans="1:26" ht="12.75" customHeight="1">
      <c r="A263" s="407"/>
      <c r="B263" s="407"/>
      <c r="C263" s="544"/>
      <c r="D263" s="544"/>
      <c r="E263" s="544"/>
      <c r="F263" s="407"/>
      <c r="G263" s="407"/>
      <c r="H263" s="407"/>
      <c r="I263" s="407"/>
      <c r="J263" s="407"/>
      <c r="K263" s="407"/>
      <c r="L263" s="407"/>
      <c r="M263" s="407"/>
      <c r="N263" s="407"/>
      <c r="O263" s="407"/>
      <c r="P263" s="407"/>
      <c r="Q263" s="407"/>
      <c r="R263" s="407"/>
      <c r="S263" s="407"/>
      <c r="T263" s="407"/>
      <c r="U263" s="407"/>
      <c r="V263" s="407"/>
      <c r="W263" s="407"/>
      <c r="X263" s="407"/>
      <c r="Y263" s="407"/>
      <c r="Z263" s="407"/>
    </row>
    <row r="264" spans="1:26" ht="12.75" customHeight="1">
      <c r="A264" s="407"/>
      <c r="B264" s="407"/>
      <c r="C264" s="544"/>
      <c r="D264" s="544"/>
      <c r="E264" s="544"/>
      <c r="F264" s="407"/>
      <c r="G264" s="407"/>
      <c r="H264" s="407"/>
      <c r="I264" s="407"/>
      <c r="J264" s="407"/>
      <c r="K264" s="407"/>
      <c r="L264" s="407"/>
      <c r="M264" s="407"/>
      <c r="N264" s="407"/>
      <c r="O264" s="407"/>
      <c r="P264" s="407"/>
      <c r="Q264" s="407"/>
      <c r="R264" s="407"/>
      <c r="S264" s="407"/>
      <c r="T264" s="407"/>
      <c r="U264" s="407"/>
      <c r="V264" s="407"/>
      <c r="W264" s="407"/>
      <c r="X264" s="407"/>
      <c r="Y264" s="407"/>
      <c r="Z264" s="407"/>
    </row>
    <row r="265" spans="1:26" ht="12.75" customHeight="1">
      <c r="A265" s="407"/>
      <c r="B265" s="407"/>
      <c r="C265" s="544"/>
      <c r="D265" s="544"/>
      <c r="E265" s="544"/>
      <c r="F265" s="407"/>
      <c r="G265" s="407"/>
      <c r="H265" s="407"/>
      <c r="I265" s="407"/>
      <c r="J265" s="407"/>
      <c r="K265" s="407"/>
      <c r="L265" s="407"/>
      <c r="M265" s="407"/>
      <c r="N265" s="407"/>
      <c r="O265" s="407"/>
      <c r="P265" s="407"/>
      <c r="Q265" s="407"/>
      <c r="R265" s="407"/>
      <c r="S265" s="407"/>
      <c r="T265" s="407"/>
      <c r="U265" s="407"/>
      <c r="V265" s="407"/>
      <c r="W265" s="407"/>
      <c r="X265" s="407"/>
      <c r="Y265" s="407"/>
      <c r="Z265" s="407"/>
    </row>
    <row r="266" spans="1:26" ht="12.75" customHeight="1">
      <c r="A266" s="407"/>
      <c r="B266" s="407"/>
      <c r="C266" s="544"/>
      <c r="D266" s="544"/>
      <c r="E266" s="544"/>
      <c r="F266" s="407"/>
      <c r="G266" s="407"/>
      <c r="H266" s="407"/>
      <c r="I266" s="407"/>
      <c r="J266" s="407"/>
      <c r="K266" s="407"/>
      <c r="L266" s="407"/>
      <c r="M266" s="407"/>
      <c r="N266" s="407"/>
      <c r="O266" s="407"/>
      <c r="P266" s="407"/>
      <c r="Q266" s="407"/>
      <c r="R266" s="407"/>
      <c r="S266" s="407"/>
      <c r="T266" s="407"/>
      <c r="U266" s="407"/>
      <c r="V266" s="407"/>
      <c r="W266" s="407"/>
      <c r="X266" s="407"/>
      <c r="Y266" s="407"/>
      <c r="Z266" s="407"/>
    </row>
    <row r="267" spans="1:26" ht="12.75" customHeight="1">
      <c r="A267" s="407"/>
      <c r="B267" s="407"/>
      <c r="C267" s="544"/>
      <c r="D267" s="544"/>
      <c r="E267" s="544"/>
      <c r="F267" s="407"/>
      <c r="G267" s="407"/>
      <c r="H267" s="407"/>
      <c r="I267" s="407"/>
      <c r="J267" s="407"/>
      <c r="K267" s="407"/>
      <c r="L267" s="407"/>
      <c r="M267" s="407"/>
      <c r="N267" s="407"/>
      <c r="O267" s="407"/>
      <c r="P267" s="407"/>
      <c r="Q267" s="407"/>
      <c r="R267" s="407"/>
      <c r="S267" s="407"/>
      <c r="T267" s="407"/>
      <c r="U267" s="407"/>
      <c r="V267" s="407"/>
      <c r="W267" s="407"/>
      <c r="X267" s="407"/>
      <c r="Y267" s="407"/>
      <c r="Z267" s="407"/>
    </row>
    <row r="268" spans="1:26" ht="12.75" customHeight="1">
      <c r="A268" s="407"/>
      <c r="B268" s="407"/>
      <c r="C268" s="544"/>
      <c r="D268" s="544"/>
      <c r="E268" s="544"/>
      <c r="F268" s="407"/>
      <c r="G268" s="407"/>
      <c r="H268" s="407"/>
      <c r="I268" s="407"/>
      <c r="J268" s="407"/>
      <c r="K268" s="407"/>
      <c r="L268" s="407"/>
      <c r="M268" s="407"/>
      <c r="N268" s="407"/>
      <c r="O268" s="407"/>
      <c r="P268" s="407"/>
      <c r="Q268" s="407"/>
      <c r="R268" s="407"/>
      <c r="S268" s="407"/>
      <c r="T268" s="407"/>
      <c r="U268" s="407"/>
      <c r="V268" s="407"/>
      <c r="W268" s="407"/>
      <c r="X268" s="407"/>
      <c r="Y268" s="407"/>
      <c r="Z268" s="407"/>
    </row>
    <row r="269" spans="1:26" ht="12.75" customHeight="1">
      <c r="A269" s="407"/>
      <c r="B269" s="407"/>
      <c r="C269" s="544"/>
      <c r="D269" s="544"/>
      <c r="E269" s="544"/>
      <c r="F269" s="407"/>
      <c r="G269" s="407"/>
      <c r="H269" s="407"/>
      <c r="I269" s="407"/>
      <c r="J269" s="407"/>
      <c r="K269" s="407"/>
      <c r="L269" s="407"/>
      <c r="M269" s="407"/>
      <c r="N269" s="407"/>
      <c r="O269" s="407"/>
      <c r="P269" s="407"/>
      <c r="Q269" s="407"/>
      <c r="R269" s="407"/>
      <c r="S269" s="407"/>
      <c r="T269" s="407"/>
      <c r="U269" s="407"/>
      <c r="V269" s="407"/>
      <c r="W269" s="407"/>
      <c r="X269" s="407"/>
      <c r="Y269" s="407"/>
      <c r="Z269" s="407"/>
    </row>
    <row r="270" spans="1:26" ht="12.75" customHeight="1">
      <c r="A270" s="407"/>
      <c r="B270" s="407"/>
      <c r="C270" s="544"/>
      <c r="D270" s="544"/>
      <c r="E270" s="544"/>
      <c r="F270" s="407"/>
      <c r="G270" s="407"/>
      <c r="H270" s="407"/>
      <c r="I270" s="407"/>
      <c r="J270" s="407"/>
      <c r="K270" s="407"/>
      <c r="L270" s="407"/>
      <c r="M270" s="407"/>
      <c r="N270" s="407"/>
      <c r="O270" s="407"/>
      <c r="P270" s="407"/>
      <c r="Q270" s="407"/>
      <c r="R270" s="407"/>
      <c r="S270" s="407"/>
      <c r="T270" s="407"/>
      <c r="U270" s="407"/>
      <c r="V270" s="407"/>
      <c r="W270" s="407"/>
      <c r="X270" s="407"/>
      <c r="Y270" s="407"/>
      <c r="Z270" s="407"/>
    </row>
    <row r="271" spans="1:26" ht="12.75" customHeight="1">
      <c r="A271" s="407"/>
      <c r="B271" s="407"/>
      <c r="C271" s="544"/>
      <c r="D271" s="544"/>
      <c r="E271" s="544"/>
      <c r="F271" s="407"/>
      <c r="G271" s="407"/>
      <c r="H271" s="407"/>
      <c r="I271" s="407"/>
      <c r="J271" s="407"/>
      <c r="K271" s="407"/>
      <c r="L271" s="407"/>
      <c r="M271" s="407"/>
      <c r="N271" s="407"/>
      <c r="O271" s="407"/>
      <c r="P271" s="407"/>
      <c r="Q271" s="407"/>
      <c r="R271" s="407"/>
      <c r="S271" s="407"/>
      <c r="T271" s="407"/>
      <c r="U271" s="407"/>
      <c r="V271" s="407"/>
      <c r="W271" s="407"/>
      <c r="X271" s="407"/>
      <c r="Y271" s="407"/>
      <c r="Z271" s="407"/>
    </row>
    <row r="272" spans="1:26" ht="12.75" customHeight="1">
      <c r="A272" s="407"/>
      <c r="B272" s="407"/>
      <c r="C272" s="544"/>
      <c r="D272" s="544"/>
      <c r="E272" s="544"/>
      <c r="F272" s="407"/>
      <c r="G272" s="407"/>
      <c r="H272" s="407"/>
      <c r="I272" s="407"/>
      <c r="J272" s="407"/>
      <c r="K272" s="407"/>
      <c r="L272" s="407"/>
      <c r="M272" s="407"/>
      <c r="N272" s="407"/>
      <c r="O272" s="407"/>
      <c r="P272" s="407"/>
      <c r="Q272" s="407"/>
      <c r="R272" s="407"/>
      <c r="S272" s="407"/>
      <c r="T272" s="407"/>
      <c r="U272" s="407"/>
      <c r="V272" s="407"/>
      <c r="W272" s="407"/>
      <c r="X272" s="407"/>
      <c r="Y272" s="407"/>
      <c r="Z272" s="407"/>
    </row>
    <row r="273" spans="1:26" ht="12.75" customHeight="1">
      <c r="A273" s="407"/>
      <c r="B273" s="407"/>
      <c r="C273" s="544"/>
      <c r="D273" s="544"/>
      <c r="E273" s="544"/>
      <c r="F273" s="407"/>
      <c r="G273" s="407"/>
      <c r="H273" s="407"/>
      <c r="I273" s="407"/>
      <c r="J273" s="407"/>
      <c r="K273" s="407"/>
      <c r="L273" s="407"/>
      <c r="M273" s="407"/>
      <c r="N273" s="407"/>
      <c r="O273" s="407"/>
      <c r="P273" s="407"/>
      <c r="Q273" s="407"/>
      <c r="R273" s="407"/>
      <c r="S273" s="407"/>
      <c r="T273" s="407"/>
      <c r="U273" s="407"/>
      <c r="V273" s="407"/>
      <c r="W273" s="407"/>
      <c r="X273" s="407"/>
      <c r="Y273" s="407"/>
      <c r="Z273" s="407"/>
    </row>
    <row r="274" spans="1:26" ht="12.75" customHeight="1">
      <c r="A274" s="407"/>
      <c r="B274" s="407"/>
      <c r="C274" s="544"/>
      <c r="D274" s="544"/>
      <c r="E274" s="544"/>
      <c r="F274" s="407"/>
      <c r="G274" s="407"/>
      <c r="H274" s="407"/>
      <c r="I274" s="407"/>
      <c r="J274" s="407"/>
      <c r="K274" s="407"/>
      <c r="L274" s="407"/>
      <c r="M274" s="407"/>
      <c r="N274" s="407"/>
      <c r="O274" s="407"/>
      <c r="P274" s="407"/>
      <c r="Q274" s="407"/>
      <c r="R274" s="407"/>
      <c r="S274" s="407"/>
      <c r="T274" s="407"/>
      <c r="U274" s="407"/>
      <c r="V274" s="407"/>
      <c r="W274" s="407"/>
      <c r="X274" s="407"/>
      <c r="Y274" s="407"/>
      <c r="Z274" s="407"/>
    </row>
    <row r="275" spans="1:26" ht="12.75" customHeight="1">
      <c r="A275" s="407"/>
      <c r="B275" s="407"/>
      <c r="C275" s="544"/>
      <c r="D275" s="544"/>
      <c r="E275" s="544"/>
      <c r="F275" s="407"/>
      <c r="G275" s="407"/>
      <c r="H275" s="407"/>
      <c r="I275" s="407"/>
      <c r="J275" s="407"/>
      <c r="K275" s="407"/>
      <c r="L275" s="407"/>
      <c r="M275" s="407"/>
      <c r="N275" s="407"/>
      <c r="O275" s="407"/>
      <c r="P275" s="407"/>
      <c r="Q275" s="407"/>
      <c r="R275" s="407"/>
      <c r="S275" s="407"/>
      <c r="T275" s="407"/>
      <c r="U275" s="407"/>
      <c r="V275" s="407"/>
      <c r="W275" s="407"/>
      <c r="X275" s="407"/>
      <c r="Y275" s="407"/>
      <c r="Z275" s="407"/>
    </row>
    <row r="276" spans="1:26" ht="12.75" customHeight="1">
      <c r="A276" s="407"/>
      <c r="B276" s="407"/>
      <c r="C276" s="544"/>
      <c r="D276" s="544"/>
      <c r="E276" s="544"/>
      <c r="F276" s="407"/>
      <c r="G276" s="407"/>
      <c r="H276" s="407"/>
      <c r="I276" s="407"/>
      <c r="J276" s="407"/>
      <c r="K276" s="407"/>
      <c r="L276" s="407"/>
      <c r="M276" s="407"/>
      <c r="N276" s="407"/>
      <c r="O276" s="407"/>
      <c r="P276" s="407"/>
      <c r="Q276" s="407"/>
      <c r="R276" s="407"/>
      <c r="S276" s="407"/>
      <c r="T276" s="407"/>
      <c r="U276" s="407"/>
      <c r="V276" s="407"/>
      <c r="W276" s="407"/>
      <c r="X276" s="407"/>
      <c r="Y276" s="407"/>
      <c r="Z276" s="407"/>
    </row>
    <row r="277" spans="1:26" ht="12.75" customHeight="1">
      <c r="A277" s="407"/>
      <c r="B277" s="407"/>
      <c r="C277" s="544"/>
      <c r="D277" s="544"/>
      <c r="E277" s="544"/>
      <c r="F277" s="407"/>
      <c r="G277" s="407"/>
      <c r="H277" s="407"/>
      <c r="I277" s="407"/>
      <c r="J277" s="407"/>
      <c r="K277" s="407"/>
      <c r="L277" s="407"/>
      <c r="M277" s="407"/>
      <c r="N277" s="407"/>
      <c r="O277" s="407"/>
      <c r="P277" s="407"/>
      <c r="Q277" s="407"/>
      <c r="R277" s="407"/>
      <c r="S277" s="407"/>
      <c r="T277" s="407"/>
      <c r="U277" s="407"/>
      <c r="V277" s="407"/>
      <c r="W277" s="407"/>
      <c r="X277" s="407"/>
      <c r="Y277" s="407"/>
      <c r="Z277" s="407"/>
    </row>
    <row r="278" spans="1:26" ht="12.75" customHeight="1">
      <c r="A278" s="407"/>
      <c r="B278" s="407"/>
      <c r="C278" s="544"/>
      <c r="D278" s="544"/>
      <c r="E278" s="544"/>
      <c r="F278" s="407"/>
      <c r="G278" s="407"/>
      <c r="H278" s="407"/>
      <c r="I278" s="407"/>
      <c r="J278" s="407"/>
      <c r="K278" s="407"/>
      <c r="L278" s="407"/>
      <c r="M278" s="407"/>
      <c r="N278" s="407"/>
      <c r="O278" s="407"/>
      <c r="P278" s="407"/>
      <c r="Q278" s="407"/>
      <c r="R278" s="407"/>
      <c r="S278" s="407"/>
      <c r="T278" s="407"/>
      <c r="U278" s="407"/>
      <c r="V278" s="407"/>
      <c r="W278" s="407"/>
      <c r="X278" s="407"/>
      <c r="Y278" s="407"/>
      <c r="Z278" s="407"/>
    </row>
    <row r="279" spans="1:26" ht="12.75" customHeight="1">
      <c r="A279" s="407"/>
      <c r="B279" s="407"/>
      <c r="C279" s="544"/>
      <c r="D279" s="544"/>
      <c r="E279" s="544"/>
      <c r="F279" s="407"/>
      <c r="G279" s="407"/>
      <c r="H279" s="407"/>
      <c r="I279" s="407"/>
      <c r="J279" s="407"/>
      <c r="K279" s="407"/>
      <c r="L279" s="407"/>
      <c r="M279" s="407"/>
      <c r="N279" s="407"/>
      <c r="O279" s="407"/>
      <c r="P279" s="407"/>
      <c r="Q279" s="407"/>
      <c r="R279" s="407"/>
      <c r="S279" s="407"/>
      <c r="T279" s="407"/>
      <c r="U279" s="407"/>
      <c r="V279" s="407"/>
      <c r="W279" s="407"/>
      <c r="X279" s="407"/>
      <c r="Y279" s="407"/>
      <c r="Z279" s="407"/>
    </row>
    <row r="280" spans="1:26" ht="12.75" customHeight="1">
      <c r="A280" s="407"/>
      <c r="B280" s="407"/>
      <c r="C280" s="544"/>
      <c r="D280" s="544"/>
      <c r="E280" s="544"/>
      <c r="F280" s="407"/>
      <c r="G280" s="407"/>
      <c r="H280" s="407"/>
      <c r="I280" s="407"/>
      <c r="J280" s="407"/>
      <c r="K280" s="407"/>
      <c r="L280" s="407"/>
      <c r="M280" s="407"/>
      <c r="N280" s="407"/>
      <c r="O280" s="407"/>
      <c r="P280" s="407"/>
      <c r="Q280" s="407"/>
      <c r="R280" s="407"/>
      <c r="S280" s="407"/>
      <c r="T280" s="407"/>
      <c r="U280" s="407"/>
      <c r="V280" s="407"/>
      <c r="W280" s="407"/>
      <c r="X280" s="407"/>
      <c r="Y280" s="407"/>
      <c r="Z280" s="407"/>
    </row>
    <row r="281" spans="1:26" ht="12.75" customHeight="1">
      <c r="A281" s="407"/>
      <c r="B281" s="407"/>
      <c r="C281" s="544"/>
      <c r="D281" s="544"/>
      <c r="E281" s="544"/>
      <c r="F281" s="407"/>
      <c r="G281" s="407"/>
      <c r="H281" s="407"/>
      <c r="I281" s="407"/>
      <c r="J281" s="407"/>
      <c r="K281" s="407"/>
      <c r="L281" s="407"/>
      <c r="M281" s="407"/>
      <c r="N281" s="407"/>
      <c r="O281" s="407"/>
      <c r="P281" s="407"/>
      <c r="Q281" s="407"/>
      <c r="R281" s="407"/>
      <c r="S281" s="407"/>
      <c r="T281" s="407"/>
      <c r="U281" s="407"/>
      <c r="V281" s="407"/>
      <c r="W281" s="407"/>
      <c r="X281" s="407"/>
      <c r="Y281" s="407"/>
      <c r="Z281" s="407"/>
    </row>
    <row r="282" spans="1:26" ht="12.75" customHeight="1">
      <c r="A282" s="407"/>
      <c r="B282" s="407"/>
      <c r="C282" s="544"/>
      <c r="D282" s="544"/>
      <c r="E282" s="544"/>
      <c r="F282" s="407"/>
      <c r="G282" s="407"/>
      <c r="H282" s="407"/>
      <c r="I282" s="407"/>
      <c r="J282" s="407"/>
      <c r="K282" s="407"/>
      <c r="L282" s="407"/>
      <c r="M282" s="407"/>
      <c r="N282" s="407"/>
      <c r="O282" s="407"/>
      <c r="P282" s="407"/>
      <c r="Q282" s="407"/>
      <c r="R282" s="407"/>
      <c r="S282" s="407"/>
      <c r="T282" s="407"/>
      <c r="U282" s="407"/>
      <c r="V282" s="407"/>
      <c r="W282" s="407"/>
      <c r="X282" s="407"/>
      <c r="Y282" s="407"/>
      <c r="Z282" s="407"/>
    </row>
    <row r="283" spans="1:26" ht="12.75" customHeight="1">
      <c r="A283" s="407"/>
      <c r="B283" s="407"/>
      <c r="C283" s="544"/>
      <c r="D283" s="544"/>
      <c r="E283" s="544"/>
      <c r="F283" s="407"/>
      <c r="G283" s="407"/>
      <c r="H283" s="407"/>
      <c r="I283" s="407"/>
      <c r="J283" s="407"/>
      <c r="K283" s="407"/>
      <c r="L283" s="407"/>
      <c r="M283" s="407"/>
      <c r="N283" s="407"/>
      <c r="O283" s="407"/>
      <c r="P283" s="407"/>
      <c r="Q283" s="407"/>
      <c r="R283" s="407"/>
      <c r="S283" s="407"/>
      <c r="T283" s="407"/>
      <c r="U283" s="407"/>
      <c r="V283" s="407"/>
      <c r="W283" s="407"/>
      <c r="X283" s="407"/>
      <c r="Y283" s="407"/>
      <c r="Z283" s="407"/>
    </row>
    <row r="284" spans="1:26" ht="12.75" customHeight="1">
      <c r="A284" s="407"/>
      <c r="B284" s="407"/>
      <c r="C284" s="544"/>
      <c r="D284" s="544"/>
      <c r="E284" s="544"/>
      <c r="F284" s="407"/>
      <c r="G284" s="407"/>
      <c r="H284" s="407"/>
      <c r="I284" s="407"/>
      <c r="J284" s="407"/>
      <c r="K284" s="407"/>
      <c r="L284" s="407"/>
      <c r="M284" s="407"/>
      <c r="N284" s="407"/>
      <c r="O284" s="407"/>
      <c r="P284" s="407"/>
      <c r="Q284" s="407"/>
      <c r="R284" s="407"/>
      <c r="S284" s="407"/>
      <c r="T284" s="407"/>
      <c r="U284" s="407"/>
      <c r="V284" s="407"/>
      <c r="W284" s="407"/>
      <c r="X284" s="407"/>
      <c r="Y284" s="407"/>
      <c r="Z284" s="407"/>
    </row>
    <row r="285" spans="1:26" ht="12.75" customHeight="1">
      <c r="A285" s="407"/>
      <c r="B285" s="407"/>
      <c r="C285" s="544"/>
      <c r="D285" s="544"/>
      <c r="E285" s="544"/>
      <c r="F285" s="407"/>
      <c r="G285" s="407"/>
      <c r="H285" s="407"/>
      <c r="I285" s="407"/>
      <c r="J285" s="407"/>
      <c r="K285" s="407"/>
      <c r="L285" s="407"/>
      <c r="M285" s="407"/>
      <c r="N285" s="407"/>
      <c r="O285" s="407"/>
      <c r="P285" s="407"/>
      <c r="Q285" s="407"/>
      <c r="R285" s="407"/>
      <c r="S285" s="407"/>
      <c r="T285" s="407"/>
      <c r="U285" s="407"/>
      <c r="V285" s="407"/>
      <c r="W285" s="407"/>
      <c r="X285" s="407"/>
      <c r="Y285" s="407"/>
      <c r="Z285" s="407"/>
    </row>
    <row r="286" spans="1:26" ht="12.75" customHeight="1">
      <c r="A286" s="407"/>
      <c r="B286" s="407"/>
      <c r="C286" s="544"/>
      <c r="D286" s="544"/>
      <c r="E286" s="544"/>
      <c r="F286" s="407"/>
      <c r="G286" s="407"/>
      <c r="H286" s="407"/>
      <c r="I286" s="407"/>
      <c r="J286" s="407"/>
      <c r="K286" s="407"/>
      <c r="L286" s="407"/>
      <c r="M286" s="407"/>
      <c r="N286" s="407"/>
      <c r="O286" s="407"/>
      <c r="P286" s="407"/>
      <c r="Q286" s="407"/>
      <c r="R286" s="407"/>
      <c r="S286" s="407"/>
      <c r="T286" s="407"/>
      <c r="U286" s="407"/>
      <c r="V286" s="407"/>
      <c r="W286" s="407"/>
      <c r="X286" s="407"/>
      <c r="Y286" s="407"/>
      <c r="Z286" s="407"/>
    </row>
    <row r="287" spans="1:26" ht="12.75" customHeight="1">
      <c r="A287" s="407"/>
      <c r="B287" s="407"/>
      <c r="C287" s="544"/>
      <c r="D287" s="544"/>
      <c r="E287" s="544"/>
      <c r="F287" s="407"/>
      <c r="G287" s="407"/>
      <c r="H287" s="407"/>
      <c r="I287" s="407"/>
      <c r="J287" s="407"/>
      <c r="K287" s="407"/>
      <c r="L287" s="407"/>
      <c r="M287" s="407"/>
      <c r="N287" s="407"/>
      <c r="O287" s="407"/>
      <c r="P287" s="407"/>
      <c r="Q287" s="407"/>
      <c r="R287" s="407"/>
      <c r="S287" s="407"/>
      <c r="T287" s="407"/>
      <c r="U287" s="407"/>
      <c r="V287" s="407"/>
      <c r="W287" s="407"/>
      <c r="X287" s="407"/>
      <c r="Y287" s="407"/>
      <c r="Z287" s="407"/>
    </row>
    <row r="288" spans="1:26" ht="12.75" customHeight="1">
      <c r="A288" s="407"/>
      <c r="B288" s="407"/>
      <c r="C288" s="544"/>
      <c r="D288" s="544"/>
      <c r="E288" s="544"/>
      <c r="F288" s="407"/>
      <c r="G288" s="407"/>
      <c r="H288" s="407"/>
      <c r="I288" s="407"/>
      <c r="J288" s="407"/>
      <c r="K288" s="407"/>
      <c r="L288" s="407"/>
      <c r="M288" s="407"/>
      <c r="N288" s="407"/>
      <c r="O288" s="407"/>
      <c r="P288" s="407"/>
      <c r="Q288" s="407"/>
      <c r="R288" s="407"/>
      <c r="S288" s="407"/>
      <c r="T288" s="407"/>
      <c r="U288" s="407"/>
      <c r="V288" s="407"/>
      <c r="W288" s="407"/>
      <c r="X288" s="407"/>
      <c r="Y288" s="407"/>
      <c r="Z288" s="407"/>
    </row>
    <row r="289" spans="1:26" ht="12.75" customHeight="1">
      <c r="A289" s="407"/>
      <c r="B289" s="407"/>
      <c r="C289" s="544"/>
      <c r="D289" s="544"/>
      <c r="E289" s="544"/>
      <c r="F289" s="407"/>
      <c r="G289" s="407"/>
      <c r="H289" s="407"/>
      <c r="I289" s="407"/>
      <c r="J289" s="407"/>
      <c r="K289" s="407"/>
      <c r="L289" s="407"/>
      <c r="M289" s="407"/>
      <c r="N289" s="407"/>
      <c r="O289" s="407"/>
      <c r="P289" s="407"/>
      <c r="Q289" s="407"/>
      <c r="R289" s="407"/>
      <c r="S289" s="407"/>
      <c r="T289" s="407"/>
      <c r="U289" s="407"/>
      <c r="V289" s="407"/>
      <c r="W289" s="407"/>
      <c r="X289" s="407"/>
      <c r="Y289" s="407"/>
      <c r="Z289" s="407"/>
    </row>
    <row r="290" spans="1:26" ht="12.75" customHeight="1">
      <c r="A290" s="407"/>
      <c r="B290" s="407"/>
      <c r="C290" s="544"/>
      <c r="D290" s="544"/>
      <c r="E290" s="544"/>
      <c r="F290" s="407"/>
      <c r="G290" s="407"/>
      <c r="H290" s="407"/>
      <c r="I290" s="407"/>
      <c r="J290" s="407"/>
      <c r="K290" s="407"/>
      <c r="L290" s="407"/>
      <c r="M290" s="407"/>
      <c r="N290" s="407"/>
      <c r="O290" s="407"/>
      <c r="P290" s="407"/>
      <c r="Q290" s="407"/>
      <c r="R290" s="407"/>
      <c r="S290" s="407"/>
      <c r="T290" s="407"/>
      <c r="U290" s="407"/>
      <c r="V290" s="407"/>
      <c r="W290" s="407"/>
      <c r="X290" s="407"/>
      <c r="Y290" s="407"/>
      <c r="Z290" s="407"/>
    </row>
    <row r="291" spans="1:26" ht="12.75" customHeight="1">
      <c r="A291" s="407"/>
      <c r="B291" s="407"/>
      <c r="C291" s="544"/>
      <c r="D291" s="544"/>
      <c r="E291" s="544"/>
      <c r="F291" s="407"/>
      <c r="G291" s="407"/>
      <c r="H291" s="407"/>
      <c r="I291" s="407"/>
      <c r="J291" s="407"/>
      <c r="K291" s="407"/>
      <c r="L291" s="407"/>
      <c r="M291" s="407"/>
      <c r="N291" s="407"/>
      <c r="O291" s="407"/>
      <c r="P291" s="407"/>
      <c r="Q291" s="407"/>
      <c r="R291" s="407"/>
      <c r="S291" s="407"/>
      <c r="T291" s="407"/>
      <c r="U291" s="407"/>
      <c r="V291" s="407"/>
      <c r="W291" s="407"/>
      <c r="X291" s="407"/>
      <c r="Y291" s="407"/>
      <c r="Z291" s="407"/>
    </row>
    <row r="292" spans="1:26" ht="12.75" customHeight="1">
      <c r="A292" s="407"/>
      <c r="B292" s="407"/>
      <c r="C292" s="544"/>
      <c r="D292" s="544"/>
      <c r="E292" s="544"/>
      <c r="F292" s="407"/>
      <c r="G292" s="407"/>
      <c r="H292" s="407"/>
      <c r="I292" s="407"/>
      <c r="J292" s="407"/>
      <c r="K292" s="407"/>
      <c r="L292" s="407"/>
      <c r="M292" s="407"/>
      <c r="N292" s="407"/>
      <c r="O292" s="407"/>
      <c r="P292" s="407"/>
      <c r="Q292" s="407"/>
      <c r="R292" s="407"/>
      <c r="S292" s="407"/>
      <c r="T292" s="407"/>
      <c r="U292" s="407"/>
      <c r="V292" s="407"/>
      <c r="W292" s="407"/>
      <c r="X292" s="407"/>
      <c r="Y292" s="407"/>
      <c r="Z292" s="407"/>
    </row>
    <row r="293" spans="1:26" ht="12.75" customHeight="1">
      <c r="A293" s="407"/>
      <c r="B293" s="407"/>
      <c r="C293" s="544"/>
      <c r="D293" s="544"/>
      <c r="E293" s="544"/>
      <c r="F293" s="407"/>
      <c r="G293" s="407"/>
      <c r="H293" s="407"/>
      <c r="I293" s="407"/>
      <c r="J293" s="407"/>
      <c r="K293" s="407"/>
      <c r="L293" s="407"/>
      <c r="M293" s="407"/>
      <c r="N293" s="407"/>
      <c r="O293" s="407"/>
      <c r="P293" s="407"/>
      <c r="Q293" s="407"/>
      <c r="R293" s="407"/>
      <c r="S293" s="407"/>
      <c r="T293" s="407"/>
      <c r="U293" s="407"/>
      <c r="V293" s="407"/>
      <c r="W293" s="407"/>
      <c r="X293" s="407"/>
      <c r="Y293" s="407"/>
      <c r="Z293" s="407"/>
    </row>
    <row r="294" spans="1:26" ht="12.75" customHeight="1">
      <c r="A294" s="407"/>
      <c r="B294" s="407"/>
      <c r="C294" s="544"/>
      <c r="D294" s="544"/>
      <c r="E294" s="544"/>
      <c r="F294" s="407"/>
      <c r="G294" s="407"/>
      <c r="H294" s="407"/>
      <c r="I294" s="407"/>
      <c r="J294" s="407"/>
      <c r="K294" s="407"/>
      <c r="L294" s="407"/>
      <c r="M294" s="407"/>
      <c r="N294" s="407"/>
      <c r="O294" s="407"/>
      <c r="P294" s="407"/>
      <c r="Q294" s="407"/>
      <c r="R294" s="407"/>
      <c r="S294" s="407"/>
      <c r="T294" s="407"/>
      <c r="U294" s="407"/>
      <c r="V294" s="407"/>
      <c r="W294" s="407"/>
      <c r="X294" s="407"/>
      <c r="Y294" s="407"/>
      <c r="Z294" s="407"/>
    </row>
    <row r="295" spans="1:26" ht="12.75" customHeight="1">
      <c r="A295" s="407"/>
      <c r="B295" s="407"/>
      <c r="C295" s="544"/>
      <c r="D295" s="544"/>
      <c r="E295" s="544"/>
      <c r="F295" s="407"/>
      <c r="G295" s="407"/>
      <c r="H295" s="407"/>
      <c r="I295" s="407"/>
      <c r="J295" s="407"/>
      <c r="K295" s="407"/>
      <c r="L295" s="407"/>
      <c r="M295" s="407"/>
      <c r="N295" s="407"/>
      <c r="O295" s="407"/>
      <c r="P295" s="407"/>
      <c r="Q295" s="407"/>
      <c r="R295" s="407"/>
      <c r="S295" s="407"/>
      <c r="T295" s="407"/>
      <c r="U295" s="407"/>
      <c r="V295" s="407"/>
      <c r="W295" s="407"/>
      <c r="X295" s="407"/>
      <c r="Y295" s="407"/>
      <c r="Z295" s="407"/>
    </row>
    <row r="296" spans="1:26" ht="12.75" customHeight="1">
      <c r="A296" s="407"/>
      <c r="B296" s="407"/>
      <c r="C296" s="544"/>
      <c r="D296" s="544"/>
      <c r="E296" s="544"/>
      <c r="F296" s="407"/>
      <c r="G296" s="407"/>
      <c r="H296" s="407"/>
      <c r="I296" s="407"/>
      <c r="J296" s="407"/>
      <c r="K296" s="407"/>
      <c r="L296" s="407"/>
      <c r="M296" s="407"/>
      <c r="N296" s="407"/>
      <c r="O296" s="407"/>
      <c r="P296" s="407"/>
      <c r="Q296" s="407"/>
      <c r="R296" s="407"/>
      <c r="S296" s="407"/>
      <c r="T296" s="407"/>
      <c r="U296" s="407"/>
      <c r="V296" s="407"/>
      <c r="W296" s="407"/>
      <c r="X296" s="407"/>
      <c r="Y296" s="407"/>
      <c r="Z296" s="407"/>
    </row>
    <row r="297" spans="1:26" ht="12.75" customHeight="1">
      <c r="A297" s="407"/>
      <c r="B297" s="407"/>
      <c r="C297" s="544"/>
      <c r="D297" s="544"/>
      <c r="E297" s="544"/>
      <c r="F297" s="407"/>
      <c r="G297" s="407"/>
      <c r="H297" s="407"/>
      <c r="I297" s="407"/>
      <c r="J297" s="407"/>
      <c r="K297" s="407"/>
      <c r="L297" s="407"/>
      <c r="M297" s="407"/>
      <c r="N297" s="407"/>
      <c r="O297" s="407"/>
      <c r="P297" s="407"/>
      <c r="Q297" s="407"/>
      <c r="R297" s="407"/>
      <c r="S297" s="407"/>
      <c r="T297" s="407"/>
      <c r="U297" s="407"/>
      <c r="V297" s="407"/>
      <c r="W297" s="407"/>
      <c r="X297" s="407"/>
      <c r="Y297" s="407"/>
      <c r="Z297" s="407"/>
    </row>
    <row r="298" spans="1:26" ht="12.75" customHeight="1">
      <c r="A298" s="407"/>
      <c r="B298" s="407"/>
      <c r="C298" s="544"/>
      <c r="D298" s="544"/>
      <c r="E298" s="544"/>
      <c r="F298" s="407"/>
      <c r="G298" s="407"/>
      <c r="H298" s="407"/>
      <c r="I298" s="407"/>
      <c r="J298" s="407"/>
      <c r="K298" s="407"/>
      <c r="L298" s="407"/>
      <c r="M298" s="407"/>
      <c r="N298" s="407"/>
      <c r="O298" s="407"/>
      <c r="P298" s="407"/>
      <c r="Q298" s="407"/>
      <c r="R298" s="407"/>
      <c r="S298" s="407"/>
      <c r="T298" s="407"/>
      <c r="U298" s="407"/>
      <c r="V298" s="407"/>
      <c r="W298" s="407"/>
      <c r="X298" s="407"/>
      <c r="Y298" s="407"/>
      <c r="Z298" s="407"/>
    </row>
    <row r="299" spans="1:26" ht="12.75" customHeight="1">
      <c r="A299" s="407"/>
      <c r="B299" s="407"/>
      <c r="C299" s="544"/>
      <c r="D299" s="544"/>
      <c r="E299" s="544"/>
      <c r="F299" s="407"/>
      <c r="G299" s="407"/>
      <c r="H299" s="407"/>
      <c r="I299" s="407"/>
      <c r="J299" s="407"/>
      <c r="K299" s="407"/>
      <c r="L299" s="407"/>
      <c r="M299" s="407"/>
      <c r="N299" s="407"/>
      <c r="O299" s="407"/>
      <c r="P299" s="407"/>
      <c r="Q299" s="407"/>
      <c r="R299" s="407"/>
      <c r="S299" s="407"/>
      <c r="T299" s="407"/>
      <c r="U299" s="407"/>
      <c r="V299" s="407"/>
      <c r="W299" s="407"/>
      <c r="X299" s="407"/>
      <c r="Y299" s="407"/>
      <c r="Z299" s="407"/>
    </row>
    <row r="300" spans="1:26" ht="12.75" customHeight="1">
      <c r="A300" s="407"/>
      <c r="B300" s="407"/>
      <c r="C300" s="544"/>
      <c r="D300" s="544"/>
      <c r="E300" s="544"/>
      <c r="F300" s="407"/>
      <c r="G300" s="407"/>
      <c r="H300" s="407"/>
      <c r="I300" s="407"/>
      <c r="J300" s="407"/>
      <c r="K300" s="407"/>
      <c r="L300" s="407"/>
      <c r="M300" s="407"/>
      <c r="N300" s="407"/>
      <c r="O300" s="407"/>
      <c r="P300" s="407"/>
      <c r="Q300" s="407"/>
      <c r="R300" s="407"/>
      <c r="S300" s="407"/>
      <c r="T300" s="407"/>
      <c r="U300" s="407"/>
      <c r="V300" s="407"/>
      <c r="W300" s="407"/>
      <c r="X300" s="407"/>
      <c r="Y300" s="407"/>
      <c r="Z300" s="407"/>
    </row>
    <row r="301" spans="1:26" ht="12.75" customHeight="1">
      <c r="A301" s="407"/>
      <c r="B301" s="407"/>
      <c r="C301" s="544"/>
      <c r="D301" s="544"/>
      <c r="E301" s="544"/>
      <c r="F301" s="407"/>
      <c r="G301" s="407"/>
      <c r="H301" s="407"/>
      <c r="I301" s="407"/>
      <c r="J301" s="407"/>
      <c r="K301" s="407"/>
      <c r="L301" s="407"/>
      <c r="M301" s="407"/>
      <c r="N301" s="407"/>
      <c r="O301" s="407"/>
      <c r="P301" s="407"/>
      <c r="Q301" s="407"/>
      <c r="R301" s="407"/>
      <c r="S301" s="407"/>
      <c r="T301" s="407"/>
      <c r="U301" s="407"/>
      <c r="V301" s="407"/>
      <c r="W301" s="407"/>
      <c r="X301" s="407"/>
      <c r="Y301" s="407"/>
      <c r="Z301" s="407"/>
    </row>
    <row r="302" spans="1:26" ht="12.75" customHeight="1">
      <c r="A302" s="407"/>
      <c r="B302" s="407"/>
      <c r="C302" s="544"/>
      <c r="D302" s="544"/>
      <c r="E302" s="544"/>
      <c r="F302" s="407"/>
      <c r="G302" s="407"/>
      <c r="H302" s="407"/>
      <c r="I302" s="407"/>
      <c r="J302" s="407"/>
      <c r="K302" s="407"/>
      <c r="L302" s="407"/>
      <c r="M302" s="407"/>
      <c r="N302" s="407"/>
      <c r="O302" s="407"/>
      <c r="P302" s="407"/>
      <c r="Q302" s="407"/>
      <c r="R302" s="407"/>
      <c r="S302" s="407"/>
      <c r="T302" s="407"/>
      <c r="U302" s="407"/>
      <c r="V302" s="407"/>
      <c r="W302" s="407"/>
      <c r="X302" s="407"/>
      <c r="Y302" s="407"/>
      <c r="Z302" s="407"/>
    </row>
    <row r="303" spans="1:26" ht="12.75" customHeight="1">
      <c r="A303" s="407"/>
      <c r="B303" s="407"/>
      <c r="C303" s="544"/>
      <c r="D303" s="544"/>
      <c r="E303" s="544"/>
      <c r="F303" s="407"/>
      <c r="G303" s="407"/>
      <c r="H303" s="407"/>
      <c r="I303" s="407"/>
      <c r="J303" s="407"/>
      <c r="K303" s="407"/>
      <c r="L303" s="407"/>
      <c r="M303" s="407"/>
      <c r="N303" s="407"/>
      <c r="O303" s="407"/>
      <c r="P303" s="407"/>
      <c r="Q303" s="407"/>
      <c r="R303" s="407"/>
      <c r="S303" s="407"/>
      <c r="T303" s="407"/>
      <c r="U303" s="407"/>
      <c r="V303" s="407"/>
      <c r="W303" s="407"/>
      <c r="X303" s="407"/>
      <c r="Y303" s="407"/>
      <c r="Z303" s="407"/>
    </row>
    <row r="304" spans="1:26" ht="12.75" customHeight="1">
      <c r="A304" s="407"/>
      <c r="B304" s="407"/>
      <c r="C304" s="544"/>
      <c r="D304" s="544"/>
      <c r="E304" s="544"/>
      <c r="F304" s="407"/>
      <c r="G304" s="407"/>
      <c r="H304" s="407"/>
      <c r="I304" s="407"/>
      <c r="J304" s="407"/>
      <c r="K304" s="407"/>
      <c r="L304" s="407"/>
      <c r="M304" s="407"/>
      <c r="N304" s="407"/>
      <c r="O304" s="407"/>
      <c r="P304" s="407"/>
      <c r="Q304" s="407"/>
      <c r="R304" s="407"/>
      <c r="S304" s="407"/>
      <c r="T304" s="407"/>
      <c r="U304" s="407"/>
      <c r="V304" s="407"/>
      <c r="W304" s="407"/>
      <c r="X304" s="407"/>
      <c r="Y304" s="407"/>
      <c r="Z304" s="407"/>
    </row>
    <row r="305" spans="1:26" ht="12.75" customHeight="1">
      <c r="A305" s="407"/>
      <c r="B305" s="407"/>
      <c r="C305" s="544"/>
      <c r="D305" s="544"/>
      <c r="E305" s="544"/>
      <c r="F305" s="407"/>
      <c r="G305" s="407"/>
      <c r="H305" s="407"/>
      <c r="I305" s="407"/>
      <c r="J305" s="407"/>
      <c r="K305" s="407"/>
      <c r="L305" s="407"/>
      <c r="M305" s="407"/>
      <c r="N305" s="407"/>
      <c r="O305" s="407"/>
      <c r="P305" s="407"/>
      <c r="Q305" s="407"/>
      <c r="R305" s="407"/>
      <c r="S305" s="407"/>
      <c r="T305" s="407"/>
      <c r="U305" s="407"/>
      <c r="V305" s="407"/>
      <c r="W305" s="407"/>
      <c r="X305" s="407"/>
      <c r="Y305" s="407"/>
      <c r="Z305" s="407"/>
    </row>
    <row r="306" spans="1:26" ht="12.75" customHeight="1">
      <c r="A306" s="407"/>
      <c r="B306" s="407"/>
      <c r="C306" s="544"/>
      <c r="D306" s="544"/>
      <c r="E306" s="544"/>
      <c r="F306" s="407"/>
      <c r="G306" s="407"/>
      <c r="H306" s="407"/>
      <c r="I306" s="407"/>
      <c r="J306" s="407"/>
      <c r="K306" s="407"/>
      <c r="L306" s="407"/>
      <c r="M306" s="407"/>
      <c r="N306" s="407"/>
      <c r="O306" s="407"/>
      <c r="P306" s="407"/>
      <c r="Q306" s="407"/>
      <c r="R306" s="407"/>
      <c r="S306" s="407"/>
      <c r="T306" s="407"/>
      <c r="U306" s="407"/>
      <c r="V306" s="407"/>
      <c r="W306" s="407"/>
      <c r="X306" s="407"/>
      <c r="Y306" s="407"/>
      <c r="Z306" s="407"/>
    </row>
    <row r="307" spans="1:26" ht="12.75" customHeight="1">
      <c r="A307" s="407"/>
      <c r="B307" s="407"/>
      <c r="C307" s="544"/>
      <c r="D307" s="544"/>
      <c r="E307" s="544"/>
      <c r="F307" s="407"/>
      <c r="G307" s="407"/>
      <c r="H307" s="407"/>
      <c r="I307" s="407"/>
      <c r="J307" s="407"/>
      <c r="K307" s="407"/>
      <c r="L307" s="407"/>
      <c r="M307" s="407"/>
      <c r="N307" s="407"/>
      <c r="O307" s="407"/>
      <c r="P307" s="407"/>
      <c r="Q307" s="407"/>
      <c r="R307" s="407"/>
      <c r="S307" s="407"/>
      <c r="T307" s="407"/>
      <c r="U307" s="407"/>
      <c r="V307" s="407"/>
      <c r="W307" s="407"/>
      <c r="X307" s="407"/>
      <c r="Y307" s="407"/>
      <c r="Z307" s="407"/>
    </row>
    <row r="308" spans="1:26" ht="12.75" customHeight="1">
      <c r="A308" s="407"/>
      <c r="B308" s="407"/>
      <c r="C308" s="544"/>
      <c r="D308" s="544"/>
      <c r="E308" s="544"/>
      <c r="F308" s="407"/>
      <c r="G308" s="407"/>
      <c r="H308" s="407"/>
      <c r="I308" s="407"/>
      <c r="J308" s="407"/>
      <c r="K308" s="407"/>
      <c r="L308" s="407"/>
      <c r="M308" s="407"/>
      <c r="N308" s="407"/>
      <c r="O308" s="407"/>
      <c r="P308" s="407"/>
      <c r="Q308" s="407"/>
      <c r="R308" s="407"/>
      <c r="S308" s="407"/>
      <c r="T308" s="407"/>
      <c r="U308" s="407"/>
      <c r="V308" s="407"/>
      <c r="W308" s="407"/>
      <c r="X308" s="407"/>
      <c r="Y308" s="407"/>
      <c r="Z308" s="407"/>
    </row>
    <row r="309" spans="1:26" ht="12.75" customHeight="1">
      <c r="A309" s="407"/>
      <c r="B309" s="407"/>
      <c r="C309" s="544"/>
      <c r="D309" s="544"/>
      <c r="E309" s="544"/>
      <c r="F309" s="407"/>
      <c r="G309" s="407"/>
      <c r="H309" s="407"/>
      <c r="I309" s="407"/>
      <c r="J309" s="407"/>
      <c r="K309" s="407"/>
      <c r="L309" s="407"/>
      <c r="M309" s="407"/>
      <c r="N309" s="407"/>
      <c r="O309" s="407"/>
      <c r="P309" s="407"/>
      <c r="Q309" s="407"/>
      <c r="R309" s="407"/>
      <c r="S309" s="407"/>
      <c r="T309" s="407"/>
      <c r="U309" s="407"/>
      <c r="V309" s="407"/>
      <c r="W309" s="407"/>
      <c r="X309" s="407"/>
      <c r="Y309" s="407"/>
      <c r="Z309" s="407"/>
    </row>
    <row r="310" spans="1:26" ht="12.75" customHeight="1">
      <c r="A310" s="407"/>
      <c r="B310" s="407"/>
      <c r="C310" s="544"/>
      <c r="D310" s="544"/>
      <c r="E310" s="544"/>
      <c r="F310" s="407"/>
      <c r="G310" s="407"/>
      <c r="H310" s="407"/>
      <c r="I310" s="407"/>
      <c r="J310" s="407"/>
      <c r="K310" s="407"/>
      <c r="L310" s="407"/>
      <c r="M310" s="407"/>
      <c r="N310" s="407"/>
      <c r="O310" s="407"/>
      <c r="P310" s="407"/>
      <c r="Q310" s="407"/>
      <c r="R310" s="407"/>
      <c r="S310" s="407"/>
      <c r="T310" s="407"/>
      <c r="U310" s="407"/>
      <c r="V310" s="407"/>
      <c r="W310" s="407"/>
      <c r="X310" s="407"/>
      <c r="Y310" s="407"/>
      <c r="Z310" s="407"/>
    </row>
    <row r="311" spans="1:26" ht="12.75" customHeight="1">
      <c r="A311" s="407"/>
      <c r="B311" s="407"/>
      <c r="C311" s="544"/>
      <c r="D311" s="544"/>
      <c r="E311" s="544"/>
      <c r="F311" s="407"/>
      <c r="G311" s="407"/>
      <c r="H311" s="407"/>
      <c r="I311" s="407"/>
      <c r="J311" s="407"/>
      <c r="K311" s="407"/>
      <c r="L311" s="407"/>
      <c r="M311" s="407"/>
      <c r="N311" s="407"/>
      <c r="O311" s="407"/>
      <c r="P311" s="407"/>
      <c r="Q311" s="407"/>
      <c r="R311" s="407"/>
      <c r="S311" s="407"/>
      <c r="T311" s="407"/>
      <c r="U311" s="407"/>
      <c r="V311" s="407"/>
      <c r="W311" s="407"/>
      <c r="X311" s="407"/>
      <c r="Y311" s="407"/>
      <c r="Z311" s="407"/>
    </row>
    <row r="312" spans="1:26" ht="12.75" customHeight="1">
      <c r="A312" s="407"/>
      <c r="B312" s="407"/>
      <c r="C312" s="544"/>
      <c r="D312" s="544"/>
      <c r="E312" s="544"/>
      <c r="F312" s="407"/>
      <c r="G312" s="407"/>
      <c r="H312" s="407"/>
      <c r="I312" s="407"/>
      <c r="J312" s="407"/>
      <c r="K312" s="407"/>
      <c r="L312" s="407"/>
      <c r="M312" s="407"/>
      <c r="N312" s="407"/>
      <c r="O312" s="407"/>
      <c r="P312" s="407"/>
      <c r="Q312" s="407"/>
      <c r="R312" s="407"/>
      <c r="S312" s="407"/>
      <c r="T312" s="407"/>
      <c r="U312" s="407"/>
      <c r="V312" s="407"/>
      <c r="W312" s="407"/>
      <c r="X312" s="407"/>
      <c r="Y312" s="407"/>
      <c r="Z312" s="407"/>
    </row>
    <row r="313" spans="1:26" ht="12.75" customHeight="1">
      <c r="A313" s="407"/>
      <c r="B313" s="407"/>
      <c r="C313" s="544"/>
      <c r="D313" s="544"/>
      <c r="E313" s="544"/>
      <c r="F313" s="407"/>
      <c r="G313" s="407"/>
      <c r="H313" s="407"/>
      <c r="I313" s="407"/>
      <c r="J313" s="407"/>
      <c r="K313" s="407"/>
      <c r="L313" s="407"/>
      <c r="M313" s="407"/>
      <c r="N313" s="407"/>
      <c r="O313" s="407"/>
      <c r="P313" s="407"/>
      <c r="Q313" s="407"/>
      <c r="R313" s="407"/>
      <c r="S313" s="407"/>
      <c r="T313" s="407"/>
      <c r="U313" s="407"/>
      <c r="V313" s="407"/>
      <c r="W313" s="407"/>
      <c r="X313" s="407"/>
      <c r="Y313" s="407"/>
      <c r="Z313" s="407"/>
    </row>
    <row r="314" spans="1:26" ht="12.75" customHeight="1">
      <c r="A314" s="407"/>
      <c r="B314" s="407"/>
      <c r="C314" s="544"/>
      <c r="D314" s="544"/>
      <c r="E314" s="544"/>
      <c r="F314" s="407"/>
      <c r="G314" s="407"/>
      <c r="H314" s="407"/>
      <c r="I314" s="407"/>
      <c r="J314" s="407"/>
      <c r="K314" s="407"/>
      <c r="L314" s="407"/>
      <c r="M314" s="407"/>
      <c r="N314" s="407"/>
      <c r="O314" s="407"/>
      <c r="P314" s="407"/>
      <c r="Q314" s="407"/>
      <c r="R314" s="407"/>
      <c r="S314" s="407"/>
      <c r="T314" s="407"/>
      <c r="U314" s="407"/>
      <c r="V314" s="407"/>
      <c r="W314" s="407"/>
      <c r="X314" s="407"/>
      <c r="Y314" s="407"/>
      <c r="Z314" s="407"/>
    </row>
    <row r="315" spans="1:26" ht="12.75" customHeight="1">
      <c r="A315" s="407"/>
      <c r="B315" s="407"/>
      <c r="C315" s="544"/>
      <c r="D315" s="544"/>
      <c r="E315" s="544"/>
      <c r="F315" s="407"/>
      <c r="G315" s="407"/>
      <c r="H315" s="407"/>
      <c r="I315" s="407"/>
      <c r="J315" s="407"/>
      <c r="K315" s="407"/>
      <c r="L315" s="407"/>
      <c r="M315" s="407"/>
      <c r="N315" s="407"/>
      <c r="O315" s="407"/>
      <c r="P315" s="407"/>
      <c r="Q315" s="407"/>
      <c r="R315" s="407"/>
      <c r="S315" s="407"/>
      <c r="T315" s="407"/>
      <c r="U315" s="407"/>
      <c r="V315" s="407"/>
      <c r="W315" s="407"/>
      <c r="X315" s="407"/>
      <c r="Y315" s="407"/>
      <c r="Z315" s="407"/>
    </row>
    <row r="316" spans="1:26" ht="12.75" customHeight="1">
      <c r="A316" s="407"/>
      <c r="B316" s="407"/>
      <c r="C316" s="544"/>
      <c r="D316" s="544"/>
      <c r="E316" s="544"/>
      <c r="F316" s="407"/>
      <c r="G316" s="407"/>
      <c r="H316" s="407"/>
      <c r="I316" s="407"/>
      <c r="J316" s="407"/>
      <c r="K316" s="407"/>
      <c r="L316" s="407"/>
      <c r="M316" s="407"/>
      <c r="N316" s="407"/>
      <c r="O316" s="407"/>
      <c r="P316" s="407"/>
      <c r="Q316" s="407"/>
      <c r="R316" s="407"/>
      <c r="S316" s="407"/>
      <c r="T316" s="407"/>
      <c r="U316" s="407"/>
      <c r="V316" s="407"/>
      <c r="W316" s="407"/>
      <c r="X316" s="407"/>
      <c r="Y316" s="407"/>
      <c r="Z316" s="407"/>
    </row>
    <row r="317" spans="1:26" ht="12.75" customHeight="1">
      <c r="A317" s="407"/>
      <c r="B317" s="407"/>
      <c r="C317" s="544"/>
      <c r="D317" s="544"/>
      <c r="E317" s="544"/>
      <c r="F317" s="407"/>
      <c r="G317" s="407"/>
      <c r="H317" s="407"/>
      <c r="I317" s="407"/>
      <c r="J317" s="407"/>
      <c r="K317" s="407"/>
      <c r="L317" s="407"/>
      <c r="M317" s="407"/>
      <c r="N317" s="407"/>
      <c r="O317" s="407"/>
      <c r="P317" s="407"/>
      <c r="Q317" s="407"/>
      <c r="R317" s="407"/>
      <c r="S317" s="407"/>
      <c r="T317" s="407"/>
      <c r="U317" s="407"/>
      <c r="V317" s="407"/>
      <c r="W317" s="407"/>
      <c r="X317" s="407"/>
      <c r="Y317" s="407"/>
      <c r="Z317" s="407"/>
    </row>
    <row r="318" spans="1:26" ht="12.75" customHeight="1">
      <c r="A318" s="407"/>
      <c r="B318" s="407"/>
      <c r="C318" s="544"/>
      <c r="D318" s="544"/>
      <c r="E318" s="544"/>
      <c r="F318" s="407"/>
      <c r="G318" s="407"/>
      <c r="H318" s="407"/>
      <c r="I318" s="407"/>
      <c r="J318" s="407"/>
      <c r="K318" s="407"/>
      <c r="L318" s="407"/>
      <c r="M318" s="407"/>
      <c r="N318" s="407"/>
      <c r="O318" s="407"/>
      <c r="P318" s="407"/>
      <c r="Q318" s="407"/>
      <c r="R318" s="407"/>
      <c r="S318" s="407"/>
      <c r="T318" s="407"/>
      <c r="U318" s="407"/>
      <c r="V318" s="407"/>
      <c r="W318" s="407"/>
      <c r="X318" s="407"/>
      <c r="Y318" s="407"/>
      <c r="Z318" s="407"/>
    </row>
    <row r="319" spans="1:26" ht="12.75" customHeight="1">
      <c r="A319" s="407"/>
      <c r="B319" s="407"/>
      <c r="C319" s="544"/>
      <c r="D319" s="544"/>
      <c r="E319" s="544"/>
      <c r="F319" s="407"/>
      <c r="G319" s="407"/>
      <c r="H319" s="407"/>
      <c r="I319" s="407"/>
      <c r="J319" s="407"/>
      <c r="K319" s="407"/>
      <c r="L319" s="407"/>
      <c r="M319" s="407"/>
      <c r="N319" s="407"/>
      <c r="O319" s="407"/>
      <c r="P319" s="407"/>
      <c r="Q319" s="407"/>
      <c r="R319" s="407"/>
      <c r="S319" s="407"/>
      <c r="T319" s="407"/>
      <c r="U319" s="407"/>
      <c r="V319" s="407"/>
      <c r="W319" s="407"/>
      <c r="X319" s="407"/>
      <c r="Y319" s="407"/>
      <c r="Z319" s="407"/>
    </row>
    <row r="320" spans="1:26" ht="12.75" customHeight="1">
      <c r="A320" s="407"/>
      <c r="B320" s="407"/>
      <c r="C320" s="544"/>
      <c r="D320" s="544"/>
      <c r="E320" s="544"/>
      <c r="F320" s="407"/>
      <c r="G320" s="407"/>
      <c r="H320" s="407"/>
      <c r="I320" s="407"/>
      <c r="J320" s="407"/>
      <c r="K320" s="407"/>
      <c r="L320" s="407"/>
      <c r="M320" s="407"/>
      <c r="N320" s="407"/>
      <c r="O320" s="407"/>
      <c r="P320" s="407"/>
      <c r="Q320" s="407"/>
      <c r="R320" s="407"/>
      <c r="S320" s="407"/>
      <c r="T320" s="407"/>
      <c r="U320" s="407"/>
      <c r="V320" s="407"/>
      <c r="W320" s="407"/>
      <c r="X320" s="407"/>
      <c r="Y320" s="407"/>
      <c r="Z320" s="407"/>
    </row>
    <row r="321" spans="1:26" ht="12.75" customHeight="1">
      <c r="A321" s="407"/>
      <c r="B321" s="407"/>
      <c r="C321" s="544"/>
      <c r="D321" s="544"/>
      <c r="E321" s="544"/>
      <c r="F321" s="407"/>
      <c r="G321" s="407"/>
      <c r="H321" s="407"/>
      <c r="I321" s="407"/>
      <c r="J321" s="407"/>
      <c r="K321" s="407"/>
      <c r="L321" s="407"/>
      <c r="M321" s="407"/>
      <c r="N321" s="407"/>
      <c r="O321" s="407"/>
      <c r="P321" s="407"/>
      <c r="Q321" s="407"/>
      <c r="R321" s="407"/>
      <c r="S321" s="407"/>
      <c r="T321" s="407"/>
      <c r="U321" s="407"/>
      <c r="V321" s="407"/>
      <c r="W321" s="407"/>
      <c r="X321" s="407"/>
      <c r="Y321" s="407"/>
      <c r="Z321" s="407"/>
    </row>
    <row r="322" spans="1:26" ht="12.75" customHeight="1">
      <c r="A322" s="407"/>
      <c r="B322" s="407"/>
      <c r="C322" s="544"/>
      <c r="D322" s="544"/>
      <c r="E322" s="544"/>
      <c r="F322" s="407"/>
      <c r="G322" s="407"/>
      <c r="H322" s="407"/>
      <c r="I322" s="407"/>
      <c r="J322" s="407"/>
      <c r="K322" s="407"/>
      <c r="L322" s="407"/>
      <c r="M322" s="407"/>
      <c r="N322" s="407"/>
      <c r="O322" s="407"/>
      <c r="P322" s="407"/>
      <c r="Q322" s="407"/>
      <c r="R322" s="407"/>
      <c r="S322" s="407"/>
      <c r="T322" s="407"/>
      <c r="U322" s="407"/>
      <c r="V322" s="407"/>
      <c r="W322" s="407"/>
      <c r="X322" s="407"/>
      <c r="Y322" s="407"/>
      <c r="Z322" s="407"/>
    </row>
    <row r="323" spans="1:26" ht="12.75" customHeight="1">
      <c r="A323" s="407"/>
      <c r="B323" s="407"/>
      <c r="C323" s="544"/>
      <c r="D323" s="544"/>
      <c r="E323" s="544"/>
      <c r="F323" s="407"/>
      <c r="G323" s="407"/>
      <c r="H323" s="407"/>
      <c r="I323" s="407"/>
      <c r="J323" s="407"/>
      <c r="K323" s="407"/>
      <c r="L323" s="407"/>
      <c r="M323" s="407"/>
      <c r="N323" s="407"/>
      <c r="O323" s="407"/>
      <c r="P323" s="407"/>
      <c r="Q323" s="407"/>
      <c r="R323" s="407"/>
      <c r="S323" s="407"/>
      <c r="T323" s="407"/>
      <c r="U323" s="407"/>
      <c r="V323" s="407"/>
      <c r="W323" s="407"/>
      <c r="X323" s="407"/>
      <c r="Y323" s="407"/>
      <c r="Z323" s="407"/>
    </row>
    <row r="324" spans="1:26" ht="12.75" customHeight="1">
      <c r="A324" s="407"/>
      <c r="B324" s="407"/>
      <c r="C324" s="544"/>
      <c r="D324" s="544"/>
      <c r="E324" s="544"/>
      <c r="F324" s="407"/>
      <c r="G324" s="407"/>
      <c r="H324" s="407"/>
      <c r="I324" s="407"/>
      <c r="J324" s="407"/>
      <c r="K324" s="407"/>
      <c r="L324" s="407"/>
      <c r="M324" s="407"/>
      <c r="N324" s="407"/>
      <c r="O324" s="407"/>
      <c r="P324" s="407"/>
      <c r="Q324" s="407"/>
      <c r="R324" s="407"/>
      <c r="S324" s="407"/>
      <c r="T324" s="407"/>
      <c r="U324" s="407"/>
      <c r="V324" s="407"/>
      <c r="W324" s="407"/>
      <c r="X324" s="407"/>
      <c r="Y324" s="407"/>
      <c r="Z324" s="407"/>
    </row>
    <row r="325" spans="1:26" ht="12.75" customHeight="1">
      <c r="A325" s="407"/>
      <c r="B325" s="407"/>
      <c r="C325" s="544"/>
      <c r="D325" s="544"/>
      <c r="E325" s="544"/>
      <c r="F325" s="407"/>
      <c r="G325" s="407"/>
      <c r="H325" s="407"/>
      <c r="I325" s="407"/>
      <c r="J325" s="407"/>
      <c r="K325" s="407"/>
      <c r="L325" s="407"/>
      <c r="M325" s="407"/>
      <c r="N325" s="407"/>
      <c r="O325" s="407"/>
      <c r="P325" s="407"/>
      <c r="Q325" s="407"/>
      <c r="R325" s="407"/>
      <c r="S325" s="407"/>
      <c r="T325" s="407"/>
      <c r="U325" s="407"/>
      <c r="V325" s="407"/>
      <c r="W325" s="407"/>
      <c r="X325" s="407"/>
      <c r="Y325" s="407"/>
      <c r="Z325" s="407"/>
    </row>
    <row r="326" spans="1:26" ht="12.75" customHeight="1">
      <c r="A326" s="407"/>
      <c r="B326" s="407"/>
      <c r="C326" s="544"/>
      <c r="D326" s="544"/>
      <c r="E326" s="544"/>
      <c r="F326" s="407"/>
      <c r="G326" s="407"/>
      <c r="H326" s="407"/>
      <c r="I326" s="407"/>
      <c r="J326" s="407"/>
      <c r="K326" s="407"/>
      <c r="L326" s="407"/>
      <c r="M326" s="407"/>
      <c r="N326" s="407"/>
      <c r="O326" s="407"/>
      <c r="P326" s="407"/>
      <c r="Q326" s="407"/>
      <c r="R326" s="407"/>
      <c r="S326" s="407"/>
      <c r="T326" s="407"/>
      <c r="U326" s="407"/>
      <c r="V326" s="407"/>
      <c r="W326" s="407"/>
      <c r="X326" s="407"/>
      <c r="Y326" s="407"/>
      <c r="Z326" s="407"/>
    </row>
    <row r="327" spans="1:26" ht="12.75" customHeight="1">
      <c r="A327" s="407"/>
      <c r="B327" s="407"/>
      <c r="C327" s="544"/>
      <c r="D327" s="544"/>
      <c r="E327" s="544"/>
      <c r="F327" s="407"/>
      <c r="G327" s="407"/>
      <c r="H327" s="407"/>
      <c r="I327" s="407"/>
      <c r="J327" s="407"/>
      <c r="K327" s="407"/>
      <c r="L327" s="407"/>
      <c r="M327" s="407"/>
      <c r="N327" s="407"/>
      <c r="O327" s="407"/>
      <c r="P327" s="407"/>
      <c r="Q327" s="407"/>
      <c r="R327" s="407"/>
      <c r="S327" s="407"/>
      <c r="T327" s="407"/>
      <c r="U327" s="407"/>
      <c r="V327" s="407"/>
      <c r="W327" s="407"/>
      <c r="X327" s="407"/>
      <c r="Y327" s="407"/>
      <c r="Z327" s="407"/>
    </row>
    <row r="328" spans="1:26" ht="12.75" customHeight="1">
      <c r="A328" s="407"/>
      <c r="B328" s="407"/>
      <c r="C328" s="544"/>
      <c r="D328" s="544"/>
      <c r="E328" s="544"/>
      <c r="F328" s="407"/>
      <c r="G328" s="407"/>
      <c r="H328" s="407"/>
      <c r="I328" s="407"/>
      <c r="J328" s="407"/>
      <c r="K328" s="407"/>
      <c r="L328" s="407"/>
      <c r="M328" s="407"/>
      <c r="N328" s="407"/>
      <c r="O328" s="407"/>
      <c r="P328" s="407"/>
      <c r="Q328" s="407"/>
      <c r="R328" s="407"/>
      <c r="S328" s="407"/>
      <c r="T328" s="407"/>
      <c r="U328" s="407"/>
      <c r="V328" s="407"/>
      <c r="W328" s="407"/>
      <c r="X328" s="407"/>
      <c r="Y328" s="407"/>
      <c r="Z328" s="407"/>
    </row>
    <row r="329" spans="1:26" ht="12.75" customHeight="1">
      <c r="A329" s="407"/>
      <c r="B329" s="407"/>
      <c r="C329" s="544"/>
      <c r="D329" s="544"/>
      <c r="E329" s="544"/>
      <c r="F329" s="407"/>
      <c r="G329" s="407"/>
      <c r="H329" s="407"/>
      <c r="I329" s="407"/>
      <c r="J329" s="407"/>
      <c r="K329" s="407"/>
      <c r="L329" s="407"/>
      <c r="M329" s="407"/>
      <c r="N329" s="407"/>
      <c r="O329" s="407"/>
      <c r="P329" s="407"/>
      <c r="Q329" s="407"/>
      <c r="R329" s="407"/>
      <c r="S329" s="407"/>
      <c r="T329" s="407"/>
      <c r="U329" s="407"/>
      <c r="V329" s="407"/>
      <c r="W329" s="407"/>
      <c r="X329" s="407"/>
      <c r="Y329" s="407"/>
      <c r="Z329" s="407"/>
    </row>
    <row r="330" spans="1:26" ht="12.75" customHeight="1">
      <c r="A330" s="407"/>
      <c r="B330" s="407"/>
      <c r="C330" s="544"/>
      <c r="D330" s="544"/>
      <c r="E330" s="544"/>
      <c r="F330" s="407"/>
      <c r="G330" s="407"/>
      <c r="H330" s="407"/>
      <c r="I330" s="407"/>
      <c r="J330" s="407"/>
      <c r="K330" s="407"/>
      <c r="L330" s="407"/>
      <c r="M330" s="407"/>
      <c r="N330" s="407"/>
      <c r="O330" s="407"/>
      <c r="P330" s="407"/>
      <c r="Q330" s="407"/>
      <c r="R330" s="407"/>
      <c r="S330" s="407"/>
      <c r="T330" s="407"/>
      <c r="U330" s="407"/>
      <c r="V330" s="407"/>
      <c r="W330" s="407"/>
      <c r="X330" s="407"/>
      <c r="Y330" s="407"/>
      <c r="Z330" s="407"/>
    </row>
    <row r="331" spans="1:26" ht="12.75" customHeight="1">
      <c r="A331" s="407"/>
      <c r="B331" s="407"/>
      <c r="C331" s="544"/>
      <c r="D331" s="544"/>
      <c r="E331" s="544"/>
      <c r="F331" s="407"/>
      <c r="G331" s="407"/>
      <c r="H331" s="407"/>
      <c r="I331" s="407"/>
      <c r="J331" s="407"/>
      <c r="K331" s="407"/>
      <c r="L331" s="407"/>
      <c r="M331" s="407"/>
      <c r="N331" s="407"/>
      <c r="O331" s="407"/>
      <c r="P331" s="407"/>
      <c r="Q331" s="407"/>
      <c r="R331" s="407"/>
      <c r="S331" s="407"/>
      <c r="T331" s="407"/>
      <c r="U331" s="407"/>
      <c r="V331" s="407"/>
      <c r="W331" s="407"/>
      <c r="X331" s="407"/>
      <c r="Y331" s="407"/>
      <c r="Z331" s="407"/>
    </row>
    <row r="332" spans="1:26" ht="12.75" customHeight="1">
      <c r="A332" s="407"/>
      <c r="B332" s="407"/>
      <c r="C332" s="544"/>
      <c r="D332" s="544"/>
      <c r="E332" s="544"/>
      <c r="F332" s="407"/>
      <c r="G332" s="407"/>
      <c r="H332" s="407"/>
      <c r="I332" s="407"/>
      <c r="J332" s="407"/>
      <c r="K332" s="407"/>
      <c r="L332" s="407"/>
      <c r="M332" s="407"/>
      <c r="N332" s="407"/>
      <c r="O332" s="407"/>
      <c r="P332" s="407"/>
      <c r="Q332" s="407"/>
      <c r="R332" s="407"/>
      <c r="S332" s="407"/>
      <c r="T332" s="407"/>
      <c r="U332" s="407"/>
      <c r="V332" s="407"/>
      <c r="W332" s="407"/>
      <c r="X332" s="407"/>
      <c r="Y332" s="407"/>
      <c r="Z332" s="407"/>
    </row>
    <row r="333" spans="1:26" ht="12.75" customHeight="1">
      <c r="A333" s="407"/>
      <c r="B333" s="407"/>
      <c r="C333" s="544"/>
      <c r="D333" s="544"/>
      <c r="E333" s="544"/>
      <c r="F333" s="407"/>
      <c r="G333" s="407"/>
      <c r="H333" s="407"/>
      <c r="I333" s="407"/>
      <c r="J333" s="407"/>
      <c r="K333" s="407"/>
      <c r="L333" s="407"/>
      <c r="M333" s="407"/>
      <c r="N333" s="407"/>
      <c r="O333" s="407"/>
      <c r="P333" s="407"/>
      <c r="Q333" s="407"/>
      <c r="R333" s="407"/>
      <c r="S333" s="407"/>
      <c r="T333" s="407"/>
      <c r="U333" s="407"/>
      <c r="V333" s="407"/>
      <c r="W333" s="407"/>
      <c r="X333" s="407"/>
      <c r="Y333" s="407"/>
      <c r="Z333" s="407"/>
    </row>
    <row r="334" spans="1:26" ht="12.75" customHeight="1">
      <c r="A334" s="407"/>
      <c r="B334" s="407"/>
      <c r="C334" s="544"/>
      <c r="D334" s="544"/>
      <c r="E334" s="544"/>
      <c r="F334" s="407"/>
      <c r="G334" s="407"/>
      <c r="H334" s="407"/>
      <c r="I334" s="407"/>
      <c r="J334" s="407"/>
      <c r="K334" s="407"/>
      <c r="L334" s="407"/>
      <c r="M334" s="407"/>
      <c r="N334" s="407"/>
      <c r="O334" s="407"/>
      <c r="P334" s="407"/>
      <c r="Q334" s="407"/>
      <c r="R334" s="407"/>
      <c r="S334" s="407"/>
      <c r="T334" s="407"/>
      <c r="U334" s="407"/>
      <c r="V334" s="407"/>
      <c r="W334" s="407"/>
      <c r="X334" s="407"/>
      <c r="Y334" s="407"/>
      <c r="Z334" s="407"/>
    </row>
    <row r="335" spans="1:26" ht="12.75" customHeight="1">
      <c r="A335" s="407"/>
      <c r="B335" s="407"/>
      <c r="C335" s="544"/>
      <c r="D335" s="544"/>
      <c r="E335" s="544"/>
      <c r="F335" s="407"/>
      <c r="G335" s="407"/>
      <c r="H335" s="407"/>
      <c r="I335" s="407"/>
      <c r="J335" s="407"/>
      <c r="K335" s="407"/>
      <c r="L335" s="407"/>
      <c r="M335" s="407"/>
      <c r="N335" s="407"/>
      <c r="O335" s="407"/>
      <c r="P335" s="407"/>
      <c r="Q335" s="407"/>
      <c r="R335" s="407"/>
      <c r="S335" s="407"/>
      <c r="T335" s="407"/>
      <c r="U335" s="407"/>
      <c r="V335" s="407"/>
      <c r="W335" s="407"/>
      <c r="X335" s="407"/>
      <c r="Y335" s="407"/>
      <c r="Z335" s="407"/>
    </row>
    <row r="336" spans="1:26" ht="12.75" customHeight="1">
      <c r="A336" s="407"/>
      <c r="B336" s="407"/>
      <c r="C336" s="544"/>
      <c r="D336" s="544"/>
      <c r="E336" s="544"/>
      <c r="F336" s="407"/>
      <c r="G336" s="407"/>
      <c r="H336" s="407"/>
      <c r="I336" s="407"/>
      <c r="J336" s="407"/>
      <c r="K336" s="407"/>
      <c r="L336" s="407"/>
      <c r="M336" s="407"/>
      <c r="N336" s="407"/>
      <c r="O336" s="407"/>
      <c r="P336" s="407"/>
      <c r="Q336" s="407"/>
      <c r="R336" s="407"/>
      <c r="S336" s="407"/>
      <c r="T336" s="407"/>
      <c r="U336" s="407"/>
      <c r="V336" s="407"/>
      <c r="W336" s="407"/>
      <c r="X336" s="407"/>
      <c r="Y336" s="407"/>
      <c r="Z336" s="407"/>
    </row>
    <row r="337" spans="1:26" ht="12.75" customHeight="1">
      <c r="A337" s="407"/>
      <c r="B337" s="407"/>
      <c r="C337" s="544"/>
      <c r="D337" s="544"/>
      <c r="E337" s="544"/>
      <c r="F337" s="407"/>
      <c r="G337" s="407"/>
      <c r="H337" s="407"/>
      <c r="I337" s="407"/>
      <c r="J337" s="407"/>
      <c r="K337" s="407"/>
      <c r="L337" s="407"/>
      <c r="M337" s="407"/>
      <c r="N337" s="407"/>
      <c r="O337" s="407"/>
      <c r="P337" s="407"/>
      <c r="Q337" s="407"/>
      <c r="R337" s="407"/>
      <c r="S337" s="407"/>
      <c r="T337" s="407"/>
      <c r="U337" s="407"/>
      <c r="V337" s="407"/>
      <c r="W337" s="407"/>
      <c r="X337" s="407"/>
      <c r="Y337" s="407"/>
      <c r="Z337" s="407"/>
    </row>
    <row r="338" spans="1:26" ht="12.75" customHeight="1">
      <c r="A338" s="407"/>
      <c r="B338" s="407"/>
      <c r="C338" s="544"/>
      <c r="D338" s="544"/>
      <c r="E338" s="544"/>
      <c r="F338" s="407"/>
      <c r="G338" s="407"/>
      <c r="H338" s="407"/>
      <c r="I338" s="407"/>
      <c r="J338" s="407"/>
      <c r="K338" s="407"/>
      <c r="L338" s="407"/>
      <c r="M338" s="407"/>
      <c r="N338" s="407"/>
      <c r="O338" s="407"/>
      <c r="P338" s="407"/>
      <c r="Q338" s="407"/>
      <c r="R338" s="407"/>
      <c r="S338" s="407"/>
      <c r="T338" s="407"/>
      <c r="U338" s="407"/>
      <c r="V338" s="407"/>
      <c r="W338" s="407"/>
      <c r="X338" s="407"/>
      <c r="Y338" s="407"/>
      <c r="Z338" s="407"/>
    </row>
    <row r="339" spans="1:26" ht="12.75" customHeight="1">
      <c r="A339" s="407"/>
      <c r="B339" s="407"/>
      <c r="C339" s="544"/>
      <c r="D339" s="544"/>
      <c r="E339" s="544"/>
      <c r="F339" s="407"/>
      <c r="G339" s="407"/>
      <c r="H339" s="407"/>
      <c r="I339" s="407"/>
      <c r="J339" s="407"/>
      <c r="K339" s="407"/>
      <c r="L339" s="407"/>
      <c r="M339" s="407"/>
      <c r="N339" s="407"/>
      <c r="O339" s="407"/>
      <c r="P339" s="407"/>
      <c r="Q339" s="407"/>
      <c r="R339" s="407"/>
      <c r="S339" s="407"/>
      <c r="T339" s="407"/>
      <c r="U339" s="407"/>
      <c r="V339" s="407"/>
      <c r="W339" s="407"/>
      <c r="X339" s="407"/>
      <c r="Y339" s="407"/>
      <c r="Z339" s="407"/>
    </row>
    <row r="340" spans="1:26" ht="12.75" customHeight="1">
      <c r="A340" s="407"/>
      <c r="B340" s="407"/>
      <c r="C340" s="544"/>
      <c r="D340" s="544"/>
      <c r="E340" s="544"/>
      <c r="F340" s="407"/>
      <c r="G340" s="407"/>
      <c r="H340" s="407"/>
      <c r="I340" s="407"/>
      <c r="J340" s="407"/>
      <c r="K340" s="407"/>
      <c r="L340" s="407"/>
      <c r="M340" s="407"/>
      <c r="N340" s="407"/>
      <c r="O340" s="407"/>
      <c r="P340" s="407"/>
      <c r="Q340" s="407"/>
      <c r="R340" s="407"/>
      <c r="S340" s="407"/>
      <c r="T340" s="407"/>
      <c r="U340" s="407"/>
      <c r="V340" s="407"/>
      <c r="W340" s="407"/>
      <c r="X340" s="407"/>
      <c r="Y340" s="407"/>
      <c r="Z340" s="407"/>
    </row>
    <row r="341" spans="1:26" ht="12.75" customHeight="1">
      <c r="A341" s="407"/>
      <c r="B341" s="407"/>
      <c r="C341" s="544"/>
      <c r="D341" s="544"/>
      <c r="E341" s="544"/>
      <c r="F341" s="407"/>
      <c r="G341" s="407"/>
      <c r="H341" s="407"/>
      <c r="I341" s="407"/>
      <c r="J341" s="407"/>
      <c r="K341" s="407"/>
      <c r="L341" s="407"/>
      <c r="M341" s="407"/>
      <c r="N341" s="407"/>
      <c r="O341" s="407"/>
      <c r="P341" s="407"/>
      <c r="Q341" s="407"/>
      <c r="R341" s="407"/>
      <c r="S341" s="407"/>
      <c r="T341" s="407"/>
      <c r="U341" s="407"/>
      <c r="V341" s="407"/>
      <c r="W341" s="407"/>
      <c r="X341" s="407"/>
      <c r="Y341" s="407"/>
      <c r="Z341" s="407"/>
    </row>
    <row r="342" spans="1:26" ht="12.75" customHeight="1">
      <c r="A342" s="407"/>
      <c r="B342" s="407"/>
      <c r="C342" s="544"/>
      <c r="D342" s="544"/>
      <c r="E342" s="544"/>
      <c r="F342" s="407"/>
      <c r="G342" s="407"/>
      <c r="H342" s="407"/>
      <c r="I342" s="407"/>
      <c r="J342" s="407"/>
      <c r="K342" s="407"/>
      <c r="L342" s="407"/>
      <c r="M342" s="407"/>
      <c r="N342" s="407"/>
      <c r="O342" s="407"/>
      <c r="P342" s="407"/>
      <c r="Q342" s="407"/>
      <c r="R342" s="407"/>
      <c r="S342" s="407"/>
      <c r="T342" s="407"/>
      <c r="U342" s="407"/>
      <c r="V342" s="407"/>
      <c r="W342" s="407"/>
      <c r="X342" s="407"/>
      <c r="Y342" s="407"/>
      <c r="Z342" s="407"/>
    </row>
    <row r="343" spans="1:26" ht="12.75" customHeight="1">
      <c r="A343" s="407"/>
      <c r="B343" s="407"/>
      <c r="C343" s="544"/>
      <c r="D343" s="544"/>
      <c r="E343" s="544"/>
      <c r="F343" s="407"/>
      <c r="G343" s="407"/>
      <c r="H343" s="407"/>
      <c r="I343" s="407"/>
      <c r="J343" s="407"/>
      <c r="K343" s="407"/>
      <c r="L343" s="407"/>
      <c r="M343" s="407"/>
      <c r="N343" s="407"/>
      <c r="O343" s="407"/>
      <c r="P343" s="407"/>
      <c r="Q343" s="407"/>
      <c r="R343" s="407"/>
      <c r="S343" s="407"/>
      <c r="T343" s="407"/>
      <c r="U343" s="407"/>
      <c r="V343" s="407"/>
      <c r="W343" s="407"/>
      <c r="X343" s="407"/>
      <c r="Y343" s="407"/>
      <c r="Z343" s="407"/>
    </row>
    <row r="344" spans="1:26" ht="12.75" customHeight="1">
      <c r="A344" s="407"/>
      <c r="B344" s="407"/>
      <c r="C344" s="544"/>
      <c r="D344" s="544"/>
      <c r="E344" s="544"/>
      <c r="F344" s="407"/>
      <c r="G344" s="407"/>
      <c r="H344" s="407"/>
      <c r="I344" s="407"/>
      <c r="J344" s="407"/>
      <c r="K344" s="407"/>
      <c r="L344" s="407"/>
      <c r="M344" s="407"/>
      <c r="N344" s="407"/>
      <c r="O344" s="407"/>
      <c r="P344" s="407"/>
      <c r="Q344" s="407"/>
      <c r="R344" s="407"/>
      <c r="S344" s="407"/>
      <c r="T344" s="407"/>
      <c r="U344" s="407"/>
      <c r="V344" s="407"/>
      <c r="W344" s="407"/>
      <c r="X344" s="407"/>
      <c r="Y344" s="407"/>
      <c r="Z344" s="407"/>
    </row>
    <row r="345" spans="1:26" ht="12.75" customHeight="1">
      <c r="A345" s="407"/>
      <c r="B345" s="407"/>
      <c r="C345" s="544"/>
      <c r="D345" s="544"/>
      <c r="E345" s="544"/>
      <c r="F345" s="407"/>
      <c r="G345" s="407"/>
      <c r="H345" s="407"/>
      <c r="I345" s="407"/>
      <c r="J345" s="407"/>
      <c r="K345" s="407"/>
      <c r="L345" s="407"/>
      <c r="M345" s="407"/>
      <c r="N345" s="407"/>
      <c r="O345" s="407"/>
      <c r="P345" s="407"/>
      <c r="Q345" s="407"/>
      <c r="R345" s="407"/>
      <c r="S345" s="407"/>
      <c r="T345" s="407"/>
      <c r="U345" s="407"/>
      <c r="V345" s="407"/>
      <c r="W345" s="407"/>
      <c r="X345" s="407"/>
      <c r="Y345" s="407"/>
      <c r="Z345" s="407"/>
    </row>
    <row r="346" spans="1:26" ht="12.75" customHeight="1">
      <c r="A346" s="407"/>
      <c r="B346" s="407"/>
      <c r="C346" s="544"/>
      <c r="D346" s="544"/>
      <c r="E346" s="544"/>
      <c r="F346" s="407"/>
      <c r="G346" s="407"/>
      <c r="H346" s="407"/>
      <c r="I346" s="407"/>
      <c r="J346" s="407"/>
      <c r="K346" s="407"/>
      <c r="L346" s="407"/>
      <c r="M346" s="407"/>
      <c r="N346" s="407"/>
      <c r="O346" s="407"/>
      <c r="P346" s="407"/>
      <c r="Q346" s="407"/>
      <c r="R346" s="407"/>
      <c r="S346" s="407"/>
      <c r="T346" s="407"/>
      <c r="U346" s="407"/>
      <c r="V346" s="407"/>
      <c r="W346" s="407"/>
      <c r="X346" s="407"/>
      <c r="Y346" s="407"/>
      <c r="Z346" s="407"/>
    </row>
    <row r="347" spans="1:26" ht="12.75" customHeight="1">
      <c r="A347" s="407"/>
      <c r="B347" s="407"/>
      <c r="C347" s="544"/>
      <c r="D347" s="544"/>
      <c r="E347" s="544"/>
      <c r="F347" s="407"/>
      <c r="G347" s="407"/>
      <c r="H347" s="407"/>
      <c r="I347" s="407"/>
      <c r="J347" s="407"/>
      <c r="K347" s="407"/>
      <c r="L347" s="407"/>
      <c r="M347" s="407"/>
      <c r="N347" s="407"/>
      <c r="O347" s="407"/>
      <c r="P347" s="407"/>
      <c r="Q347" s="407"/>
      <c r="R347" s="407"/>
      <c r="S347" s="407"/>
      <c r="T347" s="407"/>
      <c r="U347" s="407"/>
      <c r="V347" s="407"/>
      <c r="W347" s="407"/>
      <c r="X347" s="407"/>
      <c r="Y347" s="407"/>
      <c r="Z347" s="407"/>
    </row>
    <row r="348" spans="1:26" ht="12.75" customHeight="1">
      <c r="A348" s="407"/>
      <c r="B348" s="407"/>
      <c r="C348" s="544"/>
      <c r="D348" s="544"/>
      <c r="E348" s="544"/>
      <c r="F348" s="407"/>
      <c r="G348" s="407"/>
      <c r="H348" s="407"/>
      <c r="I348" s="407"/>
      <c r="J348" s="407"/>
      <c r="K348" s="407"/>
      <c r="L348" s="407"/>
      <c r="M348" s="407"/>
      <c r="N348" s="407"/>
      <c r="O348" s="407"/>
      <c r="P348" s="407"/>
      <c r="Q348" s="407"/>
      <c r="R348" s="407"/>
      <c r="S348" s="407"/>
      <c r="T348" s="407"/>
      <c r="U348" s="407"/>
      <c r="V348" s="407"/>
      <c r="W348" s="407"/>
      <c r="X348" s="407"/>
      <c r="Y348" s="407"/>
      <c r="Z348" s="407"/>
    </row>
    <row r="349" spans="1:26" ht="12.75" customHeight="1">
      <c r="A349" s="407"/>
      <c r="B349" s="407"/>
      <c r="C349" s="544"/>
      <c r="D349" s="544"/>
      <c r="E349" s="544"/>
      <c r="F349" s="407"/>
      <c r="G349" s="407"/>
      <c r="H349" s="407"/>
      <c r="I349" s="407"/>
      <c r="J349" s="407"/>
      <c r="K349" s="407"/>
      <c r="L349" s="407"/>
      <c r="M349" s="407"/>
      <c r="N349" s="407"/>
      <c r="O349" s="407"/>
      <c r="P349" s="407"/>
      <c r="Q349" s="407"/>
      <c r="R349" s="407"/>
      <c r="S349" s="407"/>
      <c r="T349" s="407"/>
      <c r="U349" s="407"/>
      <c r="V349" s="407"/>
      <c r="W349" s="407"/>
      <c r="X349" s="407"/>
      <c r="Y349" s="407"/>
      <c r="Z349" s="407"/>
    </row>
    <row r="350" spans="1:26" ht="12.75" customHeight="1">
      <c r="A350" s="407"/>
      <c r="B350" s="407"/>
      <c r="C350" s="544"/>
      <c r="D350" s="544"/>
      <c r="E350" s="544"/>
      <c r="F350" s="407"/>
      <c r="G350" s="407"/>
      <c r="H350" s="407"/>
      <c r="I350" s="407"/>
      <c r="J350" s="407"/>
      <c r="K350" s="407"/>
      <c r="L350" s="407"/>
      <c r="M350" s="407"/>
      <c r="N350" s="407"/>
      <c r="O350" s="407"/>
      <c r="P350" s="407"/>
      <c r="Q350" s="407"/>
      <c r="R350" s="407"/>
      <c r="S350" s="407"/>
      <c r="T350" s="407"/>
      <c r="U350" s="407"/>
      <c r="V350" s="407"/>
      <c r="W350" s="407"/>
      <c r="X350" s="407"/>
      <c r="Y350" s="407"/>
      <c r="Z350" s="407"/>
    </row>
    <row r="351" spans="1:26" ht="12.75" customHeight="1">
      <c r="A351" s="407"/>
      <c r="B351" s="407"/>
      <c r="C351" s="544"/>
      <c r="D351" s="544"/>
      <c r="E351" s="544"/>
      <c r="F351" s="407"/>
      <c r="G351" s="407"/>
      <c r="H351" s="407"/>
      <c r="I351" s="407"/>
      <c r="J351" s="407"/>
      <c r="K351" s="407"/>
      <c r="L351" s="407"/>
      <c r="M351" s="407"/>
      <c r="N351" s="407"/>
      <c r="O351" s="407"/>
      <c r="P351" s="407"/>
      <c r="Q351" s="407"/>
      <c r="R351" s="407"/>
      <c r="S351" s="407"/>
      <c r="T351" s="407"/>
      <c r="U351" s="407"/>
      <c r="V351" s="407"/>
      <c r="W351" s="407"/>
      <c r="X351" s="407"/>
      <c r="Y351" s="407"/>
      <c r="Z351" s="407"/>
    </row>
    <row r="352" spans="1:26" ht="12.75" customHeight="1">
      <c r="A352" s="407"/>
      <c r="B352" s="407"/>
      <c r="C352" s="544"/>
      <c r="D352" s="544"/>
      <c r="E352" s="544"/>
      <c r="F352" s="407"/>
      <c r="G352" s="407"/>
      <c r="H352" s="407"/>
      <c r="I352" s="407"/>
      <c r="J352" s="407"/>
      <c r="K352" s="407"/>
      <c r="L352" s="407"/>
      <c r="M352" s="407"/>
      <c r="N352" s="407"/>
      <c r="O352" s="407"/>
      <c r="P352" s="407"/>
      <c r="Q352" s="407"/>
      <c r="R352" s="407"/>
      <c r="S352" s="407"/>
      <c r="T352" s="407"/>
      <c r="U352" s="407"/>
      <c r="V352" s="407"/>
      <c r="W352" s="407"/>
      <c r="X352" s="407"/>
      <c r="Y352" s="407"/>
      <c r="Z352" s="407"/>
    </row>
    <row r="353" spans="1:26" ht="12.75" customHeight="1">
      <c r="A353" s="407"/>
      <c r="B353" s="407"/>
      <c r="C353" s="544"/>
      <c r="D353" s="544"/>
      <c r="E353" s="544"/>
      <c r="F353" s="407"/>
      <c r="G353" s="407"/>
      <c r="H353" s="407"/>
      <c r="I353" s="407"/>
      <c r="J353" s="407"/>
      <c r="K353" s="407"/>
      <c r="L353" s="407"/>
      <c r="M353" s="407"/>
      <c r="N353" s="407"/>
      <c r="O353" s="407"/>
      <c r="P353" s="407"/>
      <c r="Q353" s="407"/>
      <c r="R353" s="407"/>
      <c r="S353" s="407"/>
      <c r="T353" s="407"/>
      <c r="U353" s="407"/>
      <c r="V353" s="407"/>
      <c r="W353" s="407"/>
      <c r="X353" s="407"/>
      <c r="Y353" s="407"/>
      <c r="Z353" s="407"/>
    </row>
    <row r="354" spans="1:26" ht="12.75" customHeight="1">
      <c r="A354" s="407"/>
      <c r="B354" s="407"/>
      <c r="C354" s="544"/>
      <c r="D354" s="544"/>
      <c r="E354" s="544"/>
      <c r="F354" s="407"/>
      <c r="G354" s="407"/>
      <c r="H354" s="407"/>
      <c r="I354" s="407"/>
      <c r="J354" s="407"/>
      <c r="K354" s="407"/>
      <c r="L354" s="407"/>
      <c r="M354" s="407"/>
      <c r="N354" s="407"/>
      <c r="O354" s="407"/>
      <c r="P354" s="407"/>
      <c r="Q354" s="407"/>
      <c r="R354" s="407"/>
      <c r="S354" s="407"/>
      <c r="T354" s="407"/>
      <c r="U354" s="407"/>
      <c r="V354" s="407"/>
      <c r="W354" s="407"/>
      <c r="X354" s="407"/>
      <c r="Y354" s="407"/>
      <c r="Z354" s="407"/>
    </row>
    <row r="355" spans="1:26" ht="12.75" customHeight="1">
      <c r="A355" s="407"/>
      <c r="B355" s="407"/>
      <c r="C355" s="544"/>
      <c r="D355" s="544"/>
      <c r="E355" s="544"/>
      <c r="F355" s="407"/>
      <c r="G355" s="407"/>
      <c r="H355" s="407"/>
      <c r="I355" s="407"/>
      <c r="J355" s="407"/>
      <c r="K355" s="407"/>
      <c r="L355" s="407"/>
      <c r="M355" s="407"/>
      <c r="N355" s="407"/>
      <c r="O355" s="407"/>
      <c r="P355" s="407"/>
      <c r="Q355" s="407"/>
      <c r="R355" s="407"/>
      <c r="S355" s="407"/>
      <c r="T355" s="407"/>
      <c r="U355" s="407"/>
      <c r="V355" s="407"/>
      <c r="W355" s="407"/>
      <c r="X355" s="407"/>
      <c r="Y355" s="407"/>
      <c r="Z355" s="407"/>
    </row>
    <row r="356" spans="1:26" ht="12.75" customHeight="1">
      <c r="A356" s="407"/>
      <c r="B356" s="407"/>
      <c r="C356" s="544"/>
      <c r="D356" s="544"/>
      <c r="E356" s="544"/>
      <c r="F356" s="407"/>
      <c r="G356" s="407"/>
      <c r="H356" s="407"/>
      <c r="I356" s="407"/>
      <c r="J356" s="407"/>
      <c r="K356" s="407"/>
      <c r="L356" s="407"/>
      <c r="M356" s="407"/>
      <c r="N356" s="407"/>
      <c r="O356" s="407"/>
      <c r="P356" s="407"/>
      <c r="Q356" s="407"/>
      <c r="R356" s="407"/>
      <c r="S356" s="407"/>
      <c r="T356" s="407"/>
      <c r="U356" s="407"/>
      <c r="V356" s="407"/>
      <c r="W356" s="407"/>
      <c r="X356" s="407"/>
      <c r="Y356" s="407"/>
      <c r="Z356" s="407"/>
    </row>
    <row r="357" spans="1:26" ht="12.75" customHeight="1">
      <c r="A357" s="407"/>
      <c r="B357" s="407"/>
      <c r="C357" s="544"/>
      <c r="D357" s="544"/>
      <c r="E357" s="544"/>
      <c r="F357" s="407"/>
      <c r="G357" s="407"/>
      <c r="H357" s="407"/>
      <c r="I357" s="407"/>
      <c r="J357" s="407"/>
      <c r="K357" s="407"/>
      <c r="L357" s="407"/>
      <c r="M357" s="407"/>
      <c r="N357" s="407"/>
      <c r="O357" s="407"/>
      <c r="P357" s="407"/>
      <c r="Q357" s="407"/>
      <c r="R357" s="407"/>
      <c r="S357" s="407"/>
      <c r="T357" s="407"/>
      <c r="U357" s="407"/>
      <c r="V357" s="407"/>
      <c r="W357" s="407"/>
      <c r="X357" s="407"/>
      <c r="Y357" s="407"/>
      <c r="Z357" s="407"/>
    </row>
    <row r="358" spans="1:26" ht="12.75" customHeight="1">
      <c r="A358" s="407"/>
      <c r="B358" s="407"/>
      <c r="C358" s="544"/>
      <c r="D358" s="544"/>
      <c r="E358" s="544"/>
      <c r="F358" s="407"/>
      <c r="G358" s="407"/>
      <c r="H358" s="407"/>
      <c r="I358" s="407"/>
      <c r="J358" s="407"/>
      <c r="K358" s="407"/>
      <c r="L358" s="407"/>
      <c r="M358" s="407"/>
      <c r="N358" s="407"/>
      <c r="O358" s="407"/>
      <c r="P358" s="407"/>
      <c r="Q358" s="407"/>
      <c r="R358" s="407"/>
      <c r="S358" s="407"/>
      <c r="T358" s="407"/>
      <c r="U358" s="407"/>
      <c r="V358" s="407"/>
      <c r="W358" s="407"/>
      <c r="X358" s="407"/>
      <c r="Y358" s="407"/>
      <c r="Z358" s="407"/>
    </row>
    <row r="359" spans="1:26" ht="12.75" customHeight="1">
      <c r="A359" s="407"/>
      <c r="B359" s="407"/>
      <c r="C359" s="544"/>
      <c r="D359" s="544"/>
      <c r="E359" s="544"/>
      <c r="F359" s="407"/>
      <c r="G359" s="407"/>
      <c r="H359" s="407"/>
      <c r="I359" s="407"/>
      <c r="J359" s="407"/>
      <c r="K359" s="407"/>
      <c r="L359" s="407"/>
      <c r="M359" s="407"/>
      <c r="N359" s="407"/>
      <c r="O359" s="407"/>
      <c r="P359" s="407"/>
      <c r="Q359" s="407"/>
      <c r="R359" s="407"/>
      <c r="S359" s="407"/>
      <c r="T359" s="407"/>
      <c r="U359" s="407"/>
      <c r="V359" s="407"/>
      <c r="W359" s="407"/>
      <c r="X359" s="407"/>
      <c r="Y359" s="407"/>
      <c r="Z359" s="407"/>
    </row>
    <row r="360" spans="1:26" ht="12.75" customHeight="1">
      <c r="A360" s="407"/>
      <c r="B360" s="407"/>
      <c r="C360" s="544"/>
      <c r="D360" s="544"/>
      <c r="E360" s="544"/>
      <c r="F360" s="407"/>
      <c r="G360" s="407"/>
      <c r="H360" s="407"/>
      <c r="I360" s="407"/>
      <c r="J360" s="407"/>
      <c r="K360" s="407"/>
      <c r="L360" s="407"/>
      <c r="M360" s="407"/>
      <c r="N360" s="407"/>
      <c r="O360" s="407"/>
      <c r="P360" s="407"/>
      <c r="Q360" s="407"/>
      <c r="R360" s="407"/>
      <c r="S360" s="407"/>
      <c r="T360" s="407"/>
      <c r="U360" s="407"/>
      <c r="V360" s="407"/>
      <c r="W360" s="407"/>
      <c r="X360" s="407"/>
      <c r="Y360" s="407"/>
      <c r="Z360" s="407"/>
    </row>
    <row r="361" spans="1:26" ht="12.75" customHeight="1">
      <c r="A361" s="407"/>
      <c r="B361" s="407"/>
      <c r="C361" s="544"/>
      <c r="D361" s="544"/>
      <c r="E361" s="544"/>
      <c r="F361" s="407"/>
      <c r="G361" s="407"/>
      <c r="H361" s="407"/>
      <c r="I361" s="407"/>
      <c r="J361" s="407"/>
      <c r="K361" s="407"/>
      <c r="L361" s="407"/>
      <c r="M361" s="407"/>
      <c r="N361" s="407"/>
      <c r="O361" s="407"/>
      <c r="P361" s="407"/>
      <c r="Q361" s="407"/>
      <c r="R361" s="407"/>
      <c r="S361" s="407"/>
      <c r="T361" s="407"/>
      <c r="U361" s="407"/>
      <c r="V361" s="407"/>
      <c r="W361" s="407"/>
      <c r="X361" s="407"/>
      <c r="Y361" s="407"/>
      <c r="Z361" s="407"/>
    </row>
    <row r="362" spans="1:26" ht="12.75" customHeight="1">
      <c r="A362" s="407"/>
      <c r="B362" s="407"/>
      <c r="C362" s="544"/>
      <c r="D362" s="544"/>
      <c r="E362" s="544"/>
      <c r="F362" s="407"/>
      <c r="G362" s="407"/>
      <c r="H362" s="407"/>
      <c r="I362" s="407"/>
      <c r="J362" s="407"/>
      <c r="K362" s="407"/>
      <c r="L362" s="407"/>
      <c r="M362" s="407"/>
      <c r="N362" s="407"/>
      <c r="O362" s="407"/>
      <c r="P362" s="407"/>
      <c r="Q362" s="407"/>
      <c r="R362" s="407"/>
      <c r="S362" s="407"/>
      <c r="T362" s="407"/>
      <c r="U362" s="407"/>
      <c r="V362" s="407"/>
      <c r="W362" s="407"/>
      <c r="X362" s="407"/>
      <c r="Y362" s="407"/>
      <c r="Z362" s="407"/>
    </row>
    <row r="363" spans="1:26" ht="12.75" customHeight="1">
      <c r="A363" s="407"/>
      <c r="B363" s="407"/>
      <c r="C363" s="544"/>
      <c r="D363" s="544"/>
      <c r="E363" s="544"/>
      <c r="F363" s="407"/>
      <c r="G363" s="407"/>
      <c r="H363" s="407"/>
      <c r="I363" s="407"/>
      <c r="J363" s="407"/>
      <c r="K363" s="407"/>
      <c r="L363" s="407"/>
      <c r="M363" s="407"/>
      <c r="N363" s="407"/>
      <c r="O363" s="407"/>
      <c r="P363" s="407"/>
      <c r="Q363" s="407"/>
      <c r="R363" s="407"/>
      <c r="S363" s="407"/>
      <c r="T363" s="407"/>
      <c r="U363" s="407"/>
      <c r="V363" s="407"/>
      <c r="W363" s="407"/>
      <c r="X363" s="407"/>
      <c r="Y363" s="407"/>
      <c r="Z363" s="407"/>
    </row>
    <row r="364" spans="1:26" ht="12.75" customHeight="1">
      <c r="A364" s="407"/>
      <c r="B364" s="407"/>
      <c r="C364" s="544"/>
      <c r="D364" s="544"/>
      <c r="E364" s="544"/>
      <c r="F364" s="407"/>
      <c r="G364" s="407"/>
      <c r="H364" s="407"/>
      <c r="I364" s="407"/>
      <c r="J364" s="407"/>
      <c r="K364" s="407"/>
      <c r="L364" s="407"/>
      <c r="M364" s="407"/>
      <c r="N364" s="407"/>
      <c r="O364" s="407"/>
      <c r="P364" s="407"/>
      <c r="Q364" s="407"/>
      <c r="R364" s="407"/>
      <c r="S364" s="407"/>
      <c r="T364" s="407"/>
      <c r="U364" s="407"/>
      <c r="V364" s="407"/>
      <c r="W364" s="407"/>
      <c r="X364" s="407"/>
      <c r="Y364" s="407"/>
      <c r="Z364" s="407"/>
    </row>
    <row r="365" spans="1:26" ht="12.75" customHeight="1">
      <c r="A365" s="407"/>
      <c r="B365" s="407"/>
      <c r="C365" s="544"/>
      <c r="D365" s="544"/>
      <c r="E365" s="544"/>
      <c r="F365" s="407"/>
      <c r="G365" s="407"/>
      <c r="H365" s="407"/>
      <c r="I365" s="407"/>
      <c r="J365" s="407"/>
      <c r="K365" s="407"/>
      <c r="L365" s="407"/>
      <c r="M365" s="407"/>
      <c r="N365" s="407"/>
      <c r="O365" s="407"/>
      <c r="P365" s="407"/>
      <c r="Q365" s="407"/>
      <c r="R365" s="407"/>
      <c r="S365" s="407"/>
      <c r="T365" s="407"/>
      <c r="U365" s="407"/>
      <c r="V365" s="407"/>
      <c r="W365" s="407"/>
      <c r="X365" s="407"/>
      <c r="Y365" s="407"/>
      <c r="Z365" s="407"/>
    </row>
    <row r="366" spans="1:26" ht="12.75" customHeight="1">
      <c r="A366" s="407"/>
      <c r="B366" s="407"/>
      <c r="C366" s="544"/>
      <c r="D366" s="544"/>
      <c r="E366" s="544"/>
      <c r="F366" s="407"/>
      <c r="G366" s="407"/>
      <c r="H366" s="407"/>
      <c r="I366" s="407"/>
      <c r="J366" s="407"/>
      <c r="K366" s="407"/>
      <c r="L366" s="407"/>
      <c r="M366" s="407"/>
      <c r="N366" s="407"/>
      <c r="O366" s="407"/>
      <c r="P366" s="407"/>
      <c r="Q366" s="407"/>
      <c r="R366" s="407"/>
      <c r="S366" s="407"/>
      <c r="T366" s="407"/>
      <c r="U366" s="407"/>
      <c r="V366" s="407"/>
      <c r="W366" s="407"/>
      <c r="X366" s="407"/>
      <c r="Y366" s="407"/>
      <c r="Z366" s="407"/>
    </row>
    <row r="367" spans="1:26" ht="12.75" customHeight="1">
      <c r="A367" s="407"/>
      <c r="B367" s="407"/>
      <c r="C367" s="544"/>
      <c r="D367" s="544"/>
      <c r="E367" s="544"/>
      <c r="F367" s="407"/>
      <c r="G367" s="407"/>
      <c r="H367" s="407"/>
      <c r="I367" s="407"/>
      <c r="J367" s="407"/>
      <c r="K367" s="407"/>
      <c r="L367" s="407"/>
      <c r="M367" s="407"/>
      <c r="N367" s="407"/>
      <c r="O367" s="407"/>
      <c r="P367" s="407"/>
      <c r="Q367" s="407"/>
      <c r="R367" s="407"/>
      <c r="S367" s="407"/>
      <c r="T367" s="407"/>
      <c r="U367" s="407"/>
      <c r="V367" s="407"/>
      <c r="W367" s="407"/>
      <c r="X367" s="407"/>
      <c r="Y367" s="407"/>
      <c r="Z367" s="407"/>
    </row>
    <row r="368" spans="1:26" ht="12.75" customHeight="1">
      <c r="A368" s="407"/>
      <c r="B368" s="407"/>
      <c r="C368" s="544"/>
      <c r="D368" s="544"/>
      <c r="E368" s="544"/>
      <c r="F368" s="407"/>
      <c r="G368" s="407"/>
      <c r="H368" s="407"/>
      <c r="I368" s="407"/>
      <c r="J368" s="407"/>
      <c r="K368" s="407"/>
      <c r="L368" s="407"/>
      <c r="M368" s="407"/>
      <c r="N368" s="407"/>
      <c r="O368" s="407"/>
      <c r="P368" s="407"/>
      <c r="Q368" s="407"/>
      <c r="R368" s="407"/>
      <c r="S368" s="407"/>
      <c r="T368" s="407"/>
      <c r="U368" s="407"/>
      <c r="V368" s="407"/>
      <c r="W368" s="407"/>
      <c r="X368" s="407"/>
      <c r="Y368" s="407"/>
      <c r="Z368" s="407"/>
    </row>
    <row r="369" spans="1:26" ht="12.75" customHeight="1">
      <c r="A369" s="407"/>
      <c r="B369" s="407"/>
      <c r="C369" s="544"/>
      <c r="D369" s="544"/>
      <c r="E369" s="544"/>
      <c r="F369" s="407"/>
      <c r="G369" s="407"/>
      <c r="H369" s="407"/>
      <c r="I369" s="407"/>
      <c r="J369" s="407"/>
      <c r="K369" s="407"/>
      <c r="L369" s="407"/>
      <c r="M369" s="407"/>
      <c r="N369" s="407"/>
      <c r="O369" s="407"/>
      <c r="P369" s="407"/>
      <c r="Q369" s="407"/>
      <c r="R369" s="407"/>
      <c r="S369" s="407"/>
      <c r="T369" s="407"/>
      <c r="U369" s="407"/>
      <c r="V369" s="407"/>
      <c r="W369" s="407"/>
      <c r="X369" s="407"/>
      <c r="Y369" s="407"/>
      <c r="Z369" s="407"/>
    </row>
    <row r="370" spans="1:26" ht="12.75" customHeight="1">
      <c r="A370" s="407"/>
      <c r="B370" s="407"/>
      <c r="C370" s="544"/>
      <c r="D370" s="544"/>
      <c r="E370" s="544"/>
      <c r="F370" s="407"/>
      <c r="G370" s="407"/>
      <c r="H370" s="407"/>
      <c r="I370" s="407"/>
      <c r="J370" s="407"/>
      <c r="K370" s="407"/>
      <c r="L370" s="407"/>
      <c r="M370" s="407"/>
      <c r="N370" s="407"/>
      <c r="O370" s="407"/>
      <c r="P370" s="407"/>
      <c r="Q370" s="407"/>
      <c r="R370" s="407"/>
      <c r="S370" s="407"/>
      <c r="T370" s="407"/>
      <c r="U370" s="407"/>
      <c r="V370" s="407"/>
      <c r="W370" s="407"/>
      <c r="X370" s="407"/>
      <c r="Y370" s="407"/>
      <c r="Z370" s="407"/>
    </row>
    <row r="371" spans="1:26" ht="12.75" customHeight="1">
      <c r="A371" s="407"/>
      <c r="B371" s="407"/>
      <c r="C371" s="544"/>
      <c r="D371" s="544"/>
      <c r="E371" s="544"/>
      <c r="F371" s="407"/>
      <c r="G371" s="407"/>
      <c r="H371" s="407"/>
      <c r="I371" s="407"/>
      <c r="J371" s="407"/>
      <c r="K371" s="407"/>
      <c r="L371" s="407"/>
      <c r="M371" s="407"/>
      <c r="N371" s="407"/>
      <c r="O371" s="407"/>
      <c r="P371" s="407"/>
      <c r="Q371" s="407"/>
      <c r="R371" s="407"/>
      <c r="S371" s="407"/>
      <c r="T371" s="407"/>
      <c r="U371" s="407"/>
      <c r="V371" s="407"/>
      <c r="W371" s="407"/>
      <c r="X371" s="407"/>
      <c r="Y371" s="407"/>
      <c r="Z371" s="407"/>
    </row>
    <row r="372" spans="1:26" ht="12.75" customHeight="1">
      <c r="A372" s="407"/>
      <c r="B372" s="407"/>
      <c r="C372" s="544"/>
      <c r="D372" s="544"/>
      <c r="E372" s="544"/>
      <c r="F372" s="407"/>
      <c r="G372" s="407"/>
      <c r="H372" s="407"/>
      <c r="I372" s="407"/>
      <c r="J372" s="407"/>
      <c r="K372" s="407"/>
      <c r="L372" s="407"/>
      <c r="M372" s="407"/>
      <c r="N372" s="407"/>
      <c r="O372" s="407"/>
      <c r="P372" s="407"/>
      <c r="Q372" s="407"/>
      <c r="R372" s="407"/>
      <c r="S372" s="407"/>
      <c r="T372" s="407"/>
      <c r="U372" s="407"/>
      <c r="V372" s="407"/>
      <c r="W372" s="407"/>
      <c r="X372" s="407"/>
      <c r="Y372" s="407"/>
      <c r="Z372" s="407"/>
    </row>
    <row r="373" spans="1:26" ht="12.75" customHeight="1">
      <c r="A373" s="407"/>
      <c r="B373" s="407"/>
      <c r="C373" s="544"/>
      <c r="D373" s="544"/>
      <c r="E373" s="544"/>
      <c r="F373" s="407"/>
      <c r="G373" s="407"/>
      <c r="H373" s="407"/>
      <c r="I373" s="407"/>
      <c r="J373" s="407"/>
      <c r="K373" s="407"/>
      <c r="L373" s="407"/>
      <c r="M373" s="407"/>
      <c r="N373" s="407"/>
      <c r="O373" s="407"/>
      <c r="P373" s="407"/>
      <c r="Q373" s="407"/>
      <c r="R373" s="407"/>
      <c r="S373" s="407"/>
      <c r="T373" s="407"/>
      <c r="U373" s="407"/>
      <c r="V373" s="407"/>
      <c r="W373" s="407"/>
      <c r="X373" s="407"/>
      <c r="Y373" s="407"/>
      <c r="Z373" s="407"/>
    </row>
    <row r="374" spans="1:26" ht="12.75" customHeight="1">
      <c r="A374" s="407"/>
      <c r="B374" s="407"/>
      <c r="C374" s="544"/>
      <c r="D374" s="544"/>
      <c r="E374" s="544"/>
      <c r="F374" s="407"/>
      <c r="G374" s="407"/>
      <c r="H374" s="407"/>
      <c r="I374" s="407"/>
      <c r="J374" s="407"/>
      <c r="K374" s="407"/>
      <c r="L374" s="407"/>
      <c r="M374" s="407"/>
      <c r="N374" s="407"/>
      <c r="O374" s="407"/>
      <c r="P374" s="407"/>
      <c r="Q374" s="407"/>
      <c r="R374" s="407"/>
      <c r="S374" s="407"/>
      <c r="T374" s="407"/>
      <c r="U374" s="407"/>
      <c r="V374" s="407"/>
      <c r="W374" s="407"/>
      <c r="X374" s="407"/>
      <c r="Y374" s="407"/>
      <c r="Z374" s="407"/>
    </row>
    <row r="375" spans="1:26" ht="12.75" customHeight="1">
      <c r="A375" s="407"/>
      <c r="B375" s="407"/>
      <c r="C375" s="544"/>
      <c r="D375" s="544"/>
      <c r="E375" s="544"/>
      <c r="F375" s="407"/>
      <c r="G375" s="407"/>
      <c r="H375" s="407"/>
      <c r="I375" s="407"/>
      <c r="J375" s="407"/>
      <c r="K375" s="407"/>
      <c r="L375" s="407"/>
      <c r="M375" s="407"/>
      <c r="N375" s="407"/>
      <c r="O375" s="407"/>
      <c r="P375" s="407"/>
      <c r="Q375" s="407"/>
      <c r="R375" s="407"/>
      <c r="S375" s="407"/>
      <c r="T375" s="407"/>
      <c r="U375" s="407"/>
      <c r="V375" s="407"/>
      <c r="W375" s="407"/>
      <c r="X375" s="407"/>
      <c r="Y375" s="407"/>
      <c r="Z375" s="407"/>
    </row>
    <row r="376" spans="1:26" ht="12.75" customHeight="1">
      <c r="A376" s="407"/>
      <c r="B376" s="407"/>
      <c r="C376" s="544"/>
      <c r="D376" s="544"/>
      <c r="E376" s="544"/>
      <c r="F376" s="407"/>
      <c r="G376" s="407"/>
      <c r="H376" s="407"/>
      <c r="I376" s="407"/>
      <c r="J376" s="407"/>
      <c r="K376" s="407"/>
      <c r="L376" s="407"/>
      <c r="M376" s="407"/>
      <c r="N376" s="407"/>
      <c r="O376" s="407"/>
      <c r="P376" s="407"/>
      <c r="Q376" s="407"/>
      <c r="R376" s="407"/>
      <c r="S376" s="407"/>
      <c r="T376" s="407"/>
      <c r="U376" s="407"/>
      <c r="V376" s="407"/>
      <c r="W376" s="407"/>
      <c r="X376" s="407"/>
      <c r="Y376" s="407"/>
      <c r="Z376" s="407"/>
    </row>
    <row r="377" spans="1:26" ht="12.75" customHeight="1">
      <c r="A377" s="407"/>
      <c r="B377" s="407"/>
      <c r="C377" s="544"/>
      <c r="D377" s="544"/>
      <c r="E377" s="544"/>
      <c r="F377" s="407"/>
      <c r="G377" s="407"/>
      <c r="H377" s="407"/>
      <c r="I377" s="407"/>
      <c r="J377" s="407"/>
      <c r="K377" s="407"/>
      <c r="L377" s="407"/>
      <c r="M377" s="407"/>
      <c r="N377" s="407"/>
      <c r="O377" s="407"/>
      <c r="P377" s="407"/>
      <c r="Q377" s="407"/>
      <c r="R377" s="407"/>
      <c r="S377" s="407"/>
      <c r="T377" s="407"/>
      <c r="U377" s="407"/>
      <c r="V377" s="407"/>
      <c r="W377" s="407"/>
      <c r="X377" s="407"/>
      <c r="Y377" s="407"/>
      <c r="Z377" s="407"/>
    </row>
    <row r="378" spans="1:26" ht="12.75" customHeight="1">
      <c r="A378" s="407"/>
      <c r="B378" s="407"/>
      <c r="C378" s="544"/>
      <c r="D378" s="544"/>
      <c r="E378" s="544"/>
      <c r="F378" s="407"/>
      <c r="G378" s="407"/>
      <c r="H378" s="407"/>
      <c r="I378" s="407"/>
      <c r="J378" s="407"/>
      <c r="K378" s="407"/>
      <c r="L378" s="407"/>
      <c r="M378" s="407"/>
      <c r="N378" s="407"/>
      <c r="O378" s="407"/>
      <c r="P378" s="407"/>
      <c r="Q378" s="407"/>
      <c r="R378" s="407"/>
      <c r="S378" s="407"/>
      <c r="T378" s="407"/>
      <c r="U378" s="407"/>
      <c r="V378" s="407"/>
      <c r="W378" s="407"/>
      <c r="X378" s="407"/>
      <c r="Y378" s="407"/>
      <c r="Z378" s="407"/>
    </row>
    <row r="379" spans="1:26" ht="12.75" customHeight="1">
      <c r="A379" s="407"/>
      <c r="B379" s="407"/>
      <c r="C379" s="544"/>
      <c r="D379" s="544"/>
      <c r="E379" s="544"/>
      <c r="F379" s="407"/>
      <c r="G379" s="407"/>
      <c r="H379" s="407"/>
      <c r="I379" s="407"/>
      <c r="J379" s="407"/>
      <c r="K379" s="407"/>
      <c r="L379" s="407"/>
      <c r="M379" s="407"/>
      <c r="N379" s="407"/>
      <c r="O379" s="407"/>
      <c r="P379" s="407"/>
      <c r="Q379" s="407"/>
      <c r="R379" s="407"/>
      <c r="S379" s="407"/>
      <c r="T379" s="407"/>
      <c r="U379" s="407"/>
      <c r="V379" s="407"/>
      <c r="W379" s="407"/>
      <c r="X379" s="407"/>
      <c r="Y379" s="407"/>
      <c r="Z379" s="407"/>
    </row>
    <row r="380" spans="1:26" ht="12.75" customHeight="1">
      <c r="A380" s="407"/>
      <c r="B380" s="407"/>
      <c r="C380" s="544"/>
      <c r="D380" s="544"/>
      <c r="E380" s="544"/>
      <c r="F380" s="407"/>
      <c r="G380" s="407"/>
      <c r="H380" s="407"/>
      <c r="I380" s="407"/>
      <c r="J380" s="407"/>
      <c r="K380" s="407"/>
      <c r="L380" s="407"/>
      <c r="M380" s="407"/>
      <c r="N380" s="407"/>
      <c r="O380" s="407"/>
      <c r="P380" s="407"/>
      <c r="Q380" s="407"/>
      <c r="R380" s="407"/>
      <c r="S380" s="407"/>
      <c r="T380" s="407"/>
      <c r="U380" s="407"/>
      <c r="V380" s="407"/>
      <c r="W380" s="407"/>
      <c r="X380" s="407"/>
      <c r="Y380" s="407"/>
      <c r="Z380" s="407"/>
    </row>
    <row r="381" spans="1:26" ht="12.75" customHeight="1">
      <c r="A381" s="407"/>
      <c r="B381" s="407"/>
      <c r="C381" s="544"/>
      <c r="D381" s="544"/>
      <c r="E381" s="544"/>
      <c r="F381" s="407"/>
      <c r="G381" s="407"/>
      <c r="H381" s="407"/>
      <c r="I381" s="407"/>
      <c r="J381" s="407"/>
      <c r="K381" s="407"/>
      <c r="L381" s="407"/>
      <c r="M381" s="407"/>
      <c r="N381" s="407"/>
      <c r="O381" s="407"/>
      <c r="P381" s="407"/>
      <c r="Q381" s="407"/>
      <c r="R381" s="407"/>
      <c r="S381" s="407"/>
      <c r="T381" s="407"/>
      <c r="U381" s="407"/>
      <c r="V381" s="407"/>
      <c r="W381" s="407"/>
      <c r="X381" s="407"/>
      <c r="Y381" s="407"/>
      <c r="Z381" s="407"/>
    </row>
    <row r="382" spans="1:26" ht="12.75" customHeight="1">
      <c r="A382" s="407"/>
      <c r="B382" s="407"/>
      <c r="C382" s="544"/>
      <c r="D382" s="544"/>
      <c r="E382" s="544"/>
      <c r="F382" s="407"/>
      <c r="G382" s="407"/>
      <c r="H382" s="407"/>
      <c r="I382" s="407"/>
      <c r="J382" s="407"/>
      <c r="K382" s="407"/>
      <c r="L382" s="407"/>
      <c r="M382" s="407"/>
      <c r="N382" s="407"/>
      <c r="O382" s="407"/>
      <c r="P382" s="407"/>
      <c r="Q382" s="407"/>
      <c r="R382" s="407"/>
      <c r="S382" s="407"/>
      <c r="T382" s="407"/>
      <c r="U382" s="407"/>
      <c r="V382" s="407"/>
      <c r="W382" s="407"/>
      <c r="X382" s="407"/>
      <c r="Y382" s="407"/>
      <c r="Z382" s="407"/>
    </row>
    <row r="383" spans="1:26" ht="12.75" customHeight="1">
      <c r="A383" s="407"/>
      <c r="B383" s="407"/>
      <c r="C383" s="544"/>
      <c r="D383" s="544"/>
      <c r="E383" s="544"/>
      <c r="F383" s="407"/>
      <c r="G383" s="407"/>
      <c r="H383" s="407"/>
      <c r="I383" s="407"/>
      <c r="J383" s="407"/>
      <c r="K383" s="407"/>
      <c r="L383" s="407"/>
      <c r="M383" s="407"/>
      <c r="N383" s="407"/>
      <c r="O383" s="407"/>
      <c r="P383" s="407"/>
      <c r="Q383" s="407"/>
      <c r="R383" s="407"/>
      <c r="S383" s="407"/>
      <c r="T383" s="407"/>
      <c r="U383" s="407"/>
      <c r="V383" s="407"/>
      <c r="W383" s="407"/>
      <c r="X383" s="407"/>
      <c r="Y383" s="407"/>
      <c r="Z383" s="407"/>
    </row>
    <row r="384" spans="1:26" ht="12.75" customHeight="1">
      <c r="A384" s="407"/>
      <c r="B384" s="407"/>
      <c r="C384" s="544"/>
      <c r="D384" s="544"/>
      <c r="E384" s="544"/>
      <c r="F384" s="407"/>
      <c r="G384" s="407"/>
      <c r="H384" s="407"/>
      <c r="I384" s="407"/>
      <c r="J384" s="407"/>
      <c r="K384" s="407"/>
      <c r="L384" s="407"/>
      <c r="M384" s="407"/>
      <c r="N384" s="407"/>
      <c r="O384" s="407"/>
      <c r="P384" s="407"/>
      <c r="Q384" s="407"/>
      <c r="R384" s="407"/>
      <c r="S384" s="407"/>
      <c r="T384" s="407"/>
      <c r="U384" s="407"/>
      <c r="V384" s="407"/>
      <c r="W384" s="407"/>
      <c r="X384" s="407"/>
      <c r="Y384" s="407"/>
      <c r="Z384" s="407"/>
    </row>
    <row r="385" spans="1:26" ht="12.75" customHeight="1">
      <c r="A385" s="407"/>
      <c r="B385" s="407"/>
      <c r="C385" s="544"/>
      <c r="D385" s="544"/>
      <c r="E385" s="544"/>
      <c r="F385" s="407"/>
      <c r="G385" s="407"/>
      <c r="H385" s="407"/>
      <c r="I385" s="407"/>
      <c r="J385" s="407"/>
      <c r="K385" s="407"/>
      <c r="L385" s="407"/>
      <c r="M385" s="407"/>
      <c r="N385" s="407"/>
      <c r="O385" s="407"/>
      <c r="P385" s="407"/>
      <c r="Q385" s="407"/>
      <c r="R385" s="407"/>
      <c r="S385" s="407"/>
      <c r="T385" s="407"/>
      <c r="U385" s="407"/>
      <c r="V385" s="407"/>
      <c r="W385" s="407"/>
      <c r="X385" s="407"/>
      <c r="Y385" s="407"/>
      <c r="Z385" s="407"/>
    </row>
    <row r="386" spans="1:26" ht="12.75" customHeight="1">
      <c r="A386" s="407"/>
      <c r="B386" s="407"/>
      <c r="C386" s="544"/>
      <c r="D386" s="544"/>
      <c r="E386" s="544"/>
      <c r="F386" s="407"/>
      <c r="G386" s="407"/>
      <c r="H386" s="407"/>
      <c r="I386" s="407"/>
      <c r="J386" s="407"/>
      <c r="K386" s="407"/>
      <c r="L386" s="407"/>
      <c r="M386" s="407"/>
      <c r="N386" s="407"/>
      <c r="O386" s="407"/>
      <c r="P386" s="407"/>
      <c r="Q386" s="407"/>
      <c r="R386" s="407"/>
      <c r="S386" s="407"/>
      <c r="T386" s="407"/>
      <c r="U386" s="407"/>
      <c r="V386" s="407"/>
      <c r="W386" s="407"/>
      <c r="X386" s="407"/>
      <c r="Y386" s="407"/>
      <c r="Z386" s="407"/>
    </row>
    <row r="387" spans="1:26" ht="12.75" customHeight="1">
      <c r="A387" s="407"/>
      <c r="B387" s="407"/>
      <c r="C387" s="544"/>
      <c r="D387" s="544"/>
      <c r="E387" s="544"/>
      <c r="F387" s="407"/>
      <c r="G387" s="407"/>
      <c r="H387" s="407"/>
      <c r="I387" s="407"/>
      <c r="J387" s="407"/>
      <c r="K387" s="407"/>
      <c r="L387" s="407"/>
      <c r="M387" s="407"/>
      <c r="N387" s="407"/>
      <c r="O387" s="407"/>
      <c r="P387" s="407"/>
      <c r="Q387" s="407"/>
      <c r="R387" s="407"/>
      <c r="S387" s="407"/>
      <c r="T387" s="407"/>
      <c r="U387" s="407"/>
      <c r="V387" s="407"/>
      <c r="W387" s="407"/>
      <c r="X387" s="407"/>
      <c r="Y387" s="407"/>
      <c r="Z387" s="407"/>
    </row>
    <row r="388" spans="1:26" ht="12.75" customHeight="1">
      <c r="A388" s="407"/>
      <c r="B388" s="407"/>
      <c r="C388" s="544"/>
      <c r="D388" s="544"/>
      <c r="E388" s="544"/>
      <c r="F388" s="407"/>
      <c r="G388" s="407"/>
      <c r="H388" s="407"/>
      <c r="I388" s="407"/>
      <c r="J388" s="407"/>
      <c r="K388" s="407"/>
      <c r="L388" s="407"/>
      <c r="M388" s="407"/>
      <c r="N388" s="407"/>
      <c r="O388" s="407"/>
      <c r="P388" s="407"/>
      <c r="Q388" s="407"/>
      <c r="R388" s="407"/>
      <c r="S388" s="407"/>
      <c r="T388" s="407"/>
      <c r="U388" s="407"/>
      <c r="V388" s="407"/>
      <c r="W388" s="407"/>
      <c r="X388" s="407"/>
      <c r="Y388" s="407"/>
      <c r="Z388" s="407"/>
    </row>
    <row r="389" spans="1:26" ht="12.75" customHeight="1">
      <c r="A389" s="407"/>
      <c r="B389" s="407"/>
      <c r="C389" s="544"/>
      <c r="D389" s="544"/>
      <c r="E389" s="544"/>
      <c r="F389" s="407"/>
      <c r="G389" s="407"/>
      <c r="H389" s="407"/>
      <c r="I389" s="407"/>
      <c r="J389" s="407"/>
      <c r="K389" s="407"/>
      <c r="L389" s="407"/>
      <c r="M389" s="407"/>
      <c r="N389" s="407"/>
      <c r="O389" s="407"/>
      <c r="P389" s="407"/>
      <c r="Q389" s="407"/>
      <c r="R389" s="407"/>
      <c r="S389" s="407"/>
      <c r="T389" s="407"/>
      <c r="U389" s="407"/>
      <c r="V389" s="407"/>
      <c r="W389" s="407"/>
      <c r="X389" s="407"/>
      <c r="Y389" s="407"/>
      <c r="Z389" s="407"/>
    </row>
    <row r="390" spans="1:26" ht="12.75" customHeight="1">
      <c r="A390" s="407"/>
      <c r="B390" s="407"/>
      <c r="C390" s="544"/>
      <c r="D390" s="544"/>
      <c r="E390" s="544"/>
      <c r="F390" s="407"/>
      <c r="G390" s="407"/>
      <c r="H390" s="407"/>
      <c r="I390" s="407"/>
      <c r="J390" s="407"/>
      <c r="K390" s="407"/>
      <c r="L390" s="407"/>
      <c r="M390" s="407"/>
      <c r="N390" s="407"/>
      <c r="O390" s="407"/>
      <c r="P390" s="407"/>
      <c r="Q390" s="407"/>
      <c r="R390" s="407"/>
      <c r="S390" s="407"/>
      <c r="T390" s="407"/>
      <c r="U390" s="407"/>
      <c r="V390" s="407"/>
      <c r="W390" s="407"/>
      <c r="X390" s="407"/>
      <c r="Y390" s="407"/>
      <c r="Z390" s="407"/>
    </row>
    <row r="391" spans="1:26" ht="12.75" customHeight="1">
      <c r="A391" s="407"/>
      <c r="B391" s="407"/>
      <c r="C391" s="544"/>
      <c r="D391" s="544"/>
      <c r="E391" s="544"/>
      <c r="F391" s="407"/>
      <c r="G391" s="407"/>
      <c r="H391" s="407"/>
      <c r="I391" s="407"/>
      <c r="J391" s="407"/>
      <c r="K391" s="407"/>
      <c r="L391" s="407"/>
      <c r="M391" s="407"/>
      <c r="N391" s="407"/>
      <c r="O391" s="407"/>
      <c r="P391" s="407"/>
      <c r="Q391" s="407"/>
      <c r="R391" s="407"/>
      <c r="S391" s="407"/>
      <c r="T391" s="407"/>
      <c r="U391" s="407"/>
      <c r="V391" s="407"/>
      <c r="W391" s="407"/>
      <c r="X391" s="407"/>
      <c r="Y391" s="407"/>
      <c r="Z391" s="407"/>
    </row>
    <row r="392" spans="1:26" ht="12.75" customHeight="1">
      <c r="A392" s="407"/>
      <c r="B392" s="407"/>
      <c r="C392" s="544"/>
      <c r="D392" s="544"/>
      <c r="E392" s="544"/>
      <c r="F392" s="407"/>
      <c r="G392" s="407"/>
      <c r="H392" s="407"/>
      <c r="I392" s="407"/>
      <c r="J392" s="407"/>
      <c r="K392" s="407"/>
      <c r="L392" s="407"/>
      <c r="M392" s="407"/>
      <c r="N392" s="407"/>
      <c r="O392" s="407"/>
      <c r="P392" s="407"/>
      <c r="Q392" s="407"/>
      <c r="R392" s="407"/>
      <c r="S392" s="407"/>
      <c r="T392" s="407"/>
      <c r="U392" s="407"/>
      <c r="V392" s="407"/>
      <c r="W392" s="407"/>
      <c r="X392" s="407"/>
      <c r="Y392" s="407"/>
      <c r="Z392" s="407"/>
    </row>
    <row r="393" spans="1:26" ht="12.75" customHeight="1">
      <c r="A393" s="407"/>
      <c r="B393" s="407"/>
      <c r="C393" s="544"/>
      <c r="D393" s="544"/>
      <c r="E393" s="544"/>
      <c r="F393" s="407"/>
      <c r="G393" s="407"/>
      <c r="H393" s="407"/>
      <c r="I393" s="407"/>
      <c r="J393" s="407"/>
      <c r="K393" s="407"/>
      <c r="L393" s="407"/>
      <c r="M393" s="407"/>
      <c r="N393" s="407"/>
      <c r="O393" s="407"/>
      <c r="P393" s="407"/>
      <c r="Q393" s="407"/>
      <c r="R393" s="407"/>
      <c r="S393" s="407"/>
      <c r="T393" s="407"/>
      <c r="U393" s="407"/>
      <c r="V393" s="407"/>
      <c r="W393" s="407"/>
      <c r="X393" s="407"/>
      <c r="Y393" s="407"/>
      <c r="Z393" s="407"/>
    </row>
    <row r="394" spans="1:26" ht="12.75" customHeight="1">
      <c r="A394" s="407"/>
      <c r="B394" s="407"/>
      <c r="C394" s="544"/>
      <c r="D394" s="544"/>
      <c r="E394" s="544"/>
      <c r="F394" s="407"/>
      <c r="G394" s="407"/>
      <c r="H394" s="407"/>
      <c r="I394" s="407"/>
      <c r="J394" s="407"/>
      <c r="K394" s="407"/>
      <c r="L394" s="407"/>
      <c r="M394" s="407"/>
      <c r="N394" s="407"/>
      <c r="O394" s="407"/>
      <c r="P394" s="407"/>
      <c r="Q394" s="407"/>
      <c r="R394" s="407"/>
      <c r="S394" s="407"/>
      <c r="T394" s="407"/>
      <c r="U394" s="407"/>
      <c r="V394" s="407"/>
      <c r="W394" s="407"/>
      <c r="X394" s="407"/>
      <c r="Y394" s="407"/>
      <c r="Z394" s="407"/>
    </row>
    <row r="395" spans="1:26" ht="12.75" customHeight="1">
      <c r="A395" s="407"/>
      <c r="B395" s="407"/>
      <c r="C395" s="544"/>
      <c r="D395" s="544"/>
      <c r="E395" s="544"/>
      <c r="F395" s="407"/>
      <c r="G395" s="407"/>
      <c r="H395" s="407"/>
      <c r="I395" s="407"/>
      <c r="J395" s="407"/>
      <c r="K395" s="407"/>
      <c r="L395" s="407"/>
      <c r="M395" s="407"/>
      <c r="N395" s="407"/>
      <c r="O395" s="407"/>
      <c r="P395" s="407"/>
      <c r="Q395" s="407"/>
      <c r="R395" s="407"/>
      <c r="S395" s="407"/>
      <c r="T395" s="407"/>
      <c r="U395" s="407"/>
      <c r="V395" s="407"/>
      <c r="W395" s="407"/>
      <c r="X395" s="407"/>
      <c r="Y395" s="407"/>
      <c r="Z395" s="407"/>
    </row>
    <row r="396" spans="1:26" ht="12.75" customHeight="1">
      <c r="A396" s="407"/>
      <c r="B396" s="407"/>
      <c r="C396" s="544"/>
      <c r="D396" s="544"/>
      <c r="E396" s="544"/>
      <c r="F396" s="407"/>
      <c r="G396" s="407"/>
      <c r="H396" s="407"/>
      <c r="I396" s="407"/>
      <c r="J396" s="407"/>
      <c r="K396" s="407"/>
      <c r="L396" s="407"/>
      <c r="M396" s="407"/>
      <c r="N396" s="407"/>
      <c r="O396" s="407"/>
      <c r="P396" s="407"/>
      <c r="Q396" s="407"/>
      <c r="R396" s="407"/>
      <c r="S396" s="407"/>
      <c r="T396" s="407"/>
      <c r="U396" s="407"/>
      <c r="V396" s="407"/>
      <c r="W396" s="407"/>
      <c r="X396" s="407"/>
      <c r="Y396" s="407"/>
      <c r="Z396" s="407"/>
    </row>
    <row r="397" spans="1:26" ht="12.75" customHeight="1">
      <c r="A397" s="407"/>
      <c r="B397" s="407"/>
      <c r="C397" s="544"/>
      <c r="D397" s="544"/>
      <c r="E397" s="544"/>
      <c r="F397" s="407"/>
      <c r="G397" s="407"/>
      <c r="H397" s="407"/>
      <c r="I397" s="407"/>
      <c r="J397" s="407"/>
      <c r="K397" s="407"/>
      <c r="L397" s="407"/>
      <c r="M397" s="407"/>
      <c r="N397" s="407"/>
      <c r="O397" s="407"/>
      <c r="P397" s="407"/>
      <c r="Q397" s="407"/>
      <c r="R397" s="407"/>
      <c r="S397" s="407"/>
      <c r="T397" s="407"/>
      <c r="U397" s="407"/>
      <c r="V397" s="407"/>
      <c r="W397" s="407"/>
      <c r="X397" s="407"/>
      <c r="Y397" s="407"/>
      <c r="Z397" s="407"/>
    </row>
    <row r="398" spans="1:26" ht="12.75" customHeight="1">
      <c r="A398" s="407"/>
      <c r="B398" s="407"/>
      <c r="C398" s="544"/>
      <c r="D398" s="544"/>
      <c r="E398" s="544"/>
      <c r="F398" s="407"/>
      <c r="G398" s="407"/>
      <c r="H398" s="407"/>
      <c r="I398" s="407"/>
      <c r="J398" s="407"/>
      <c r="K398" s="407"/>
      <c r="L398" s="407"/>
      <c r="M398" s="407"/>
      <c r="N398" s="407"/>
      <c r="O398" s="407"/>
      <c r="P398" s="407"/>
      <c r="Q398" s="407"/>
      <c r="R398" s="407"/>
      <c r="S398" s="407"/>
      <c r="T398" s="407"/>
      <c r="U398" s="407"/>
      <c r="V398" s="407"/>
      <c r="W398" s="407"/>
      <c r="X398" s="407"/>
      <c r="Y398" s="407"/>
      <c r="Z398" s="407"/>
    </row>
    <row r="399" spans="1:26" ht="12.75" customHeight="1">
      <c r="A399" s="407"/>
      <c r="B399" s="407"/>
      <c r="C399" s="544"/>
      <c r="D399" s="544"/>
      <c r="E399" s="544"/>
      <c r="F399" s="407"/>
      <c r="G399" s="407"/>
      <c r="H399" s="407"/>
      <c r="I399" s="407"/>
      <c r="J399" s="407"/>
      <c r="K399" s="407"/>
      <c r="L399" s="407"/>
      <c r="M399" s="407"/>
      <c r="N399" s="407"/>
      <c r="O399" s="407"/>
      <c r="P399" s="407"/>
      <c r="Q399" s="407"/>
      <c r="R399" s="407"/>
      <c r="S399" s="407"/>
      <c r="T399" s="407"/>
      <c r="U399" s="407"/>
      <c r="V399" s="407"/>
      <c r="W399" s="407"/>
      <c r="X399" s="407"/>
      <c r="Y399" s="407"/>
      <c r="Z399" s="407"/>
    </row>
    <row r="400" spans="1:26" ht="12.75" customHeight="1">
      <c r="A400" s="407"/>
      <c r="B400" s="407"/>
      <c r="C400" s="544"/>
      <c r="D400" s="544"/>
      <c r="E400" s="544"/>
      <c r="F400" s="407"/>
      <c r="G400" s="407"/>
      <c r="H400" s="407"/>
      <c r="I400" s="407"/>
      <c r="J400" s="407"/>
      <c r="K400" s="407"/>
      <c r="L400" s="407"/>
      <c r="M400" s="407"/>
      <c r="N400" s="407"/>
      <c r="O400" s="407"/>
      <c r="P400" s="407"/>
      <c r="Q400" s="407"/>
      <c r="R400" s="407"/>
      <c r="S400" s="407"/>
      <c r="T400" s="407"/>
      <c r="U400" s="407"/>
      <c r="V400" s="407"/>
      <c r="W400" s="407"/>
      <c r="X400" s="407"/>
      <c r="Y400" s="407"/>
      <c r="Z400" s="407"/>
    </row>
    <row r="401" spans="1:26" ht="12.75" customHeight="1">
      <c r="A401" s="407"/>
      <c r="B401" s="407"/>
      <c r="C401" s="544"/>
      <c r="D401" s="544"/>
      <c r="E401" s="544"/>
      <c r="F401" s="407"/>
      <c r="G401" s="407"/>
      <c r="H401" s="407"/>
      <c r="I401" s="407"/>
      <c r="J401" s="407"/>
      <c r="K401" s="407"/>
      <c r="L401" s="407"/>
      <c r="M401" s="407"/>
      <c r="N401" s="407"/>
      <c r="O401" s="407"/>
      <c r="P401" s="407"/>
      <c r="Q401" s="407"/>
      <c r="R401" s="407"/>
      <c r="S401" s="407"/>
      <c r="T401" s="407"/>
      <c r="U401" s="407"/>
      <c r="V401" s="407"/>
      <c r="W401" s="407"/>
      <c r="X401" s="407"/>
      <c r="Y401" s="407"/>
      <c r="Z401" s="407"/>
    </row>
    <row r="402" spans="1:26" ht="12.75" customHeight="1">
      <c r="A402" s="407"/>
      <c r="B402" s="407"/>
      <c r="C402" s="544"/>
      <c r="D402" s="544"/>
      <c r="E402" s="544"/>
      <c r="F402" s="407"/>
      <c r="G402" s="407"/>
      <c r="H402" s="407"/>
      <c r="I402" s="407"/>
      <c r="J402" s="407"/>
      <c r="K402" s="407"/>
      <c r="L402" s="407"/>
      <c r="M402" s="407"/>
      <c r="N402" s="407"/>
      <c r="O402" s="407"/>
      <c r="P402" s="407"/>
      <c r="Q402" s="407"/>
      <c r="R402" s="407"/>
      <c r="S402" s="407"/>
      <c r="T402" s="407"/>
      <c r="U402" s="407"/>
      <c r="V402" s="407"/>
      <c r="W402" s="407"/>
      <c r="X402" s="407"/>
      <c r="Y402" s="407"/>
      <c r="Z402" s="407"/>
    </row>
    <row r="403" spans="1:26" ht="12.75" customHeight="1">
      <c r="A403" s="407"/>
      <c r="B403" s="407"/>
      <c r="C403" s="544"/>
      <c r="D403" s="544"/>
      <c r="E403" s="544"/>
      <c r="F403" s="407"/>
      <c r="G403" s="407"/>
      <c r="H403" s="407"/>
      <c r="I403" s="407"/>
      <c r="J403" s="407"/>
      <c r="K403" s="407"/>
      <c r="L403" s="407"/>
      <c r="M403" s="407"/>
      <c r="N403" s="407"/>
      <c r="O403" s="407"/>
      <c r="P403" s="407"/>
      <c r="Q403" s="407"/>
      <c r="R403" s="407"/>
      <c r="S403" s="407"/>
      <c r="T403" s="407"/>
      <c r="U403" s="407"/>
      <c r="V403" s="407"/>
      <c r="W403" s="407"/>
      <c r="X403" s="407"/>
      <c r="Y403" s="407"/>
      <c r="Z403" s="407"/>
    </row>
    <row r="404" spans="1:26" ht="12.75" customHeight="1">
      <c r="A404" s="407"/>
      <c r="B404" s="407"/>
      <c r="C404" s="544"/>
      <c r="D404" s="544"/>
      <c r="E404" s="544"/>
      <c r="F404" s="407"/>
      <c r="G404" s="407"/>
      <c r="H404" s="407"/>
      <c r="I404" s="407"/>
      <c r="J404" s="407"/>
      <c r="K404" s="407"/>
      <c r="L404" s="407"/>
      <c r="M404" s="407"/>
      <c r="N404" s="407"/>
      <c r="O404" s="407"/>
      <c r="P404" s="407"/>
      <c r="Q404" s="407"/>
      <c r="R404" s="407"/>
      <c r="S404" s="407"/>
      <c r="T404" s="407"/>
      <c r="U404" s="407"/>
      <c r="V404" s="407"/>
      <c r="W404" s="407"/>
      <c r="X404" s="407"/>
      <c r="Y404" s="407"/>
      <c r="Z404" s="407"/>
    </row>
    <row r="405" spans="1:26" ht="12.75" customHeight="1">
      <c r="A405" s="407"/>
      <c r="B405" s="407"/>
      <c r="C405" s="544"/>
      <c r="D405" s="544"/>
      <c r="E405" s="544"/>
      <c r="F405" s="407"/>
      <c r="G405" s="407"/>
      <c r="H405" s="407"/>
      <c r="I405" s="407"/>
      <c r="J405" s="407"/>
      <c r="K405" s="407"/>
      <c r="L405" s="407"/>
      <c r="M405" s="407"/>
      <c r="N405" s="407"/>
      <c r="O405" s="407"/>
      <c r="P405" s="407"/>
      <c r="Q405" s="407"/>
      <c r="R405" s="407"/>
      <c r="S405" s="407"/>
      <c r="T405" s="407"/>
      <c r="U405" s="407"/>
      <c r="V405" s="407"/>
      <c r="W405" s="407"/>
      <c r="X405" s="407"/>
      <c r="Y405" s="407"/>
      <c r="Z405" s="407"/>
    </row>
    <row r="406" spans="1:26" ht="12.75" customHeight="1">
      <c r="A406" s="407"/>
      <c r="B406" s="407"/>
      <c r="C406" s="544"/>
      <c r="D406" s="544"/>
      <c r="E406" s="544"/>
      <c r="F406" s="407"/>
      <c r="G406" s="407"/>
      <c r="H406" s="407"/>
      <c r="I406" s="407"/>
      <c r="J406" s="407"/>
      <c r="K406" s="407"/>
      <c r="L406" s="407"/>
      <c r="M406" s="407"/>
      <c r="N406" s="407"/>
      <c r="O406" s="407"/>
      <c r="P406" s="407"/>
      <c r="Q406" s="407"/>
      <c r="R406" s="407"/>
      <c r="S406" s="407"/>
      <c r="T406" s="407"/>
      <c r="U406" s="407"/>
      <c r="V406" s="407"/>
      <c r="W406" s="407"/>
      <c r="X406" s="407"/>
      <c r="Y406" s="407"/>
      <c r="Z406" s="407"/>
    </row>
    <row r="407" spans="1:26" ht="12.75" customHeight="1">
      <c r="A407" s="407"/>
      <c r="B407" s="407"/>
      <c r="C407" s="544"/>
      <c r="D407" s="544"/>
      <c r="E407" s="544"/>
      <c r="F407" s="407"/>
      <c r="G407" s="407"/>
      <c r="H407" s="407"/>
      <c r="I407" s="407"/>
      <c r="J407" s="407"/>
      <c r="K407" s="407"/>
      <c r="L407" s="407"/>
      <c r="M407" s="407"/>
      <c r="N407" s="407"/>
      <c r="O407" s="407"/>
      <c r="P407" s="407"/>
      <c r="Q407" s="407"/>
      <c r="R407" s="407"/>
      <c r="S407" s="407"/>
      <c r="T407" s="407"/>
      <c r="U407" s="407"/>
      <c r="V407" s="407"/>
      <c r="W407" s="407"/>
      <c r="X407" s="407"/>
      <c r="Y407" s="407"/>
      <c r="Z407" s="407"/>
    </row>
    <row r="408" spans="1:26" ht="12.75" customHeight="1">
      <c r="A408" s="407"/>
      <c r="B408" s="407"/>
      <c r="C408" s="544"/>
      <c r="D408" s="544"/>
      <c r="E408" s="544"/>
      <c r="F408" s="407"/>
      <c r="G408" s="407"/>
      <c r="H408" s="407"/>
      <c r="I408" s="407"/>
      <c r="J408" s="407"/>
      <c r="K408" s="407"/>
      <c r="L408" s="407"/>
      <c r="M408" s="407"/>
      <c r="N408" s="407"/>
      <c r="O408" s="407"/>
      <c r="P408" s="407"/>
      <c r="Q408" s="407"/>
      <c r="R408" s="407"/>
      <c r="S408" s="407"/>
      <c r="T408" s="407"/>
      <c r="U408" s="407"/>
      <c r="V408" s="407"/>
      <c r="W408" s="407"/>
      <c r="X408" s="407"/>
      <c r="Y408" s="407"/>
      <c r="Z408" s="407"/>
    </row>
    <row r="409" spans="1:26" ht="12.75" customHeight="1">
      <c r="A409" s="407"/>
      <c r="B409" s="407"/>
      <c r="C409" s="544"/>
      <c r="D409" s="544"/>
      <c r="E409" s="544"/>
      <c r="F409" s="407"/>
      <c r="G409" s="407"/>
      <c r="H409" s="407"/>
      <c r="I409" s="407"/>
      <c r="J409" s="407"/>
      <c r="K409" s="407"/>
      <c r="L409" s="407"/>
      <c r="M409" s="407"/>
      <c r="N409" s="407"/>
      <c r="O409" s="407"/>
      <c r="P409" s="407"/>
      <c r="Q409" s="407"/>
      <c r="R409" s="407"/>
      <c r="S409" s="407"/>
      <c r="T409" s="407"/>
      <c r="U409" s="407"/>
      <c r="V409" s="407"/>
      <c r="W409" s="407"/>
      <c r="X409" s="407"/>
      <c r="Y409" s="407"/>
      <c r="Z409" s="407"/>
    </row>
    <row r="410" spans="1:26" ht="12.75" customHeight="1">
      <c r="A410" s="407"/>
      <c r="B410" s="407"/>
      <c r="C410" s="544"/>
      <c r="D410" s="544"/>
      <c r="E410" s="544"/>
      <c r="F410" s="407"/>
      <c r="G410" s="407"/>
      <c r="H410" s="407"/>
      <c r="I410" s="407"/>
      <c r="J410" s="407"/>
      <c r="K410" s="407"/>
      <c r="L410" s="407"/>
      <c r="M410" s="407"/>
      <c r="N410" s="407"/>
      <c r="O410" s="407"/>
      <c r="P410" s="407"/>
      <c r="Q410" s="407"/>
      <c r="R410" s="407"/>
      <c r="S410" s="407"/>
      <c r="T410" s="407"/>
      <c r="U410" s="407"/>
      <c r="V410" s="407"/>
      <c r="W410" s="407"/>
      <c r="X410" s="407"/>
      <c r="Y410" s="407"/>
      <c r="Z410" s="407"/>
    </row>
    <row r="411" spans="1:26" ht="12.75" customHeight="1">
      <c r="A411" s="407"/>
      <c r="B411" s="407"/>
      <c r="C411" s="544"/>
      <c r="D411" s="544"/>
      <c r="E411" s="544"/>
      <c r="F411" s="407"/>
      <c r="G411" s="407"/>
      <c r="H411" s="407"/>
      <c r="I411" s="407"/>
      <c r="J411" s="407"/>
      <c r="K411" s="407"/>
      <c r="L411" s="407"/>
      <c r="M411" s="407"/>
      <c r="N411" s="407"/>
      <c r="O411" s="407"/>
      <c r="P411" s="407"/>
      <c r="Q411" s="407"/>
      <c r="R411" s="407"/>
      <c r="S411" s="407"/>
      <c r="T411" s="407"/>
      <c r="U411" s="407"/>
      <c r="V411" s="407"/>
      <c r="W411" s="407"/>
      <c r="X411" s="407"/>
      <c r="Y411" s="407"/>
      <c r="Z411" s="407"/>
    </row>
    <row r="412" spans="1:26" ht="12.75" customHeight="1">
      <c r="A412" s="407"/>
      <c r="B412" s="407"/>
      <c r="C412" s="544"/>
      <c r="D412" s="544"/>
      <c r="E412" s="544"/>
      <c r="F412" s="407"/>
      <c r="G412" s="407"/>
      <c r="H412" s="407"/>
      <c r="I412" s="407"/>
      <c r="J412" s="407"/>
      <c r="K412" s="407"/>
      <c r="L412" s="407"/>
      <c r="M412" s="407"/>
      <c r="N412" s="407"/>
      <c r="O412" s="407"/>
      <c r="P412" s="407"/>
      <c r="Q412" s="407"/>
      <c r="R412" s="407"/>
      <c r="S412" s="407"/>
      <c r="T412" s="407"/>
      <c r="U412" s="407"/>
      <c r="V412" s="407"/>
      <c r="W412" s="407"/>
      <c r="X412" s="407"/>
      <c r="Y412" s="407"/>
      <c r="Z412" s="407"/>
    </row>
    <row r="413" spans="1:26" ht="12.75" customHeight="1">
      <c r="A413" s="407"/>
      <c r="B413" s="407"/>
      <c r="C413" s="544"/>
      <c r="D413" s="544"/>
      <c r="E413" s="544"/>
      <c r="F413" s="407"/>
      <c r="G413" s="407"/>
      <c r="H413" s="407"/>
      <c r="I413" s="407"/>
      <c r="J413" s="407"/>
      <c r="K413" s="407"/>
      <c r="L413" s="407"/>
      <c r="M413" s="407"/>
      <c r="N413" s="407"/>
      <c r="O413" s="407"/>
      <c r="P413" s="407"/>
      <c r="Q413" s="407"/>
      <c r="R413" s="407"/>
      <c r="S413" s="407"/>
      <c r="T413" s="407"/>
      <c r="U413" s="407"/>
      <c r="V413" s="407"/>
      <c r="W413" s="407"/>
      <c r="X413" s="407"/>
      <c r="Y413" s="407"/>
      <c r="Z413" s="407"/>
    </row>
    <row r="414" spans="1:26" ht="12.75" customHeight="1">
      <c r="A414" s="407"/>
      <c r="B414" s="407"/>
      <c r="C414" s="544"/>
      <c r="D414" s="544"/>
      <c r="E414" s="544"/>
      <c r="F414" s="407"/>
      <c r="G414" s="407"/>
      <c r="H414" s="407"/>
      <c r="I414" s="407"/>
      <c r="J414" s="407"/>
      <c r="K414" s="407"/>
      <c r="L414" s="407"/>
      <c r="M414" s="407"/>
      <c r="N414" s="407"/>
      <c r="O414" s="407"/>
      <c r="P414" s="407"/>
      <c r="Q414" s="407"/>
      <c r="R414" s="407"/>
      <c r="S414" s="407"/>
      <c r="T414" s="407"/>
      <c r="U414" s="407"/>
      <c r="V414" s="407"/>
      <c r="W414" s="407"/>
      <c r="X414" s="407"/>
      <c r="Y414" s="407"/>
      <c r="Z414" s="407"/>
    </row>
    <row r="415" spans="1:26" ht="12.75" customHeight="1">
      <c r="A415" s="407"/>
      <c r="B415" s="407"/>
      <c r="C415" s="544"/>
      <c r="D415" s="544"/>
      <c r="E415" s="544"/>
      <c r="F415" s="407"/>
      <c r="G415" s="407"/>
      <c r="H415" s="407"/>
      <c r="I415" s="407"/>
      <c r="J415" s="407"/>
      <c r="K415" s="407"/>
      <c r="L415" s="407"/>
      <c r="M415" s="407"/>
      <c r="N415" s="407"/>
      <c r="O415" s="407"/>
      <c r="P415" s="407"/>
      <c r="Q415" s="407"/>
      <c r="R415" s="407"/>
      <c r="S415" s="407"/>
      <c r="T415" s="407"/>
      <c r="U415" s="407"/>
      <c r="V415" s="407"/>
      <c r="W415" s="407"/>
      <c r="X415" s="407"/>
      <c r="Y415" s="407"/>
      <c r="Z415" s="407"/>
    </row>
    <row r="416" spans="1:26" ht="12.75" customHeight="1">
      <c r="A416" s="407"/>
      <c r="B416" s="407"/>
      <c r="C416" s="544"/>
      <c r="D416" s="544"/>
      <c r="E416" s="544"/>
      <c r="F416" s="407"/>
      <c r="G416" s="407"/>
      <c r="H416" s="407"/>
      <c r="I416" s="407"/>
      <c r="J416" s="407"/>
      <c r="K416" s="407"/>
      <c r="L416" s="407"/>
      <c r="M416" s="407"/>
      <c r="N416" s="407"/>
      <c r="O416" s="407"/>
      <c r="P416" s="407"/>
      <c r="Q416" s="407"/>
      <c r="R416" s="407"/>
      <c r="S416" s="407"/>
      <c r="T416" s="407"/>
      <c r="U416" s="407"/>
      <c r="V416" s="407"/>
      <c r="W416" s="407"/>
      <c r="X416" s="407"/>
      <c r="Y416" s="407"/>
      <c r="Z416" s="407"/>
    </row>
    <row r="417" spans="1:26" ht="12.75" customHeight="1">
      <c r="A417" s="407"/>
      <c r="B417" s="407"/>
      <c r="C417" s="544"/>
      <c r="D417" s="544"/>
      <c r="E417" s="544"/>
      <c r="F417" s="407"/>
      <c r="G417" s="407"/>
      <c r="H417" s="407"/>
      <c r="I417" s="407"/>
      <c r="J417" s="407"/>
      <c r="K417" s="407"/>
      <c r="L417" s="407"/>
      <c r="M417" s="407"/>
      <c r="N417" s="407"/>
      <c r="O417" s="407"/>
      <c r="P417" s="407"/>
      <c r="Q417" s="407"/>
      <c r="R417" s="407"/>
      <c r="S417" s="407"/>
      <c r="T417" s="407"/>
      <c r="U417" s="407"/>
      <c r="V417" s="407"/>
      <c r="W417" s="407"/>
      <c r="X417" s="407"/>
      <c r="Y417" s="407"/>
      <c r="Z417" s="407"/>
    </row>
    <row r="418" spans="1:26" ht="12.75" customHeight="1">
      <c r="A418" s="407"/>
      <c r="B418" s="407"/>
      <c r="C418" s="544"/>
      <c r="D418" s="544"/>
      <c r="E418" s="544"/>
      <c r="F418" s="407"/>
      <c r="G418" s="407"/>
      <c r="H418" s="407"/>
      <c r="I418" s="407"/>
      <c r="J418" s="407"/>
      <c r="K418" s="407"/>
      <c r="L418" s="407"/>
      <c r="M418" s="407"/>
      <c r="N418" s="407"/>
      <c r="O418" s="407"/>
      <c r="P418" s="407"/>
      <c r="Q418" s="407"/>
      <c r="R418" s="407"/>
      <c r="S418" s="407"/>
      <c r="T418" s="407"/>
      <c r="U418" s="407"/>
      <c r="V418" s="407"/>
      <c r="W418" s="407"/>
      <c r="X418" s="407"/>
      <c r="Y418" s="407"/>
      <c r="Z418" s="407"/>
    </row>
    <row r="419" spans="1:26" ht="12.75" customHeight="1">
      <c r="A419" s="407"/>
      <c r="B419" s="407"/>
      <c r="C419" s="544"/>
      <c r="D419" s="544"/>
      <c r="E419" s="544"/>
      <c r="F419" s="407"/>
      <c r="G419" s="407"/>
      <c r="H419" s="407"/>
      <c r="I419" s="407"/>
      <c r="J419" s="407"/>
      <c r="K419" s="407"/>
      <c r="L419" s="407"/>
      <c r="M419" s="407"/>
      <c r="N419" s="407"/>
      <c r="O419" s="407"/>
      <c r="P419" s="407"/>
      <c r="Q419" s="407"/>
      <c r="R419" s="407"/>
      <c r="S419" s="407"/>
      <c r="T419" s="407"/>
      <c r="U419" s="407"/>
      <c r="V419" s="407"/>
      <c r="W419" s="407"/>
      <c r="X419" s="407"/>
      <c r="Y419" s="407"/>
      <c r="Z419" s="407"/>
    </row>
    <row r="420" spans="1:26" ht="12.75" customHeight="1">
      <c r="A420" s="407"/>
      <c r="B420" s="407"/>
      <c r="C420" s="544"/>
      <c r="D420" s="544"/>
      <c r="E420" s="544"/>
      <c r="F420" s="407"/>
      <c r="G420" s="407"/>
      <c r="H420" s="407"/>
      <c r="I420" s="407"/>
      <c r="J420" s="407"/>
      <c r="K420" s="407"/>
      <c r="L420" s="407"/>
      <c r="M420" s="407"/>
      <c r="N420" s="407"/>
      <c r="O420" s="407"/>
      <c r="P420" s="407"/>
      <c r="Q420" s="407"/>
      <c r="R420" s="407"/>
      <c r="S420" s="407"/>
      <c r="T420" s="407"/>
      <c r="U420" s="407"/>
      <c r="V420" s="407"/>
      <c r="W420" s="407"/>
      <c r="X420" s="407"/>
      <c r="Y420" s="407"/>
      <c r="Z420" s="407"/>
    </row>
    <row r="421" spans="1:26" ht="12.75" customHeight="1">
      <c r="A421" s="407"/>
      <c r="B421" s="407"/>
      <c r="C421" s="544"/>
      <c r="D421" s="544"/>
      <c r="E421" s="544"/>
      <c r="F421" s="407"/>
      <c r="G421" s="407"/>
      <c r="H421" s="407"/>
      <c r="I421" s="407"/>
      <c r="J421" s="407"/>
      <c r="K421" s="407"/>
      <c r="L421" s="407"/>
      <c r="M421" s="407"/>
      <c r="N421" s="407"/>
      <c r="O421" s="407"/>
      <c r="P421" s="407"/>
      <c r="Q421" s="407"/>
      <c r="R421" s="407"/>
      <c r="S421" s="407"/>
      <c r="T421" s="407"/>
      <c r="U421" s="407"/>
      <c r="V421" s="407"/>
      <c r="W421" s="407"/>
      <c r="X421" s="407"/>
      <c r="Y421" s="407"/>
      <c r="Z421" s="407"/>
    </row>
    <row r="422" spans="1:26" ht="12.75" customHeight="1">
      <c r="A422" s="407"/>
      <c r="B422" s="407"/>
      <c r="C422" s="544"/>
      <c r="D422" s="544"/>
      <c r="E422" s="544"/>
      <c r="F422" s="407"/>
      <c r="G422" s="407"/>
      <c r="H422" s="407"/>
      <c r="I422" s="407"/>
      <c r="J422" s="407"/>
      <c r="K422" s="407"/>
      <c r="L422" s="407"/>
      <c r="M422" s="407"/>
      <c r="N422" s="407"/>
      <c r="O422" s="407"/>
      <c r="P422" s="407"/>
      <c r="Q422" s="407"/>
      <c r="R422" s="407"/>
      <c r="S422" s="407"/>
      <c r="T422" s="407"/>
      <c r="U422" s="407"/>
      <c r="V422" s="407"/>
      <c r="W422" s="407"/>
      <c r="X422" s="407"/>
      <c r="Y422" s="407"/>
      <c r="Z422" s="407"/>
    </row>
    <row r="423" spans="1:26" ht="12.75" customHeight="1">
      <c r="A423" s="407"/>
      <c r="B423" s="407"/>
      <c r="C423" s="544"/>
      <c r="D423" s="544"/>
      <c r="E423" s="544"/>
      <c r="F423" s="407"/>
      <c r="G423" s="407"/>
      <c r="H423" s="407"/>
      <c r="I423" s="407"/>
      <c r="J423" s="407"/>
      <c r="K423" s="407"/>
      <c r="L423" s="407"/>
      <c r="M423" s="407"/>
      <c r="N423" s="407"/>
      <c r="O423" s="407"/>
      <c r="P423" s="407"/>
      <c r="Q423" s="407"/>
      <c r="R423" s="407"/>
      <c r="S423" s="407"/>
      <c r="T423" s="407"/>
      <c r="U423" s="407"/>
      <c r="V423" s="407"/>
      <c r="W423" s="407"/>
      <c r="X423" s="407"/>
      <c r="Y423" s="407"/>
      <c r="Z423" s="407"/>
    </row>
    <row r="424" spans="1:26" ht="12.75" customHeight="1">
      <c r="A424" s="407"/>
      <c r="B424" s="407"/>
      <c r="C424" s="544"/>
      <c r="D424" s="544"/>
      <c r="E424" s="544"/>
      <c r="F424" s="407"/>
      <c r="G424" s="407"/>
      <c r="H424" s="407"/>
      <c r="I424" s="407"/>
      <c r="J424" s="407"/>
      <c r="K424" s="407"/>
      <c r="L424" s="407"/>
      <c r="M424" s="407"/>
      <c r="N424" s="407"/>
      <c r="O424" s="407"/>
      <c r="P424" s="407"/>
      <c r="Q424" s="407"/>
      <c r="R424" s="407"/>
      <c r="S424" s="407"/>
      <c r="T424" s="407"/>
      <c r="U424" s="407"/>
      <c r="V424" s="407"/>
      <c r="W424" s="407"/>
      <c r="X424" s="407"/>
      <c r="Y424" s="407"/>
      <c r="Z424" s="407"/>
    </row>
    <row r="425" spans="1:26" ht="12.75" customHeight="1">
      <c r="A425" s="407"/>
      <c r="B425" s="407"/>
      <c r="C425" s="544"/>
      <c r="D425" s="544"/>
      <c r="E425" s="544"/>
      <c r="F425" s="407"/>
      <c r="G425" s="407"/>
      <c r="H425" s="407"/>
      <c r="I425" s="407"/>
      <c r="J425" s="407"/>
      <c r="K425" s="407"/>
      <c r="L425" s="407"/>
      <c r="M425" s="407"/>
      <c r="N425" s="407"/>
      <c r="O425" s="407"/>
      <c r="P425" s="407"/>
      <c r="Q425" s="407"/>
      <c r="R425" s="407"/>
      <c r="S425" s="407"/>
      <c r="T425" s="407"/>
      <c r="U425" s="407"/>
      <c r="V425" s="407"/>
      <c r="W425" s="407"/>
      <c r="X425" s="407"/>
      <c r="Y425" s="407"/>
      <c r="Z425" s="407"/>
    </row>
    <row r="426" spans="1:26" ht="12.75" customHeight="1">
      <c r="A426" s="407"/>
      <c r="B426" s="407"/>
      <c r="C426" s="544"/>
      <c r="D426" s="544"/>
      <c r="E426" s="544"/>
      <c r="F426" s="407"/>
      <c r="G426" s="407"/>
      <c r="H426" s="407"/>
      <c r="I426" s="407"/>
      <c r="J426" s="407"/>
      <c r="K426" s="407"/>
      <c r="L426" s="407"/>
      <c r="M426" s="407"/>
      <c r="N426" s="407"/>
      <c r="O426" s="407"/>
      <c r="P426" s="407"/>
      <c r="Q426" s="407"/>
      <c r="R426" s="407"/>
      <c r="S426" s="407"/>
      <c r="T426" s="407"/>
      <c r="U426" s="407"/>
      <c r="V426" s="407"/>
      <c r="W426" s="407"/>
      <c r="X426" s="407"/>
      <c r="Y426" s="407"/>
      <c r="Z426" s="407"/>
    </row>
    <row r="427" spans="1:26" ht="12.75" customHeight="1">
      <c r="A427" s="407"/>
      <c r="B427" s="407"/>
      <c r="C427" s="544"/>
      <c r="D427" s="544"/>
      <c r="E427" s="544"/>
      <c r="F427" s="407"/>
      <c r="G427" s="407"/>
      <c r="H427" s="407"/>
      <c r="I427" s="407"/>
      <c r="J427" s="407"/>
      <c r="K427" s="407"/>
      <c r="L427" s="407"/>
      <c r="M427" s="407"/>
      <c r="N427" s="407"/>
      <c r="O427" s="407"/>
      <c r="P427" s="407"/>
      <c r="Q427" s="407"/>
      <c r="R427" s="407"/>
      <c r="S427" s="407"/>
      <c r="T427" s="407"/>
      <c r="U427" s="407"/>
      <c r="V427" s="407"/>
      <c r="W427" s="407"/>
      <c r="X427" s="407"/>
      <c r="Y427" s="407"/>
      <c r="Z427" s="407"/>
    </row>
    <row r="428" spans="1:26" ht="12.75" customHeight="1">
      <c r="A428" s="407"/>
      <c r="B428" s="407"/>
      <c r="C428" s="544"/>
      <c r="D428" s="544"/>
      <c r="E428" s="544"/>
      <c r="F428" s="407"/>
      <c r="G428" s="407"/>
      <c r="H428" s="407"/>
      <c r="I428" s="407"/>
      <c r="J428" s="407"/>
      <c r="K428" s="407"/>
      <c r="L428" s="407"/>
      <c r="M428" s="407"/>
      <c r="N428" s="407"/>
      <c r="O428" s="407"/>
      <c r="P428" s="407"/>
      <c r="Q428" s="407"/>
      <c r="R428" s="407"/>
      <c r="S428" s="407"/>
      <c r="T428" s="407"/>
      <c r="U428" s="407"/>
      <c r="V428" s="407"/>
      <c r="W428" s="407"/>
      <c r="X428" s="407"/>
      <c r="Y428" s="407"/>
      <c r="Z428" s="407"/>
    </row>
    <row r="429" spans="1:26" ht="12.75" customHeight="1">
      <c r="A429" s="407"/>
      <c r="B429" s="407"/>
      <c r="C429" s="544"/>
      <c r="D429" s="544"/>
      <c r="E429" s="544"/>
      <c r="F429" s="407"/>
      <c r="G429" s="407"/>
      <c r="H429" s="407"/>
      <c r="I429" s="407"/>
      <c r="J429" s="407"/>
      <c r="K429" s="407"/>
      <c r="L429" s="407"/>
      <c r="M429" s="407"/>
      <c r="N429" s="407"/>
      <c r="O429" s="407"/>
      <c r="P429" s="407"/>
      <c r="Q429" s="407"/>
      <c r="R429" s="407"/>
      <c r="S429" s="407"/>
      <c r="T429" s="407"/>
      <c r="U429" s="407"/>
      <c r="V429" s="407"/>
      <c r="W429" s="407"/>
      <c r="X429" s="407"/>
      <c r="Y429" s="407"/>
      <c r="Z429" s="407"/>
    </row>
    <row r="430" spans="1:26" ht="12.75" customHeight="1">
      <c r="A430" s="407"/>
      <c r="B430" s="407"/>
      <c r="C430" s="544"/>
      <c r="D430" s="544"/>
      <c r="E430" s="544"/>
      <c r="F430" s="407"/>
      <c r="G430" s="407"/>
      <c r="H430" s="407"/>
      <c r="I430" s="407"/>
      <c r="J430" s="407"/>
      <c r="K430" s="407"/>
      <c r="L430" s="407"/>
      <c r="M430" s="407"/>
      <c r="N430" s="407"/>
      <c r="O430" s="407"/>
      <c r="P430" s="407"/>
      <c r="Q430" s="407"/>
      <c r="R430" s="407"/>
      <c r="S430" s="407"/>
      <c r="T430" s="407"/>
      <c r="U430" s="407"/>
      <c r="V430" s="407"/>
      <c r="W430" s="407"/>
      <c r="X430" s="407"/>
      <c r="Y430" s="407"/>
      <c r="Z430" s="407"/>
    </row>
    <row r="431" spans="1:26" ht="12.75" customHeight="1">
      <c r="A431" s="407"/>
      <c r="B431" s="407"/>
      <c r="C431" s="544"/>
      <c r="D431" s="544"/>
      <c r="E431" s="544"/>
      <c r="F431" s="407"/>
      <c r="G431" s="407"/>
      <c r="H431" s="407"/>
      <c r="I431" s="407"/>
      <c r="J431" s="407"/>
      <c r="K431" s="407"/>
      <c r="L431" s="407"/>
      <c r="M431" s="407"/>
      <c r="N431" s="407"/>
      <c r="O431" s="407"/>
      <c r="P431" s="407"/>
      <c r="Q431" s="407"/>
      <c r="R431" s="407"/>
      <c r="S431" s="407"/>
      <c r="T431" s="407"/>
      <c r="U431" s="407"/>
      <c r="V431" s="407"/>
      <c r="W431" s="407"/>
      <c r="X431" s="407"/>
      <c r="Y431" s="407"/>
      <c r="Z431" s="407"/>
    </row>
    <row r="432" spans="1:26" ht="12.75" customHeight="1">
      <c r="A432" s="407"/>
      <c r="B432" s="407"/>
      <c r="C432" s="544"/>
      <c r="D432" s="544"/>
      <c r="E432" s="544"/>
      <c r="F432" s="407"/>
      <c r="G432" s="407"/>
      <c r="H432" s="407"/>
      <c r="I432" s="407"/>
      <c r="J432" s="407"/>
      <c r="K432" s="407"/>
      <c r="L432" s="407"/>
      <c r="M432" s="407"/>
      <c r="N432" s="407"/>
      <c r="O432" s="407"/>
      <c r="P432" s="407"/>
      <c r="Q432" s="407"/>
      <c r="R432" s="407"/>
      <c r="S432" s="407"/>
      <c r="T432" s="407"/>
      <c r="U432" s="407"/>
      <c r="V432" s="407"/>
      <c r="W432" s="407"/>
      <c r="X432" s="407"/>
      <c r="Y432" s="407"/>
      <c r="Z432" s="407"/>
    </row>
    <row r="433" spans="1:26" ht="12.75" customHeight="1">
      <c r="A433" s="407"/>
      <c r="B433" s="407"/>
      <c r="C433" s="544"/>
      <c r="D433" s="544"/>
      <c r="E433" s="544"/>
      <c r="F433" s="407"/>
      <c r="G433" s="407"/>
      <c r="H433" s="407"/>
      <c r="I433" s="407"/>
      <c r="J433" s="407"/>
      <c r="K433" s="407"/>
      <c r="L433" s="407"/>
      <c r="M433" s="407"/>
      <c r="N433" s="407"/>
      <c r="O433" s="407"/>
      <c r="P433" s="407"/>
      <c r="Q433" s="407"/>
      <c r="R433" s="407"/>
      <c r="S433" s="407"/>
      <c r="T433" s="407"/>
      <c r="U433" s="407"/>
      <c r="V433" s="407"/>
      <c r="W433" s="407"/>
      <c r="X433" s="407"/>
      <c r="Y433" s="407"/>
      <c r="Z433" s="407"/>
    </row>
    <row r="434" spans="1:26" ht="12.75" customHeight="1">
      <c r="A434" s="407"/>
      <c r="B434" s="407"/>
      <c r="C434" s="544"/>
      <c r="D434" s="544"/>
      <c r="E434" s="544"/>
      <c r="F434" s="407"/>
      <c r="G434" s="407"/>
      <c r="H434" s="407"/>
      <c r="I434" s="407"/>
      <c r="J434" s="407"/>
      <c r="K434" s="407"/>
      <c r="L434" s="407"/>
      <c r="M434" s="407"/>
      <c r="N434" s="407"/>
      <c r="O434" s="407"/>
      <c r="P434" s="407"/>
      <c r="Q434" s="407"/>
      <c r="R434" s="407"/>
      <c r="S434" s="407"/>
      <c r="T434" s="407"/>
      <c r="U434" s="407"/>
      <c r="V434" s="407"/>
      <c r="W434" s="407"/>
      <c r="X434" s="407"/>
      <c r="Y434" s="407"/>
      <c r="Z434" s="407"/>
    </row>
    <row r="435" spans="1:26" ht="12.75" customHeight="1">
      <c r="A435" s="407"/>
      <c r="B435" s="407"/>
      <c r="C435" s="544"/>
      <c r="D435" s="544"/>
      <c r="E435" s="544"/>
      <c r="F435" s="407"/>
      <c r="G435" s="407"/>
      <c r="H435" s="407"/>
      <c r="I435" s="407"/>
      <c r="J435" s="407"/>
      <c r="K435" s="407"/>
      <c r="L435" s="407"/>
      <c r="M435" s="407"/>
      <c r="N435" s="407"/>
      <c r="O435" s="407"/>
      <c r="P435" s="407"/>
      <c r="Q435" s="407"/>
      <c r="R435" s="407"/>
      <c r="S435" s="407"/>
      <c r="T435" s="407"/>
      <c r="U435" s="407"/>
      <c r="V435" s="407"/>
      <c r="W435" s="407"/>
      <c r="X435" s="407"/>
      <c r="Y435" s="407"/>
      <c r="Z435" s="407"/>
    </row>
    <row r="436" spans="1:26" ht="12.75" customHeight="1">
      <c r="A436" s="407"/>
      <c r="B436" s="407"/>
      <c r="C436" s="544"/>
      <c r="D436" s="544"/>
      <c r="E436" s="544"/>
      <c r="F436" s="407"/>
      <c r="G436" s="407"/>
      <c r="H436" s="407"/>
      <c r="I436" s="407"/>
      <c r="J436" s="407"/>
      <c r="K436" s="407"/>
      <c r="L436" s="407"/>
      <c r="M436" s="407"/>
      <c r="N436" s="407"/>
      <c r="O436" s="407"/>
      <c r="P436" s="407"/>
      <c r="Q436" s="407"/>
      <c r="R436" s="407"/>
      <c r="S436" s="407"/>
      <c r="T436" s="407"/>
      <c r="U436" s="407"/>
      <c r="V436" s="407"/>
      <c r="W436" s="407"/>
      <c r="X436" s="407"/>
      <c r="Y436" s="407"/>
      <c r="Z436" s="407"/>
    </row>
    <row r="437" spans="1:26" ht="12.75" customHeight="1">
      <c r="A437" s="407"/>
      <c r="B437" s="407"/>
      <c r="C437" s="544"/>
      <c r="D437" s="544"/>
      <c r="E437" s="544"/>
      <c r="F437" s="407"/>
      <c r="G437" s="407"/>
      <c r="H437" s="407"/>
      <c r="I437" s="407"/>
      <c r="J437" s="407"/>
      <c r="K437" s="407"/>
      <c r="L437" s="407"/>
      <c r="M437" s="407"/>
      <c r="N437" s="407"/>
      <c r="O437" s="407"/>
      <c r="P437" s="407"/>
      <c r="Q437" s="407"/>
      <c r="R437" s="407"/>
      <c r="S437" s="407"/>
      <c r="T437" s="407"/>
      <c r="U437" s="407"/>
      <c r="V437" s="407"/>
      <c r="W437" s="407"/>
      <c r="X437" s="407"/>
      <c r="Y437" s="407"/>
      <c r="Z437" s="407"/>
    </row>
    <row r="438" spans="1:26" ht="12.75" customHeight="1">
      <c r="A438" s="407"/>
      <c r="B438" s="407"/>
      <c r="C438" s="544"/>
      <c r="D438" s="544"/>
      <c r="E438" s="544"/>
      <c r="F438" s="407"/>
      <c r="G438" s="407"/>
      <c r="H438" s="407"/>
      <c r="I438" s="407"/>
      <c r="J438" s="407"/>
      <c r="K438" s="407"/>
      <c r="L438" s="407"/>
      <c r="M438" s="407"/>
      <c r="N438" s="407"/>
      <c r="O438" s="407"/>
      <c r="P438" s="407"/>
      <c r="Q438" s="407"/>
      <c r="R438" s="407"/>
      <c r="S438" s="407"/>
      <c r="T438" s="407"/>
      <c r="U438" s="407"/>
      <c r="V438" s="407"/>
      <c r="W438" s="407"/>
      <c r="X438" s="407"/>
      <c r="Y438" s="407"/>
      <c r="Z438" s="407"/>
    </row>
    <row r="439" spans="1:26" ht="12.75" customHeight="1">
      <c r="A439" s="407"/>
      <c r="B439" s="407"/>
      <c r="C439" s="544"/>
      <c r="D439" s="544"/>
      <c r="E439" s="544"/>
      <c r="F439" s="407"/>
      <c r="G439" s="407"/>
      <c r="H439" s="407"/>
      <c r="I439" s="407"/>
      <c r="J439" s="407"/>
      <c r="K439" s="407"/>
      <c r="L439" s="407"/>
      <c r="M439" s="407"/>
      <c r="N439" s="407"/>
      <c r="O439" s="407"/>
      <c r="P439" s="407"/>
      <c r="Q439" s="407"/>
      <c r="R439" s="407"/>
      <c r="S439" s="407"/>
      <c r="T439" s="407"/>
      <c r="U439" s="407"/>
      <c r="V439" s="407"/>
      <c r="W439" s="407"/>
      <c r="X439" s="407"/>
      <c r="Y439" s="407"/>
      <c r="Z439" s="407"/>
    </row>
    <row r="440" spans="1:26" ht="12.75" customHeight="1">
      <c r="A440" s="407"/>
      <c r="B440" s="407"/>
      <c r="C440" s="544"/>
      <c r="D440" s="544"/>
      <c r="E440" s="544"/>
      <c r="F440" s="407"/>
      <c r="G440" s="407"/>
      <c r="H440" s="407"/>
      <c r="I440" s="407"/>
      <c r="J440" s="407"/>
      <c r="K440" s="407"/>
      <c r="L440" s="407"/>
      <c r="M440" s="407"/>
      <c r="N440" s="407"/>
      <c r="O440" s="407"/>
      <c r="P440" s="407"/>
      <c r="Q440" s="407"/>
      <c r="R440" s="407"/>
      <c r="S440" s="407"/>
      <c r="T440" s="407"/>
      <c r="U440" s="407"/>
      <c r="V440" s="407"/>
      <c r="W440" s="407"/>
      <c r="X440" s="407"/>
      <c r="Y440" s="407"/>
      <c r="Z440" s="407"/>
    </row>
    <row r="441" spans="1:26" ht="12.75" customHeight="1">
      <c r="A441" s="407"/>
      <c r="B441" s="407"/>
      <c r="C441" s="544"/>
      <c r="D441" s="544"/>
      <c r="E441" s="544"/>
      <c r="F441" s="407"/>
      <c r="G441" s="407"/>
      <c r="H441" s="407"/>
      <c r="I441" s="407"/>
      <c r="J441" s="407"/>
      <c r="K441" s="407"/>
      <c r="L441" s="407"/>
      <c r="M441" s="407"/>
      <c r="N441" s="407"/>
      <c r="O441" s="407"/>
      <c r="P441" s="407"/>
      <c r="Q441" s="407"/>
      <c r="R441" s="407"/>
      <c r="S441" s="407"/>
      <c r="T441" s="407"/>
      <c r="U441" s="407"/>
      <c r="V441" s="407"/>
      <c r="W441" s="407"/>
      <c r="X441" s="407"/>
      <c r="Y441" s="407"/>
      <c r="Z441" s="407"/>
    </row>
    <row r="442" spans="1:26" ht="12.75" customHeight="1">
      <c r="A442" s="407"/>
      <c r="B442" s="407"/>
      <c r="C442" s="544"/>
      <c r="D442" s="544"/>
      <c r="E442" s="544"/>
      <c r="F442" s="407"/>
      <c r="G442" s="407"/>
      <c r="H442" s="407"/>
      <c r="I442" s="407"/>
      <c r="J442" s="407"/>
      <c r="K442" s="407"/>
      <c r="L442" s="407"/>
      <c r="M442" s="407"/>
      <c r="N442" s="407"/>
      <c r="O442" s="407"/>
      <c r="P442" s="407"/>
      <c r="Q442" s="407"/>
      <c r="R442" s="407"/>
      <c r="S442" s="407"/>
      <c r="T442" s="407"/>
      <c r="U442" s="407"/>
      <c r="V442" s="407"/>
      <c r="W442" s="407"/>
      <c r="X442" s="407"/>
      <c r="Y442" s="407"/>
      <c r="Z442" s="407"/>
    </row>
    <row r="443" spans="1:26" ht="12.75" customHeight="1">
      <c r="A443" s="407"/>
      <c r="B443" s="407"/>
      <c r="C443" s="544"/>
      <c r="D443" s="544"/>
      <c r="E443" s="544"/>
      <c r="F443" s="407"/>
      <c r="G443" s="407"/>
      <c r="H443" s="407"/>
      <c r="I443" s="407"/>
      <c r="J443" s="407"/>
      <c r="K443" s="407"/>
      <c r="L443" s="407"/>
      <c r="M443" s="407"/>
      <c r="N443" s="407"/>
      <c r="O443" s="407"/>
      <c r="P443" s="407"/>
      <c r="Q443" s="407"/>
      <c r="R443" s="407"/>
      <c r="S443" s="407"/>
      <c r="T443" s="407"/>
      <c r="U443" s="407"/>
      <c r="V443" s="407"/>
      <c r="W443" s="407"/>
      <c r="X443" s="407"/>
      <c r="Y443" s="407"/>
      <c r="Z443" s="407"/>
    </row>
    <row r="444" spans="1:26" ht="12.75" customHeight="1">
      <c r="A444" s="407"/>
      <c r="B444" s="407"/>
      <c r="C444" s="544"/>
      <c r="D444" s="544"/>
      <c r="E444" s="544"/>
      <c r="F444" s="407"/>
      <c r="G444" s="407"/>
      <c r="H444" s="407"/>
      <c r="I444" s="407"/>
      <c r="J444" s="407"/>
      <c r="K444" s="407"/>
      <c r="L444" s="407"/>
      <c r="M444" s="407"/>
      <c r="N444" s="407"/>
      <c r="O444" s="407"/>
      <c r="P444" s="407"/>
      <c r="Q444" s="407"/>
      <c r="R444" s="407"/>
      <c r="S444" s="407"/>
      <c r="T444" s="407"/>
      <c r="U444" s="407"/>
      <c r="V444" s="407"/>
      <c r="W444" s="407"/>
      <c r="X444" s="407"/>
      <c r="Y444" s="407"/>
      <c r="Z444" s="407"/>
    </row>
    <row r="445" spans="1:26" ht="12.75" customHeight="1">
      <c r="A445" s="407"/>
      <c r="B445" s="407"/>
      <c r="C445" s="544"/>
      <c r="D445" s="544"/>
      <c r="E445" s="544"/>
      <c r="F445" s="407"/>
      <c r="G445" s="407"/>
      <c r="H445" s="407"/>
      <c r="I445" s="407"/>
      <c r="J445" s="407"/>
      <c r="K445" s="407"/>
      <c r="L445" s="407"/>
      <c r="M445" s="407"/>
      <c r="N445" s="407"/>
      <c r="O445" s="407"/>
      <c r="P445" s="407"/>
      <c r="Q445" s="407"/>
      <c r="R445" s="407"/>
      <c r="S445" s="407"/>
      <c r="T445" s="407"/>
      <c r="U445" s="407"/>
      <c r="V445" s="407"/>
      <c r="W445" s="407"/>
      <c r="X445" s="407"/>
      <c r="Y445" s="407"/>
      <c r="Z445" s="407"/>
    </row>
    <row r="446" spans="1:26" ht="12.75" customHeight="1">
      <c r="A446" s="407"/>
      <c r="B446" s="407"/>
      <c r="C446" s="544"/>
      <c r="D446" s="544"/>
      <c r="E446" s="544"/>
      <c r="F446" s="407"/>
      <c r="G446" s="407"/>
      <c r="H446" s="407"/>
      <c r="I446" s="407"/>
      <c r="J446" s="407"/>
      <c r="K446" s="407"/>
      <c r="L446" s="407"/>
      <c r="M446" s="407"/>
      <c r="N446" s="407"/>
      <c r="O446" s="407"/>
      <c r="P446" s="407"/>
      <c r="Q446" s="407"/>
      <c r="R446" s="407"/>
      <c r="S446" s="407"/>
      <c r="T446" s="407"/>
      <c r="U446" s="407"/>
      <c r="V446" s="407"/>
      <c r="W446" s="407"/>
      <c r="X446" s="407"/>
      <c r="Y446" s="407"/>
      <c r="Z446" s="407"/>
    </row>
    <row r="447" spans="1:26" ht="12.75" customHeight="1">
      <c r="A447" s="407"/>
      <c r="B447" s="407"/>
      <c r="C447" s="544"/>
      <c r="D447" s="544"/>
      <c r="E447" s="544"/>
      <c r="F447" s="407"/>
      <c r="G447" s="407"/>
      <c r="H447" s="407"/>
      <c r="I447" s="407"/>
      <c r="J447" s="407"/>
      <c r="K447" s="407"/>
      <c r="L447" s="407"/>
      <c r="M447" s="407"/>
      <c r="N447" s="407"/>
      <c r="O447" s="407"/>
      <c r="P447" s="407"/>
      <c r="Q447" s="407"/>
      <c r="R447" s="407"/>
      <c r="S447" s="407"/>
      <c r="T447" s="407"/>
      <c r="U447" s="407"/>
      <c r="V447" s="407"/>
      <c r="W447" s="407"/>
      <c r="X447" s="407"/>
      <c r="Y447" s="407"/>
      <c r="Z447" s="407"/>
    </row>
    <row r="448" spans="1:26" ht="12.75" customHeight="1">
      <c r="A448" s="407"/>
      <c r="B448" s="407"/>
      <c r="C448" s="544"/>
      <c r="D448" s="544"/>
      <c r="E448" s="544"/>
      <c r="F448" s="407"/>
      <c r="G448" s="407"/>
      <c r="H448" s="407"/>
      <c r="I448" s="407"/>
      <c r="J448" s="407"/>
      <c r="K448" s="407"/>
      <c r="L448" s="407"/>
      <c r="M448" s="407"/>
      <c r="N448" s="407"/>
      <c r="O448" s="407"/>
      <c r="P448" s="407"/>
      <c r="Q448" s="407"/>
      <c r="R448" s="407"/>
      <c r="S448" s="407"/>
      <c r="T448" s="407"/>
      <c r="U448" s="407"/>
      <c r="V448" s="407"/>
      <c r="W448" s="407"/>
      <c r="X448" s="407"/>
      <c r="Y448" s="407"/>
      <c r="Z448" s="407"/>
    </row>
    <row r="449" spans="1:26" ht="12.75" customHeight="1">
      <c r="A449" s="407"/>
      <c r="B449" s="407"/>
      <c r="C449" s="544"/>
      <c r="D449" s="544"/>
      <c r="E449" s="544"/>
      <c r="F449" s="407"/>
      <c r="G449" s="407"/>
      <c r="H449" s="407"/>
      <c r="I449" s="407"/>
      <c r="J449" s="407"/>
      <c r="K449" s="407"/>
      <c r="L449" s="407"/>
      <c r="M449" s="407"/>
      <c r="N449" s="407"/>
      <c r="O449" s="407"/>
      <c r="P449" s="407"/>
      <c r="Q449" s="407"/>
      <c r="R449" s="407"/>
      <c r="S449" s="407"/>
      <c r="T449" s="407"/>
      <c r="U449" s="407"/>
      <c r="V449" s="407"/>
      <c r="W449" s="407"/>
      <c r="X449" s="407"/>
      <c r="Y449" s="407"/>
      <c r="Z449" s="407"/>
    </row>
    <row r="450" spans="1:26" ht="12.75" customHeight="1">
      <c r="A450" s="407"/>
      <c r="B450" s="407"/>
      <c r="C450" s="544"/>
      <c r="D450" s="544"/>
      <c r="E450" s="544"/>
      <c r="F450" s="407"/>
      <c r="G450" s="407"/>
      <c r="H450" s="407"/>
      <c r="I450" s="407"/>
      <c r="J450" s="407"/>
      <c r="K450" s="407"/>
      <c r="L450" s="407"/>
      <c r="M450" s="407"/>
      <c r="N450" s="407"/>
      <c r="O450" s="407"/>
      <c r="P450" s="407"/>
      <c r="Q450" s="407"/>
      <c r="R450" s="407"/>
      <c r="S450" s="407"/>
      <c r="T450" s="407"/>
      <c r="U450" s="407"/>
      <c r="V450" s="407"/>
      <c r="W450" s="407"/>
      <c r="X450" s="407"/>
      <c r="Y450" s="407"/>
      <c r="Z450" s="407"/>
    </row>
    <row r="451" spans="1:26" ht="12.75" customHeight="1">
      <c r="A451" s="407"/>
      <c r="B451" s="407"/>
      <c r="C451" s="544"/>
      <c r="D451" s="544"/>
      <c r="E451" s="544"/>
      <c r="F451" s="407"/>
      <c r="G451" s="407"/>
      <c r="H451" s="407"/>
      <c r="I451" s="407"/>
      <c r="J451" s="407"/>
      <c r="K451" s="407"/>
      <c r="L451" s="407"/>
      <c r="M451" s="407"/>
      <c r="N451" s="407"/>
      <c r="O451" s="407"/>
      <c r="P451" s="407"/>
      <c r="Q451" s="407"/>
      <c r="R451" s="407"/>
      <c r="S451" s="407"/>
      <c r="T451" s="407"/>
      <c r="U451" s="407"/>
      <c r="V451" s="407"/>
      <c r="W451" s="407"/>
      <c r="X451" s="407"/>
      <c r="Y451" s="407"/>
      <c r="Z451" s="407"/>
    </row>
    <row r="452" spans="1:26" ht="12.75" customHeight="1">
      <c r="A452" s="407"/>
      <c r="B452" s="407"/>
      <c r="C452" s="544"/>
      <c r="D452" s="544"/>
      <c r="E452" s="544"/>
      <c r="F452" s="407"/>
      <c r="G452" s="407"/>
      <c r="H452" s="407"/>
      <c r="I452" s="407"/>
      <c r="J452" s="407"/>
      <c r="K452" s="407"/>
      <c r="L452" s="407"/>
      <c r="M452" s="407"/>
      <c r="N452" s="407"/>
      <c r="O452" s="407"/>
      <c r="P452" s="407"/>
      <c r="Q452" s="407"/>
      <c r="R452" s="407"/>
      <c r="S452" s="407"/>
      <c r="T452" s="407"/>
      <c r="U452" s="407"/>
      <c r="V452" s="407"/>
      <c r="W452" s="407"/>
      <c r="X452" s="407"/>
      <c r="Y452" s="407"/>
      <c r="Z452" s="407"/>
    </row>
    <row r="453" spans="1:26" ht="12.75" customHeight="1">
      <c r="A453" s="407"/>
      <c r="B453" s="407"/>
      <c r="C453" s="544"/>
      <c r="D453" s="544"/>
      <c r="E453" s="544"/>
      <c r="F453" s="407"/>
      <c r="G453" s="407"/>
      <c r="H453" s="407"/>
      <c r="I453" s="407"/>
      <c r="J453" s="407"/>
      <c r="K453" s="407"/>
      <c r="L453" s="407"/>
      <c r="M453" s="407"/>
      <c r="N453" s="407"/>
      <c r="O453" s="407"/>
      <c r="P453" s="407"/>
      <c r="Q453" s="407"/>
      <c r="R453" s="407"/>
      <c r="S453" s="407"/>
      <c r="T453" s="407"/>
      <c r="U453" s="407"/>
      <c r="V453" s="407"/>
      <c r="W453" s="407"/>
      <c r="X453" s="407"/>
      <c r="Y453" s="407"/>
      <c r="Z453" s="407"/>
    </row>
    <row r="454" spans="1:26" ht="12.75" customHeight="1">
      <c r="A454" s="407"/>
      <c r="B454" s="407"/>
      <c r="C454" s="544"/>
      <c r="D454" s="544"/>
      <c r="E454" s="544"/>
      <c r="F454" s="407"/>
      <c r="G454" s="407"/>
      <c r="H454" s="407"/>
      <c r="I454" s="407"/>
      <c r="J454" s="407"/>
      <c r="K454" s="407"/>
      <c r="L454" s="407"/>
      <c r="M454" s="407"/>
      <c r="N454" s="407"/>
      <c r="O454" s="407"/>
      <c r="P454" s="407"/>
      <c r="Q454" s="407"/>
      <c r="R454" s="407"/>
      <c r="S454" s="407"/>
      <c r="T454" s="407"/>
      <c r="U454" s="407"/>
      <c r="V454" s="407"/>
      <c r="W454" s="407"/>
      <c r="X454" s="407"/>
      <c r="Y454" s="407"/>
      <c r="Z454" s="407"/>
    </row>
    <row r="455" spans="1:26" ht="12.75" customHeight="1">
      <c r="A455" s="407"/>
      <c r="B455" s="407"/>
      <c r="C455" s="544"/>
      <c r="D455" s="544"/>
      <c r="E455" s="544"/>
      <c r="F455" s="407"/>
      <c r="G455" s="407"/>
      <c r="H455" s="407"/>
      <c r="I455" s="407"/>
      <c r="J455" s="407"/>
      <c r="K455" s="407"/>
      <c r="L455" s="407"/>
      <c r="M455" s="407"/>
      <c r="N455" s="407"/>
      <c r="O455" s="407"/>
      <c r="P455" s="407"/>
      <c r="Q455" s="407"/>
      <c r="R455" s="407"/>
      <c r="S455" s="407"/>
      <c r="T455" s="407"/>
      <c r="U455" s="407"/>
      <c r="V455" s="407"/>
      <c r="W455" s="407"/>
      <c r="X455" s="407"/>
      <c r="Y455" s="407"/>
      <c r="Z455" s="407"/>
    </row>
    <row r="456" spans="1:26" ht="12.75" customHeight="1">
      <c r="A456" s="407"/>
      <c r="B456" s="407"/>
      <c r="C456" s="544"/>
      <c r="D456" s="544"/>
      <c r="E456" s="544"/>
      <c r="F456" s="407"/>
      <c r="G456" s="407"/>
      <c r="H456" s="407"/>
      <c r="I456" s="407"/>
      <c r="J456" s="407"/>
      <c r="K456" s="407"/>
      <c r="L456" s="407"/>
      <c r="M456" s="407"/>
      <c r="N456" s="407"/>
      <c r="O456" s="407"/>
      <c r="P456" s="407"/>
      <c r="Q456" s="407"/>
      <c r="R456" s="407"/>
      <c r="S456" s="407"/>
      <c r="T456" s="407"/>
      <c r="U456" s="407"/>
      <c r="V456" s="407"/>
      <c r="W456" s="407"/>
      <c r="X456" s="407"/>
      <c r="Y456" s="407"/>
      <c r="Z456" s="407"/>
    </row>
    <row r="457" spans="1:26" ht="12.75" customHeight="1">
      <c r="A457" s="407"/>
      <c r="B457" s="407"/>
      <c r="C457" s="544"/>
      <c r="D457" s="544"/>
      <c r="E457" s="544"/>
      <c r="F457" s="407"/>
      <c r="G457" s="407"/>
      <c r="H457" s="407"/>
      <c r="I457" s="407"/>
      <c r="J457" s="407"/>
      <c r="K457" s="407"/>
      <c r="L457" s="407"/>
      <c r="M457" s="407"/>
      <c r="N457" s="407"/>
      <c r="O457" s="407"/>
      <c r="P457" s="407"/>
      <c r="Q457" s="407"/>
      <c r="R457" s="407"/>
      <c r="S457" s="407"/>
      <c r="T457" s="407"/>
      <c r="U457" s="407"/>
      <c r="V457" s="407"/>
      <c r="W457" s="407"/>
      <c r="X457" s="407"/>
      <c r="Y457" s="407"/>
      <c r="Z457" s="407"/>
    </row>
    <row r="458" spans="1:26" ht="12.75" customHeight="1">
      <c r="A458" s="407"/>
      <c r="B458" s="407"/>
      <c r="C458" s="544"/>
      <c r="D458" s="544"/>
      <c r="E458" s="544"/>
      <c r="F458" s="407"/>
      <c r="G458" s="407"/>
      <c r="H458" s="407"/>
      <c r="I458" s="407"/>
      <c r="J458" s="407"/>
      <c r="K458" s="407"/>
      <c r="L458" s="407"/>
      <c r="M458" s="407"/>
      <c r="N458" s="407"/>
      <c r="O458" s="407"/>
      <c r="P458" s="407"/>
      <c r="Q458" s="407"/>
      <c r="R458" s="407"/>
      <c r="S458" s="407"/>
      <c r="T458" s="407"/>
      <c r="U458" s="407"/>
      <c r="V458" s="407"/>
      <c r="W458" s="407"/>
      <c r="X458" s="407"/>
      <c r="Y458" s="407"/>
      <c r="Z458" s="407"/>
    </row>
    <row r="459" spans="1:26" ht="12.75" customHeight="1">
      <c r="A459" s="407"/>
      <c r="B459" s="407"/>
      <c r="C459" s="544"/>
      <c r="D459" s="544"/>
      <c r="E459" s="544"/>
      <c r="F459" s="407"/>
      <c r="G459" s="407"/>
      <c r="H459" s="407"/>
      <c r="I459" s="407"/>
      <c r="J459" s="407"/>
      <c r="K459" s="407"/>
      <c r="L459" s="407"/>
      <c r="M459" s="407"/>
      <c r="N459" s="407"/>
      <c r="O459" s="407"/>
      <c r="P459" s="407"/>
      <c r="Q459" s="407"/>
      <c r="R459" s="407"/>
      <c r="S459" s="407"/>
      <c r="T459" s="407"/>
      <c r="U459" s="407"/>
      <c r="V459" s="407"/>
      <c r="W459" s="407"/>
      <c r="X459" s="407"/>
      <c r="Y459" s="407"/>
      <c r="Z459" s="407"/>
    </row>
    <row r="460" spans="1:26" ht="12.75" customHeight="1">
      <c r="A460" s="407"/>
      <c r="B460" s="407"/>
      <c r="C460" s="544"/>
      <c r="D460" s="544"/>
      <c r="E460" s="544"/>
      <c r="F460" s="407"/>
      <c r="G460" s="407"/>
      <c r="H460" s="407"/>
      <c r="I460" s="407"/>
      <c r="J460" s="407"/>
      <c r="K460" s="407"/>
      <c r="L460" s="407"/>
      <c r="M460" s="407"/>
      <c r="N460" s="407"/>
      <c r="O460" s="407"/>
      <c r="P460" s="407"/>
      <c r="Q460" s="407"/>
      <c r="R460" s="407"/>
      <c r="S460" s="407"/>
      <c r="T460" s="407"/>
      <c r="U460" s="407"/>
      <c r="V460" s="407"/>
      <c r="W460" s="407"/>
      <c r="X460" s="407"/>
      <c r="Y460" s="407"/>
      <c r="Z460" s="407"/>
    </row>
    <row r="461" spans="1:26" ht="12.75" customHeight="1">
      <c r="A461" s="407"/>
      <c r="B461" s="407"/>
      <c r="C461" s="544"/>
      <c r="D461" s="544"/>
      <c r="E461" s="544"/>
      <c r="F461" s="407"/>
      <c r="G461" s="407"/>
      <c r="H461" s="407"/>
      <c r="I461" s="407"/>
      <c r="J461" s="407"/>
      <c r="K461" s="407"/>
      <c r="L461" s="407"/>
      <c r="M461" s="407"/>
      <c r="N461" s="407"/>
      <c r="O461" s="407"/>
      <c r="P461" s="407"/>
      <c r="Q461" s="407"/>
      <c r="R461" s="407"/>
      <c r="S461" s="407"/>
      <c r="T461" s="407"/>
      <c r="U461" s="407"/>
      <c r="V461" s="407"/>
      <c r="W461" s="407"/>
      <c r="X461" s="407"/>
      <c r="Y461" s="407"/>
      <c r="Z461" s="407"/>
    </row>
    <row r="462" spans="1:26" ht="12.75" customHeight="1">
      <c r="A462" s="407"/>
      <c r="B462" s="407"/>
      <c r="C462" s="544"/>
      <c r="D462" s="544"/>
      <c r="E462" s="544"/>
      <c r="F462" s="407"/>
      <c r="G462" s="407"/>
      <c r="H462" s="407"/>
      <c r="I462" s="407"/>
      <c r="J462" s="407"/>
      <c r="K462" s="407"/>
      <c r="L462" s="407"/>
      <c r="M462" s="407"/>
      <c r="N462" s="407"/>
      <c r="O462" s="407"/>
      <c r="P462" s="407"/>
      <c r="Q462" s="407"/>
      <c r="R462" s="407"/>
      <c r="S462" s="407"/>
      <c r="T462" s="407"/>
      <c r="U462" s="407"/>
      <c r="V462" s="407"/>
      <c r="W462" s="407"/>
      <c r="X462" s="407"/>
      <c r="Y462" s="407"/>
      <c r="Z462" s="407"/>
    </row>
    <row r="463" spans="1:26" ht="12.75" customHeight="1">
      <c r="A463" s="407"/>
      <c r="B463" s="407"/>
      <c r="C463" s="544"/>
      <c r="D463" s="544"/>
      <c r="E463" s="544"/>
      <c r="F463" s="407"/>
      <c r="G463" s="407"/>
      <c r="H463" s="407"/>
      <c r="I463" s="407"/>
      <c r="J463" s="407"/>
      <c r="K463" s="407"/>
      <c r="L463" s="407"/>
      <c r="M463" s="407"/>
      <c r="N463" s="407"/>
      <c r="O463" s="407"/>
      <c r="P463" s="407"/>
      <c r="Q463" s="407"/>
      <c r="R463" s="407"/>
      <c r="S463" s="407"/>
      <c r="T463" s="407"/>
      <c r="U463" s="407"/>
      <c r="V463" s="407"/>
      <c r="W463" s="407"/>
      <c r="X463" s="407"/>
      <c r="Y463" s="407"/>
      <c r="Z463" s="407"/>
    </row>
    <row r="464" spans="1:26" ht="12.75" customHeight="1">
      <c r="A464" s="407"/>
      <c r="B464" s="407"/>
      <c r="C464" s="544"/>
      <c r="D464" s="544"/>
      <c r="E464" s="544"/>
      <c r="F464" s="407"/>
      <c r="G464" s="407"/>
      <c r="H464" s="407"/>
      <c r="I464" s="407"/>
      <c r="J464" s="407"/>
      <c r="K464" s="407"/>
      <c r="L464" s="407"/>
      <c r="M464" s="407"/>
      <c r="N464" s="407"/>
      <c r="O464" s="407"/>
      <c r="P464" s="407"/>
      <c r="Q464" s="407"/>
      <c r="R464" s="407"/>
      <c r="S464" s="407"/>
      <c r="T464" s="407"/>
      <c r="U464" s="407"/>
      <c r="V464" s="407"/>
      <c r="W464" s="407"/>
      <c r="X464" s="407"/>
      <c r="Y464" s="407"/>
      <c r="Z464" s="407"/>
    </row>
    <row r="465" spans="1:26" ht="12.75" customHeight="1">
      <c r="A465" s="407"/>
      <c r="B465" s="407"/>
      <c r="C465" s="544"/>
      <c r="D465" s="544"/>
      <c r="E465" s="544"/>
      <c r="F465" s="407"/>
      <c r="G465" s="407"/>
      <c r="H465" s="407"/>
      <c r="I465" s="407"/>
      <c r="J465" s="407"/>
      <c r="K465" s="407"/>
      <c r="L465" s="407"/>
      <c r="M465" s="407"/>
      <c r="N465" s="407"/>
      <c r="O465" s="407"/>
      <c r="P465" s="407"/>
      <c r="Q465" s="407"/>
      <c r="R465" s="407"/>
      <c r="S465" s="407"/>
      <c r="T465" s="407"/>
      <c r="U465" s="407"/>
      <c r="V465" s="407"/>
      <c r="W465" s="407"/>
      <c r="X465" s="407"/>
      <c r="Y465" s="407"/>
      <c r="Z465" s="407"/>
    </row>
    <row r="466" spans="1:26" ht="12.75" customHeight="1">
      <c r="A466" s="407"/>
      <c r="B466" s="407"/>
      <c r="C466" s="544"/>
      <c r="D466" s="544"/>
      <c r="E466" s="544"/>
      <c r="F466" s="407"/>
      <c r="G466" s="407"/>
      <c r="H466" s="407"/>
      <c r="I466" s="407"/>
      <c r="J466" s="407"/>
      <c r="K466" s="407"/>
      <c r="L466" s="407"/>
      <c r="M466" s="407"/>
      <c r="N466" s="407"/>
      <c r="O466" s="407"/>
      <c r="P466" s="407"/>
      <c r="Q466" s="407"/>
      <c r="R466" s="407"/>
      <c r="S466" s="407"/>
      <c r="T466" s="407"/>
      <c r="U466" s="407"/>
      <c r="V466" s="407"/>
      <c r="W466" s="407"/>
      <c r="X466" s="407"/>
      <c r="Y466" s="407"/>
      <c r="Z466" s="407"/>
    </row>
    <row r="467" spans="1:26" ht="12.75" customHeight="1">
      <c r="A467" s="407"/>
      <c r="B467" s="407"/>
      <c r="C467" s="544"/>
      <c r="D467" s="544"/>
      <c r="E467" s="544"/>
      <c r="F467" s="407"/>
      <c r="G467" s="407"/>
      <c r="H467" s="407"/>
      <c r="I467" s="407"/>
      <c r="J467" s="407"/>
      <c r="K467" s="407"/>
      <c r="L467" s="407"/>
      <c r="M467" s="407"/>
      <c r="N467" s="407"/>
      <c r="O467" s="407"/>
      <c r="P467" s="407"/>
      <c r="Q467" s="407"/>
      <c r="R467" s="407"/>
      <c r="S467" s="407"/>
      <c r="T467" s="407"/>
      <c r="U467" s="407"/>
      <c r="V467" s="407"/>
      <c r="W467" s="407"/>
      <c r="X467" s="407"/>
      <c r="Y467" s="407"/>
      <c r="Z467" s="407"/>
    </row>
    <row r="468" spans="1:26" ht="12.75" customHeight="1">
      <c r="A468" s="407"/>
      <c r="B468" s="407"/>
      <c r="C468" s="544"/>
      <c r="D468" s="544"/>
      <c r="E468" s="544"/>
      <c r="F468" s="407"/>
      <c r="G468" s="407"/>
      <c r="H468" s="407"/>
      <c r="I468" s="407"/>
      <c r="J468" s="407"/>
      <c r="K468" s="407"/>
      <c r="L468" s="407"/>
      <c r="M468" s="407"/>
      <c r="N468" s="407"/>
      <c r="O468" s="407"/>
      <c r="P468" s="407"/>
      <c r="Q468" s="407"/>
      <c r="R468" s="407"/>
      <c r="S468" s="407"/>
      <c r="T468" s="407"/>
      <c r="U468" s="407"/>
      <c r="V468" s="407"/>
      <c r="W468" s="407"/>
      <c r="X468" s="407"/>
      <c r="Y468" s="407"/>
      <c r="Z468" s="407"/>
    </row>
    <row r="469" spans="1:26" ht="12.75" customHeight="1">
      <c r="A469" s="407"/>
      <c r="B469" s="407"/>
      <c r="C469" s="544"/>
      <c r="D469" s="544"/>
      <c r="E469" s="544"/>
      <c r="F469" s="407"/>
      <c r="G469" s="407"/>
      <c r="H469" s="407"/>
      <c r="I469" s="407"/>
      <c r="J469" s="407"/>
      <c r="K469" s="407"/>
      <c r="L469" s="407"/>
      <c r="M469" s="407"/>
      <c r="N469" s="407"/>
      <c r="O469" s="407"/>
      <c r="P469" s="407"/>
      <c r="Q469" s="407"/>
      <c r="R469" s="407"/>
      <c r="S469" s="407"/>
      <c r="T469" s="407"/>
      <c r="U469" s="407"/>
      <c r="V469" s="407"/>
      <c r="W469" s="407"/>
      <c r="X469" s="407"/>
      <c r="Y469" s="407"/>
      <c r="Z469" s="407"/>
    </row>
    <row r="470" spans="1:26" ht="12.75" customHeight="1">
      <c r="A470" s="407"/>
      <c r="B470" s="407"/>
      <c r="C470" s="544"/>
      <c r="D470" s="544"/>
      <c r="E470" s="544"/>
      <c r="F470" s="407"/>
      <c r="G470" s="407"/>
      <c r="H470" s="407"/>
      <c r="I470" s="407"/>
      <c r="J470" s="407"/>
      <c r="K470" s="407"/>
      <c r="L470" s="407"/>
      <c r="M470" s="407"/>
      <c r="N470" s="407"/>
      <c r="O470" s="407"/>
      <c r="P470" s="407"/>
      <c r="Q470" s="407"/>
      <c r="R470" s="407"/>
      <c r="S470" s="407"/>
      <c r="T470" s="407"/>
      <c r="U470" s="407"/>
      <c r="V470" s="407"/>
      <c r="W470" s="407"/>
      <c r="X470" s="407"/>
      <c r="Y470" s="407"/>
      <c r="Z470" s="407"/>
    </row>
    <row r="471" spans="1:26" ht="12.75" customHeight="1">
      <c r="A471" s="407"/>
      <c r="B471" s="407"/>
      <c r="C471" s="544"/>
      <c r="D471" s="544"/>
      <c r="E471" s="544"/>
      <c r="F471" s="407"/>
      <c r="G471" s="407"/>
      <c r="H471" s="407"/>
      <c r="I471" s="407"/>
      <c r="J471" s="407"/>
      <c r="K471" s="407"/>
      <c r="L471" s="407"/>
      <c r="M471" s="407"/>
      <c r="N471" s="407"/>
      <c r="O471" s="407"/>
      <c r="P471" s="407"/>
      <c r="Q471" s="407"/>
      <c r="R471" s="407"/>
      <c r="S471" s="407"/>
      <c r="T471" s="407"/>
      <c r="U471" s="407"/>
      <c r="V471" s="407"/>
      <c r="W471" s="407"/>
      <c r="X471" s="407"/>
      <c r="Y471" s="407"/>
      <c r="Z471" s="407"/>
    </row>
    <row r="472" spans="1:26" ht="12.75" customHeight="1">
      <c r="A472" s="407"/>
      <c r="B472" s="407"/>
      <c r="C472" s="544"/>
      <c r="D472" s="544"/>
      <c r="E472" s="544"/>
      <c r="F472" s="407"/>
      <c r="G472" s="407"/>
      <c r="H472" s="407"/>
      <c r="I472" s="407"/>
      <c r="J472" s="407"/>
      <c r="K472" s="407"/>
      <c r="L472" s="407"/>
      <c r="M472" s="407"/>
      <c r="N472" s="407"/>
      <c r="O472" s="407"/>
      <c r="P472" s="407"/>
      <c r="Q472" s="407"/>
      <c r="R472" s="407"/>
      <c r="S472" s="407"/>
      <c r="T472" s="407"/>
      <c r="U472" s="407"/>
      <c r="V472" s="407"/>
      <c r="W472" s="407"/>
      <c r="X472" s="407"/>
      <c r="Y472" s="407"/>
      <c r="Z472" s="407"/>
    </row>
    <row r="473" spans="1:26" ht="12.75" customHeight="1">
      <c r="A473" s="407"/>
      <c r="B473" s="407"/>
      <c r="C473" s="544"/>
      <c r="D473" s="544"/>
      <c r="E473" s="544"/>
      <c r="F473" s="407"/>
      <c r="G473" s="407"/>
      <c r="H473" s="407"/>
      <c r="I473" s="407"/>
      <c r="J473" s="407"/>
      <c r="K473" s="407"/>
      <c r="L473" s="407"/>
      <c r="M473" s="407"/>
      <c r="N473" s="407"/>
      <c r="O473" s="407"/>
      <c r="P473" s="407"/>
      <c r="Q473" s="407"/>
      <c r="R473" s="407"/>
      <c r="S473" s="407"/>
      <c r="T473" s="407"/>
      <c r="U473" s="407"/>
      <c r="V473" s="407"/>
      <c r="W473" s="407"/>
      <c r="X473" s="407"/>
      <c r="Y473" s="407"/>
      <c r="Z473" s="407"/>
    </row>
    <row r="474" spans="1:26" ht="12.75" customHeight="1">
      <c r="A474" s="407"/>
      <c r="B474" s="407"/>
      <c r="C474" s="544"/>
      <c r="D474" s="544"/>
      <c r="E474" s="544"/>
      <c r="F474" s="407"/>
      <c r="G474" s="407"/>
      <c r="H474" s="407"/>
      <c r="I474" s="407"/>
      <c r="J474" s="407"/>
      <c r="K474" s="407"/>
      <c r="L474" s="407"/>
      <c r="M474" s="407"/>
      <c r="N474" s="407"/>
      <c r="O474" s="407"/>
      <c r="P474" s="407"/>
      <c r="Q474" s="407"/>
      <c r="R474" s="407"/>
      <c r="S474" s="407"/>
      <c r="T474" s="407"/>
      <c r="U474" s="407"/>
      <c r="V474" s="407"/>
      <c r="W474" s="407"/>
      <c r="X474" s="407"/>
      <c r="Y474" s="407"/>
      <c r="Z474" s="407"/>
    </row>
    <row r="475" spans="1:26" ht="12.75" customHeight="1">
      <c r="A475" s="407"/>
      <c r="B475" s="407"/>
      <c r="C475" s="544"/>
      <c r="D475" s="544"/>
      <c r="E475" s="544"/>
      <c r="F475" s="407"/>
      <c r="G475" s="407"/>
      <c r="H475" s="407"/>
      <c r="I475" s="407"/>
      <c r="J475" s="407"/>
      <c r="K475" s="407"/>
      <c r="L475" s="407"/>
      <c r="M475" s="407"/>
      <c r="N475" s="407"/>
      <c r="O475" s="407"/>
      <c r="P475" s="407"/>
      <c r="Q475" s="407"/>
      <c r="R475" s="407"/>
      <c r="S475" s="407"/>
      <c r="T475" s="407"/>
      <c r="U475" s="407"/>
      <c r="V475" s="407"/>
      <c r="W475" s="407"/>
      <c r="X475" s="407"/>
      <c r="Y475" s="407"/>
      <c r="Z475" s="407"/>
    </row>
    <row r="476" spans="1:26" ht="12.75" customHeight="1">
      <c r="A476" s="407"/>
      <c r="B476" s="407"/>
      <c r="C476" s="544"/>
      <c r="D476" s="544"/>
      <c r="E476" s="544"/>
      <c r="F476" s="407"/>
      <c r="G476" s="407"/>
      <c r="H476" s="407"/>
      <c r="I476" s="407"/>
      <c r="J476" s="407"/>
      <c r="K476" s="407"/>
      <c r="L476" s="407"/>
      <c r="M476" s="407"/>
      <c r="N476" s="407"/>
      <c r="O476" s="407"/>
      <c r="P476" s="407"/>
      <c r="Q476" s="407"/>
      <c r="R476" s="407"/>
      <c r="S476" s="407"/>
      <c r="T476" s="407"/>
      <c r="U476" s="407"/>
      <c r="V476" s="407"/>
      <c r="W476" s="407"/>
      <c r="X476" s="407"/>
      <c r="Y476" s="407"/>
      <c r="Z476" s="407"/>
    </row>
    <row r="477" spans="1:26" ht="12.75" customHeight="1">
      <c r="A477" s="407"/>
      <c r="B477" s="407"/>
      <c r="C477" s="544"/>
      <c r="D477" s="544"/>
      <c r="E477" s="544"/>
      <c r="F477" s="407"/>
      <c r="G477" s="407"/>
      <c r="H477" s="407"/>
      <c r="I477" s="407"/>
      <c r="J477" s="407"/>
      <c r="K477" s="407"/>
      <c r="L477" s="407"/>
      <c r="M477" s="407"/>
      <c r="N477" s="407"/>
      <c r="O477" s="407"/>
      <c r="P477" s="407"/>
      <c r="Q477" s="407"/>
      <c r="R477" s="407"/>
      <c r="S477" s="407"/>
      <c r="T477" s="407"/>
      <c r="U477" s="407"/>
      <c r="V477" s="407"/>
      <c r="W477" s="407"/>
      <c r="X477" s="407"/>
      <c r="Y477" s="407"/>
      <c r="Z477" s="407"/>
    </row>
    <row r="478" spans="1:26" ht="12.75" customHeight="1">
      <c r="A478" s="407"/>
      <c r="B478" s="407"/>
      <c r="C478" s="544"/>
      <c r="D478" s="544"/>
      <c r="E478" s="544"/>
      <c r="F478" s="407"/>
      <c r="G478" s="407"/>
      <c r="H478" s="407"/>
      <c r="I478" s="407"/>
      <c r="J478" s="407"/>
      <c r="K478" s="407"/>
      <c r="L478" s="407"/>
      <c r="M478" s="407"/>
      <c r="N478" s="407"/>
      <c r="O478" s="407"/>
      <c r="P478" s="407"/>
      <c r="Q478" s="407"/>
      <c r="R478" s="407"/>
      <c r="S478" s="407"/>
      <c r="T478" s="407"/>
      <c r="U478" s="407"/>
      <c r="V478" s="407"/>
      <c r="W478" s="407"/>
      <c r="X478" s="407"/>
      <c r="Y478" s="407"/>
      <c r="Z478" s="407"/>
    </row>
    <row r="479" spans="1:26" ht="12.75" customHeight="1">
      <c r="A479" s="407"/>
      <c r="B479" s="407"/>
      <c r="C479" s="544"/>
      <c r="D479" s="544"/>
      <c r="E479" s="544"/>
      <c r="F479" s="407"/>
      <c r="G479" s="407"/>
      <c r="H479" s="407"/>
      <c r="I479" s="407"/>
      <c r="J479" s="407"/>
      <c r="K479" s="407"/>
      <c r="L479" s="407"/>
      <c r="M479" s="407"/>
      <c r="N479" s="407"/>
      <c r="O479" s="407"/>
      <c r="P479" s="407"/>
      <c r="Q479" s="407"/>
      <c r="R479" s="407"/>
      <c r="S479" s="407"/>
      <c r="T479" s="407"/>
      <c r="U479" s="407"/>
      <c r="V479" s="407"/>
      <c r="W479" s="407"/>
      <c r="X479" s="407"/>
      <c r="Y479" s="407"/>
      <c r="Z479" s="407"/>
    </row>
    <row r="480" spans="1:26" ht="12.75" customHeight="1">
      <c r="A480" s="407"/>
      <c r="B480" s="407"/>
      <c r="C480" s="544"/>
      <c r="D480" s="544"/>
      <c r="E480" s="544"/>
      <c r="F480" s="407"/>
      <c r="G480" s="407"/>
      <c r="H480" s="407"/>
      <c r="I480" s="407"/>
      <c r="J480" s="407"/>
      <c r="K480" s="407"/>
      <c r="L480" s="407"/>
      <c r="M480" s="407"/>
      <c r="N480" s="407"/>
      <c r="O480" s="407"/>
      <c r="P480" s="407"/>
      <c r="Q480" s="407"/>
      <c r="R480" s="407"/>
      <c r="S480" s="407"/>
      <c r="T480" s="407"/>
      <c r="U480" s="407"/>
      <c r="V480" s="407"/>
      <c r="W480" s="407"/>
      <c r="X480" s="407"/>
      <c r="Y480" s="407"/>
      <c r="Z480" s="407"/>
    </row>
    <row r="481" spans="1:26" ht="12.75" customHeight="1">
      <c r="A481" s="407"/>
      <c r="B481" s="407"/>
      <c r="C481" s="544"/>
      <c r="D481" s="544"/>
      <c r="E481" s="544"/>
      <c r="F481" s="407"/>
      <c r="G481" s="407"/>
      <c r="H481" s="407"/>
      <c r="I481" s="407"/>
      <c r="J481" s="407"/>
      <c r="K481" s="407"/>
      <c r="L481" s="407"/>
      <c r="M481" s="407"/>
      <c r="N481" s="407"/>
      <c r="O481" s="407"/>
      <c r="P481" s="407"/>
      <c r="Q481" s="407"/>
      <c r="R481" s="407"/>
      <c r="S481" s="407"/>
      <c r="T481" s="407"/>
      <c r="U481" s="407"/>
      <c r="V481" s="407"/>
      <c r="W481" s="407"/>
      <c r="X481" s="407"/>
      <c r="Y481" s="407"/>
      <c r="Z481" s="407"/>
    </row>
    <row r="482" spans="1:26" ht="12.75" customHeight="1">
      <c r="A482" s="407"/>
      <c r="B482" s="407"/>
      <c r="C482" s="544"/>
      <c r="D482" s="544"/>
      <c r="E482" s="544"/>
      <c r="F482" s="407"/>
      <c r="G482" s="407"/>
      <c r="H482" s="407"/>
      <c r="I482" s="407"/>
      <c r="J482" s="407"/>
      <c r="K482" s="407"/>
      <c r="L482" s="407"/>
      <c r="M482" s="407"/>
      <c r="N482" s="407"/>
      <c r="O482" s="407"/>
      <c r="P482" s="407"/>
      <c r="Q482" s="407"/>
      <c r="R482" s="407"/>
      <c r="S482" s="407"/>
      <c r="T482" s="407"/>
      <c r="U482" s="407"/>
      <c r="V482" s="407"/>
      <c r="W482" s="407"/>
      <c r="X482" s="407"/>
      <c r="Y482" s="407"/>
      <c r="Z482" s="407"/>
    </row>
    <row r="483" spans="1:26" ht="12.75" customHeight="1">
      <c r="A483" s="407"/>
      <c r="B483" s="407"/>
      <c r="C483" s="544"/>
      <c r="D483" s="544"/>
      <c r="E483" s="544"/>
      <c r="F483" s="407"/>
      <c r="G483" s="407"/>
      <c r="H483" s="407"/>
      <c r="I483" s="407"/>
      <c r="J483" s="407"/>
      <c r="K483" s="407"/>
      <c r="L483" s="407"/>
      <c r="M483" s="407"/>
      <c r="N483" s="407"/>
      <c r="O483" s="407"/>
      <c r="P483" s="407"/>
      <c r="Q483" s="407"/>
      <c r="R483" s="407"/>
      <c r="S483" s="407"/>
      <c r="T483" s="407"/>
      <c r="U483" s="407"/>
      <c r="V483" s="407"/>
      <c r="W483" s="407"/>
      <c r="X483" s="407"/>
      <c r="Y483" s="407"/>
      <c r="Z483" s="407"/>
    </row>
    <row r="484" spans="1:26" ht="12.75" customHeight="1">
      <c r="A484" s="407"/>
      <c r="B484" s="407"/>
      <c r="C484" s="544"/>
      <c r="D484" s="544"/>
      <c r="E484" s="544"/>
      <c r="F484" s="407"/>
      <c r="G484" s="407"/>
      <c r="H484" s="407"/>
      <c r="I484" s="407"/>
      <c r="J484" s="407"/>
      <c r="K484" s="407"/>
      <c r="L484" s="407"/>
      <c r="M484" s="407"/>
      <c r="N484" s="407"/>
      <c r="O484" s="407"/>
      <c r="P484" s="407"/>
      <c r="Q484" s="407"/>
      <c r="R484" s="407"/>
      <c r="S484" s="407"/>
      <c r="T484" s="407"/>
      <c r="U484" s="407"/>
      <c r="V484" s="407"/>
      <c r="W484" s="407"/>
      <c r="X484" s="407"/>
      <c r="Y484" s="407"/>
      <c r="Z484" s="407"/>
    </row>
    <row r="485" spans="1:26" ht="12.75" customHeight="1">
      <c r="A485" s="407"/>
      <c r="B485" s="407"/>
      <c r="C485" s="544"/>
      <c r="D485" s="544"/>
      <c r="E485" s="544"/>
      <c r="F485" s="407"/>
      <c r="G485" s="407"/>
      <c r="H485" s="407"/>
      <c r="I485" s="407"/>
      <c r="J485" s="407"/>
      <c r="K485" s="407"/>
      <c r="L485" s="407"/>
      <c r="M485" s="407"/>
      <c r="N485" s="407"/>
      <c r="O485" s="407"/>
      <c r="P485" s="407"/>
      <c r="Q485" s="407"/>
      <c r="R485" s="407"/>
      <c r="S485" s="407"/>
      <c r="T485" s="407"/>
      <c r="U485" s="407"/>
      <c r="V485" s="407"/>
      <c r="W485" s="407"/>
      <c r="X485" s="407"/>
      <c r="Y485" s="407"/>
      <c r="Z485" s="407"/>
    </row>
    <row r="486" spans="1:26" ht="12.75" customHeight="1">
      <c r="A486" s="407"/>
      <c r="B486" s="407"/>
      <c r="C486" s="544"/>
      <c r="D486" s="544"/>
      <c r="E486" s="544"/>
      <c r="F486" s="407"/>
      <c r="G486" s="407"/>
      <c r="H486" s="407"/>
      <c r="I486" s="407"/>
      <c r="J486" s="407"/>
      <c r="K486" s="407"/>
      <c r="L486" s="407"/>
      <c r="M486" s="407"/>
      <c r="N486" s="407"/>
      <c r="O486" s="407"/>
      <c r="P486" s="407"/>
      <c r="Q486" s="407"/>
      <c r="R486" s="407"/>
      <c r="S486" s="407"/>
      <c r="T486" s="407"/>
      <c r="U486" s="407"/>
      <c r="V486" s="407"/>
      <c r="W486" s="407"/>
      <c r="X486" s="407"/>
      <c r="Y486" s="407"/>
      <c r="Z486" s="407"/>
    </row>
    <row r="487" spans="1:26" ht="12.75" customHeight="1">
      <c r="A487" s="407"/>
      <c r="B487" s="407"/>
      <c r="C487" s="544"/>
      <c r="D487" s="544"/>
      <c r="E487" s="544"/>
      <c r="F487" s="407"/>
      <c r="G487" s="407"/>
      <c r="H487" s="407"/>
      <c r="I487" s="407"/>
      <c r="J487" s="407"/>
      <c r="K487" s="407"/>
      <c r="L487" s="407"/>
      <c r="M487" s="407"/>
      <c r="N487" s="407"/>
      <c r="O487" s="407"/>
      <c r="P487" s="407"/>
      <c r="Q487" s="407"/>
      <c r="R487" s="407"/>
      <c r="S487" s="407"/>
      <c r="T487" s="407"/>
      <c r="U487" s="407"/>
      <c r="V487" s="407"/>
      <c r="W487" s="407"/>
      <c r="X487" s="407"/>
      <c r="Y487" s="407"/>
      <c r="Z487" s="407"/>
    </row>
    <row r="488" spans="1:26" ht="12.75" customHeight="1">
      <c r="A488" s="407"/>
      <c r="B488" s="407"/>
      <c r="C488" s="544"/>
      <c r="D488" s="544"/>
      <c r="E488" s="544"/>
      <c r="F488" s="407"/>
      <c r="G488" s="407"/>
      <c r="H488" s="407"/>
      <c r="I488" s="407"/>
      <c r="J488" s="407"/>
      <c r="K488" s="407"/>
      <c r="L488" s="407"/>
      <c r="M488" s="407"/>
      <c r="N488" s="407"/>
      <c r="O488" s="407"/>
      <c r="P488" s="407"/>
      <c r="Q488" s="407"/>
      <c r="R488" s="407"/>
      <c r="S488" s="407"/>
      <c r="T488" s="407"/>
      <c r="U488" s="407"/>
      <c r="V488" s="407"/>
      <c r="W488" s="407"/>
      <c r="X488" s="407"/>
      <c r="Y488" s="407"/>
      <c r="Z488" s="407"/>
    </row>
    <row r="489" spans="1:26" ht="12.75" customHeight="1">
      <c r="A489" s="407"/>
      <c r="B489" s="407"/>
      <c r="C489" s="544"/>
      <c r="D489" s="544"/>
      <c r="E489" s="544"/>
      <c r="F489" s="407"/>
      <c r="G489" s="407"/>
      <c r="H489" s="407"/>
      <c r="I489" s="407"/>
      <c r="J489" s="407"/>
      <c r="K489" s="407"/>
      <c r="L489" s="407"/>
      <c r="M489" s="407"/>
      <c r="N489" s="407"/>
      <c r="O489" s="407"/>
      <c r="P489" s="407"/>
      <c r="Q489" s="407"/>
      <c r="R489" s="407"/>
      <c r="S489" s="407"/>
      <c r="T489" s="407"/>
      <c r="U489" s="407"/>
      <c r="V489" s="407"/>
      <c r="W489" s="407"/>
      <c r="X489" s="407"/>
      <c r="Y489" s="407"/>
      <c r="Z489" s="407"/>
    </row>
    <row r="490" spans="1:26" ht="12.75" customHeight="1">
      <c r="A490" s="407"/>
      <c r="B490" s="407"/>
      <c r="C490" s="544"/>
      <c r="D490" s="544"/>
      <c r="E490" s="544"/>
      <c r="F490" s="407"/>
      <c r="G490" s="407"/>
      <c r="H490" s="407"/>
      <c r="I490" s="407"/>
      <c r="J490" s="407"/>
      <c r="K490" s="407"/>
      <c r="L490" s="407"/>
      <c r="M490" s="407"/>
      <c r="N490" s="407"/>
      <c r="O490" s="407"/>
      <c r="P490" s="407"/>
      <c r="Q490" s="407"/>
      <c r="R490" s="407"/>
      <c r="S490" s="407"/>
      <c r="T490" s="407"/>
      <c r="U490" s="407"/>
      <c r="V490" s="407"/>
      <c r="W490" s="407"/>
      <c r="X490" s="407"/>
      <c r="Y490" s="407"/>
      <c r="Z490" s="407"/>
    </row>
    <row r="491" spans="1:26" ht="12.75" customHeight="1">
      <c r="A491" s="407"/>
      <c r="B491" s="407"/>
      <c r="C491" s="544"/>
      <c r="D491" s="544"/>
      <c r="E491" s="544"/>
      <c r="F491" s="407"/>
      <c r="G491" s="407"/>
      <c r="H491" s="407"/>
      <c r="I491" s="407"/>
      <c r="J491" s="407"/>
      <c r="K491" s="407"/>
      <c r="L491" s="407"/>
      <c r="M491" s="407"/>
      <c r="N491" s="407"/>
      <c r="O491" s="407"/>
      <c r="P491" s="407"/>
      <c r="Q491" s="407"/>
      <c r="R491" s="407"/>
      <c r="S491" s="407"/>
      <c r="T491" s="407"/>
      <c r="U491" s="407"/>
      <c r="V491" s="407"/>
      <c r="W491" s="407"/>
      <c r="X491" s="407"/>
      <c r="Y491" s="407"/>
      <c r="Z491" s="407"/>
    </row>
    <row r="492" spans="1:26" ht="12.75" customHeight="1">
      <c r="A492" s="407"/>
      <c r="B492" s="407"/>
      <c r="C492" s="544"/>
      <c r="D492" s="544"/>
      <c r="E492" s="544"/>
      <c r="F492" s="407"/>
      <c r="G492" s="407"/>
      <c r="H492" s="407"/>
      <c r="I492" s="407"/>
      <c r="J492" s="407"/>
      <c r="K492" s="407"/>
      <c r="L492" s="407"/>
      <c r="M492" s="407"/>
      <c r="N492" s="407"/>
      <c r="O492" s="407"/>
      <c r="P492" s="407"/>
      <c r="Q492" s="407"/>
      <c r="R492" s="407"/>
      <c r="S492" s="407"/>
      <c r="T492" s="407"/>
      <c r="U492" s="407"/>
      <c r="V492" s="407"/>
      <c r="W492" s="407"/>
      <c r="X492" s="407"/>
      <c r="Y492" s="407"/>
      <c r="Z492" s="407"/>
    </row>
    <row r="493" spans="1:26" ht="12.75" customHeight="1">
      <c r="A493" s="407"/>
      <c r="B493" s="407"/>
      <c r="C493" s="544"/>
      <c r="D493" s="544"/>
      <c r="E493" s="544"/>
      <c r="F493" s="407"/>
      <c r="G493" s="407"/>
      <c r="H493" s="407"/>
      <c r="I493" s="407"/>
      <c r="J493" s="407"/>
      <c r="K493" s="407"/>
      <c r="L493" s="407"/>
      <c r="M493" s="407"/>
      <c r="N493" s="407"/>
      <c r="O493" s="407"/>
      <c r="P493" s="407"/>
      <c r="Q493" s="407"/>
      <c r="R493" s="407"/>
      <c r="S493" s="407"/>
      <c r="T493" s="407"/>
      <c r="U493" s="407"/>
      <c r="V493" s="407"/>
      <c r="W493" s="407"/>
      <c r="X493" s="407"/>
      <c r="Y493" s="407"/>
      <c r="Z493" s="407"/>
    </row>
    <row r="494" spans="1:26" ht="12.75" customHeight="1">
      <c r="A494" s="407"/>
      <c r="B494" s="407"/>
      <c r="C494" s="544"/>
      <c r="D494" s="544"/>
      <c r="E494" s="544"/>
      <c r="F494" s="407"/>
      <c r="G494" s="407"/>
      <c r="H494" s="407"/>
      <c r="I494" s="407"/>
      <c r="J494" s="407"/>
      <c r="K494" s="407"/>
      <c r="L494" s="407"/>
      <c r="M494" s="407"/>
      <c r="N494" s="407"/>
      <c r="O494" s="407"/>
      <c r="P494" s="407"/>
      <c r="Q494" s="407"/>
      <c r="R494" s="407"/>
      <c r="S494" s="407"/>
      <c r="T494" s="407"/>
      <c r="U494" s="407"/>
      <c r="V494" s="407"/>
      <c r="W494" s="407"/>
      <c r="X494" s="407"/>
      <c r="Y494" s="407"/>
      <c r="Z494" s="407"/>
    </row>
    <row r="495" spans="1:26" ht="12.75" customHeight="1">
      <c r="A495" s="407"/>
      <c r="B495" s="407"/>
      <c r="C495" s="544"/>
      <c r="D495" s="544"/>
      <c r="E495" s="544"/>
      <c r="F495" s="407"/>
      <c r="G495" s="407"/>
      <c r="H495" s="407"/>
      <c r="I495" s="407"/>
      <c r="J495" s="407"/>
      <c r="K495" s="407"/>
      <c r="L495" s="407"/>
      <c r="M495" s="407"/>
      <c r="N495" s="407"/>
      <c r="O495" s="407"/>
      <c r="P495" s="407"/>
      <c r="Q495" s="407"/>
      <c r="R495" s="407"/>
      <c r="S495" s="407"/>
      <c r="T495" s="407"/>
      <c r="U495" s="407"/>
      <c r="V495" s="407"/>
      <c r="W495" s="407"/>
      <c r="X495" s="407"/>
      <c r="Y495" s="407"/>
      <c r="Z495" s="407"/>
    </row>
    <row r="496" spans="1:26" ht="12.75" customHeight="1">
      <c r="A496" s="407"/>
      <c r="B496" s="407"/>
      <c r="C496" s="544"/>
      <c r="D496" s="544"/>
      <c r="E496" s="544"/>
      <c r="F496" s="407"/>
      <c r="G496" s="407"/>
      <c r="H496" s="407"/>
      <c r="I496" s="407"/>
      <c r="J496" s="407"/>
      <c r="K496" s="407"/>
      <c r="L496" s="407"/>
      <c r="M496" s="407"/>
      <c r="N496" s="407"/>
      <c r="O496" s="407"/>
      <c r="P496" s="407"/>
      <c r="Q496" s="407"/>
      <c r="R496" s="407"/>
      <c r="S496" s="407"/>
      <c r="T496" s="407"/>
      <c r="U496" s="407"/>
      <c r="V496" s="407"/>
      <c r="W496" s="407"/>
      <c r="X496" s="407"/>
      <c r="Y496" s="407"/>
      <c r="Z496" s="407"/>
    </row>
    <row r="497" spans="1:26" ht="12.75" customHeight="1">
      <c r="A497" s="407"/>
      <c r="B497" s="407"/>
      <c r="C497" s="544"/>
      <c r="D497" s="544"/>
      <c r="E497" s="544"/>
      <c r="F497" s="407"/>
      <c r="G497" s="407"/>
      <c r="H497" s="407"/>
      <c r="I497" s="407"/>
      <c r="J497" s="407"/>
      <c r="K497" s="407"/>
      <c r="L497" s="407"/>
      <c r="M497" s="407"/>
      <c r="N497" s="407"/>
      <c r="O497" s="407"/>
      <c r="P497" s="407"/>
      <c r="Q497" s="407"/>
      <c r="R497" s="407"/>
      <c r="S497" s="407"/>
      <c r="T497" s="407"/>
      <c r="U497" s="407"/>
      <c r="V497" s="407"/>
      <c r="W497" s="407"/>
      <c r="X497" s="407"/>
      <c r="Y497" s="407"/>
      <c r="Z497" s="407"/>
    </row>
    <row r="498" spans="1:26" ht="12.75" customHeight="1">
      <c r="A498" s="407"/>
      <c r="B498" s="407"/>
      <c r="C498" s="544"/>
      <c r="D498" s="544"/>
      <c r="E498" s="544"/>
      <c r="F498" s="407"/>
      <c r="G498" s="407"/>
      <c r="H498" s="407"/>
      <c r="I498" s="407"/>
      <c r="J498" s="407"/>
      <c r="K498" s="407"/>
      <c r="L498" s="407"/>
      <c r="M498" s="407"/>
      <c r="N498" s="407"/>
      <c r="O498" s="407"/>
      <c r="P498" s="407"/>
      <c r="Q498" s="407"/>
      <c r="R498" s="407"/>
      <c r="S498" s="407"/>
      <c r="T498" s="407"/>
      <c r="U498" s="407"/>
      <c r="V498" s="407"/>
      <c r="W498" s="407"/>
      <c r="X498" s="407"/>
      <c r="Y498" s="407"/>
      <c r="Z498" s="407"/>
    </row>
    <row r="499" spans="1:26" ht="12.75" customHeight="1">
      <c r="A499" s="407"/>
      <c r="B499" s="407"/>
      <c r="C499" s="544"/>
      <c r="D499" s="544"/>
      <c r="E499" s="544"/>
      <c r="F499" s="407"/>
      <c r="G499" s="407"/>
      <c r="H499" s="407"/>
      <c r="I499" s="407"/>
      <c r="J499" s="407"/>
      <c r="K499" s="407"/>
      <c r="L499" s="407"/>
      <c r="M499" s="407"/>
      <c r="N499" s="407"/>
      <c r="O499" s="407"/>
      <c r="P499" s="407"/>
      <c r="Q499" s="407"/>
      <c r="R499" s="407"/>
      <c r="S499" s="407"/>
      <c r="T499" s="407"/>
      <c r="U499" s="407"/>
      <c r="V499" s="407"/>
      <c r="W499" s="407"/>
      <c r="X499" s="407"/>
      <c r="Y499" s="407"/>
      <c r="Z499" s="407"/>
    </row>
    <row r="500" spans="1:26" ht="12.75" customHeight="1">
      <c r="A500" s="407"/>
      <c r="B500" s="407"/>
      <c r="C500" s="544"/>
      <c r="D500" s="544"/>
      <c r="E500" s="544"/>
      <c r="F500" s="407"/>
      <c r="G500" s="407"/>
      <c r="H500" s="407"/>
      <c r="I500" s="407"/>
      <c r="J500" s="407"/>
      <c r="K500" s="407"/>
      <c r="L500" s="407"/>
      <c r="M500" s="407"/>
      <c r="N500" s="407"/>
      <c r="O500" s="407"/>
      <c r="P500" s="407"/>
      <c r="Q500" s="407"/>
      <c r="R500" s="407"/>
      <c r="S500" s="407"/>
      <c r="T500" s="407"/>
      <c r="U500" s="407"/>
      <c r="V500" s="407"/>
      <c r="W500" s="407"/>
      <c r="X500" s="407"/>
      <c r="Y500" s="407"/>
      <c r="Z500" s="407"/>
    </row>
    <row r="501" spans="1:26" ht="12.75" customHeight="1">
      <c r="A501" s="407"/>
      <c r="B501" s="407"/>
      <c r="C501" s="544"/>
      <c r="D501" s="544"/>
      <c r="E501" s="544"/>
      <c r="F501" s="407"/>
      <c r="G501" s="407"/>
      <c r="H501" s="407"/>
      <c r="I501" s="407"/>
      <c r="J501" s="407"/>
      <c r="K501" s="407"/>
      <c r="L501" s="407"/>
      <c r="M501" s="407"/>
      <c r="N501" s="407"/>
      <c r="O501" s="407"/>
      <c r="P501" s="407"/>
      <c r="Q501" s="407"/>
      <c r="R501" s="407"/>
      <c r="S501" s="407"/>
      <c r="T501" s="407"/>
      <c r="U501" s="407"/>
      <c r="V501" s="407"/>
      <c r="W501" s="407"/>
      <c r="X501" s="407"/>
      <c r="Y501" s="407"/>
      <c r="Z501" s="407"/>
    </row>
    <row r="502" spans="1:26" ht="12.75" customHeight="1">
      <c r="A502" s="407"/>
      <c r="B502" s="407"/>
      <c r="C502" s="544"/>
      <c r="D502" s="544"/>
      <c r="E502" s="544"/>
      <c r="F502" s="407"/>
      <c r="G502" s="407"/>
      <c r="H502" s="407"/>
      <c r="I502" s="407"/>
      <c r="J502" s="407"/>
      <c r="K502" s="407"/>
      <c r="L502" s="407"/>
      <c r="M502" s="407"/>
      <c r="N502" s="407"/>
      <c r="O502" s="407"/>
      <c r="P502" s="407"/>
      <c r="Q502" s="407"/>
      <c r="R502" s="407"/>
      <c r="S502" s="407"/>
      <c r="T502" s="407"/>
      <c r="U502" s="407"/>
      <c r="V502" s="407"/>
      <c r="W502" s="407"/>
      <c r="X502" s="407"/>
      <c r="Y502" s="407"/>
      <c r="Z502" s="407"/>
    </row>
    <row r="503" spans="1:26" ht="12.75" customHeight="1">
      <c r="A503" s="407"/>
      <c r="B503" s="407"/>
      <c r="C503" s="544"/>
      <c r="D503" s="544"/>
      <c r="E503" s="544"/>
      <c r="F503" s="407"/>
      <c r="G503" s="407"/>
      <c r="H503" s="407"/>
      <c r="I503" s="407"/>
      <c r="J503" s="407"/>
      <c r="K503" s="407"/>
      <c r="L503" s="407"/>
      <c r="M503" s="407"/>
      <c r="N503" s="407"/>
      <c r="O503" s="407"/>
      <c r="P503" s="407"/>
      <c r="Q503" s="407"/>
      <c r="R503" s="407"/>
      <c r="S503" s="407"/>
      <c r="T503" s="407"/>
      <c r="U503" s="407"/>
      <c r="V503" s="407"/>
      <c r="W503" s="407"/>
      <c r="X503" s="407"/>
      <c r="Y503" s="407"/>
      <c r="Z503" s="407"/>
    </row>
    <row r="504" spans="1:26" ht="12.75" customHeight="1">
      <c r="A504" s="407"/>
      <c r="B504" s="407"/>
      <c r="C504" s="544"/>
      <c r="D504" s="544"/>
      <c r="E504" s="544"/>
      <c r="F504" s="407"/>
      <c r="G504" s="407"/>
      <c r="H504" s="407"/>
      <c r="I504" s="407"/>
      <c r="J504" s="407"/>
      <c r="K504" s="407"/>
      <c r="L504" s="407"/>
      <c r="M504" s="407"/>
      <c r="N504" s="407"/>
      <c r="O504" s="407"/>
      <c r="P504" s="407"/>
      <c r="Q504" s="407"/>
      <c r="R504" s="407"/>
      <c r="S504" s="407"/>
      <c r="T504" s="407"/>
      <c r="U504" s="407"/>
      <c r="V504" s="407"/>
      <c r="W504" s="407"/>
      <c r="X504" s="407"/>
      <c r="Y504" s="407"/>
      <c r="Z504" s="407"/>
    </row>
    <row r="505" spans="1:26" ht="12.75" customHeight="1">
      <c r="A505" s="407"/>
      <c r="B505" s="407"/>
      <c r="C505" s="544"/>
      <c r="D505" s="544"/>
      <c r="E505" s="544"/>
      <c r="F505" s="407"/>
      <c r="G505" s="407"/>
      <c r="H505" s="407"/>
      <c r="I505" s="407"/>
      <c r="J505" s="407"/>
      <c r="K505" s="407"/>
      <c r="L505" s="407"/>
      <c r="M505" s="407"/>
      <c r="N505" s="407"/>
      <c r="O505" s="407"/>
      <c r="P505" s="407"/>
      <c r="Q505" s="407"/>
      <c r="R505" s="407"/>
      <c r="S505" s="407"/>
      <c r="T505" s="407"/>
      <c r="U505" s="407"/>
      <c r="V505" s="407"/>
      <c r="W505" s="407"/>
      <c r="X505" s="407"/>
      <c r="Y505" s="407"/>
      <c r="Z505" s="407"/>
    </row>
    <row r="506" spans="1:26" ht="12.75" customHeight="1">
      <c r="A506" s="407"/>
      <c r="B506" s="407"/>
      <c r="C506" s="544"/>
      <c r="D506" s="544"/>
      <c r="E506" s="544"/>
      <c r="F506" s="407"/>
      <c r="G506" s="407"/>
      <c r="H506" s="407"/>
      <c r="I506" s="407"/>
      <c r="J506" s="407"/>
      <c r="K506" s="407"/>
      <c r="L506" s="407"/>
      <c r="M506" s="407"/>
      <c r="N506" s="407"/>
      <c r="O506" s="407"/>
      <c r="P506" s="407"/>
      <c r="Q506" s="407"/>
      <c r="R506" s="407"/>
      <c r="S506" s="407"/>
      <c r="T506" s="407"/>
      <c r="U506" s="407"/>
      <c r="V506" s="407"/>
      <c r="W506" s="407"/>
      <c r="X506" s="407"/>
      <c r="Y506" s="407"/>
      <c r="Z506" s="407"/>
    </row>
    <row r="507" spans="1:26" ht="12.75" customHeight="1">
      <c r="A507" s="407"/>
      <c r="B507" s="407"/>
      <c r="C507" s="544"/>
      <c r="D507" s="544"/>
      <c r="E507" s="544"/>
      <c r="F507" s="407"/>
      <c r="G507" s="407"/>
      <c r="H507" s="407"/>
      <c r="I507" s="407"/>
      <c r="J507" s="407"/>
      <c r="K507" s="407"/>
      <c r="L507" s="407"/>
      <c r="M507" s="407"/>
      <c r="N507" s="407"/>
      <c r="O507" s="407"/>
      <c r="P507" s="407"/>
      <c r="Q507" s="407"/>
      <c r="R507" s="407"/>
      <c r="S507" s="407"/>
      <c r="T507" s="407"/>
      <c r="U507" s="407"/>
      <c r="V507" s="407"/>
      <c r="W507" s="407"/>
      <c r="X507" s="407"/>
      <c r="Y507" s="407"/>
      <c r="Z507" s="407"/>
    </row>
    <row r="508" spans="1:26" ht="12.75" customHeight="1">
      <c r="A508" s="407"/>
      <c r="B508" s="407"/>
      <c r="C508" s="544"/>
      <c r="D508" s="544"/>
      <c r="E508" s="544"/>
      <c r="F508" s="407"/>
      <c r="G508" s="407"/>
      <c r="H508" s="407"/>
      <c r="I508" s="407"/>
      <c r="J508" s="407"/>
      <c r="K508" s="407"/>
      <c r="L508" s="407"/>
      <c r="M508" s="407"/>
      <c r="N508" s="407"/>
      <c r="O508" s="407"/>
      <c r="P508" s="407"/>
      <c r="Q508" s="407"/>
      <c r="R508" s="407"/>
      <c r="S508" s="407"/>
      <c r="T508" s="407"/>
      <c r="U508" s="407"/>
      <c r="V508" s="407"/>
      <c r="W508" s="407"/>
      <c r="X508" s="407"/>
      <c r="Y508" s="407"/>
      <c r="Z508" s="407"/>
    </row>
    <row r="509" spans="1:26" ht="12.75" customHeight="1">
      <c r="A509" s="407"/>
      <c r="B509" s="407"/>
      <c r="C509" s="544"/>
      <c r="D509" s="544"/>
      <c r="E509" s="544"/>
      <c r="F509" s="407"/>
      <c r="G509" s="407"/>
      <c r="H509" s="407"/>
      <c r="I509" s="407"/>
      <c r="J509" s="407"/>
      <c r="K509" s="407"/>
      <c r="L509" s="407"/>
      <c r="M509" s="407"/>
      <c r="N509" s="407"/>
      <c r="O509" s="407"/>
      <c r="P509" s="407"/>
      <c r="Q509" s="407"/>
      <c r="R509" s="407"/>
      <c r="S509" s="407"/>
      <c r="T509" s="407"/>
      <c r="U509" s="407"/>
      <c r="V509" s="407"/>
      <c r="W509" s="407"/>
      <c r="X509" s="407"/>
      <c r="Y509" s="407"/>
      <c r="Z509" s="407"/>
    </row>
    <row r="510" spans="1:26" ht="12.75" customHeight="1">
      <c r="A510" s="407"/>
      <c r="B510" s="407"/>
      <c r="C510" s="544"/>
      <c r="D510" s="544"/>
      <c r="E510" s="544"/>
      <c r="F510" s="407"/>
      <c r="G510" s="407"/>
      <c r="H510" s="407"/>
      <c r="I510" s="407"/>
      <c r="J510" s="407"/>
      <c r="K510" s="407"/>
      <c r="L510" s="407"/>
      <c r="M510" s="407"/>
      <c r="N510" s="407"/>
      <c r="O510" s="407"/>
      <c r="P510" s="407"/>
      <c r="Q510" s="407"/>
      <c r="R510" s="407"/>
      <c r="S510" s="407"/>
      <c r="T510" s="407"/>
      <c r="U510" s="407"/>
      <c r="V510" s="407"/>
      <c r="W510" s="407"/>
      <c r="X510" s="407"/>
      <c r="Y510" s="407"/>
      <c r="Z510" s="407"/>
    </row>
    <row r="511" spans="1:26" ht="12.75" customHeight="1">
      <c r="A511" s="407"/>
      <c r="B511" s="407"/>
      <c r="C511" s="544"/>
      <c r="D511" s="544"/>
      <c r="E511" s="544"/>
      <c r="F511" s="407"/>
      <c r="G511" s="407"/>
      <c r="H511" s="407"/>
      <c r="I511" s="407"/>
      <c r="J511" s="407"/>
      <c r="K511" s="407"/>
      <c r="L511" s="407"/>
      <c r="M511" s="407"/>
      <c r="N511" s="407"/>
      <c r="O511" s="407"/>
      <c r="P511" s="407"/>
      <c r="Q511" s="407"/>
      <c r="R511" s="407"/>
      <c r="S511" s="407"/>
      <c r="T511" s="407"/>
      <c r="U511" s="407"/>
      <c r="V511" s="407"/>
      <c r="W511" s="407"/>
      <c r="X511" s="407"/>
      <c r="Y511" s="407"/>
      <c r="Z511" s="407"/>
    </row>
    <row r="512" spans="1:26" ht="12.75" customHeight="1">
      <c r="A512" s="407"/>
      <c r="B512" s="407"/>
      <c r="C512" s="544"/>
      <c r="D512" s="544"/>
      <c r="E512" s="544"/>
      <c r="F512" s="407"/>
      <c r="G512" s="407"/>
      <c r="H512" s="407"/>
      <c r="I512" s="407"/>
      <c r="J512" s="407"/>
      <c r="K512" s="407"/>
      <c r="L512" s="407"/>
      <c r="M512" s="407"/>
      <c r="N512" s="407"/>
      <c r="O512" s="407"/>
      <c r="P512" s="407"/>
      <c r="Q512" s="407"/>
      <c r="R512" s="407"/>
      <c r="S512" s="407"/>
      <c r="T512" s="407"/>
      <c r="U512" s="407"/>
      <c r="V512" s="407"/>
      <c r="W512" s="407"/>
      <c r="X512" s="407"/>
      <c r="Y512" s="407"/>
      <c r="Z512" s="407"/>
    </row>
    <row r="513" spans="1:26" ht="12.75" customHeight="1">
      <c r="A513" s="407"/>
      <c r="B513" s="407"/>
      <c r="C513" s="544"/>
      <c r="D513" s="544"/>
      <c r="E513" s="544"/>
      <c r="F513" s="407"/>
      <c r="G513" s="407"/>
      <c r="H513" s="407"/>
      <c r="I513" s="407"/>
      <c r="J513" s="407"/>
      <c r="K513" s="407"/>
      <c r="L513" s="407"/>
      <c r="M513" s="407"/>
      <c r="N513" s="407"/>
      <c r="O513" s="407"/>
      <c r="P513" s="407"/>
      <c r="Q513" s="407"/>
      <c r="R513" s="407"/>
      <c r="S513" s="407"/>
      <c r="T513" s="407"/>
      <c r="U513" s="407"/>
      <c r="V513" s="407"/>
      <c r="W513" s="407"/>
      <c r="X513" s="407"/>
      <c r="Y513" s="407"/>
      <c r="Z513" s="407"/>
    </row>
    <row r="514" spans="1:26" ht="12.75" customHeight="1">
      <c r="A514" s="407"/>
      <c r="B514" s="407"/>
      <c r="C514" s="544"/>
      <c r="D514" s="544"/>
      <c r="E514" s="544"/>
      <c r="F514" s="407"/>
      <c r="G514" s="407"/>
      <c r="H514" s="407"/>
      <c r="I514" s="407"/>
      <c r="J514" s="407"/>
      <c r="K514" s="407"/>
      <c r="L514" s="407"/>
      <c r="M514" s="407"/>
      <c r="N514" s="407"/>
      <c r="O514" s="407"/>
      <c r="P514" s="407"/>
      <c r="Q514" s="407"/>
      <c r="R514" s="407"/>
      <c r="S514" s="407"/>
      <c r="T514" s="407"/>
      <c r="U514" s="407"/>
      <c r="V514" s="407"/>
      <c r="W514" s="407"/>
      <c r="X514" s="407"/>
      <c r="Y514" s="407"/>
      <c r="Z514" s="407"/>
    </row>
    <row r="515" spans="1:26" ht="12.75" customHeight="1">
      <c r="A515" s="407"/>
      <c r="B515" s="407"/>
      <c r="C515" s="544"/>
      <c r="D515" s="544"/>
      <c r="E515" s="544"/>
      <c r="F515" s="407"/>
      <c r="G515" s="407"/>
      <c r="H515" s="407"/>
      <c r="I515" s="407"/>
      <c r="J515" s="407"/>
      <c r="K515" s="407"/>
      <c r="L515" s="407"/>
      <c r="M515" s="407"/>
      <c r="N515" s="407"/>
      <c r="O515" s="407"/>
      <c r="P515" s="407"/>
      <c r="Q515" s="407"/>
      <c r="R515" s="407"/>
      <c r="S515" s="407"/>
      <c r="T515" s="407"/>
      <c r="U515" s="407"/>
      <c r="V515" s="407"/>
      <c r="W515" s="407"/>
      <c r="X515" s="407"/>
      <c r="Y515" s="407"/>
      <c r="Z515" s="407"/>
    </row>
    <row r="516" spans="1:26" ht="12.75" customHeight="1">
      <c r="A516" s="407"/>
      <c r="B516" s="407"/>
      <c r="C516" s="544"/>
      <c r="D516" s="544"/>
      <c r="E516" s="544"/>
      <c r="F516" s="407"/>
      <c r="G516" s="407"/>
      <c r="H516" s="407"/>
      <c r="I516" s="407"/>
      <c r="J516" s="407"/>
      <c r="K516" s="407"/>
      <c r="L516" s="407"/>
      <c r="M516" s="407"/>
      <c r="N516" s="407"/>
      <c r="O516" s="407"/>
      <c r="P516" s="407"/>
      <c r="Q516" s="407"/>
      <c r="R516" s="407"/>
      <c r="S516" s="407"/>
      <c r="T516" s="407"/>
      <c r="U516" s="407"/>
      <c r="V516" s="407"/>
      <c r="W516" s="407"/>
      <c r="X516" s="407"/>
      <c r="Y516" s="407"/>
      <c r="Z516" s="407"/>
    </row>
    <row r="517" spans="1:26" ht="12.75" customHeight="1">
      <c r="A517" s="407"/>
      <c r="B517" s="407"/>
      <c r="C517" s="544"/>
      <c r="D517" s="544"/>
      <c r="E517" s="544"/>
      <c r="F517" s="407"/>
      <c r="G517" s="407"/>
      <c r="H517" s="407"/>
      <c r="I517" s="407"/>
      <c r="J517" s="407"/>
      <c r="K517" s="407"/>
      <c r="L517" s="407"/>
      <c r="M517" s="407"/>
      <c r="N517" s="407"/>
      <c r="O517" s="407"/>
      <c r="P517" s="407"/>
      <c r="Q517" s="407"/>
      <c r="R517" s="407"/>
      <c r="S517" s="407"/>
      <c r="T517" s="407"/>
      <c r="U517" s="407"/>
      <c r="V517" s="407"/>
      <c r="W517" s="407"/>
      <c r="X517" s="407"/>
      <c r="Y517" s="407"/>
      <c r="Z517" s="407"/>
    </row>
    <row r="518" spans="1:26" ht="12.75" customHeight="1">
      <c r="A518" s="407"/>
      <c r="B518" s="407"/>
      <c r="C518" s="544"/>
      <c r="D518" s="544"/>
      <c r="E518" s="544"/>
      <c r="F518" s="407"/>
      <c r="G518" s="407"/>
      <c r="H518" s="407"/>
      <c r="I518" s="407"/>
      <c r="J518" s="407"/>
      <c r="K518" s="407"/>
      <c r="L518" s="407"/>
      <c r="M518" s="407"/>
      <c r="N518" s="407"/>
      <c r="O518" s="407"/>
      <c r="P518" s="407"/>
      <c r="Q518" s="407"/>
      <c r="R518" s="407"/>
      <c r="S518" s="407"/>
      <c r="T518" s="407"/>
      <c r="U518" s="407"/>
      <c r="V518" s="407"/>
      <c r="W518" s="407"/>
      <c r="X518" s="407"/>
      <c r="Y518" s="407"/>
      <c r="Z518" s="407"/>
    </row>
    <row r="519" spans="1:26" ht="12.75" customHeight="1">
      <c r="A519" s="407"/>
      <c r="B519" s="407"/>
      <c r="C519" s="544"/>
      <c r="D519" s="544"/>
      <c r="E519" s="544"/>
      <c r="F519" s="407"/>
      <c r="G519" s="407"/>
      <c r="H519" s="407"/>
      <c r="I519" s="407"/>
      <c r="J519" s="407"/>
      <c r="K519" s="407"/>
      <c r="L519" s="407"/>
      <c r="M519" s="407"/>
      <c r="N519" s="407"/>
      <c r="O519" s="407"/>
      <c r="P519" s="407"/>
      <c r="Q519" s="407"/>
      <c r="R519" s="407"/>
      <c r="S519" s="407"/>
      <c r="T519" s="407"/>
      <c r="U519" s="407"/>
      <c r="V519" s="407"/>
      <c r="W519" s="407"/>
      <c r="X519" s="407"/>
      <c r="Y519" s="407"/>
      <c r="Z519" s="407"/>
    </row>
    <row r="520" spans="1:26" ht="12.75" customHeight="1">
      <c r="A520" s="407"/>
      <c r="B520" s="407"/>
      <c r="C520" s="544"/>
      <c r="D520" s="544"/>
      <c r="E520" s="544"/>
      <c r="F520" s="407"/>
      <c r="G520" s="407"/>
      <c r="H520" s="407"/>
      <c r="I520" s="407"/>
      <c r="J520" s="407"/>
      <c r="K520" s="407"/>
      <c r="L520" s="407"/>
      <c r="M520" s="407"/>
      <c r="N520" s="407"/>
      <c r="O520" s="407"/>
      <c r="P520" s="407"/>
      <c r="Q520" s="407"/>
      <c r="R520" s="407"/>
      <c r="S520" s="407"/>
      <c r="T520" s="407"/>
      <c r="U520" s="407"/>
      <c r="V520" s="407"/>
      <c r="W520" s="407"/>
      <c r="X520" s="407"/>
      <c r="Y520" s="407"/>
      <c r="Z520" s="407"/>
    </row>
    <row r="521" spans="1:26" ht="12.75" customHeight="1">
      <c r="A521" s="407"/>
      <c r="B521" s="407"/>
      <c r="C521" s="544"/>
      <c r="D521" s="544"/>
      <c r="E521" s="544"/>
      <c r="F521" s="407"/>
      <c r="G521" s="407"/>
      <c r="H521" s="407"/>
      <c r="I521" s="407"/>
      <c r="J521" s="407"/>
      <c r="K521" s="407"/>
      <c r="L521" s="407"/>
      <c r="M521" s="407"/>
      <c r="N521" s="407"/>
      <c r="O521" s="407"/>
      <c r="P521" s="407"/>
      <c r="Q521" s="407"/>
      <c r="R521" s="407"/>
      <c r="S521" s="407"/>
      <c r="T521" s="407"/>
      <c r="U521" s="407"/>
      <c r="V521" s="407"/>
      <c r="W521" s="407"/>
      <c r="X521" s="407"/>
      <c r="Y521" s="407"/>
      <c r="Z521" s="407"/>
    </row>
    <row r="522" spans="1:26" ht="12.75" customHeight="1">
      <c r="A522" s="407"/>
      <c r="B522" s="407"/>
      <c r="C522" s="544"/>
      <c r="D522" s="544"/>
      <c r="E522" s="544"/>
      <c r="F522" s="407"/>
      <c r="G522" s="407"/>
      <c r="H522" s="407"/>
      <c r="I522" s="407"/>
      <c r="J522" s="407"/>
      <c r="K522" s="407"/>
      <c r="L522" s="407"/>
      <c r="M522" s="407"/>
      <c r="N522" s="407"/>
      <c r="O522" s="407"/>
      <c r="P522" s="407"/>
      <c r="Q522" s="407"/>
      <c r="R522" s="407"/>
      <c r="S522" s="407"/>
      <c r="T522" s="407"/>
      <c r="U522" s="407"/>
      <c r="V522" s="407"/>
      <c r="W522" s="407"/>
      <c r="X522" s="407"/>
      <c r="Y522" s="407"/>
      <c r="Z522" s="407"/>
    </row>
    <row r="523" spans="1:26" ht="12.75" customHeight="1">
      <c r="A523" s="407"/>
      <c r="B523" s="407"/>
      <c r="C523" s="544"/>
      <c r="D523" s="544"/>
      <c r="E523" s="544"/>
      <c r="F523" s="407"/>
      <c r="G523" s="407"/>
      <c r="H523" s="407"/>
      <c r="I523" s="407"/>
      <c r="J523" s="407"/>
      <c r="K523" s="407"/>
      <c r="L523" s="407"/>
      <c r="M523" s="407"/>
      <c r="N523" s="407"/>
      <c r="O523" s="407"/>
      <c r="P523" s="407"/>
      <c r="Q523" s="407"/>
      <c r="R523" s="407"/>
      <c r="S523" s="407"/>
      <c r="T523" s="407"/>
      <c r="U523" s="407"/>
      <c r="V523" s="407"/>
      <c r="W523" s="407"/>
      <c r="X523" s="407"/>
      <c r="Y523" s="407"/>
      <c r="Z523" s="407"/>
    </row>
    <row r="524" spans="1:26" ht="12.75" customHeight="1">
      <c r="A524" s="407"/>
      <c r="B524" s="407"/>
      <c r="C524" s="544"/>
      <c r="D524" s="544"/>
      <c r="E524" s="544"/>
      <c r="F524" s="407"/>
      <c r="G524" s="407"/>
      <c r="H524" s="407"/>
      <c r="I524" s="407"/>
      <c r="J524" s="407"/>
      <c r="K524" s="407"/>
      <c r="L524" s="407"/>
      <c r="M524" s="407"/>
      <c r="N524" s="407"/>
      <c r="O524" s="407"/>
      <c r="P524" s="407"/>
      <c r="Q524" s="407"/>
      <c r="R524" s="407"/>
      <c r="S524" s="407"/>
      <c r="T524" s="407"/>
      <c r="U524" s="407"/>
      <c r="V524" s="407"/>
      <c r="W524" s="407"/>
      <c r="X524" s="407"/>
      <c r="Y524" s="407"/>
      <c r="Z524" s="407"/>
    </row>
    <row r="525" spans="1:26" ht="12.75" customHeight="1">
      <c r="A525" s="407"/>
      <c r="B525" s="407"/>
      <c r="C525" s="544"/>
      <c r="D525" s="544"/>
      <c r="E525" s="544"/>
      <c r="F525" s="407"/>
      <c r="G525" s="407"/>
      <c r="H525" s="407"/>
      <c r="I525" s="407"/>
      <c r="J525" s="407"/>
      <c r="K525" s="407"/>
      <c r="L525" s="407"/>
      <c r="M525" s="407"/>
      <c r="N525" s="407"/>
      <c r="O525" s="407"/>
      <c r="P525" s="407"/>
      <c r="Q525" s="407"/>
      <c r="R525" s="407"/>
      <c r="S525" s="407"/>
      <c r="T525" s="407"/>
      <c r="U525" s="407"/>
      <c r="V525" s="407"/>
      <c r="W525" s="407"/>
      <c r="X525" s="407"/>
      <c r="Y525" s="407"/>
      <c r="Z525" s="407"/>
    </row>
    <row r="526" spans="1:26" ht="12.75" customHeight="1">
      <c r="A526" s="407"/>
      <c r="B526" s="407"/>
      <c r="C526" s="544"/>
      <c r="D526" s="544"/>
      <c r="E526" s="544"/>
      <c r="F526" s="407"/>
      <c r="G526" s="407"/>
      <c r="H526" s="407"/>
      <c r="I526" s="407"/>
      <c r="J526" s="407"/>
      <c r="K526" s="407"/>
      <c r="L526" s="407"/>
      <c r="M526" s="407"/>
      <c r="N526" s="407"/>
      <c r="O526" s="407"/>
      <c r="P526" s="407"/>
      <c r="Q526" s="407"/>
      <c r="R526" s="407"/>
      <c r="S526" s="407"/>
      <c r="T526" s="407"/>
      <c r="U526" s="407"/>
      <c r="V526" s="407"/>
      <c r="W526" s="407"/>
      <c r="X526" s="407"/>
      <c r="Y526" s="407"/>
      <c r="Z526" s="407"/>
    </row>
    <row r="527" spans="1:26" ht="12.75" customHeight="1">
      <c r="A527" s="407"/>
      <c r="B527" s="407"/>
      <c r="C527" s="544"/>
      <c r="D527" s="544"/>
      <c r="E527" s="544"/>
      <c r="F527" s="407"/>
      <c r="G527" s="407"/>
      <c r="H527" s="407"/>
      <c r="I527" s="407"/>
      <c r="J527" s="407"/>
      <c r="K527" s="407"/>
      <c r="L527" s="407"/>
      <c r="M527" s="407"/>
      <c r="N527" s="407"/>
      <c r="O527" s="407"/>
      <c r="P527" s="407"/>
      <c r="Q527" s="407"/>
      <c r="R527" s="407"/>
      <c r="S527" s="407"/>
      <c r="T527" s="407"/>
      <c r="U527" s="407"/>
      <c r="V527" s="407"/>
      <c r="W527" s="407"/>
      <c r="X527" s="407"/>
      <c r="Y527" s="407"/>
      <c r="Z527" s="407"/>
    </row>
    <row r="528" spans="1:26" ht="12.75" customHeight="1">
      <c r="A528" s="407"/>
      <c r="B528" s="407"/>
      <c r="C528" s="544"/>
      <c r="D528" s="544"/>
      <c r="E528" s="544"/>
      <c r="F528" s="407"/>
      <c r="G528" s="407"/>
      <c r="H528" s="407"/>
      <c r="I528" s="407"/>
      <c r="J528" s="407"/>
      <c r="K528" s="407"/>
      <c r="L528" s="407"/>
      <c r="M528" s="407"/>
      <c r="N528" s="407"/>
      <c r="O528" s="407"/>
      <c r="P528" s="407"/>
      <c r="Q528" s="407"/>
      <c r="R528" s="407"/>
      <c r="S528" s="407"/>
      <c r="T528" s="407"/>
      <c r="U528" s="407"/>
      <c r="V528" s="407"/>
      <c r="W528" s="407"/>
      <c r="X528" s="407"/>
      <c r="Y528" s="407"/>
      <c r="Z528" s="407"/>
    </row>
    <row r="529" spans="1:26" ht="12.75" customHeight="1">
      <c r="A529" s="407"/>
      <c r="B529" s="407"/>
      <c r="C529" s="544"/>
      <c r="D529" s="544"/>
      <c r="E529" s="544"/>
      <c r="F529" s="407"/>
      <c r="G529" s="407"/>
      <c r="H529" s="407"/>
      <c r="I529" s="407"/>
      <c r="J529" s="407"/>
      <c r="K529" s="407"/>
      <c r="L529" s="407"/>
      <c r="M529" s="407"/>
      <c r="N529" s="407"/>
      <c r="O529" s="407"/>
      <c r="P529" s="407"/>
      <c r="Q529" s="407"/>
      <c r="R529" s="407"/>
      <c r="S529" s="407"/>
      <c r="T529" s="407"/>
      <c r="U529" s="407"/>
      <c r="V529" s="407"/>
      <c r="W529" s="407"/>
      <c r="X529" s="407"/>
      <c r="Y529" s="407"/>
      <c r="Z529" s="407"/>
    </row>
    <row r="530" spans="1:26" ht="12.75" customHeight="1">
      <c r="A530" s="407"/>
      <c r="B530" s="407"/>
      <c r="C530" s="544"/>
      <c r="D530" s="544"/>
      <c r="E530" s="544"/>
      <c r="F530" s="407"/>
      <c r="G530" s="407"/>
      <c r="H530" s="407"/>
      <c r="I530" s="407"/>
      <c r="J530" s="407"/>
      <c r="K530" s="407"/>
      <c r="L530" s="407"/>
      <c r="M530" s="407"/>
      <c r="N530" s="407"/>
      <c r="O530" s="407"/>
      <c r="P530" s="407"/>
      <c r="Q530" s="407"/>
      <c r="R530" s="407"/>
      <c r="S530" s="407"/>
      <c r="T530" s="407"/>
      <c r="U530" s="407"/>
      <c r="V530" s="407"/>
      <c r="W530" s="407"/>
      <c r="X530" s="407"/>
      <c r="Y530" s="407"/>
      <c r="Z530" s="407"/>
    </row>
    <row r="531" spans="1:26" ht="12.75" customHeight="1">
      <c r="A531" s="407"/>
      <c r="B531" s="407"/>
      <c r="C531" s="544"/>
      <c r="D531" s="544"/>
      <c r="E531" s="544"/>
      <c r="F531" s="407"/>
      <c r="G531" s="407"/>
      <c r="H531" s="407"/>
      <c r="I531" s="407"/>
      <c r="J531" s="407"/>
      <c r="K531" s="407"/>
      <c r="L531" s="407"/>
      <c r="M531" s="407"/>
      <c r="N531" s="407"/>
      <c r="O531" s="407"/>
      <c r="P531" s="407"/>
      <c r="Q531" s="407"/>
      <c r="R531" s="407"/>
      <c r="S531" s="407"/>
      <c r="T531" s="407"/>
      <c r="U531" s="407"/>
      <c r="V531" s="407"/>
      <c r="W531" s="407"/>
      <c r="X531" s="407"/>
      <c r="Y531" s="407"/>
      <c r="Z531" s="407"/>
    </row>
    <row r="532" spans="1:26" ht="12.75" customHeight="1">
      <c r="A532" s="407"/>
      <c r="B532" s="407"/>
      <c r="C532" s="544"/>
      <c r="D532" s="544"/>
      <c r="E532" s="544"/>
      <c r="F532" s="407"/>
      <c r="G532" s="407"/>
      <c r="H532" s="407"/>
      <c r="I532" s="407"/>
      <c r="J532" s="407"/>
      <c r="K532" s="407"/>
      <c r="L532" s="407"/>
      <c r="M532" s="407"/>
      <c r="N532" s="407"/>
      <c r="O532" s="407"/>
      <c r="P532" s="407"/>
      <c r="Q532" s="407"/>
      <c r="R532" s="407"/>
      <c r="S532" s="407"/>
      <c r="T532" s="407"/>
      <c r="U532" s="407"/>
      <c r="V532" s="407"/>
      <c r="W532" s="407"/>
      <c r="X532" s="407"/>
      <c r="Y532" s="407"/>
      <c r="Z532" s="407"/>
    </row>
    <row r="533" spans="1:26" ht="12.75" customHeight="1">
      <c r="A533" s="407"/>
      <c r="B533" s="407"/>
      <c r="C533" s="544"/>
      <c r="D533" s="544"/>
      <c r="E533" s="544"/>
      <c r="F533" s="407"/>
      <c r="G533" s="407"/>
      <c r="H533" s="407"/>
      <c r="I533" s="407"/>
      <c r="J533" s="407"/>
      <c r="K533" s="407"/>
      <c r="L533" s="407"/>
      <c r="M533" s="407"/>
      <c r="N533" s="407"/>
      <c r="O533" s="407"/>
      <c r="P533" s="407"/>
      <c r="Q533" s="407"/>
      <c r="R533" s="407"/>
      <c r="S533" s="407"/>
      <c r="T533" s="407"/>
      <c r="U533" s="407"/>
      <c r="V533" s="407"/>
      <c r="W533" s="407"/>
      <c r="X533" s="407"/>
      <c r="Y533" s="407"/>
      <c r="Z533" s="407"/>
    </row>
    <row r="534" spans="1:26" ht="12.75" customHeight="1">
      <c r="A534" s="407"/>
      <c r="B534" s="407"/>
      <c r="C534" s="544"/>
      <c r="D534" s="544"/>
      <c r="E534" s="544"/>
      <c r="F534" s="407"/>
      <c r="G534" s="407"/>
      <c r="H534" s="407"/>
      <c r="I534" s="407"/>
      <c r="J534" s="407"/>
      <c r="K534" s="407"/>
      <c r="L534" s="407"/>
      <c r="M534" s="407"/>
      <c r="N534" s="407"/>
      <c r="O534" s="407"/>
      <c r="P534" s="407"/>
      <c r="Q534" s="407"/>
      <c r="R534" s="407"/>
      <c r="S534" s="407"/>
      <c r="T534" s="407"/>
      <c r="U534" s="407"/>
      <c r="V534" s="407"/>
      <c r="W534" s="407"/>
      <c r="X534" s="407"/>
      <c r="Y534" s="407"/>
      <c r="Z534" s="407"/>
    </row>
    <row r="535" spans="1:26" ht="12.75" customHeight="1">
      <c r="A535" s="407"/>
      <c r="B535" s="407"/>
      <c r="C535" s="544"/>
      <c r="D535" s="544"/>
      <c r="E535" s="544"/>
      <c r="F535" s="407"/>
      <c r="G535" s="407"/>
      <c r="H535" s="407"/>
      <c r="I535" s="407"/>
      <c r="J535" s="407"/>
      <c r="K535" s="407"/>
      <c r="L535" s="407"/>
      <c r="M535" s="407"/>
      <c r="N535" s="407"/>
      <c r="O535" s="407"/>
      <c r="P535" s="407"/>
      <c r="Q535" s="407"/>
      <c r="R535" s="407"/>
      <c r="S535" s="407"/>
      <c r="T535" s="407"/>
      <c r="U535" s="407"/>
      <c r="V535" s="407"/>
      <c r="W535" s="407"/>
      <c r="X535" s="407"/>
      <c r="Y535" s="407"/>
      <c r="Z535" s="407"/>
    </row>
    <row r="536" spans="1:26" ht="12.75" customHeight="1">
      <c r="A536" s="407"/>
      <c r="B536" s="407"/>
      <c r="C536" s="544"/>
      <c r="D536" s="544"/>
      <c r="E536" s="544"/>
      <c r="F536" s="407"/>
      <c r="G536" s="407"/>
      <c r="H536" s="407"/>
      <c r="I536" s="407"/>
      <c r="J536" s="407"/>
      <c r="K536" s="407"/>
      <c r="L536" s="407"/>
      <c r="M536" s="407"/>
      <c r="N536" s="407"/>
      <c r="O536" s="407"/>
      <c r="P536" s="407"/>
      <c r="Q536" s="407"/>
      <c r="R536" s="407"/>
      <c r="S536" s="407"/>
      <c r="T536" s="407"/>
      <c r="U536" s="407"/>
      <c r="V536" s="407"/>
      <c r="W536" s="407"/>
      <c r="X536" s="407"/>
      <c r="Y536" s="407"/>
      <c r="Z536" s="407"/>
    </row>
    <row r="537" spans="1:26" ht="12.75" customHeight="1">
      <c r="A537" s="407"/>
      <c r="B537" s="407"/>
      <c r="C537" s="544"/>
      <c r="D537" s="544"/>
      <c r="E537" s="544"/>
      <c r="F537" s="407"/>
      <c r="G537" s="407"/>
      <c r="H537" s="407"/>
      <c r="I537" s="407"/>
      <c r="J537" s="407"/>
      <c r="K537" s="407"/>
      <c r="L537" s="407"/>
      <c r="M537" s="407"/>
      <c r="N537" s="407"/>
      <c r="O537" s="407"/>
      <c r="P537" s="407"/>
      <c r="Q537" s="407"/>
      <c r="R537" s="407"/>
      <c r="S537" s="407"/>
      <c r="T537" s="407"/>
      <c r="U537" s="407"/>
      <c r="V537" s="407"/>
      <c r="W537" s="407"/>
      <c r="X537" s="407"/>
      <c r="Y537" s="407"/>
      <c r="Z537" s="407"/>
    </row>
    <row r="538" spans="1:26" ht="12.75" customHeight="1">
      <c r="A538" s="407"/>
      <c r="B538" s="407"/>
      <c r="C538" s="544"/>
      <c r="D538" s="544"/>
      <c r="E538" s="544"/>
      <c r="F538" s="407"/>
      <c r="G538" s="407"/>
      <c r="H538" s="407"/>
      <c r="I538" s="407"/>
      <c r="J538" s="407"/>
      <c r="K538" s="407"/>
      <c r="L538" s="407"/>
      <c r="M538" s="407"/>
      <c r="N538" s="407"/>
      <c r="O538" s="407"/>
      <c r="P538" s="407"/>
      <c r="Q538" s="407"/>
      <c r="R538" s="407"/>
      <c r="S538" s="407"/>
      <c r="T538" s="407"/>
      <c r="U538" s="407"/>
      <c r="V538" s="407"/>
      <c r="W538" s="407"/>
      <c r="X538" s="407"/>
      <c r="Y538" s="407"/>
      <c r="Z538" s="407"/>
    </row>
    <row r="539" spans="1:26" ht="12.75" customHeight="1">
      <c r="A539" s="407"/>
      <c r="B539" s="407"/>
      <c r="C539" s="544"/>
      <c r="D539" s="544"/>
      <c r="E539" s="544"/>
      <c r="F539" s="407"/>
      <c r="G539" s="407"/>
      <c r="H539" s="407"/>
      <c r="I539" s="407"/>
      <c r="J539" s="407"/>
      <c r="K539" s="407"/>
      <c r="L539" s="407"/>
      <c r="M539" s="407"/>
      <c r="N539" s="407"/>
      <c r="O539" s="407"/>
      <c r="P539" s="407"/>
      <c r="Q539" s="407"/>
      <c r="R539" s="407"/>
      <c r="S539" s="407"/>
      <c r="T539" s="407"/>
      <c r="U539" s="407"/>
      <c r="V539" s="407"/>
      <c r="W539" s="407"/>
      <c r="X539" s="407"/>
      <c r="Y539" s="407"/>
      <c r="Z539" s="407"/>
    </row>
    <row r="540" spans="1:26" ht="12.75" customHeight="1">
      <c r="A540" s="407"/>
      <c r="B540" s="407"/>
      <c r="C540" s="544"/>
      <c r="D540" s="544"/>
      <c r="E540" s="544"/>
      <c r="F540" s="407"/>
      <c r="G540" s="407"/>
      <c r="H540" s="407"/>
      <c r="I540" s="407"/>
      <c r="J540" s="407"/>
      <c r="K540" s="407"/>
      <c r="L540" s="407"/>
      <c r="M540" s="407"/>
      <c r="N540" s="407"/>
      <c r="O540" s="407"/>
      <c r="P540" s="407"/>
      <c r="Q540" s="407"/>
      <c r="R540" s="407"/>
      <c r="S540" s="407"/>
      <c r="T540" s="407"/>
      <c r="U540" s="407"/>
      <c r="V540" s="407"/>
      <c r="W540" s="407"/>
      <c r="X540" s="407"/>
      <c r="Y540" s="407"/>
      <c r="Z540" s="407"/>
    </row>
    <row r="541" spans="1:26" ht="12.75" customHeight="1">
      <c r="A541" s="407"/>
      <c r="B541" s="407"/>
      <c r="C541" s="544"/>
      <c r="D541" s="544"/>
      <c r="E541" s="544"/>
      <c r="F541" s="407"/>
      <c r="G541" s="407"/>
      <c r="H541" s="407"/>
      <c r="I541" s="407"/>
      <c r="J541" s="407"/>
      <c r="K541" s="407"/>
      <c r="L541" s="407"/>
      <c r="M541" s="407"/>
      <c r="N541" s="407"/>
      <c r="O541" s="407"/>
      <c r="P541" s="407"/>
      <c r="Q541" s="407"/>
      <c r="R541" s="407"/>
      <c r="S541" s="407"/>
      <c r="T541" s="407"/>
      <c r="U541" s="407"/>
      <c r="V541" s="407"/>
      <c r="W541" s="407"/>
      <c r="X541" s="407"/>
      <c r="Y541" s="407"/>
      <c r="Z541" s="407"/>
    </row>
    <row r="542" spans="1:26" ht="12.75" customHeight="1">
      <c r="A542" s="407"/>
      <c r="B542" s="407"/>
      <c r="C542" s="544"/>
      <c r="D542" s="544"/>
      <c r="E542" s="544"/>
      <c r="F542" s="407"/>
      <c r="G542" s="407"/>
      <c r="H542" s="407"/>
      <c r="I542" s="407"/>
      <c r="J542" s="407"/>
      <c r="K542" s="407"/>
      <c r="L542" s="407"/>
      <c r="M542" s="407"/>
      <c r="N542" s="407"/>
      <c r="O542" s="407"/>
      <c r="P542" s="407"/>
      <c r="Q542" s="407"/>
      <c r="R542" s="407"/>
      <c r="S542" s="407"/>
      <c r="T542" s="407"/>
      <c r="U542" s="407"/>
      <c r="V542" s="407"/>
      <c r="W542" s="407"/>
      <c r="X542" s="407"/>
      <c r="Y542" s="407"/>
      <c r="Z542" s="407"/>
    </row>
    <row r="543" spans="1:26" ht="12.75" customHeight="1">
      <c r="A543" s="407"/>
      <c r="B543" s="407"/>
      <c r="C543" s="544"/>
      <c r="D543" s="544"/>
      <c r="E543" s="544"/>
      <c r="F543" s="407"/>
      <c r="G543" s="407"/>
      <c r="H543" s="407"/>
      <c r="I543" s="407"/>
      <c r="J543" s="407"/>
      <c r="K543" s="407"/>
      <c r="L543" s="407"/>
      <c r="M543" s="407"/>
      <c r="N543" s="407"/>
      <c r="O543" s="407"/>
      <c r="P543" s="407"/>
      <c r="Q543" s="407"/>
      <c r="R543" s="407"/>
      <c r="S543" s="407"/>
      <c r="T543" s="407"/>
      <c r="U543" s="407"/>
      <c r="V543" s="407"/>
      <c r="W543" s="407"/>
      <c r="X543" s="407"/>
      <c r="Y543" s="407"/>
      <c r="Z543" s="407"/>
    </row>
    <row r="544" spans="1:26" ht="12.75" customHeight="1">
      <c r="A544" s="407"/>
      <c r="B544" s="407"/>
      <c r="C544" s="544"/>
      <c r="D544" s="544"/>
      <c r="E544" s="544"/>
      <c r="F544" s="407"/>
      <c r="G544" s="407"/>
      <c r="H544" s="407"/>
      <c r="I544" s="407"/>
      <c r="J544" s="407"/>
      <c r="K544" s="407"/>
      <c r="L544" s="407"/>
      <c r="M544" s="407"/>
      <c r="N544" s="407"/>
      <c r="O544" s="407"/>
      <c r="P544" s="407"/>
      <c r="Q544" s="407"/>
      <c r="R544" s="407"/>
      <c r="S544" s="407"/>
      <c r="T544" s="407"/>
      <c r="U544" s="407"/>
      <c r="V544" s="407"/>
      <c r="W544" s="407"/>
      <c r="X544" s="407"/>
      <c r="Y544" s="407"/>
      <c r="Z544" s="407"/>
    </row>
    <row r="545" spans="1:26" ht="12.75" customHeight="1">
      <c r="A545" s="407"/>
      <c r="B545" s="407"/>
      <c r="C545" s="544"/>
      <c r="D545" s="544"/>
      <c r="E545" s="544"/>
      <c r="F545" s="407"/>
      <c r="G545" s="407"/>
      <c r="H545" s="407"/>
      <c r="I545" s="407"/>
      <c r="J545" s="407"/>
      <c r="K545" s="407"/>
      <c r="L545" s="407"/>
      <c r="M545" s="407"/>
      <c r="N545" s="407"/>
      <c r="O545" s="407"/>
      <c r="P545" s="407"/>
      <c r="Q545" s="407"/>
      <c r="R545" s="407"/>
      <c r="S545" s="407"/>
      <c r="T545" s="407"/>
      <c r="U545" s="407"/>
      <c r="V545" s="407"/>
      <c r="W545" s="407"/>
      <c r="X545" s="407"/>
      <c r="Y545" s="407"/>
      <c r="Z545" s="407"/>
    </row>
    <row r="546" spans="1:26" ht="12.75" customHeight="1">
      <c r="A546" s="407"/>
      <c r="B546" s="407"/>
      <c r="C546" s="544"/>
      <c r="D546" s="544"/>
      <c r="E546" s="544"/>
      <c r="F546" s="407"/>
      <c r="G546" s="407"/>
      <c r="H546" s="407"/>
      <c r="I546" s="407"/>
      <c r="J546" s="407"/>
      <c r="K546" s="407"/>
      <c r="L546" s="407"/>
      <c r="M546" s="407"/>
      <c r="N546" s="407"/>
      <c r="O546" s="407"/>
      <c r="P546" s="407"/>
      <c r="Q546" s="407"/>
      <c r="R546" s="407"/>
      <c r="S546" s="407"/>
      <c r="T546" s="407"/>
      <c r="U546" s="407"/>
      <c r="V546" s="407"/>
      <c r="W546" s="407"/>
      <c r="X546" s="407"/>
      <c r="Y546" s="407"/>
      <c r="Z546" s="407"/>
    </row>
    <row r="547" spans="1:26" ht="12.75" customHeight="1">
      <c r="A547" s="407"/>
      <c r="B547" s="407"/>
      <c r="C547" s="544"/>
      <c r="D547" s="544"/>
      <c r="E547" s="544"/>
      <c r="F547" s="407"/>
      <c r="G547" s="407"/>
      <c r="H547" s="407"/>
      <c r="I547" s="407"/>
      <c r="J547" s="407"/>
      <c r="K547" s="407"/>
      <c r="L547" s="407"/>
      <c r="M547" s="407"/>
      <c r="N547" s="407"/>
      <c r="O547" s="407"/>
      <c r="P547" s="407"/>
      <c r="Q547" s="407"/>
      <c r="R547" s="407"/>
      <c r="S547" s="407"/>
      <c r="T547" s="407"/>
      <c r="U547" s="407"/>
      <c r="V547" s="407"/>
      <c r="W547" s="407"/>
      <c r="X547" s="407"/>
      <c r="Y547" s="407"/>
      <c r="Z547" s="407"/>
    </row>
    <row r="548" spans="1:26" ht="12.75" customHeight="1">
      <c r="A548" s="407"/>
      <c r="B548" s="407"/>
      <c r="C548" s="544"/>
      <c r="D548" s="544"/>
      <c r="E548" s="544"/>
      <c r="F548" s="407"/>
      <c r="G548" s="407"/>
      <c r="H548" s="407"/>
      <c r="I548" s="407"/>
      <c r="J548" s="407"/>
      <c r="K548" s="407"/>
      <c r="L548" s="407"/>
      <c r="M548" s="407"/>
      <c r="N548" s="407"/>
      <c r="O548" s="407"/>
      <c r="P548" s="407"/>
      <c r="Q548" s="407"/>
      <c r="R548" s="407"/>
      <c r="S548" s="407"/>
      <c r="T548" s="407"/>
      <c r="U548" s="407"/>
      <c r="V548" s="407"/>
      <c r="W548" s="407"/>
      <c r="X548" s="407"/>
      <c r="Y548" s="407"/>
      <c r="Z548" s="407"/>
    </row>
    <row r="549" spans="1:26" ht="12.75" customHeight="1">
      <c r="A549" s="407"/>
      <c r="B549" s="407"/>
      <c r="C549" s="544"/>
      <c r="D549" s="544"/>
      <c r="E549" s="544"/>
      <c r="F549" s="407"/>
      <c r="G549" s="407"/>
      <c r="H549" s="407"/>
      <c r="I549" s="407"/>
      <c r="J549" s="407"/>
      <c r="K549" s="407"/>
      <c r="L549" s="407"/>
      <c r="M549" s="407"/>
      <c r="N549" s="407"/>
      <c r="O549" s="407"/>
      <c r="P549" s="407"/>
      <c r="Q549" s="407"/>
      <c r="R549" s="407"/>
      <c r="S549" s="407"/>
      <c r="T549" s="407"/>
      <c r="U549" s="407"/>
      <c r="V549" s="407"/>
      <c r="W549" s="407"/>
      <c r="X549" s="407"/>
      <c r="Y549" s="407"/>
      <c r="Z549" s="407"/>
    </row>
    <row r="550" spans="1:26" ht="12.75" customHeight="1">
      <c r="A550" s="407"/>
      <c r="B550" s="407"/>
      <c r="C550" s="544"/>
      <c r="D550" s="544"/>
      <c r="E550" s="544"/>
      <c r="F550" s="407"/>
      <c r="G550" s="407"/>
      <c r="H550" s="407"/>
      <c r="I550" s="407"/>
      <c r="J550" s="407"/>
      <c r="K550" s="407"/>
      <c r="L550" s="407"/>
      <c r="M550" s="407"/>
      <c r="N550" s="407"/>
      <c r="O550" s="407"/>
      <c r="P550" s="407"/>
      <c r="Q550" s="407"/>
      <c r="R550" s="407"/>
      <c r="S550" s="407"/>
      <c r="T550" s="407"/>
      <c r="U550" s="407"/>
      <c r="V550" s="407"/>
      <c r="W550" s="407"/>
      <c r="X550" s="407"/>
      <c r="Y550" s="407"/>
      <c r="Z550" s="407"/>
    </row>
    <row r="551" spans="1:26" ht="12.75" customHeight="1">
      <c r="A551" s="407"/>
      <c r="B551" s="407"/>
      <c r="C551" s="544"/>
      <c r="D551" s="544"/>
      <c r="E551" s="544"/>
      <c r="F551" s="407"/>
      <c r="G551" s="407"/>
      <c r="H551" s="407"/>
      <c r="I551" s="407"/>
      <c r="J551" s="407"/>
      <c r="K551" s="407"/>
      <c r="L551" s="407"/>
      <c r="M551" s="407"/>
      <c r="N551" s="407"/>
      <c r="O551" s="407"/>
      <c r="P551" s="407"/>
      <c r="Q551" s="407"/>
      <c r="R551" s="407"/>
      <c r="S551" s="407"/>
      <c r="T551" s="407"/>
      <c r="U551" s="407"/>
      <c r="V551" s="407"/>
      <c r="W551" s="407"/>
      <c r="X551" s="407"/>
      <c r="Y551" s="407"/>
      <c r="Z551" s="407"/>
    </row>
    <row r="552" spans="1:26" ht="12.75" customHeight="1">
      <c r="A552" s="407"/>
      <c r="B552" s="407"/>
      <c r="C552" s="544"/>
      <c r="D552" s="544"/>
      <c r="E552" s="544"/>
      <c r="F552" s="407"/>
      <c r="G552" s="407"/>
      <c r="H552" s="407"/>
      <c r="I552" s="407"/>
      <c r="J552" s="407"/>
      <c r="K552" s="407"/>
      <c r="L552" s="407"/>
      <c r="M552" s="407"/>
      <c r="N552" s="407"/>
      <c r="O552" s="407"/>
      <c r="P552" s="407"/>
      <c r="Q552" s="407"/>
      <c r="R552" s="407"/>
      <c r="S552" s="407"/>
      <c r="T552" s="407"/>
      <c r="U552" s="407"/>
      <c r="V552" s="407"/>
      <c r="W552" s="407"/>
      <c r="X552" s="407"/>
      <c r="Y552" s="407"/>
      <c r="Z552" s="407"/>
    </row>
    <row r="553" spans="1:26" ht="12.75" customHeight="1">
      <c r="A553" s="407"/>
      <c r="B553" s="407"/>
      <c r="C553" s="544"/>
      <c r="D553" s="544"/>
      <c r="E553" s="544"/>
      <c r="F553" s="407"/>
      <c r="G553" s="407"/>
      <c r="H553" s="407"/>
      <c r="I553" s="407"/>
      <c r="J553" s="407"/>
      <c r="K553" s="407"/>
      <c r="L553" s="407"/>
      <c r="M553" s="407"/>
      <c r="N553" s="407"/>
      <c r="O553" s="407"/>
      <c r="P553" s="407"/>
      <c r="Q553" s="407"/>
      <c r="R553" s="407"/>
      <c r="S553" s="407"/>
      <c r="T553" s="407"/>
      <c r="U553" s="407"/>
      <c r="V553" s="407"/>
      <c r="W553" s="407"/>
      <c r="X553" s="407"/>
      <c r="Y553" s="407"/>
      <c r="Z553" s="407"/>
    </row>
    <row r="554" spans="1:26" ht="12.75" customHeight="1">
      <c r="A554" s="407"/>
      <c r="B554" s="407"/>
      <c r="C554" s="544"/>
      <c r="D554" s="544"/>
      <c r="E554" s="544"/>
      <c r="F554" s="407"/>
      <c r="G554" s="407"/>
      <c r="H554" s="407"/>
      <c r="I554" s="407"/>
      <c r="J554" s="407"/>
      <c r="K554" s="407"/>
      <c r="L554" s="407"/>
      <c r="M554" s="407"/>
      <c r="N554" s="407"/>
      <c r="O554" s="407"/>
      <c r="P554" s="407"/>
      <c r="Q554" s="407"/>
      <c r="R554" s="407"/>
      <c r="S554" s="407"/>
      <c r="T554" s="407"/>
      <c r="U554" s="407"/>
      <c r="V554" s="407"/>
      <c r="W554" s="407"/>
      <c r="X554" s="407"/>
      <c r="Y554" s="407"/>
      <c r="Z554" s="407"/>
    </row>
    <row r="555" spans="1:26" ht="12.75" customHeight="1">
      <c r="A555" s="407"/>
      <c r="B555" s="407"/>
      <c r="C555" s="544"/>
      <c r="D555" s="544"/>
      <c r="E555" s="544"/>
      <c r="F555" s="407"/>
      <c r="G555" s="407"/>
      <c r="H555" s="407"/>
      <c r="I555" s="407"/>
      <c r="J555" s="407"/>
      <c r="K555" s="407"/>
      <c r="L555" s="407"/>
      <c r="M555" s="407"/>
      <c r="N555" s="407"/>
      <c r="O555" s="407"/>
      <c r="P555" s="407"/>
      <c r="Q555" s="407"/>
      <c r="R555" s="407"/>
      <c r="S555" s="407"/>
      <c r="T555" s="407"/>
      <c r="U555" s="407"/>
      <c r="V555" s="407"/>
      <c r="W555" s="407"/>
      <c r="X555" s="407"/>
      <c r="Y555" s="407"/>
      <c r="Z555" s="407"/>
    </row>
    <row r="556" spans="1:26" ht="12.75" customHeight="1">
      <c r="A556" s="407"/>
      <c r="B556" s="407"/>
      <c r="C556" s="544"/>
      <c r="D556" s="544"/>
      <c r="E556" s="544"/>
      <c r="F556" s="407"/>
      <c r="G556" s="407"/>
      <c r="H556" s="407"/>
      <c r="I556" s="407"/>
      <c r="J556" s="407"/>
      <c r="K556" s="407"/>
      <c r="L556" s="407"/>
      <c r="M556" s="407"/>
      <c r="N556" s="407"/>
      <c r="O556" s="407"/>
      <c r="P556" s="407"/>
      <c r="Q556" s="407"/>
      <c r="R556" s="407"/>
      <c r="S556" s="407"/>
      <c r="T556" s="407"/>
      <c r="U556" s="407"/>
      <c r="V556" s="407"/>
      <c r="W556" s="407"/>
      <c r="X556" s="407"/>
      <c r="Y556" s="407"/>
      <c r="Z556" s="407"/>
    </row>
    <row r="557" spans="1:26" ht="12.75" customHeight="1">
      <c r="A557" s="407"/>
      <c r="B557" s="407"/>
      <c r="C557" s="544"/>
      <c r="D557" s="544"/>
      <c r="E557" s="544"/>
      <c r="F557" s="407"/>
      <c r="G557" s="407"/>
      <c r="H557" s="407"/>
      <c r="I557" s="407"/>
      <c r="J557" s="407"/>
      <c r="K557" s="407"/>
      <c r="L557" s="407"/>
      <c r="M557" s="407"/>
      <c r="N557" s="407"/>
      <c r="O557" s="407"/>
      <c r="P557" s="407"/>
      <c r="Q557" s="407"/>
      <c r="R557" s="407"/>
      <c r="S557" s="407"/>
      <c r="T557" s="407"/>
      <c r="U557" s="407"/>
      <c r="V557" s="407"/>
      <c r="W557" s="407"/>
      <c r="X557" s="407"/>
      <c r="Y557" s="407"/>
      <c r="Z557" s="407"/>
    </row>
    <row r="558" spans="1:26" ht="12.75" customHeight="1">
      <c r="A558" s="407"/>
      <c r="B558" s="407"/>
      <c r="C558" s="544"/>
      <c r="D558" s="544"/>
      <c r="E558" s="544"/>
      <c r="F558" s="407"/>
      <c r="G558" s="407"/>
      <c r="H558" s="407"/>
      <c r="I558" s="407"/>
      <c r="J558" s="407"/>
      <c r="K558" s="407"/>
      <c r="L558" s="407"/>
      <c r="M558" s="407"/>
      <c r="N558" s="407"/>
      <c r="O558" s="407"/>
      <c r="P558" s="407"/>
      <c r="Q558" s="407"/>
      <c r="R558" s="407"/>
      <c r="S558" s="407"/>
      <c r="T558" s="407"/>
      <c r="U558" s="407"/>
      <c r="V558" s="407"/>
      <c r="W558" s="407"/>
      <c r="X558" s="407"/>
      <c r="Y558" s="407"/>
      <c r="Z558" s="407"/>
    </row>
    <row r="559" spans="1:26" ht="12.75" customHeight="1">
      <c r="A559" s="407"/>
      <c r="B559" s="407"/>
      <c r="C559" s="544"/>
      <c r="D559" s="544"/>
      <c r="E559" s="544"/>
      <c r="F559" s="407"/>
      <c r="G559" s="407"/>
      <c r="H559" s="407"/>
      <c r="I559" s="407"/>
      <c r="J559" s="407"/>
      <c r="K559" s="407"/>
      <c r="L559" s="407"/>
      <c r="M559" s="407"/>
      <c r="N559" s="407"/>
      <c r="O559" s="407"/>
      <c r="P559" s="407"/>
      <c r="Q559" s="407"/>
      <c r="R559" s="407"/>
      <c r="S559" s="407"/>
      <c r="T559" s="407"/>
      <c r="U559" s="407"/>
      <c r="V559" s="407"/>
      <c r="W559" s="407"/>
      <c r="X559" s="407"/>
      <c r="Y559" s="407"/>
      <c r="Z559" s="407"/>
    </row>
    <row r="560" spans="1:26" ht="12.75" customHeight="1">
      <c r="A560" s="407"/>
      <c r="B560" s="407"/>
      <c r="C560" s="544"/>
      <c r="D560" s="544"/>
      <c r="E560" s="544"/>
      <c r="F560" s="407"/>
      <c r="G560" s="407"/>
      <c r="H560" s="407"/>
      <c r="I560" s="407"/>
      <c r="J560" s="407"/>
      <c r="K560" s="407"/>
      <c r="L560" s="407"/>
      <c r="M560" s="407"/>
      <c r="N560" s="407"/>
      <c r="O560" s="407"/>
      <c r="P560" s="407"/>
      <c r="Q560" s="407"/>
      <c r="R560" s="407"/>
      <c r="S560" s="407"/>
      <c r="T560" s="407"/>
      <c r="U560" s="407"/>
      <c r="V560" s="407"/>
      <c r="W560" s="407"/>
      <c r="X560" s="407"/>
      <c r="Y560" s="407"/>
      <c r="Z560" s="407"/>
    </row>
    <row r="561" spans="1:26" ht="12.75" customHeight="1">
      <c r="A561" s="407"/>
      <c r="B561" s="407"/>
      <c r="C561" s="544"/>
      <c r="D561" s="544"/>
      <c r="E561" s="544"/>
      <c r="F561" s="407"/>
      <c r="G561" s="407"/>
      <c r="H561" s="407"/>
      <c r="I561" s="407"/>
      <c r="J561" s="407"/>
      <c r="K561" s="407"/>
      <c r="L561" s="407"/>
      <c r="M561" s="407"/>
      <c r="N561" s="407"/>
      <c r="O561" s="407"/>
      <c r="P561" s="407"/>
      <c r="Q561" s="407"/>
      <c r="R561" s="407"/>
      <c r="S561" s="407"/>
      <c r="T561" s="407"/>
      <c r="U561" s="407"/>
      <c r="V561" s="407"/>
      <c r="W561" s="407"/>
      <c r="X561" s="407"/>
      <c r="Y561" s="407"/>
      <c r="Z561" s="407"/>
    </row>
    <row r="562" spans="1:26" ht="12.75" customHeight="1">
      <c r="A562" s="407"/>
      <c r="B562" s="407"/>
      <c r="C562" s="544"/>
      <c r="D562" s="544"/>
      <c r="E562" s="544"/>
      <c r="F562" s="407"/>
      <c r="G562" s="407"/>
      <c r="H562" s="407"/>
      <c r="I562" s="407"/>
      <c r="J562" s="407"/>
      <c r="K562" s="407"/>
      <c r="L562" s="407"/>
      <c r="M562" s="407"/>
      <c r="N562" s="407"/>
      <c r="O562" s="407"/>
      <c r="P562" s="407"/>
      <c r="Q562" s="407"/>
      <c r="R562" s="407"/>
      <c r="S562" s="407"/>
      <c r="T562" s="407"/>
      <c r="U562" s="407"/>
      <c r="V562" s="407"/>
      <c r="W562" s="407"/>
      <c r="X562" s="407"/>
      <c r="Y562" s="407"/>
      <c r="Z562" s="407"/>
    </row>
    <row r="563" spans="1:26" ht="12.75" customHeight="1">
      <c r="A563" s="407"/>
      <c r="B563" s="407"/>
      <c r="C563" s="544"/>
      <c r="D563" s="544"/>
      <c r="E563" s="544"/>
      <c r="F563" s="407"/>
      <c r="G563" s="407"/>
      <c r="H563" s="407"/>
      <c r="I563" s="407"/>
      <c r="J563" s="407"/>
      <c r="K563" s="407"/>
      <c r="L563" s="407"/>
      <c r="M563" s="407"/>
      <c r="N563" s="407"/>
      <c r="O563" s="407"/>
      <c r="P563" s="407"/>
      <c r="Q563" s="407"/>
      <c r="R563" s="407"/>
      <c r="S563" s="407"/>
      <c r="T563" s="407"/>
      <c r="U563" s="407"/>
      <c r="V563" s="407"/>
      <c r="W563" s="407"/>
      <c r="X563" s="407"/>
      <c r="Y563" s="407"/>
      <c r="Z563" s="407"/>
    </row>
    <row r="564" spans="1:26" ht="12.75" customHeight="1">
      <c r="A564" s="407"/>
      <c r="B564" s="407"/>
      <c r="C564" s="544"/>
      <c r="D564" s="544"/>
      <c r="E564" s="544"/>
      <c r="F564" s="407"/>
      <c r="G564" s="407"/>
      <c r="H564" s="407"/>
      <c r="I564" s="407"/>
      <c r="J564" s="407"/>
      <c r="K564" s="407"/>
      <c r="L564" s="407"/>
      <c r="M564" s="407"/>
      <c r="N564" s="407"/>
      <c r="O564" s="407"/>
      <c r="P564" s="407"/>
      <c r="Q564" s="407"/>
      <c r="R564" s="407"/>
      <c r="S564" s="407"/>
      <c r="T564" s="407"/>
      <c r="U564" s="407"/>
      <c r="V564" s="407"/>
      <c r="W564" s="407"/>
      <c r="X564" s="407"/>
      <c r="Y564" s="407"/>
      <c r="Z564" s="407"/>
    </row>
    <row r="565" spans="1:26" ht="12.75" customHeight="1">
      <c r="A565" s="407"/>
      <c r="B565" s="407"/>
      <c r="C565" s="544"/>
      <c r="D565" s="544"/>
      <c r="E565" s="544"/>
      <c r="F565" s="407"/>
      <c r="G565" s="407"/>
      <c r="H565" s="407"/>
      <c r="I565" s="407"/>
      <c r="J565" s="407"/>
      <c r="K565" s="407"/>
      <c r="L565" s="407"/>
      <c r="M565" s="407"/>
      <c r="N565" s="407"/>
      <c r="O565" s="407"/>
      <c r="P565" s="407"/>
      <c r="Q565" s="407"/>
      <c r="R565" s="407"/>
      <c r="S565" s="407"/>
      <c r="T565" s="407"/>
      <c r="U565" s="407"/>
      <c r="V565" s="407"/>
      <c r="W565" s="407"/>
      <c r="X565" s="407"/>
      <c r="Y565" s="407"/>
      <c r="Z565" s="407"/>
    </row>
    <row r="566" spans="1:26" ht="12.75" customHeight="1">
      <c r="A566" s="407"/>
      <c r="B566" s="407"/>
      <c r="C566" s="544"/>
      <c r="D566" s="544"/>
      <c r="E566" s="544"/>
      <c r="F566" s="407"/>
      <c r="G566" s="407"/>
      <c r="H566" s="407"/>
      <c r="I566" s="407"/>
      <c r="J566" s="407"/>
      <c r="K566" s="407"/>
      <c r="L566" s="407"/>
      <c r="M566" s="407"/>
      <c r="N566" s="407"/>
      <c r="O566" s="407"/>
      <c r="P566" s="407"/>
      <c r="Q566" s="407"/>
      <c r="R566" s="407"/>
      <c r="S566" s="407"/>
      <c r="T566" s="407"/>
      <c r="U566" s="407"/>
      <c r="V566" s="407"/>
      <c r="W566" s="407"/>
      <c r="X566" s="407"/>
      <c r="Y566" s="407"/>
      <c r="Z566" s="407"/>
    </row>
    <row r="567" spans="1:26" ht="12.75" customHeight="1">
      <c r="A567" s="407"/>
      <c r="B567" s="407"/>
      <c r="C567" s="544"/>
      <c r="D567" s="544"/>
      <c r="E567" s="544"/>
      <c r="F567" s="407"/>
      <c r="G567" s="407"/>
      <c r="H567" s="407"/>
      <c r="I567" s="407"/>
      <c r="J567" s="407"/>
      <c r="K567" s="407"/>
      <c r="L567" s="407"/>
      <c r="M567" s="407"/>
      <c r="N567" s="407"/>
      <c r="O567" s="407"/>
      <c r="P567" s="407"/>
      <c r="Q567" s="407"/>
      <c r="R567" s="407"/>
      <c r="S567" s="407"/>
      <c r="T567" s="407"/>
      <c r="U567" s="407"/>
      <c r="V567" s="407"/>
      <c r="W567" s="407"/>
      <c r="X567" s="407"/>
      <c r="Y567" s="407"/>
      <c r="Z567" s="407"/>
    </row>
    <row r="568" spans="1:26" ht="12.75" customHeight="1">
      <c r="A568" s="407"/>
      <c r="B568" s="407"/>
      <c r="C568" s="544"/>
      <c r="D568" s="544"/>
      <c r="E568" s="544"/>
      <c r="F568" s="407"/>
      <c r="G568" s="407"/>
      <c r="H568" s="407"/>
      <c r="I568" s="407"/>
      <c r="J568" s="407"/>
      <c r="K568" s="407"/>
      <c r="L568" s="407"/>
      <c r="M568" s="407"/>
      <c r="N568" s="407"/>
      <c r="O568" s="407"/>
      <c r="P568" s="407"/>
      <c r="Q568" s="407"/>
      <c r="R568" s="407"/>
      <c r="S568" s="407"/>
      <c r="T568" s="407"/>
      <c r="U568" s="407"/>
      <c r="V568" s="407"/>
      <c r="W568" s="407"/>
      <c r="X568" s="407"/>
      <c r="Y568" s="407"/>
      <c r="Z568" s="407"/>
    </row>
    <row r="569" spans="1:26" ht="12.75" customHeight="1">
      <c r="A569" s="407"/>
      <c r="B569" s="407"/>
      <c r="C569" s="544"/>
      <c r="D569" s="544"/>
      <c r="E569" s="544"/>
      <c r="F569" s="407"/>
      <c r="G569" s="407"/>
      <c r="H569" s="407"/>
      <c r="I569" s="407"/>
      <c r="J569" s="407"/>
      <c r="K569" s="407"/>
      <c r="L569" s="407"/>
      <c r="M569" s="407"/>
      <c r="N569" s="407"/>
      <c r="O569" s="407"/>
      <c r="P569" s="407"/>
      <c r="Q569" s="407"/>
      <c r="R569" s="407"/>
      <c r="S569" s="407"/>
      <c r="T569" s="407"/>
      <c r="U569" s="407"/>
      <c r="V569" s="407"/>
      <c r="W569" s="407"/>
      <c r="X569" s="407"/>
      <c r="Y569" s="407"/>
      <c r="Z569" s="407"/>
    </row>
    <row r="570" spans="1:26" ht="12.75" customHeight="1">
      <c r="A570" s="407"/>
      <c r="B570" s="407"/>
      <c r="C570" s="544"/>
      <c r="D570" s="544"/>
      <c r="E570" s="544"/>
      <c r="F570" s="407"/>
      <c r="G570" s="407"/>
      <c r="H570" s="407"/>
      <c r="I570" s="407"/>
      <c r="J570" s="407"/>
      <c r="K570" s="407"/>
      <c r="L570" s="407"/>
      <c r="M570" s="407"/>
      <c r="N570" s="407"/>
      <c r="O570" s="407"/>
      <c r="P570" s="407"/>
      <c r="Q570" s="407"/>
      <c r="R570" s="407"/>
      <c r="S570" s="407"/>
      <c r="T570" s="407"/>
      <c r="U570" s="407"/>
      <c r="V570" s="407"/>
      <c r="W570" s="407"/>
      <c r="X570" s="407"/>
      <c r="Y570" s="407"/>
      <c r="Z570" s="407"/>
    </row>
    <row r="571" spans="1:26" ht="12.75" customHeight="1">
      <c r="A571" s="407"/>
      <c r="B571" s="407"/>
      <c r="C571" s="544"/>
      <c r="D571" s="544"/>
      <c r="E571" s="544"/>
      <c r="F571" s="407"/>
      <c r="G571" s="407"/>
      <c r="H571" s="407"/>
      <c r="I571" s="407"/>
      <c r="J571" s="407"/>
      <c r="K571" s="407"/>
      <c r="L571" s="407"/>
      <c r="M571" s="407"/>
      <c r="N571" s="407"/>
      <c r="O571" s="407"/>
      <c r="P571" s="407"/>
      <c r="Q571" s="407"/>
      <c r="R571" s="407"/>
      <c r="S571" s="407"/>
      <c r="T571" s="407"/>
      <c r="U571" s="407"/>
      <c r="V571" s="407"/>
      <c r="W571" s="407"/>
      <c r="X571" s="407"/>
      <c r="Y571" s="407"/>
      <c r="Z571" s="407"/>
    </row>
    <row r="572" spans="1:26" ht="12.75" customHeight="1">
      <c r="A572" s="407"/>
      <c r="B572" s="407"/>
      <c r="C572" s="544"/>
      <c r="D572" s="544"/>
      <c r="E572" s="544"/>
      <c r="F572" s="407"/>
      <c r="G572" s="407"/>
      <c r="H572" s="407"/>
      <c r="I572" s="407"/>
      <c r="J572" s="407"/>
      <c r="K572" s="407"/>
      <c r="L572" s="407"/>
      <c r="M572" s="407"/>
      <c r="N572" s="407"/>
      <c r="O572" s="407"/>
      <c r="P572" s="407"/>
      <c r="Q572" s="407"/>
      <c r="R572" s="407"/>
      <c r="S572" s="407"/>
      <c r="T572" s="407"/>
      <c r="U572" s="407"/>
      <c r="V572" s="407"/>
      <c r="W572" s="407"/>
      <c r="X572" s="407"/>
      <c r="Y572" s="407"/>
      <c r="Z572" s="407"/>
    </row>
    <row r="573" spans="1:26" ht="12.75" customHeight="1">
      <c r="A573" s="407"/>
      <c r="B573" s="407"/>
      <c r="C573" s="544"/>
      <c r="D573" s="544"/>
      <c r="E573" s="544"/>
      <c r="F573" s="407"/>
      <c r="G573" s="407"/>
      <c r="H573" s="407"/>
      <c r="I573" s="407"/>
      <c r="J573" s="407"/>
      <c r="K573" s="407"/>
      <c r="L573" s="407"/>
      <c r="M573" s="407"/>
      <c r="N573" s="407"/>
      <c r="O573" s="407"/>
      <c r="P573" s="407"/>
      <c r="Q573" s="407"/>
      <c r="R573" s="407"/>
      <c r="S573" s="407"/>
      <c r="T573" s="407"/>
      <c r="U573" s="407"/>
      <c r="V573" s="407"/>
      <c r="W573" s="407"/>
      <c r="X573" s="407"/>
      <c r="Y573" s="407"/>
      <c r="Z573" s="407"/>
    </row>
    <row r="574" spans="1:26" ht="12.75" customHeight="1">
      <c r="A574" s="407"/>
      <c r="B574" s="407"/>
      <c r="C574" s="544"/>
      <c r="D574" s="544"/>
      <c r="E574" s="544"/>
      <c r="F574" s="407"/>
      <c r="G574" s="407"/>
      <c r="H574" s="407"/>
      <c r="I574" s="407"/>
      <c r="J574" s="407"/>
      <c r="K574" s="407"/>
      <c r="L574" s="407"/>
      <c r="M574" s="407"/>
      <c r="N574" s="407"/>
      <c r="O574" s="407"/>
      <c r="P574" s="407"/>
      <c r="Q574" s="407"/>
      <c r="R574" s="407"/>
      <c r="S574" s="407"/>
      <c r="T574" s="407"/>
      <c r="U574" s="407"/>
      <c r="V574" s="407"/>
      <c r="W574" s="407"/>
      <c r="X574" s="407"/>
      <c r="Y574" s="407"/>
      <c r="Z574" s="407"/>
    </row>
    <row r="575" spans="1:26" ht="12.75" customHeight="1">
      <c r="A575" s="407"/>
      <c r="B575" s="407"/>
      <c r="C575" s="544"/>
      <c r="D575" s="544"/>
      <c r="E575" s="544"/>
      <c r="F575" s="407"/>
      <c r="G575" s="407"/>
      <c r="H575" s="407"/>
      <c r="I575" s="407"/>
      <c r="J575" s="407"/>
      <c r="K575" s="407"/>
      <c r="L575" s="407"/>
      <c r="M575" s="407"/>
      <c r="N575" s="407"/>
      <c r="O575" s="407"/>
      <c r="P575" s="407"/>
      <c r="Q575" s="407"/>
      <c r="R575" s="407"/>
      <c r="S575" s="407"/>
      <c r="T575" s="407"/>
      <c r="U575" s="407"/>
      <c r="V575" s="407"/>
      <c r="W575" s="407"/>
      <c r="X575" s="407"/>
      <c r="Y575" s="407"/>
      <c r="Z575" s="407"/>
    </row>
    <row r="576" spans="1:26" ht="12.75" customHeight="1">
      <c r="A576" s="407"/>
      <c r="B576" s="407"/>
      <c r="C576" s="544"/>
      <c r="D576" s="544"/>
      <c r="E576" s="544"/>
      <c r="F576" s="407"/>
      <c r="G576" s="407"/>
      <c r="H576" s="407"/>
      <c r="I576" s="407"/>
      <c r="J576" s="407"/>
      <c r="K576" s="407"/>
      <c r="L576" s="407"/>
      <c r="M576" s="407"/>
      <c r="N576" s="407"/>
      <c r="O576" s="407"/>
      <c r="P576" s="407"/>
      <c r="Q576" s="407"/>
      <c r="R576" s="407"/>
      <c r="S576" s="407"/>
      <c r="T576" s="407"/>
      <c r="U576" s="407"/>
      <c r="V576" s="407"/>
      <c r="W576" s="407"/>
      <c r="X576" s="407"/>
      <c r="Y576" s="407"/>
      <c r="Z576" s="407"/>
    </row>
    <row r="577" spans="1:26" ht="12.75" customHeight="1">
      <c r="A577" s="407"/>
      <c r="B577" s="407"/>
      <c r="C577" s="544"/>
      <c r="D577" s="544"/>
      <c r="E577" s="544"/>
      <c r="F577" s="407"/>
      <c r="G577" s="407"/>
      <c r="H577" s="407"/>
      <c r="I577" s="407"/>
      <c r="J577" s="407"/>
      <c r="K577" s="407"/>
      <c r="L577" s="407"/>
      <c r="M577" s="407"/>
      <c r="N577" s="407"/>
      <c r="O577" s="407"/>
      <c r="P577" s="407"/>
      <c r="Q577" s="407"/>
      <c r="R577" s="407"/>
      <c r="S577" s="407"/>
      <c r="T577" s="407"/>
      <c r="U577" s="407"/>
      <c r="V577" s="407"/>
      <c r="W577" s="407"/>
      <c r="X577" s="407"/>
      <c r="Y577" s="407"/>
      <c r="Z577" s="407"/>
    </row>
    <row r="578" spans="1:26" ht="12.75" customHeight="1">
      <c r="A578" s="407"/>
      <c r="B578" s="407"/>
      <c r="C578" s="544"/>
      <c r="D578" s="544"/>
      <c r="E578" s="544"/>
      <c r="F578" s="407"/>
      <c r="G578" s="407"/>
      <c r="H578" s="407"/>
      <c r="I578" s="407"/>
      <c r="J578" s="407"/>
      <c r="K578" s="407"/>
      <c r="L578" s="407"/>
      <c r="M578" s="407"/>
      <c r="N578" s="407"/>
      <c r="O578" s="407"/>
      <c r="P578" s="407"/>
      <c r="Q578" s="407"/>
      <c r="R578" s="407"/>
      <c r="S578" s="407"/>
      <c r="T578" s="407"/>
      <c r="U578" s="407"/>
      <c r="V578" s="407"/>
      <c r="W578" s="407"/>
      <c r="X578" s="407"/>
      <c r="Y578" s="407"/>
      <c r="Z578" s="407"/>
    </row>
    <row r="579" spans="1:26" ht="12.75" customHeight="1">
      <c r="A579" s="407"/>
      <c r="B579" s="407"/>
      <c r="C579" s="544"/>
      <c r="D579" s="544"/>
      <c r="E579" s="544"/>
      <c r="F579" s="407"/>
      <c r="G579" s="407"/>
      <c r="H579" s="407"/>
      <c r="I579" s="407"/>
      <c r="J579" s="407"/>
      <c r="K579" s="407"/>
      <c r="L579" s="407"/>
      <c r="M579" s="407"/>
      <c r="N579" s="407"/>
      <c r="O579" s="407"/>
      <c r="P579" s="407"/>
      <c r="Q579" s="407"/>
      <c r="R579" s="407"/>
      <c r="S579" s="407"/>
      <c r="T579" s="407"/>
      <c r="U579" s="407"/>
      <c r="V579" s="407"/>
      <c r="W579" s="407"/>
      <c r="X579" s="407"/>
      <c r="Y579" s="407"/>
      <c r="Z579" s="407"/>
    </row>
    <row r="580" spans="1:26" ht="12.75" customHeight="1">
      <c r="A580" s="407"/>
      <c r="B580" s="407"/>
      <c r="C580" s="544"/>
      <c r="D580" s="544"/>
      <c r="E580" s="544"/>
      <c r="F580" s="407"/>
      <c r="G580" s="407"/>
      <c r="H580" s="407"/>
      <c r="I580" s="407"/>
      <c r="J580" s="407"/>
      <c r="K580" s="407"/>
      <c r="L580" s="407"/>
      <c r="M580" s="407"/>
      <c r="N580" s="407"/>
      <c r="O580" s="407"/>
      <c r="P580" s="407"/>
      <c r="Q580" s="407"/>
      <c r="R580" s="407"/>
      <c r="S580" s="407"/>
      <c r="T580" s="407"/>
      <c r="U580" s="407"/>
      <c r="V580" s="407"/>
      <c r="W580" s="407"/>
      <c r="X580" s="407"/>
      <c r="Y580" s="407"/>
      <c r="Z580" s="407"/>
    </row>
    <row r="581" spans="1:26" ht="12.75" customHeight="1">
      <c r="A581" s="407"/>
      <c r="B581" s="407"/>
      <c r="C581" s="544"/>
      <c r="D581" s="544"/>
      <c r="E581" s="544"/>
      <c r="F581" s="407"/>
      <c r="G581" s="407"/>
      <c r="H581" s="407"/>
      <c r="I581" s="407"/>
      <c r="J581" s="407"/>
      <c r="K581" s="407"/>
      <c r="L581" s="407"/>
      <c r="M581" s="407"/>
      <c r="N581" s="407"/>
      <c r="O581" s="407"/>
      <c r="P581" s="407"/>
      <c r="Q581" s="407"/>
      <c r="R581" s="407"/>
      <c r="S581" s="407"/>
      <c r="T581" s="407"/>
      <c r="U581" s="407"/>
      <c r="V581" s="407"/>
      <c r="W581" s="407"/>
      <c r="X581" s="407"/>
      <c r="Y581" s="407"/>
      <c r="Z581" s="407"/>
    </row>
    <row r="582" spans="1:26" ht="12.75" customHeight="1">
      <c r="A582" s="407"/>
      <c r="B582" s="407"/>
      <c r="C582" s="544"/>
      <c r="D582" s="544"/>
      <c r="E582" s="544"/>
      <c r="F582" s="407"/>
      <c r="G582" s="407"/>
      <c r="H582" s="407"/>
      <c r="I582" s="407"/>
      <c r="J582" s="407"/>
      <c r="K582" s="407"/>
      <c r="L582" s="407"/>
      <c r="M582" s="407"/>
      <c r="N582" s="407"/>
      <c r="O582" s="407"/>
      <c r="P582" s="407"/>
      <c r="Q582" s="407"/>
      <c r="R582" s="407"/>
      <c r="S582" s="407"/>
      <c r="T582" s="407"/>
      <c r="U582" s="407"/>
      <c r="V582" s="407"/>
      <c r="W582" s="407"/>
      <c r="X582" s="407"/>
      <c r="Y582" s="407"/>
      <c r="Z582" s="407"/>
    </row>
    <row r="583" spans="1:26" ht="12.75" customHeight="1">
      <c r="A583" s="407"/>
      <c r="B583" s="407"/>
      <c r="C583" s="544"/>
      <c r="D583" s="544"/>
      <c r="E583" s="544"/>
      <c r="F583" s="407"/>
      <c r="G583" s="407"/>
      <c r="H583" s="407"/>
      <c r="I583" s="407"/>
      <c r="J583" s="407"/>
      <c r="K583" s="407"/>
      <c r="L583" s="407"/>
      <c r="M583" s="407"/>
      <c r="N583" s="407"/>
      <c r="O583" s="407"/>
      <c r="P583" s="407"/>
      <c r="Q583" s="407"/>
      <c r="R583" s="407"/>
      <c r="S583" s="407"/>
      <c r="T583" s="407"/>
      <c r="U583" s="407"/>
      <c r="V583" s="407"/>
      <c r="W583" s="407"/>
      <c r="X583" s="407"/>
      <c r="Y583" s="407"/>
      <c r="Z583" s="407"/>
    </row>
    <row r="584" spans="1:26" ht="12.75" customHeight="1">
      <c r="A584" s="407"/>
      <c r="B584" s="407"/>
      <c r="C584" s="544"/>
      <c r="D584" s="544"/>
      <c r="E584" s="544"/>
      <c r="F584" s="407"/>
      <c r="G584" s="407"/>
      <c r="H584" s="407"/>
      <c r="I584" s="407"/>
      <c r="J584" s="407"/>
      <c r="K584" s="407"/>
      <c r="L584" s="407"/>
      <c r="M584" s="407"/>
      <c r="N584" s="407"/>
      <c r="O584" s="407"/>
      <c r="P584" s="407"/>
      <c r="Q584" s="407"/>
      <c r="R584" s="407"/>
      <c r="S584" s="407"/>
      <c r="T584" s="407"/>
      <c r="U584" s="407"/>
      <c r="V584" s="407"/>
      <c r="W584" s="407"/>
      <c r="X584" s="407"/>
      <c r="Y584" s="407"/>
      <c r="Z584" s="407"/>
    </row>
    <row r="585" spans="1:26" ht="12.75" customHeight="1">
      <c r="A585" s="407"/>
      <c r="B585" s="407"/>
      <c r="C585" s="544"/>
      <c r="D585" s="544"/>
      <c r="E585" s="544"/>
      <c r="F585" s="407"/>
      <c r="G585" s="407"/>
      <c r="H585" s="407"/>
      <c r="I585" s="407"/>
      <c r="J585" s="407"/>
      <c r="K585" s="407"/>
      <c r="L585" s="407"/>
      <c r="M585" s="407"/>
      <c r="N585" s="407"/>
      <c r="O585" s="407"/>
      <c r="P585" s="407"/>
      <c r="Q585" s="407"/>
      <c r="R585" s="407"/>
      <c r="S585" s="407"/>
      <c r="T585" s="407"/>
      <c r="U585" s="407"/>
      <c r="V585" s="407"/>
      <c r="W585" s="407"/>
      <c r="X585" s="407"/>
      <c r="Y585" s="407"/>
      <c r="Z585" s="407"/>
    </row>
    <row r="586" spans="1:26" ht="12.75" customHeight="1">
      <c r="A586" s="407"/>
      <c r="B586" s="407"/>
      <c r="C586" s="544"/>
      <c r="D586" s="544"/>
      <c r="E586" s="544"/>
      <c r="F586" s="407"/>
      <c r="G586" s="407"/>
      <c r="H586" s="407"/>
      <c r="I586" s="407"/>
      <c r="J586" s="407"/>
      <c r="K586" s="407"/>
      <c r="L586" s="407"/>
      <c r="M586" s="407"/>
      <c r="N586" s="407"/>
      <c r="O586" s="407"/>
      <c r="P586" s="407"/>
      <c r="Q586" s="407"/>
      <c r="R586" s="407"/>
      <c r="S586" s="407"/>
      <c r="T586" s="407"/>
      <c r="U586" s="407"/>
      <c r="V586" s="407"/>
      <c r="W586" s="407"/>
      <c r="X586" s="407"/>
      <c r="Y586" s="407"/>
      <c r="Z586" s="407"/>
    </row>
    <row r="587" spans="1:26" ht="12.75" customHeight="1">
      <c r="A587" s="407"/>
      <c r="B587" s="407"/>
      <c r="C587" s="544"/>
      <c r="D587" s="544"/>
      <c r="E587" s="544"/>
      <c r="F587" s="407"/>
      <c r="G587" s="407"/>
      <c r="H587" s="407"/>
      <c r="I587" s="407"/>
      <c r="J587" s="407"/>
      <c r="K587" s="407"/>
      <c r="L587" s="407"/>
      <c r="M587" s="407"/>
      <c r="N587" s="407"/>
      <c r="O587" s="407"/>
      <c r="P587" s="407"/>
      <c r="Q587" s="407"/>
      <c r="R587" s="407"/>
      <c r="S587" s="407"/>
      <c r="T587" s="407"/>
      <c r="U587" s="407"/>
      <c r="V587" s="407"/>
      <c r="W587" s="407"/>
      <c r="X587" s="407"/>
      <c r="Y587" s="407"/>
      <c r="Z587" s="407"/>
    </row>
    <row r="588" spans="1:26" ht="12.75" customHeight="1">
      <c r="A588" s="407"/>
      <c r="B588" s="407"/>
      <c r="C588" s="544"/>
      <c r="D588" s="544"/>
      <c r="E588" s="544"/>
      <c r="F588" s="407"/>
      <c r="G588" s="407"/>
      <c r="H588" s="407"/>
      <c r="I588" s="407"/>
      <c r="J588" s="407"/>
      <c r="K588" s="407"/>
      <c r="L588" s="407"/>
      <c r="M588" s="407"/>
      <c r="N588" s="407"/>
      <c r="O588" s="407"/>
      <c r="P588" s="407"/>
      <c r="Q588" s="407"/>
      <c r="R588" s="407"/>
      <c r="S588" s="407"/>
      <c r="T588" s="407"/>
      <c r="U588" s="407"/>
      <c r="V588" s="407"/>
      <c r="W588" s="407"/>
      <c r="X588" s="407"/>
      <c r="Y588" s="407"/>
      <c r="Z588" s="407"/>
    </row>
    <row r="589" spans="1:26" ht="12.75" customHeight="1">
      <c r="A589" s="407"/>
      <c r="B589" s="407"/>
      <c r="C589" s="544"/>
      <c r="D589" s="544"/>
      <c r="E589" s="544"/>
      <c r="F589" s="407"/>
      <c r="G589" s="407"/>
      <c r="H589" s="407"/>
      <c r="I589" s="407"/>
      <c r="J589" s="407"/>
      <c r="K589" s="407"/>
      <c r="L589" s="407"/>
      <c r="M589" s="407"/>
      <c r="N589" s="407"/>
      <c r="O589" s="407"/>
      <c r="P589" s="407"/>
      <c r="Q589" s="407"/>
      <c r="R589" s="407"/>
      <c r="S589" s="407"/>
      <c r="T589" s="407"/>
      <c r="U589" s="407"/>
      <c r="V589" s="407"/>
      <c r="W589" s="407"/>
      <c r="X589" s="407"/>
      <c r="Y589" s="407"/>
      <c r="Z589" s="407"/>
    </row>
    <row r="590" spans="1:26" ht="12.75" customHeight="1">
      <c r="A590" s="407"/>
      <c r="B590" s="407"/>
      <c r="C590" s="544"/>
      <c r="D590" s="544"/>
      <c r="E590" s="544"/>
      <c r="F590" s="407"/>
      <c r="G590" s="407"/>
      <c r="H590" s="407"/>
      <c r="I590" s="407"/>
      <c r="J590" s="407"/>
      <c r="K590" s="407"/>
      <c r="L590" s="407"/>
      <c r="M590" s="407"/>
      <c r="N590" s="407"/>
      <c r="O590" s="407"/>
      <c r="P590" s="407"/>
      <c r="Q590" s="407"/>
      <c r="R590" s="407"/>
      <c r="S590" s="407"/>
      <c r="T590" s="407"/>
      <c r="U590" s="407"/>
      <c r="V590" s="407"/>
      <c r="W590" s="407"/>
      <c r="X590" s="407"/>
      <c r="Y590" s="407"/>
      <c r="Z590" s="407"/>
    </row>
    <row r="591" spans="1:26" ht="12.75" customHeight="1">
      <c r="A591" s="407"/>
      <c r="B591" s="407"/>
      <c r="C591" s="544"/>
      <c r="D591" s="544"/>
      <c r="E591" s="544"/>
      <c r="F591" s="407"/>
      <c r="G591" s="407"/>
      <c r="H591" s="407"/>
      <c r="I591" s="407"/>
      <c r="J591" s="407"/>
      <c r="K591" s="407"/>
      <c r="L591" s="407"/>
      <c r="M591" s="407"/>
      <c r="N591" s="407"/>
      <c r="O591" s="407"/>
      <c r="P591" s="407"/>
      <c r="Q591" s="407"/>
      <c r="R591" s="407"/>
      <c r="S591" s="407"/>
      <c r="T591" s="407"/>
      <c r="U591" s="407"/>
      <c r="V591" s="407"/>
      <c r="W591" s="407"/>
      <c r="X591" s="407"/>
      <c r="Y591" s="407"/>
      <c r="Z591" s="407"/>
    </row>
    <row r="592" spans="1:26" ht="12.75" customHeight="1">
      <c r="A592" s="407"/>
      <c r="B592" s="407"/>
      <c r="C592" s="544"/>
      <c r="D592" s="544"/>
      <c r="E592" s="544"/>
      <c r="F592" s="407"/>
      <c r="G592" s="407"/>
      <c r="H592" s="407"/>
      <c r="I592" s="407"/>
      <c r="J592" s="407"/>
      <c r="K592" s="407"/>
      <c r="L592" s="407"/>
      <c r="M592" s="407"/>
      <c r="N592" s="407"/>
      <c r="O592" s="407"/>
      <c r="P592" s="407"/>
      <c r="Q592" s="407"/>
      <c r="R592" s="407"/>
      <c r="S592" s="407"/>
      <c r="T592" s="407"/>
      <c r="U592" s="407"/>
      <c r="V592" s="407"/>
      <c r="W592" s="407"/>
      <c r="X592" s="407"/>
      <c r="Y592" s="407"/>
      <c r="Z592" s="407"/>
    </row>
    <row r="593" spans="1:26" ht="12.75" customHeight="1">
      <c r="A593" s="407"/>
      <c r="B593" s="407"/>
      <c r="C593" s="544"/>
      <c r="D593" s="544"/>
      <c r="E593" s="544"/>
      <c r="F593" s="407"/>
      <c r="G593" s="407"/>
      <c r="H593" s="407"/>
      <c r="I593" s="407"/>
      <c r="J593" s="407"/>
      <c r="K593" s="407"/>
      <c r="L593" s="407"/>
      <c r="M593" s="407"/>
      <c r="N593" s="407"/>
      <c r="O593" s="407"/>
      <c r="P593" s="407"/>
      <c r="Q593" s="407"/>
      <c r="R593" s="407"/>
      <c r="S593" s="407"/>
      <c r="T593" s="407"/>
      <c r="U593" s="407"/>
      <c r="V593" s="407"/>
      <c r="W593" s="407"/>
      <c r="X593" s="407"/>
      <c r="Y593" s="407"/>
      <c r="Z593" s="407"/>
    </row>
    <row r="594" spans="1:26" ht="12.75" customHeight="1">
      <c r="A594" s="407"/>
      <c r="B594" s="407"/>
      <c r="C594" s="544"/>
      <c r="D594" s="544"/>
      <c r="E594" s="544"/>
      <c r="F594" s="407"/>
      <c r="G594" s="407"/>
      <c r="H594" s="407"/>
      <c r="I594" s="407"/>
      <c r="J594" s="407"/>
      <c r="K594" s="407"/>
      <c r="L594" s="407"/>
      <c r="M594" s="407"/>
      <c r="N594" s="407"/>
      <c r="O594" s="407"/>
      <c r="P594" s="407"/>
      <c r="Q594" s="407"/>
      <c r="R594" s="407"/>
      <c r="S594" s="407"/>
      <c r="T594" s="407"/>
      <c r="U594" s="407"/>
      <c r="V594" s="407"/>
      <c r="W594" s="407"/>
      <c r="X594" s="407"/>
      <c r="Y594" s="407"/>
      <c r="Z594" s="407"/>
    </row>
    <row r="595" spans="1:26" ht="12.75" customHeight="1">
      <c r="A595" s="407"/>
      <c r="B595" s="407"/>
      <c r="C595" s="544"/>
      <c r="D595" s="544"/>
      <c r="E595" s="544"/>
      <c r="F595" s="407"/>
      <c r="G595" s="407"/>
      <c r="H595" s="407"/>
      <c r="I595" s="407"/>
      <c r="J595" s="407"/>
      <c r="K595" s="407"/>
      <c r="L595" s="407"/>
      <c r="M595" s="407"/>
      <c r="N595" s="407"/>
      <c r="O595" s="407"/>
      <c r="P595" s="407"/>
      <c r="Q595" s="407"/>
      <c r="R595" s="407"/>
      <c r="S595" s="407"/>
      <c r="T595" s="407"/>
      <c r="U595" s="407"/>
      <c r="V595" s="407"/>
      <c r="W595" s="407"/>
      <c r="X595" s="407"/>
      <c r="Y595" s="407"/>
      <c r="Z595" s="407"/>
    </row>
    <row r="596" spans="1:26" ht="12.75" customHeight="1">
      <c r="A596" s="407"/>
      <c r="B596" s="407"/>
      <c r="C596" s="544"/>
      <c r="D596" s="544"/>
      <c r="E596" s="544"/>
      <c r="F596" s="407"/>
      <c r="G596" s="407"/>
      <c r="H596" s="407"/>
      <c r="I596" s="407"/>
      <c r="J596" s="407"/>
      <c r="K596" s="407"/>
      <c r="L596" s="407"/>
      <c r="M596" s="407"/>
      <c r="N596" s="407"/>
      <c r="O596" s="407"/>
      <c r="P596" s="407"/>
      <c r="Q596" s="407"/>
      <c r="R596" s="407"/>
      <c r="S596" s="407"/>
      <c r="T596" s="407"/>
      <c r="U596" s="407"/>
      <c r="V596" s="407"/>
      <c r="W596" s="407"/>
      <c r="X596" s="407"/>
      <c r="Y596" s="407"/>
      <c r="Z596" s="407"/>
    </row>
    <row r="597" spans="1:26" ht="12.75" customHeight="1">
      <c r="A597" s="407"/>
      <c r="B597" s="407"/>
      <c r="C597" s="544"/>
      <c r="D597" s="544"/>
      <c r="E597" s="544"/>
      <c r="F597" s="407"/>
      <c r="G597" s="407"/>
      <c r="H597" s="407"/>
      <c r="I597" s="407"/>
      <c r="J597" s="407"/>
      <c r="K597" s="407"/>
      <c r="L597" s="407"/>
      <c r="M597" s="407"/>
      <c r="N597" s="407"/>
      <c r="O597" s="407"/>
      <c r="P597" s="407"/>
      <c r="Q597" s="407"/>
      <c r="R597" s="407"/>
      <c r="S597" s="407"/>
      <c r="T597" s="407"/>
      <c r="U597" s="407"/>
      <c r="V597" s="407"/>
      <c r="W597" s="407"/>
      <c r="X597" s="407"/>
      <c r="Y597" s="407"/>
      <c r="Z597" s="407"/>
    </row>
    <row r="598" spans="1:26" ht="12.75" customHeight="1">
      <c r="A598" s="407"/>
      <c r="B598" s="407"/>
      <c r="C598" s="544"/>
      <c r="D598" s="544"/>
      <c r="E598" s="544"/>
      <c r="F598" s="407"/>
      <c r="G598" s="407"/>
      <c r="H598" s="407"/>
      <c r="I598" s="407"/>
      <c r="J598" s="407"/>
      <c r="K598" s="407"/>
      <c r="L598" s="407"/>
      <c r="M598" s="407"/>
      <c r="N598" s="407"/>
      <c r="O598" s="407"/>
      <c r="P598" s="407"/>
      <c r="Q598" s="407"/>
      <c r="R598" s="407"/>
      <c r="S598" s="407"/>
      <c r="T598" s="407"/>
      <c r="U598" s="407"/>
      <c r="V598" s="407"/>
      <c r="W598" s="407"/>
      <c r="X598" s="407"/>
      <c r="Y598" s="407"/>
      <c r="Z598" s="407"/>
    </row>
    <row r="599" spans="1:26" ht="12.75" customHeight="1">
      <c r="A599" s="407"/>
      <c r="B599" s="407"/>
      <c r="C599" s="544"/>
      <c r="D599" s="544"/>
      <c r="E599" s="544"/>
      <c r="F599" s="407"/>
      <c r="G599" s="407"/>
      <c r="H599" s="407"/>
      <c r="I599" s="407"/>
      <c r="J599" s="407"/>
      <c r="K599" s="407"/>
      <c r="L599" s="407"/>
      <c r="M599" s="407"/>
      <c r="N599" s="407"/>
      <c r="O599" s="407"/>
      <c r="P599" s="407"/>
      <c r="Q599" s="407"/>
      <c r="R599" s="407"/>
      <c r="S599" s="407"/>
      <c r="T599" s="407"/>
      <c r="U599" s="407"/>
      <c r="V599" s="407"/>
      <c r="W599" s="407"/>
      <c r="X599" s="407"/>
      <c r="Y599" s="407"/>
      <c r="Z599" s="407"/>
    </row>
    <row r="600" spans="1:26" ht="12.75" customHeight="1">
      <c r="A600" s="407"/>
      <c r="B600" s="407"/>
      <c r="C600" s="544"/>
      <c r="D600" s="544"/>
      <c r="E600" s="544"/>
      <c r="F600" s="407"/>
      <c r="G600" s="407"/>
      <c r="H600" s="407"/>
      <c r="I600" s="407"/>
      <c r="J600" s="407"/>
      <c r="K600" s="407"/>
      <c r="L600" s="407"/>
      <c r="M600" s="407"/>
      <c r="N600" s="407"/>
      <c r="O600" s="407"/>
      <c r="P600" s="407"/>
      <c r="Q600" s="407"/>
      <c r="R600" s="407"/>
      <c r="S600" s="407"/>
      <c r="T600" s="407"/>
      <c r="U600" s="407"/>
      <c r="V600" s="407"/>
      <c r="W600" s="407"/>
      <c r="X600" s="407"/>
      <c r="Y600" s="407"/>
      <c r="Z600" s="407"/>
    </row>
    <row r="601" spans="1:26" ht="12.75" customHeight="1">
      <c r="A601" s="407"/>
      <c r="B601" s="407"/>
      <c r="C601" s="544"/>
      <c r="D601" s="544"/>
      <c r="E601" s="544"/>
      <c r="F601" s="407"/>
      <c r="G601" s="407"/>
      <c r="H601" s="407"/>
      <c r="I601" s="407"/>
      <c r="J601" s="407"/>
      <c r="K601" s="407"/>
      <c r="L601" s="407"/>
      <c r="M601" s="407"/>
      <c r="N601" s="407"/>
      <c r="O601" s="407"/>
      <c r="P601" s="407"/>
      <c r="Q601" s="407"/>
      <c r="R601" s="407"/>
      <c r="S601" s="407"/>
      <c r="T601" s="407"/>
      <c r="U601" s="407"/>
      <c r="V601" s="407"/>
      <c r="W601" s="407"/>
      <c r="X601" s="407"/>
      <c r="Y601" s="407"/>
      <c r="Z601" s="407"/>
    </row>
    <row r="602" spans="1:26" ht="12.75" customHeight="1">
      <c r="A602" s="407"/>
      <c r="B602" s="407"/>
      <c r="C602" s="544"/>
      <c r="D602" s="544"/>
      <c r="E602" s="544"/>
      <c r="F602" s="407"/>
      <c r="G602" s="407"/>
      <c r="H602" s="407"/>
      <c r="I602" s="407"/>
      <c r="J602" s="407"/>
      <c r="K602" s="407"/>
      <c r="L602" s="407"/>
      <c r="M602" s="407"/>
      <c r="N602" s="407"/>
      <c r="O602" s="407"/>
      <c r="P602" s="407"/>
      <c r="Q602" s="407"/>
      <c r="R602" s="407"/>
      <c r="S602" s="407"/>
      <c r="T602" s="407"/>
      <c r="U602" s="407"/>
      <c r="V602" s="407"/>
      <c r="W602" s="407"/>
      <c r="X602" s="407"/>
      <c r="Y602" s="407"/>
      <c r="Z602" s="407"/>
    </row>
    <row r="603" spans="1:26" ht="12.75" customHeight="1">
      <c r="A603" s="407"/>
      <c r="B603" s="407"/>
      <c r="C603" s="544"/>
      <c r="D603" s="544"/>
      <c r="E603" s="544"/>
      <c r="F603" s="407"/>
      <c r="G603" s="407"/>
      <c r="H603" s="407"/>
      <c r="I603" s="407"/>
      <c r="J603" s="407"/>
      <c r="K603" s="407"/>
      <c r="L603" s="407"/>
      <c r="M603" s="407"/>
      <c r="N603" s="407"/>
      <c r="O603" s="407"/>
      <c r="P603" s="407"/>
      <c r="Q603" s="407"/>
      <c r="R603" s="407"/>
      <c r="S603" s="407"/>
      <c r="T603" s="407"/>
      <c r="U603" s="407"/>
      <c r="V603" s="407"/>
      <c r="W603" s="407"/>
      <c r="X603" s="407"/>
      <c r="Y603" s="407"/>
      <c r="Z603" s="407"/>
    </row>
    <row r="604" spans="1:26" ht="12.75" customHeight="1">
      <c r="A604" s="407"/>
      <c r="B604" s="407"/>
      <c r="C604" s="544"/>
      <c r="D604" s="544"/>
      <c r="E604" s="544"/>
      <c r="F604" s="407"/>
      <c r="G604" s="407"/>
      <c r="H604" s="407"/>
      <c r="I604" s="407"/>
      <c r="J604" s="407"/>
      <c r="K604" s="407"/>
      <c r="L604" s="407"/>
      <c r="M604" s="407"/>
      <c r="N604" s="407"/>
      <c r="O604" s="407"/>
      <c r="P604" s="407"/>
      <c r="Q604" s="407"/>
      <c r="R604" s="407"/>
      <c r="S604" s="407"/>
      <c r="T604" s="407"/>
      <c r="U604" s="407"/>
      <c r="V604" s="407"/>
      <c r="W604" s="407"/>
      <c r="X604" s="407"/>
      <c r="Y604" s="407"/>
      <c r="Z604" s="407"/>
    </row>
    <row r="605" spans="1:26" ht="12.75" customHeight="1">
      <c r="A605" s="407"/>
      <c r="B605" s="407"/>
      <c r="C605" s="544"/>
      <c r="D605" s="544"/>
      <c r="E605" s="544"/>
      <c r="F605" s="407"/>
      <c r="G605" s="407"/>
      <c r="H605" s="407"/>
      <c r="I605" s="407"/>
      <c r="J605" s="407"/>
      <c r="K605" s="407"/>
      <c r="L605" s="407"/>
      <c r="M605" s="407"/>
      <c r="N605" s="407"/>
      <c r="O605" s="407"/>
      <c r="P605" s="407"/>
      <c r="Q605" s="407"/>
      <c r="R605" s="407"/>
      <c r="S605" s="407"/>
      <c r="T605" s="407"/>
      <c r="U605" s="407"/>
      <c r="V605" s="407"/>
      <c r="W605" s="407"/>
      <c r="X605" s="407"/>
      <c r="Y605" s="407"/>
      <c r="Z605" s="407"/>
    </row>
    <row r="606" spans="1:26" ht="12.75" customHeight="1">
      <c r="A606" s="407"/>
      <c r="B606" s="407"/>
      <c r="C606" s="544"/>
      <c r="D606" s="544"/>
      <c r="E606" s="544"/>
      <c r="F606" s="407"/>
      <c r="G606" s="407"/>
      <c r="H606" s="407"/>
      <c r="I606" s="407"/>
      <c r="J606" s="407"/>
      <c r="K606" s="407"/>
      <c r="L606" s="407"/>
      <c r="M606" s="407"/>
      <c r="N606" s="407"/>
      <c r="O606" s="407"/>
      <c r="P606" s="407"/>
      <c r="Q606" s="407"/>
      <c r="R606" s="407"/>
      <c r="S606" s="407"/>
      <c r="T606" s="407"/>
      <c r="U606" s="407"/>
      <c r="V606" s="407"/>
      <c r="W606" s="407"/>
      <c r="X606" s="407"/>
      <c r="Y606" s="407"/>
      <c r="Z606" s="407"/>
    </row>
    <row r="607" spans="1:26" ht="12.75" customHeight="1">
      <c r="A607" s="407"/>
      <c r="B607" s="407"/>
      <c r="C607" s="544"/>
      <c r="D607" s="544"/>
      <c r="E607" s="544"/>
      <c r="F607" s="407"/>
      <c r="G607" s="407"/>
      <c r="H607" s="407"/>
      <c r="I607" s="407"/>
      <c r="J607" s="407"/>
      <c r="K607" s="407"/>
      <c r="L607" s="407"/>
      <c r="M607" s="407"/>
      <c r="N607" s="407"/>
      <c r="O607" s="407"/>
      <c r="P607" s="407"/>
      <c r="Q607" s="407"/>
      <c r="R607" s="407"/>
      <c r="S607" s="407"/>
      <c r="T607" s="407"/>
      <c r="U607" s="407"/>
      <c r="V607" s="407"/>
      <c r="W607" s="407"/>
      <c r="X607" s="407"/>
      <c r="Y607" s="407"/>
      <c r="Z607" s="407"/>
    </row>
    <row r="608" spans="1:26" ht="12.75" customHeight="1">
      <c r="A608" s="407"/>
      <c r="B608" s="407"/>
      <c r="C608" s="544"/>
      <c r="D608" s="544"/>
      <c r="E608" s="544"/>
      <c r="F608" s="407"/>
      <c r="G608" s="407"/>
      <c r="H608" s="407"/>
      <c r="I608" s="407"/>
      <c r="J608" s="407"/>
      <c r="K608" s="407"/>
      <c r="L608" s="407"/>
      <c r="M608" s="407"/>
      <c r="N608" s="407"/>
      <c r="O608" s="407"/>
      <c r="P608" s="407"/>
      <c r="Q608" s="407"/>
      <c r="R608" s="407"/>
      <c r="S608" s="407"/>
      <c r="T608" s="407"/>
      <c r="U608" s="407"/>
      <c r="V608" s="407"/>
      <c r="W608" s="407"/>
      <c r="X608" s="407"/>
      <c r="Y608" s="407"/>
      <c r="Z608" s="407"/>
    </row>
    <row r="609" spans="1:26" ht="12.75" customHeight="1">
      <c r="A609" s="407"/>
      <c r="B609" s="407"/>
      <c r="C609" s="544"/>
      <c r="D609" s="544"/>
      <c r="E609" s="544"/>
      <c r="F609" s="407"/>
      <c r="G609" s="407"/>
      <c r="H609" s="407"/>
      <c r="I609" s="407"/>
      <c r="J609" s="407"/>
      <c r="K609" s="407"/>
      <c r="L609" s="407"/>
      <c r="M609" s="407"/>
      <c r="N609" s="407"/>
      <c r="O609" s="407"/>
      <c r="P609" s="407"/>
      <c r="Q609" s="407"/>
      <c r="R609" s="407"/>
      <c r="S609" s="407"/>
      <c r="T609" s="407"/>
      <c r="U609" s="407"/>
      <c r="V609" s="407"/>
      <c r="W609" s="407"/>
      <c r="X609" s="407"/>
      <c r="Y609" s="407"/>
      <c r="Z609" s="407"/>
    </row>
    <row r="610" spans="1:26" ht="12.75" customHeight="1">
      <c r="A610" s="407"/>
      <c r="B610" s="407"/>
      <c r="C610" s="544"/>
      <c r="D610" s="544"/>
      <c r="E610" s="544"/>
      <c r="F610" s="407"/>
      <c r="G610" s="407"/>
      <c r="H610" s="407"/>
      <c r="I610" s="407"/>
      <c r="J610" s="407"/>
      <c r="K610" s="407"/>
      <c r="L610" s="407"/>
      <c r="M610" s="407"/>
      <c r="N610" s="407"/>
      <c r="O610" s="407"/>
      <c r="P610" s="407"/>
      <c r="Q610" s="407"/>
      <c r="R610" s="407"/>
      <c r="S610" s="407"/>
      <c r="T610" s="407"/>
      <c r="U610" s="407"/>
      <c r="V610" s="407"/>
      <c r="W610" s="407"/>
      <c r="X610" s="407"/>
      <c r="Y610" s="407"/>
      <c r="Z610" s="407"/>
    </row>
    <row r="611" spans="1:26" ht="12.75" customHeight="1">
      <c r="A611" s="407"/>
      <c r="B611" s="407"/>
      <c r="C611" s="544"/>
      <c r="D611" s="544"/>
      <c r="E611" s="544"/>
      <c r="F611" s="407"/>
      <c r="G611" s="407"/>
      <c r="H611" s="407"/>
      <c r="I611" s="407"/>
      <c r="J611" s="407"/>
      <c r="K611" s="407"/>
      <c r="L611" s="407"/>
      <c r="M611" s="407"/>
      <c r="N611" s="407"/>
      <c r="O611" s="407"/>
      <c r="P611" s="407"/>
      <c r="Q611" s="407"/>
      <c r="R611" s="407"/>
      <c r="S611" s="407"/>
      <c r="T611" s="407"/>
      <c r="U611" s="407"/>
      <c r="V611" s="407"/>
      <c r="W611" s="407"/>
      <c r="X611" s="407"/>
      <c r="Y611" s="407"/>
      <c r="Z611" s="407"/>
    </row>
    <row r="612" spans="1:26" ht="12.75" customHeight="1">
      <c r="A612" s="407"/>
      <c r="B612" s="407"/>
      <c r="C612" s="544"/>
      <c r="D612" s="544"/>
      <c r="E612" s="544"/>
      <c r="F612" s="407"/>
      <c r="G612" s="407"/>
      <c r="H612" s="407"/>
      <c r="I612" s="407"/>
      <c r="J612" s="407"/>
      <c r="K612" s="407"/>
      <c r="L612" s="407"/>
      <c r="M612" s="407"/>
      <c r="N612" s="407"/>
      <c r="O612" s="407"/>
      <c r="P612" s="407"/>
      <c r="Q612" s="407"/>
      <c r="R612" s="407"/>
      <c r="S612" s="407"/>
      <c r="T612" s="407"/>
      <c r="U612" s="407"/>
      <c r="V612" s="407"/>
      <c r="W612" s="407"/>
      <c r="X612" s="407"/>
      <c r="Y612" s="407"/>
      <c r="Z612" s="407"/>
    </row>
    <row r="613" spans="1:26" ht="12.75" customHeight="1">
      <c r="A613" s="407"/>
      <c r="B613" s="407"/>
      <c r="C613" s="544"/>
      <c r="D613" s="544"/>
      <c r="E613" s="544"/>
      <c r="F613" s="407"/>
      <c r="G613" s="407"/>
      <c r="H613" s="407"/>
      <c r="I613" s="407"/>
      <c r="J613" s="407"/>
      <c r="K613" s="407"/>
      <c r="L613" s="407"/>
      <c r="M613" s="407"/>
      <c r="N613" s="407"/>
      <c r="O613" s="407"/>
      <c r="P613" s="407"/>
      <c r="Q613" s="407"/>
      <c r="R613" s="407"/>
      <c r="S613" s="407"/>
      <c r="T613" s="407"/>
      <c r="U613" s="407"/>
      <c r="V613" s="407"/>
      <c r="W613" s="407"/>
      <c r="X613" s="407"/>
      <c r="Y613" s="407"/>
      <c r="Z613" s="407"/>
    </row>
    <row r="614" spans="1:26" ht="12.75" customHeight="1">
      <c r="A614" s="407"/>
      <c r="B614" s="407"/>
      <c r="C614" s="544"/>
      <c r="D614" s="544"/>
      <c r="E614" s="544"/>
      <c r="F614" s="407"/>
      <c r="G614" s="407"/>
      <c r="H614" s="407"/>
      <c r="I614" s="407"/>
      <c r="J614" s="407"/>
      <c r="K614" s="407"/>
      <c r="L614" s="407"/>
      <c r="M614" s="407"/>
      <c r="N614" s="407"/>
      <c r="O614" s="407"/>
      <c r="P614" s="407"/>
      <c r="Q614" s="407"/>
      <c r="R614" s="407"/>
      <c r="S614" s="407"/>
      <c r="T614" s="407"/>
      <c r="U614" s="407"/>
      <c r="V614" s="407"/>
      <c r="W614" s="407"/>
      <c r="X614" s="407"/>
      <c r="Y614" s="407"/>
      <c r="Z614" s="407"/>
    </row>
    <row r="615" spans="1:26" ht="12.75" customHeight="1">
      <c r="A615" s="407"/>
      <c r="B615" s="407"/>
      <c r="C615" s="544"/>
      <c r="D615" s="544"/>
      <c r="E615" s="544"/>
      <c r="F615" s="407"/>
      <c r="G615" s="407"/>
      <c r="H615" s="407"/>
      <c r="I615" s="407"/>
      <c r="J615" s="407"/>
      <c r="K615" s="407"/>
      <c r="L615" s="407"/>
      <c r="M615" s="407"/>
      <c r="N615" s="407"/>
      <c r="O615" s="407"/>
      <c r="P615" s="407"/>
      <c r="Q615" s="407"/>
      <c r="R615" s="407"/>
      <c r="S615" s="407"/>
      <c r="T615" s="407"/>
      <c r="U615" s="407"/>
      <c r="V615" s="407"/>
      <c r="W615" s="407"/>
      <c r="X615" s="407"/>
      <c r="Y615" s="407"/>
      <c r="Z615" s="407"/>
    </row>
    <row r="616" spans="1:26" ht="12.75" customHeight="1">
      <c r="A616" s="407"/>
      <c r="B616" s="407"/>
      <c r="C616" s="544"/>
      <c r="D616" s="544"/>
      <c r="E616" s="544"/>
      <c r="F616" s="407"/>
      <c r="G616" s="407"/>
      <c r="H616" s="407"/>
      <c r="I616" s="407"/>
      <c r="J616" s="407"/>
      <c r="K616" s="407"/>
      <c r="L616" s="407"/>
      <c r="M616" s="407"/>
      <c r="N616" s="407"/>
      <c r="O616" s="407"/>
      <c r="P616" s="407"/>
      <c r="Q616" s="407"/>
      <c r="R616" s="407"/>
      <c r="S616" s="407"/>
      <c r="T616" s="407"/>
      <c r="U616" s="407"/>
      <c r="V616" s="407"/>
      <c r="W616" s="407"/>
      <c r="X616" s="407"/>
      <c r="Y616" s="407"/>
      <c r="Z616" s="407"/>
    </row>
    <row r="617" spans="1:26" ht="12.75" customHeight="1">
      <c r="A617" s="407"/>
      <c r="B617" s="407"/>
      <c r="C617" s="544"/>
      <c r="D617" s="544"/>
      <c r="E617" s="544"/>
      <c r="F617" s="407"/>
      <c r="G617" s="407"/>
      <c r="H617" s="407"/>
      <c r="I617" s="407"/>
      <c r="J617" s="407"/>
      <c r="K617" s="407"/>
      <c r="L617" s="407"/>
      <c r="M617" s="407"/>
      <c r="N617" s="407"/>
      <c r="O617" s="407"/>
      <c r="P617" s="407"/>
      <c r="Q617" s="407"/>
      <c r="R617" s="407"/>
      <c r="S617" s="407"/>
      <c r="T617" s="407"/>
      <c r="U617" s="407"/>
      <c r="V617" s="407"/>
      <c r="W617" s="407"/>
      <c r="X617" s="407"/>
      <c r="Y617" s="407"/>
      <c r="Z617" s="407"/>
    </row>
    <row r="618" spans="1:26" ht="12.75" customHeight="1">
      <c r="A618" s="407"/>
      <c r="B618" s="407"/>
      <c r="C618" s="544"/>
      <c r="D618" s="544"/>
      <c r="E618" s="544"/>
      <c r="F618" s="407"/>
      <c r="G618" s="407"/>
      <c r="H618" s="407"/>
      <c r="I618" s="407"/>
      <c r="J618" s="407"/>
      <c r="K618" s="407"/>
      <c r="L618" s="407"/>
      <c r="M618" s="407"/>
      <c r="N618" s="407"/>
      <c r="O618" s="407"/>
      <c r="P618" s="407"/>
      <c r="Q618" s="407"/>
      <c r="R618" s="407"/>
      <c r="S618" s="407"/>
      <c r="T618" s="407"/>
      <c r="U618" s="407"/>
      <c r="V618" s="407"/>
      <c r="W618" s="407"/>
      <c r="X618" s="407"/>
      <c r="Y618" s="407"/>
      <c r="Z618" s="407"/>
    </row>
    <row r="619" spans="1:26" ht="12.75" customHeight="1">
      <c r="A619" s="407"/>
      <c r="B619" s="407"/>
      <c r="C619" s="544"/>
      <c r="D619" s="544"/>
      <c r="E619" s="544"/>
      <c r="F619" s="407"/>
      <c r="G619" s="407"/>
      <c r="H619" s="407"/>
      <c r="I619" s="407"/>
      <c r="J619" s="407"/>
      <c r="K619" s="407"/>
      <c r="L619" s="407"/>
      <c r="M619" s="407"/>
      <c r="N619" s="407"/>
      <c r="O619" s="407"/>
      <c r="P619" s="407"/>
      <c r="Q619" s="407"/>
      <c r="R619" s="407"/>
      <c r="S619" s="407"/>
      <c r="T619" s="407"/>
      <c r="U619" s="407"/>
      <c r="V619" s="407"/>
      <c r="W619" s="407"/>
      <c r="X619" s="407"/>
      <c r="Y619" s="407"/>
      <c r="Z619" s="407"/>
    </row>
    <row r="620" spans="1:26" ht="12.75" customHeight="1">
      <c r="A620" s="407"/>
      <c r="B620" s="407"/>
      <c r="C620" s="544"/>
      <c r="D620" s="544"/>
      <c r="E620" s="544"/>
      <c r="F620" s="407"/>
      <c r="G620" s="407"/>
      <c r="H620" s="407"/>
      <c r="I620" s="407"/>
      <c r="J620" s="407"/>
      <c r="K620" s="407"/>
      <c r="L620" s="407"/>
      <c r="M620" s="407"/>
      <c r="N620" s="407"/>
      <c r="O620" s="407"/>
      <c r="P620" s="407"/>
      <c r="Q620" s="407"/>
      <c r="R620" s="407"/>
      <c r="S620" s="407"/>
      <c r="T620" s="407"/>
      <c r="U620" s="407"/>
      <c r="V620" s="407"/>
      <c r="W620" s="407"/>
      <c r="X620" s="407"/>
      <c r="Y620" s="407"/>
      <c r="Z620" s="407"/>
    </row>
    <row r="621" spans="1:26" ht="12.75" customHeight="1">
      <c r="A621" s="407"/>
      <c r="B621" s="407"/>
      <c r="C621" s="544"/>
      <c r="D621" s="544"/>
      <c r="E621" s="544"/>
      <c r="F621" s="407"/>
      <c r="G621" s="407"/>
      <c r="H621" s="407"/>
      <c r="I621" s="407"/>
      <c r="J621" s="407"/>
      <c r="K621" s="407"/>
      <c r="L621" s="407"/>
      <c r="M621" s="407"/>
      <c r="N621" s="407"/>
      <c r="O621" s="407"/>
      <c r="P621" s="407"/>
      <c r="Q621" s="407"/>
      <c r="R621" s="407"/>
      <c r="S621" s="407"/>
      <c r="T621" s="407"/>
      <c r="U621" s="407"/>
      <c r="V621" s="407"/>
      <c r="W621" s="407"/>
      <c r="X621" s="407"/>
      <c r="Y621" s="407"/>
      <c r="Z621" s="407"/>
    </row>
    <row r="622" spans="1:26" ht="12.75" customHeight="1">
      <c r="A622" s="407"/>
      <c r="B622" s="407"/>
      <c r="C622" s="544"/>
      <c r="D622" s="544"/>
      <c r="E622" s="544"/>
      <c r="F622" s="407"/>
      <c r="G622" s="407"/>
      <c r="H622" s="407"/>
      <c r="I622" s="407"/>
      <c r="J622" s="407"/>
      <c r="K622" s="407"/>
      <c r="L622" s="407"/>
      <c r="M622" s="407"/>
      <c r="N622" s="407"/>
      <c r="O622" s="407"/>
      <c r="P622" s="407"/>
      <c r="Q622" s="407"/>
      <c r="R622" s="407"/>
      <c r="S622" s="407"/>
      <c r="T622" s="407"/>
      <c r="U622" s="407"/>
      <c r="V622" s="407"/>
      <c r="W622" s="407"/>
      <c r="X622" s="407"/>
      <c r="Y622" s="407"/>
      <c r="Z622" s="407"/>
    </row>
    <row r="623" spans="1:26" ht="12.75" customHeight="1">
      <c r="A623" s="407"/>
      <c r="B623" s="407"/>
      <c r="C623" s="544"/>
      <c r="D623" s="544"/>
      <c r="E623" s="544"/>
      <c r="F623" s="407"/>
      <c r="G623" s="407"/>
      <c r="H623" s="407"/>
      <c r="I623" s="407"/>
      <c r="J623" s="407"/>
      <c r="K623" s="407"/>
      <c r="L623" s="407"/>
      <c r="M623" s="407"/>
      <c r="N623" s="407"/>
      <c r="O623" s="407"/>
      <c r="P623" s="407"/>
      <c r="Q623" s="407"/>
      <c r="R623" s="407"/>
      <c r="S623" s="407"/>
      <c r="T623" s="407"/>
      <c r="U623" s="407"/>
      <c r="V623" s="407"/>
      <c r="W623" s="407"/>
      <c r="X623" s="407"/>
      <c r="Y623" s="407"/>
      <c r="Z623" s="407"/>
    </row>
    <row r="624" spans="1:26" ht="12.75" customHeight="1">
      <c r="A624" s="407"/>
      <c r="B624" s="407"/>
      <c r="C624" s="544"/>
      <c r="D624" s="544"/>
      <c r="E624" s="544"/>
      <c r="F624" s="407"/>
      <c r="G624" s="407"/>
      <c r="H624" s="407"/>
      <c r="I624" s="407"/>
      <c r="J624" s="407"/>
      <c r="K624" s="407"/>
      <c r="L624" s="407"/>
      <c r="M624" s="407"/>
      <c r="N624" s="407"/>
      <c r="O624" s="407"/>
      <c r="P624" s="407"/>
      <c r="Q624" s="407"/>
      <c r="R624" s="407"/>
      <c r="S624" s="407"/>
      <c r="T624" s="407"/>
      <c r="U624" s="407"/>
      <c r="V624" s="407"/>
      <c r="W624" s="407"/>
      <c r="X624" s="407"/>
      <c r="Y624" s="407"/>
      <c r="Z624" s="407"/>
    </row>
    <row r="625" spans="1:26" ht="12.75" customHeight="1">
      <c r="A625" s="407"/>
      <c r="B625" s="407"/>
      <c r="C625" s="544"/>
      <c r="D625" s="544"/>
      <c r="E625" s="544"/>
      <c r="F625" s="407"/>
      <c r="G625" s="407"/>
      <c r="H625" s="407"/>
      <c r="I625" s="407"/>
      <c r="J625" s="407"/>
      <c r="K625" s="407"/>
      <c r="L625" s="407"/>
      <c r="M625" s="407"/>
      <c r="N625" s="407"/>
      <c r="O625" s="407"/>
      <c r="P625" s="407"/>
      <c r="Q625" s="407"/>
      <c r="R625" s="407"/>
      <c r="S625" s="407"/>
      <c r="T625" s="407"/>
      <c r="U625" s="407"/>
      <c r="V625" s="407"/>
      <c r="W625" s="407"/>
      <c r="X625" s="407"/>
      <c r="Y625" s="407"/>
      <c r="Z625" s="407"/>
    </row>
    <row r="626" spans="1:26" ht="12.75" customHeight="1">
      <c r="A626" s="407"/>
      <c r="B626" s="407"/>
      <c r="C626" s="544"/>
      <c r="D626" s="544"/>
      <c r="E626" s="544"/>
      <c r="F626" s="407"/>
      <c r="G626" s="407"/>
      <c r="H626" s="407"/>
      <c r="I626" s="407"/>
      <c r="J626" s="407"/>
      <c r="K626" s="407"/>
      <c r="L626" s="407"/>
      <c r="M626" s="407"/>
      <c r="N626" s="407"/>
      <c r="O626" s="407"/>
      <c r="P626" s="407"/>
      <c r="Q626" s="407"/>
      <c r="R626" s="407"/>
      <c r="S626" s="407"/>
      <c r="T626" s="407"/>
      <c r="U626" s="407"/>
      <c r="V626" s="407"/>
      <c r="W626" s="407"/>
      <c r="X626" s="407"/>
      <c r="Y626" s="407"/>
      <c r="Z626" s="407"/>
    </row>
    <row r="627" spans="1:26" ht="12.75" customHeight="1">
      <c r="A627" s="407"/>
      <c r="B627" s="407"/>
      <c r="C627" s="544"/>
      <c r="D627" s="544"/>
      <c r="E627" s="544"/>
      <c r="F627" s="407"/>
      <c r="G627" s="407"/>
      <c r="H627" s="407"/>
      <c r="I627" s="407"/>
      <c r="J627" s="407"/>
      <c r="K627" s="407"/>
      <c r="L627" s="407"/>
      <c r="M627" s="407"/>
      <c r="N627" s="407"/>
      <c r="O627" s="407"/>
      <c r="P627" s="407"/>
      <c r="Q627" s="407"/>
      <c r="R627" s="407"/>
      <c r="S627" s="407"/>
      <c r="T627" s="407"/>
      <c r="U627" s="407"/>
      <c r="V627" s="407"/>
      <c r="W627" s="407"/>
      <c r="X627" s="407"/>
      <c r="Y627" s="407"/>
      <c r="Z627" s="407"/>
    </row>
    <row r="628" spans="1:26" ht="12.75" customHeight="1">
      <c r="A628" s="407"/>
      <c r="B628" s="407"/>
      <c r="C628" s="544"/>
      <c r="D628" s="544"/>
      <c r="E628" s="544"/>
      <c r="F628" s="407"/>
      <c r="G628" s="407"/>
      <c r="H628" s="407"/>
      <c r="I628" s="407"/>
      <c r="J628" s="407"/>
      <c r="K628" s="407"/>
      <c r="L628" s="407"/>
      <c r="M628" s="407"/>
      <c r="N628" s="407"/>
      <c r="O628" s="407"/>
      <c r="P628" s="407"/>
      <c r="Q628" s="407"/>
      <c r="R628" s="407"/>
      <c r="S628" s="407"/>
      <c r="T628" s="407"/>
      <c r="U628" s="407"/>
      <c r="V628" s="407"/>
      <c r="W628" s="407"/>
      <c r="X628" s="407"/>
      <c r="Y628" s="407"/>
      <c r="Z628" s="407"/>
    </row>
    <row r="629" spans="1:26" ht="12.75" customHeight="1">
      <c r="A629" s="407"/>
      <c r="B629" s="407"/>
      <c r="C629" s="544"/>
      <c r="D629" s="544"/>
      <c r="E629" s="544"/>
      <c r="F629" s="407"/>
      <c r="G629" s="407"/>
      <c r="H629" s="407"/>
      <c r="I629" s="407"/>
      <c r="J629" s="407"/>
      <c r="K629" s="407"/>
      <c r="L629" s="407"/>
      <c r="M629" s="407"/>
      <c r="N629" s="407"/>
      <c r="O629" s="407"/>
      <c r="P629" s="407"/>
      <c r="Q629" s="407"/>
      <c r="R629" s="407"/>
      <c r="S629" s="407"/>
      <c r="T629" s="407"/>
      <c r="U629" s="407"/>
      <c r="V629" s="407"/>
      <c r="W629" s="407"/>
      <c r="X629" s="407"/>
      <c r="Y629" s="407"/>
      <c r="Z629" s="407"/>
    </row>
    <row r="630" spans="1:26" ht="12.75" customHeight="1">
      <c r="A630" s="407"/>
      <c r="B630" s="407"/>
      <c r="C630" s="544"/>
      <c r="D630" s="544"/>
      <c r="E630" s="544"/>
      <c r="F630" s="407"/>
      <c r="G630" s="407"/>
      <c r="H630" s="407"/>
      <c r="I630" s="407"/>
      <c r="J630" s="407"/>
      <c r="K630" s="407"/>
      <c r="L630" s="407"/>
      <c r="M630" s="407"/>
      <c r="N630" s="407"/>
      <c r="O630" s="407"/>
      <c r="P630" s="407"/>
      <c r="Q630" s="407"/>
      <c r="R630" s="407"/>
      <c r="S630" s="407"/>
      <c r="T630" s="407"/>
      <c r="U630" s="407"/>
      <c r="V630" s="407"/>
      <c r="W630" s="407"/>
      <c r="X630" s="407"/>
      <c r="Y630" s="407"/>
      <c r="Z630" s="407"/>
    </row>
    <row r="631" spans="1:26" ht="12.75" customHeight="1">
      <c r="A631" s="407"/>
      <c r="B631" s="407"/>
      <c r="C631" s="544"/>
      <c r="D631" s="544"/>
      <c r="E631" s="544"/>
      <c r="F631" s="407"/>
      <c r="G631" s="407"/>
      <c r="H631" s="407"/>
      <c r="I631" s="407"/>
      <c r="J631" s="407"/>
      <c r="K631" s="407"/>
      <c r="L631" s="407"/>
      <c r="M631" s="407"/>
      <c r="N631" s="407"/>
      <c r="O631" s="407"/>
      <c r="P631" s="407"/>
      <c r="Q631" s="407"/>
      <c r="R631" s="407"/>
      <c r="S631" s="407"/>
      <c r="T631" s="407"/>
      <c r="U631" s="407"/>
      <c r="V631" s="407"/>
      <c r="W631" s="407"/>
      <c r="X631" s="407"/>
      <c r="Y631" s="407"/>
      <c r="Z631" s="407"/>
    </row>
    <row r="632" spans="1:26" ht="12.75" customHeight="1">
      <c r="A632" s="407"/>
      <c r="B632" s="407"/>
      <c r="C632" s="544"/>
      <c r="D632" s="544"/>
      <c r="E632" s="544"/>
      <c r="F632" s="407"/>
      <c r="G632" s="407"/>
      <c r="H632" s="407"/>
      <c r="I632" s="407"/>
      <c r="J632" s="407"/>
      <c r="K632" s="407"/>
      <c r="L632" s="407"/>
      <c r="M632" s="407"/>
      <c r="N632" s="407"/>
      <c r="O632" s="407"/>
      <c r="P632" s="407"/>
      <c r="Q632" s="407"/>
      <c r="R632" s="407"/>
      <c r="S632" s="407"/>
      <c r="T632" s="407"/>
      <c r="U632" s="407"/>
      <c r="V632" s="407"/>
      <c r="W632" s="407"/>
      <c r="X632" s="407"/>
      <c r="Y632" s="407"/>
      <c r="Z632" s="407"/>
    </row>
    <row r="633" spans="1:26" ht="12.75" customHeight="1">
      <c r="A633" s="407"/>
      <c r="B633" s="407"/>
      <c r="C633" s="544"/>
      <c r="D633" s="544"/>
      <c r="E633" s="544"/>
      <c r="F633" s="407"/>
      <c r="G633" s="407"/>
      <c r="H633" s="407"/>
      <c r="I633" s="407"/>
      <c r="J633" s="407"/>
      <c r="K633" s="407"/>
      <c r="L633" s="407"/>
      <c r="M633" s="407"/>
      <c r="N633" s="407"/>
      <c r="O633" s="407"/>
      <c r="P633" s="407"/>
      <c r="Q633" s="407"/>
      <c r="R633" s="407"/>
      <c r="S633" s="407"/>
      <c r="T633" s="407"/>
      <c r="U633" s="407"/>
      <c r="V633" s="407"/>
      <c r="W633" s="407"/>
      <c r="X633" s="407"/>
      <c r="Y633" s="407"/>
      <c r="Z633" s="407"/>
    </row>
    <row r="634" spans="1:26" ht="12.75" customHeight="1">
      <c r="A634" s="407"/>
      <c r="B634" s="407"/>
      <c r="C634" s="544"/>
      <c r="D634" s="544"/>
      <c r="E634" s="544"/>
      <c r="F634" s="407"/>
      <c r="G634" s="407"/>
      <c r="H634" s="407"/>
      <c r="I634" s="407"/>
      <c r="J634" s="407"/>
      <c r="K634" s="407"/>
      <c r="L634" s="407"/>
      <c r="M634" s="407"/>
      <c r="N634" s="407"/>
      <c r="O634" s="407"/>
      <c r="P634" s="407"/>
      <c r="Q634" s="407"/>
      <c r="R634" s="407"/>
      <c r="S634" s="407"/>
      <c r="T634" s="407"/>
      <c r="U634" s="407"/>
      <c r="V634" s="407"/>
      <c r="W634" s="407"/>
      <c r="X634" s="407"/>
      <c r="Y634" s="407"/>
      <c r="Z634" s="407"/>
    </row>
    <row r="635" spans="1:26" ht="12.75" customHeight="1">
      <c r="A635" s="407"/>
      <c r="B635" s="407"/>
      <c r="C635" s="544"/>
      <c r="D635" s="544"/>
      <c r="E635" s="544"/>
      <c r="F635" s="407"/>
      <c r="G635" s="407"/>
      <c r="H635" s="407"/>
      <c r="I635" s="407"/>
      <c r="J635" s="407"/>
      <c r="K635" s="407"/>
      <c r="L635" s="407"/>
      <c r="M635" s="407"/>
      <c r="N635" s="407"/>
      <c r="O635" s="407"/>
      <c r="P635" s="407"/>
      <c r="Q635" s="407"/>
      <c r="R635" s="407"/>
      <c r="S635" s="407"/>
      <c r="T635" s="407"/>
      <c r="U635" s="407"/>
      <c r="V635" s="407"/>
      <c r="W635" s="407"/>
      <c r="X635" s="407"/>
      <c r="Y635" s="407"/>
      <c r="Z635" s="407"/>
    </row>
    <row r="636" spans="1:26" ht="12.75" customHeight="1">
      <c r="A636" s="407"/>
      <c r="B636" s="407"/>
      <c r="C636" s="544"/>
      <c r="D636" s="544"/>
      <c r="E636" s="544"/>
      <c r="F636" s="407"/>
      <c r="G636" s="407"/>
      <c r="H636" s="407"/>
      <c r="I636" s="407"/>
      <c r="J636" s="407"/>
      <c r="K636" s="407"/>
      <c r="L636" s="407"/>
      <c r="M636" s="407"/>
      <c r="N636" s="407"/>
      <c r="O636" s="407"/>
      <c r="P636" s="407"/>
      <c r="Q636" s="407"/>
      <c r="R636" s="407"/>
      <c r="S636" s="407"/>
      <c r="T636" s="407"/>
      <c r="U636" s="407"/>
      <c r="V636" s="407"/>
      <c r="W636" s="407"/>
      <c r="X636" s="407"/>
      <c r="Y636" s="407"/>
      <c r="Z636" s="407"/>
    </row>
    <row r="637" spans="1:26" ht="12.75" customHeight="1">
      <c r="A637" s="407"/>
      <c r="B637" s="407"/>
      <c r="C637" s="544"/>
      <c r="D637" s="544"/>
      <c r="E637" s="544"/>
      <c r="F637" s="407"/>
      <c r="G637" s="407"/>
      <c r="H637" s="407"/>
      <c r="I637" s="407"/>
      <c r="J637" s="407"/>
      <c r="K637" s="407"/>
      <c r="L637" s="407"/>
      <c r="M637" s="407"/>
      <c r="N637" s="407"/>
      <c r="O637" s="407"/>
      <c r="P637" s="407"/>
      <c r="Q637" s="407"/>
      <c r="R637" s="407"/>
      <c r="S637" s="407"/>
      <c r="T637" s="407"/>
      <c r="U637" s="407"/>
      <c r="V637" s="407"/>
      <c r="W637" s="407"/>
      <c r="X637" s="407"/>
      <c r="Y637" s="407"/>
      <c r="Z637" s="407"/>
    </row>
    <row r="638" spans="1:26" ht="12.75" customHeight="1">
      <c r="A638" s="407"/>
      <c r="B638" s="407"/>
      <c r="C638" s="544"/>
      <c r="D638" s="544"/>
      <c r="E638" s="544"/>
      <c r="F638" s="407"/>
      <c r="G638" s="407"/>
      <c r="H638" s="407"/>
      <c r="I638" s="407"/>
      <c r="J638" s="407"/>
      <c r="K638" s="407"/>
      <c r="L638" s="407"/>
      <c r="M638" s="407"/>
      <c r="N638" s="407"/>
      <c r="O638" s="407"/>
      <c r="P638" s="407"/>
      <c r="Q638" s="407"/>
      <c r="R638" s="407"/>
      <c r="S638" s="407"/>
      <c r="T638" s="407"/>
      <c r="U638" s="407"/>
      <c r="V638" s="407"/>
      <c r="W638" s="407"/>
      <c r="X638" s="407"/>
      <c r="Y638" s="407"/>
      <c r="Z638" s="407"/>
    </row>
    <row r="639" spans="1:26" ht="12.75" customHeight="1">
      <c r="A639" s="407"/>
      <c r="B639" s="407"/>
      <c r="C639" s="544"/>
      <c r="D639" s="544"/>
      <c r="E639" s="544"/>
      <c r="F639" s="407"/>
      <c r="G639" s="407"/>
      <c r="H639" s="407"/>
      <c r="I639" s="407"/>
      <c r="J639" s="407"/>
      <c r="K639" s="407"/>
      <c r="L639" s="407"/>
      <c r="M639" s="407"/>
      <c r="N639" s="407"/>
      <c r="O639" s="407"/>
      <c r="P639" s="407"/>
      <c r="Q639" s="407"/>
      <c r="R639" s="407"/>
      <c r="S639" s="407"/>
      <c r="T639" s="407"/>
      <c r="U639" s="407"/>
      <c r="V639" s="407"/>
      <c r="W639" s="407"/>
      <c r="X639" s="407"/>
      <c r="Y639" s="407"/>
      <c r="Z639" s="407"/>
    </row>
    <row r="640" spans="1:26" ht="12.75" customHeight="1">
      <c r="A640" s="407"/>
      <c r="B640" s="407"/>
      <c r="C640" s="544"/>
      <c r="D640" s="544"/>
      <c r="E640" s="544"/>
      <c r="F640" s="407"/>
      <c r="G640" s="407"/>
      <c r="H640" s="407"/>
      <c r="I640" s="407"/>
      <c r="J640" s="407"/>
      <c r="K640" s="407"/>
      <c r="L640" s="407"/>
      <c r="M640" s="407"/>
      <c r="N640" s="407"/>
      <c r="O640" s="407"/>
      <c r="P640" s="407"/>
      <c r="Q640" s="407"/>
      <c r="R640" s="407"/>
      <c r="S640" s="407"/>
      <c r="T640" s="407"/>
      <c r="U640" s="407"/>
      <c r="V640" s="407"/>
      <c r="W640" s="407"/>
      <c r="X640" s="407"/>
      <c r="Y640" s="407"/>
      <c r="Z640" s="407"/>
    </row>
    <row r="641" spans="1:26" ht="12.75" customHeight="1">
      <c r="A641" s="407"/>
      <c r="B641" s="407"/>
      <c r="C641" s="544"/>
      <c r="D641" s="544"/>
      <c r="E641" s="544"/>
      <c r="F641" s="407"/>
      <c r="G641" s="407"/>
      <c r="H641" s="407"/>
      <c r="I641" s="407"/>
      <c r="J641" s="407"/>
      <c r="K641" s="407"/>
      <c r="L641" s="407"/>
      <c r="M641" s="407"/>
      <c r="N641" s="407"/>
      <c r="O641" s="407"/>
      <c r="P641" s="407"/>
      <c r="Q641" s="407"/>
      <c r="R641" s="407"/>
      <c r="S641" s="407"/>
      <c r="T641" s="407"/>
      <c r="U641" s="407"/>
      <c r="V641" s="407"/>
      <c r="W641" s="407"/>
      <c r="X641" s="407"/>
      <c r="Y641" s="407"/>
      <c r="Z641" s="407"/>
    </row>
    <row r="642" spans="1:26" ht="12.75" customHeight="1">
      <c r="A642" s="407"/>
      <c r="B642" s="407"/>
      <c r="C642" s="544"/>
      <c r="D642" s="544"/>
      <c r="E642" s="544"/>
      <c r="F642" s="407"/>
      <c r="G642" s="407"/>
      <c r="H642" s="407"/>
      <c r="I642" s="407"/>
      <c r="J642" s="407"/>
      <c r="K642" s="407"/>
      <c r="L642" s="407"/>
      <c r="M642" s="407"/>
      <c r="N642" s="407"/>
      <c r="O642" s="407"/>
      <c r="P642" s="407"/>
      <c r="Q642" s="407"/>
      <c r="R642" s="407"/>
      <c r="S642" s="407"/>
      <c r="T642" s="407"/>
      <c r="U642" s="407"/>
      <c r="V642" s="407"/>
      <c r="W642" s="407"/>
      <c r="X642" s="407"/>
      <c r="Y642" s="407"/>
      <c r="Z642" s="407"/>
    </row>
    <row r="643" spans="1:26" ht="12.75" customHeight="1">
      <c r="A643" s="407"/>
      <c r="B643" s="407"/>
      <c r="C643" s="544"/>
      <c r="D643" s="544"/>
      <c r="E643" s="544"/>
      <c r="F643" s="407"/>
      <c r="G643" s="407"/>
      <c r="H643" s="407"/>
      <c r="I643" s="407"/>
      <c r="J643" s="407"/>
      <c r="K643" s="407"/>
      <c r="L643" s="407"/>
      <c r="M643" s="407"/>
      <c r="N643" s="407"/>
      <c r="O643" s="407"/>
      <c r="P643" s="407"/>
      <c r="Q643" s="407"/>
      <c r="R643" s="407"/>
      <c r="S643" s="407"/>
      <c r="T643" s="407"/>
      <c r="U643" s="407"/>
      <c r="V643" s="407"/>
      <c r="W643" s="407"/>
      <c r="X643" s="407"/>
      <c r="Y643" s="407"/>
      <c r="Z643" s="407"/>
    </row>
    <row r="644" spans="1:26" ht="12.75" customHeight="1">
      <c r="A644" s="407"/>
      <c r="B644" s="407"/>
      <c r="C644" s="544"/>
      <c r="D644" s="544"/>
      <c r="E644" s="544"/>
      <c r="F644" s="407"/>
      <c r="G644" s="407"/>
      <c r="H644" s="407"/>
      <c r="I644" s="407"/>
      <c r="J644" s="407"/>
      <c r="K644" s="407"/>
      <c r="L644" s="407"/>
      <c r="M644" s="407"/>
      <c r="N644" s="407"/>
      <c r="O644" s="407"/>
      <c r="P644" s="407"/>
      <c r="Q644" s="407"/>
      <c r="R644" s="407"/>
      <c r="S644" s="407"/>
      <c r="T644" s="407"/>
      <c r="U644" s="407"/>
      <c r="V644" s="407"/>
      <c r="W644" s="407"/>
      <c r="X644" s="407"/>
      <c r="Y644" s="407"/>
      <c r="Z644" s="407"/>
    </row>
    <row r="645" spans="1:26" ht="12.75" customHeight="1">
      <c r="A645" s="407"/>
      <c r="B645" s="407"/>
      <c r="C645" s="544"/>
      <c r="D645" s="544"/>
      <c r="E645" s="544"/>
      <c r="F645" s="407"/>
      <c r="G645" s="407"/>
      <c r="H645" s="407"/>
      <c r="I645" s="407"/>
      <c r="J645" s="407"/>
      <c r="K645" s="407"/>
      <c r="L645" s="407"/>
      <c r="M645" s="407"/>
      <c r="N645" s="407"/>
      <c r="O645" s="407"/>
      <c r="P645" s="407"/>
      <c r="Q645" s="407"/>
      <c r="R645" s="407"/>
      <c r="S645" s="407"/>
      <c r="T645" s="407"/>
      <c r="U645" s="407"/>
      <c r="V645" s="407"/>
      <c r="W645" s="407"/>
      <c r="X645" s="407"/>
      <c r="Y645" s="407"/>
      <c r="Z645" s="407"/>
    </row>
    <row r="646" spans="1:26" ht="12.75" customHeight="1">
      <c r="A646" s="407"/>
      <c r="B646" s="407"/>
      <c r="C646" s="544"/>
      <c r="D646" s="544"/>
      <c r="E646" s="544"/>
      <c r="F646" s="407"/>
      <c r="G646" s="407"/>
      <c r="H646" s="407"/>
      <c r="I646" s="407"/>
      <c r="J646" s="407"/>
      <c r="K646" s="407"/>
      <c r="L646" s="407"/>
      <c r="M646" s="407"/>
      <c r="N646" s="407"/>
      <c r="O646" s="407"/>
      <c r="P646" s="407"/>
      <c r="Q646" s="407"/>
      <c r="R646" s="407"/>
      <c r="S646" s="407"/>
      <c r="T646" s="407"/>
      <c r="U646" s="407"/>
      <c r="V646" s="407"/>
      <c r="W646" s="407"/>
      <c r="X646" s="407"/>
      <c r="Y646" s="407"/>
      <c r="Z646" s="407"/>
    </row>
    <row r="647" spans="1:26" ht="12.75" customHeight="1">
      <c r="A647" s="407"/>
      <c r="B647" s="407"/>
      <c r="C647" s="544"/>
      <c r="D647" s="544"/>
      <c r="E647" s="544"/>
      <c r="F647" s="407"/>
      <c r="G647" s="407"/>
      <c r="H647" s="407"/>
      <c r="I647" s="407"/>
      <c r="J647" s="407"/>
      <c r="K647" s="407"/>
      <c r="L647" s="407"/>
      <c r="M647" s="407"/>
      <c r="N647" s="407"/>
      <c r="O647" s="407"/>
      <c r="P647" s="407"/>
      <c r="Q647" s="407"/>
      <c r="R647" s="407"/>
      <c r="S647" s="407"/>
      <c r="T647" s="407"/>
      <c r="U647" s="407"/>
      <c r="V647" s="407"/>
      <c r="W647" s="407"/>
      <c r="X647" s="407"/>
      <c r="Y647" s="407"/>
      <c r="Z647" s="407"/>
    </row>
    <row r="648" spans="1:26" ht="12.75" customHeight="1">
      <c r="A648" s="407"/>
      <c r="B648" s="407"/>
      <c r="C648" s="544"/>
      <c r="D648" s="544"/>
      <c r="E648" s="544"/>
      <c r="F648" s="407"/>
      <c r="G648" s="407"/>
      <c r="H648" s="407"/>
      <c r="I648" s="407"/>
      <c r="J648" s="407"/>
      <c r="K648" s="407"/>
      <c r="L648" s="407"/>
      <c r="M648" s="407"/>
      <c r="N648" s="407"/>
      <c r="O648" s="407"/>
      <c r="P648" s="407"/>
      <c r="Q648" s="407"/>
      <c r="R648" s="407"/>
      <c r="S648" s="407"/>
      <c r="T648" s="407"/>
      <c r="U648" s="407"/>
      <c r="V648" s="407"/>
      <c r="W648" s="407"/>
      <c r="X648" s="407"/>
      <c r="Y648" s="407"/>
      <c r="Z648" s="407"/>
    </row>
    <row r="649" spans="1:26" ht="12.75" customHeight="1">
      <c r="A649" s="407"/>
      <c r="B649" s="407"/>
      <c r="C649" s="544"/>
      <c r="D649" s="544"/>
      <c r="E649" s="544"/>
      <c r="F649" s="407"/>
      <c r="G649" s="407"/>
      <c r="H649" s="407"/>
      <c r="I649" s="407"/>
      <c r="J649" s="407"/>
      <c r="K649" s="407"/>
      <c r="L649" s="407"/>
      <c r="M649" s="407"/>
      <c r="N649" s="407"/>
      <c r="O649" s="407"/>
      <c r="P649" s="407"/>
      <c r="Q649" s="407"/>
      <c r="R649" s="407"/>
      <c r="S649" s="407"/>
      <c r="T649" s="407"/>
      <c r="U649" s="407"/>
      <c r="V649" s="407"/>
      <c r="W649" s="407"/>
      <c r="X649" s="407"/>
      <c r="Y649" s="407"/>
      <c r="Z649" s="407"/>
    </row>
    <row r="650" spans="1:26" ht="12.75" customHeight="1">
      <c r="A650" s="407"/>
      <c r="B650" s="407"/>
      <c r="C650" s="544"/>
      <c r="D650" s="544"/>
      <c r="E650" s="544"/>
      <c r="F650" s="407"/>
      <c r="G650" s="407"/>
      <c r="H650" s="407"/>
      <c r="I650" s="407"/>
      <c r="J650" s="407"/>
      <c r="K650" s="407"/>
      <c r="L650" s="407"/>
      <c r="M650" s="407"/>
      <c r="N650" s="407"/>
      <c r="O650" s="407"/>
      <c r="P650" s="407"/>
      <c r="Q650" s="407"/>
      <c r="R650" s="407"/>
      <c r="S650" s="407"/>
      <c r="T650" s="407"/>
      <c r="U650" s="407"/>
      <c r="V650" s="407"/>
      <c r="W650" s="407"/>
      <c r="X650" s="407"/>
      <c r="Y650" s="407"/>
      <c r="Z650" s="407"/>
    </row>
    <row r="651" spans="1:26" ht="12.75" customHeight="1">
      <c r="A651" s="407"/>
      <c r="B651" s="407"/>
      <c r="C651" s="544"/>
      <c r="D651" s="544"/>
      <c r="E651" s="544"/>
      <c r="F651" s="407"/>
      <c r="G651" s="407"/>
      <c r="H651" s="407"/>
      <c r="I651" s="407"/>
      <c r="J651" s="407"/>
      <c r="K651" s="407"/>
      <c r="L651" s="407"/>
      <c r="M651" s="407"/>
      <c r="N651" s="407"/>
      <c r="O651" s="407"/>
      <c r="P651" s="407"/>
      <c r="Q651" s="407"/>
      <c r="R651" s="407"/>
      <c r="S651" s="407"/>
      <c r="T651" s="407"/>
      <c r="U651" s="407"/>
      <c r="V651" s="407"/>
      <c r="W651" s="407"/>
      <c r="X651" s="407"/>
      <c r="Y651" s="407"/>
      <c r="Z651" s="407"/>
    </row>
    <row r="652" spans="1:26" ht="12.75" customHeight="1">
      <c r="A652" s="407"/>
      <c r="B652" s="407"/>
      <c r="C652" s="544"/>
      <c r="D652" s="544"/>
      <c r="E652" s="544"/>
      <c r="F652" s="407"/>
      <c r="G652" s="407"/>
      <c r="H652" s="407"/>
      <c r="I652" s="407"/>
      <c r="J652" s="407"/>
      <c r="K652" s="407"/>
      <c r="L652" s="407"/>
      <c r="M652" s="407"/>
      <c r="N652" s="407"/>
      <c r="O652" s="407"/>
      <c r="P652" s="407"/>
      <c r="Q652" s="407"/>
      <c r="R652" s="407"/>
      <c r="S652" s="407"/>
      <c r="T652" s="407"/>
      <c r="U652" s="407"/>
      <c r="V652" s="407"/>
      <c r="W652" s="407"/>
      <c r="X652" s="407"/>
      <c r="Y652" s="407"/>
      <c r="Z652" s="407"/>
    </row>
    <row r="653" spans="1:26" ht="12.75" customHeight="1">
      <c r="A653" s="407"/>
      <c r="B653" s="407"/>
      <c r="C653" s="544"/>
      <c r="D653" s="544"/>
      <c r="E653" s="544"/>
      <c r="F653" s="407"/>
      <c r="G653" s="407"/>
      <c r="H653" s="407"/>
      <c r="I653" s="407"/>
      <c r="J653" s="407"/>
      <c r="K653" s="407"/>
      <c r="L653" s="407"/>
      <c r="M653" s="407"/>
      <c r="N653" s="407"/>
      <c r="O653" s="407"/>
      <c r="P653" s="407"/>
      <c r="Q653" s="407"/>
      <c r="R653" s="407"/>
      <c r="S653" s="407"/>
      <c r="T653" s="407"/>
      <c r="U653" s="407"/>
      <c r="V653" s="407"/>
      <c r="W653" s="407"/>
      <c r="X653" s="407"/>
      <c r="Y653" s="407"/>
      <c r="Z653" s="407"/>
    </row>
    <row r="654" spans="1:26" ht="12.75" customHeight="1">
      <c r="A654" s="407"/>
      <c r="B654" s="407"/>
      <c r="C654" s="544"/>
      <c r="D654" s="544"/>
      <c r="E654" s="544"/>
      <c r="F654" s="407"/>
      <c r="G654" s="407"/>
      <c r="H654" s="407"/>
      <c r="I654" s="407"/>
      <c r="J654" s="407"/>
      <c r="K654" s="407"/>
      <c r="L654" s="407"/>
      <c r="M654" s="407"/>
      <c r="N654" s="407"/>
      <c r="O654" s="407"/>
      <c r="P654" s="407"/>
      <c r="Q654" s="407"/>
      <c r="R654" s="407"/>
      <c r="S654" s="407"/>
      <c r="T654" s="407"/>
      <c r="U654" s="407"/>
      <c r="V654" s="407"/>
      <c r="W654" s="407"/>
      <c r="X654" s="407"/>
      <c r="Y654" s="407"/>
      <c r="Z654" s="407"/>
    </row>
    <row r="655" spans="1:26" ht="12.75" customHeight="1">
      <c r="A655" s="407"/>
      <c r="B655" s="407"/>
      <c r="C655" s="544"/>
      <c r="D655" s="544"/>
      <c r="E655" s="544"/>
      <c r="F655" s="407"/>
      <c r="G655" s="407"/>
      <c r="H655" s="407"/>
      <c r="I655" s="407"/>
      <c r="J655" s="407"/>
      <c r="K655" s="407"/>
      <c r="L655" s="407"/>
      <c r="M655" s="407"/>
      <c r="N655" s="407"/>
      <c r="O655" s="407"/>
      <c r="P655" s="407"/>
      <c r="Q655" s="407"/>
      <c r="R655" s="407"/>
      <c r="S655" s="407"/>
      <c r="T655" s="407"/>
      <c r="U655" s="407"/>
      <c r="V655" s="407"/>
      <c r="W655" s="407"/>
      <c r="X655" s="407"/>
      <c r="Y655" s="407"/>
      <c r="Z655" s="407"/>
    </row>
    <row r="656" spans="1:26" ht="12.75" customHeight="1">
      <c r="A656" s="407"/>
      <c r="B656" s="407"/>
      <c r="C656" s="544"/>
      <c r="D656" s="544"/>
      <c r="E656" s="544"/>
      <c r="F656" s="407"/>
      <c r="G656" s="407"/>
      <c r="H656" s="407"/>
      <c r="I656" s="407"/>
      <c r="J656" s="407"/>
      <c r="K656" s="407"/>
      <c r="L656" s="407"/>
      <c r="M656" s="407"/>
      <c r="N656" s="407"/>
      <c r="O656" s="407"/>
      <c r="P656" s="407"/>
      <c r="Q656" s="407"/>
      <c r="R656" s="407"/>
      <c r="S656" s="407"/>
      <c r="T656" s="407"/>
      <c r="U656" s="407"/>
      <c r="V656" s="407"/>
      <c r="W656" s="407"/>
      <c r="X656" s="407"/>
      <c r="Y656" s="407"/>
      <c r="Z656" s="407"/>
    </row>
    <row r="657" spans="1:26" ht="12.75" customHeight="1">
      <c r="A657" s="407"/>
      <c r="B657" s="407"/>
      <c r="C657" s="544"/>
      <c r="D657" s="544"/>
      <c r="E657" s="544"/>
      <c r="F657" s="407"/>
      <c r="G657" s="407"/>
      <c r="H657" s="407"/>
      <c r="I657" s="407"/>
      <c r="J657" s="407"/>
      <c r="K657" s="407"/>
      <c r="L657" s="407"/>
      <c r="M657" s="407"/>
      <c r="N657" s="407"/>
      <c r="O657" s="407"/>
      <c r="P657" s="407"/>
      <c r="Q657" s="407"/>
      <c r="R657" s="407"/>
      <c r="S657" s="407"/>
      <c r="T657" s="407"/>
      <c r="U657" s="407"/>
      <c r="V657" s="407"/>
      <c r="W657" s="407"/>
      <c r="X657" s="407"/>
      <c r="Y657" s="407"/>
      <c r="Z657" s="407"/>
    </row>
    <row r="658" spans="1:26" ht="12.75" customHeight="1">
      <c r="A658" s="407"/>
      <c r="B658" s="407"/>
      <c r="C658" s="544"/>
      <c r="D658" s="544"/>
      <c r="E658" s="544"/>
      <c r="F658" s="407"/>
      <c r="G658" s="407"/>
      <c r="H658" s="407"/>
      <c r="I658" s="407"/>
      <c r="J658" s="407"/>
      <c r="K658" s="407"/>
      <c r="L658" s="407"/>
      <c r="M658" s="407"/>
      <c r="N658" s="407"/>
      <c r="O658" s="407"/>
      <c r="P658" s="407"/>
      <c r="Q658" s="407"/>
      <c r="R658" s="407"/>
      <c r="S658" s="407"/>
      <c r="T658" s="407"/>
      <c r="U658" s="407"/>
      <c r="V658" s="407"/>
      <c r="W658" s="407"/>
      <c r="X658" s="407"/>
      <c r="Y658" s="407"/>
      <c r="Z658" s="407"/>
    </row>
    <row r="659" spans="1:26" ht="12.75" customHeight="1">
      <c r="A659" s="407"/>
      <c r="B659" s="407"/>
      <c r="C659" s="544"/>
      <c r="D659" s="544"/>
      <c r="E659" s="544"/>
      <c r="F659" s="407"/>
      <c r="G659" s="407"/>
      <c r="H659" s="407"/>
      <c r="I659" s="407"/>
      <c r="J659" s="407"/>
      <c r="K659" s="407"/>
      <c r="L659" s="407"/>
      <c r="M659" s="407"/>
      <c r="N659" s="407"/>
      <c r="O659" s="407"/>
      <c r="P659" s="407"/>
      <c r="Q659" s="407"/>
      <c r="R659" s="407"/>
      <c r="S659" s="407"/>
      <c r="T659" s="407"/>
      <c r="U659" s="407"/>
      <c r="V659" s="407"/>
      <c r="W659" s="407"/>
      <c r="X659" s="407"/>
      <c r="Y659" s="407"/>
      <c r="Z659" s="407"/>
    </row>
    <row r="660" spans="1:26" ht="12.75" customHeight="1">
      <c r="A660" s="407"/>
      <c r="B660" s="407"/>
      <c r="C660" s="544"/>
      <c r="D660" s="544"/>
      <c r="E660" s="544"/>
      <c r="F660" s="407"/>
      <c r="G660" s="407"/>
      <c r="H660" s="407"/>
      <c r="I660" s="407"/>
      <c r="J660" s="407"/>
      <c r="K660" s="407"/>
      <c r="L660" s="407"/>
      <c r="M660" s="407"/>
      <c r="N660" s="407"/>
      <c r="O660" s="407"/>
      <c r="P660" s="407"/>
      <c r="Q660" s="407"/>
      <c r="R660" s="407"/>
      <c r="S660" s="407"/>
      <c r="T660" s="407"/>
      <c r="U660" s="407"/>
      <c r="V660" s="407"/>
      <c r="W660" s="407"/>
      <c r="X660" s="407"/>
      <c r="Y660" s="407"/>
      <c r="Z660" s="407"/>
    </row>
    <row r="661" spans="1:26" ht="12.75" customHeight="1">
      <c r="A661" s="407"/>
      <c r="B661" s="407"/>
      <c r="C661" s="544"/>
      <c r="D661" s="544"/>
      <c r="E661" s="544"/>
      <c r="F661" s="407"/>
      <c r="G661" s="407"/>
      <c r="H661" s="407"/>
      <c r="I661" s="407"/>
      <c r="J661" s="407"/>
      <c r="K661" s="407"/>
      <c r="L661" s="407"/>
      <c r="M661" s="407"/>
      <c r="N661" s="407"/>
      <c r="O661" s="407"/>
      <c r="P661" s="407"/>
      <c r="Q661" s="407"/>
      <c r="R661" s="407"/>
      <c r="S661" s="407"/>
      <c r="T661" s="407"/>
      <c r="U661" s="407"/>
      <c r="V661" s="407"/>
      <c r="W661" s="407"/>
      <c r="X661" s="407"/>
      <c r="Y661" s="407"/>
      <c r="Z661" s="407"/>
    </row>
    <row r="662" spans="1:26" ht="12.75" customHeight="1">
      <c r="A662" s="407"/>
      <c r="B662" s="407"/>
      <c r="C662" s="544"/>
      <c r="D662" s="544"/>
      <c r="E662" s="544"/>
      <c r="F662" s="407"/>
      <c r="G662" s="407"/>
      <c r="H662" s="407"/>
      <c r="I662" s="407"/>
      <c r="J662" s="407"/>
      <c r="K662" s="407"/>
      <c r="L662" s="407"/>
      <c r="M662" s="407"/>
      <c r="N662" s="407"/>
      <c r="O662" s="407"/>
      <c r="P662" s="407"/>
      <c r="Q662" s="407"/>
      <c r="R662" s="407"/>
      <c r="S662" s="407"/>
      <c r="T662" s="407"/>
      <c r="U662" s="407"/>
      <c r="V662" s="407"/>
      <c r="W662" s="407"/>
      <c r="X662" s="407"/>
      <c r="Y662" s="407"/>
      <c r="Z662" s="407"/>
    </row>
    <row r="663" spans="1:26" ht="12.75" customHeight="1">
      <c r="A663" s="407"/>
      <c r="B663" s="407"/>
      <c r="C663" s="544"/>
      <c r="D663" s="544"/>
      <c r="E663" s="544"/>
      <c r="F663" s="407"/>
      <c r="G663" s="407"/>
      <c r="H663" s="407"/>
      <c r="I663" s="407"/>
      <c r="J663" s="407"/>
      <c r="K663" s="407"/>
      <c r="L663" s="407"/>
      <c r="M663" s="407"/>
      <c r="N663" s="407"/>
      <c r="O663" s="407"/>
      <c r="P663" s="407"/>
      <c r="Q663" s="407"/>
      <c r="R663" s="407"/>
      <c r="S663" s="407"/>
      <c r="T663" s="407"/>
      <c r="U663" s="407"/>
      <c r="V663" s="407"/>
      <c r="W663" s="407"/>
      <c r="X663" s="407"/>
      <c r="Y663" s="407"/>
      <c r="Z663" s="407"/>
    </row>
    <row r="664" spans="1:26" ht="12.75" customHeight="1">
      <c r="A664" s="407"/>
      <c r="B664" s="407"/>
      <c r="C664" s="544"/>
      <c r="D664" s="544"/>
      <c r="E664" s="544"/>
      <c r="F664" s="407"/>
      <c r="G664" s="407"/>
      <c r="H664" s="407"/>
      <c r="I664" s="407"/>
      <c r="J664" s="407"/>
      <c r="K664" s="407"/>
      <c r="L664" s="407"/>
      <c r="M664" s="407"/>
      <c r="N664" s="407"/>
      <c r="O664" s="407"/>
      <c r="P664" s="407"/>
      <c r="Q664" s="407"/>
      <c r="R664" s="407"/>
      <c r="S664" s="407"/>
      <c r="T664" s="407"/>
      <c r="U664" s="407"/>
      <c r="V664" s="407"/>
      <c r="W664" s="407"/>
      <c r="X664" s="407"/>
      <c r="Y664" s="407"/>
      <c r="Z664" s="407"/>
    </row>
    <row r="665" spans="1:26" ht="12.75" customHeight="1">
      <c r="A665" s="407"/>
      <c r="B665" s="407"/>
      <c r="C665" s="544"/>
      <c r="D665" s="544"/>
      <c r="E665" s="544"/>
      <c r="F665" s="407"/>
      <c r="G665" s="407"/>
      <c r="H665" s="407"/>
      <c r="I665" s="407"/>
      <c r="J665" s="407"/>
      <c r="K665" s="407"/>
      <c r="L665" s="407"/>
      <c r="M665" s="407"/>
      <c r="N665" s="407"/>
      <c r="O665" s="407"/>
      <c r="P665" s="407"/>
      <c r="Q665" s="407"/>
      <c r="R665" s="407"/>
      <c r="S665" s="407"/>
      <c r="T665" s="407"/>
      <c r="U665" s="407"/>
      <c r="V665" s="407"/>
      <c r="W665" s="407"/>
      <c r="X665" s="407"/>
      <c r="Y665" s="407"/>
      <c r="Z665" s="407"/>
    </row>
    <row r="666" spans="1:26" ht="12.75" customHeight="1">
      <c r="A666" s="407"/>
      <c r="B666" s="407"/>
      <c r="C666" s="544"/>
      <c r="D666" s="544"/>
      <c r="E666" s="544"/>
      <c r="F666" s="407"/>
      <c r="G666" s="407"/>
      <c r="H666" s="407"/>
      <c r="I666" s="407"/>
      <c r="J666" s="407"/>
      <c r="K666" s="407"/>
      <c r="L666" s="407"/>
      <c r="M666" s="407"/>
      <c r="N666" s="407"/>
      <c r="O666" s="407"/>
      <c r="P666" s="407"/>
      <c r="Q666" s="407"/>
      <c r="R666" s="407"/>
      <c r="S666" s="407"/>
      <c r="T666" s="407"/>
      <c r="U666" s="407"/>
      <c r="V666" s="407"/>
      <c r="W666" s="407"/>
      <c r="X666" s="407"/>
      <c r="Y666" s="407"/>
      <c r="Z666" s="407"/>
    </row>
    <row r="667" spans="1:26" ht="12.75" customHeight="1">
      <c r="A667" s="407"/>
      <c r="B667" s="407"/>
      <c r="C667" s="544"/>
      <c r="D667" s="544"/>
      <c r="E667" s="544"/>
      <c r="F667" s="407"/>
      <c r="G667" s="407"/>
      <c r="H667" s="407"/>
      <c r="I667" s="407"/>
      <c r="J667" s="407"/>
      <c r="K667" s="407"/>
      <c r="L667" s="407"/>
      <c r="M667" s="407"/>
      <c r="N667" s="407"/>
      <c r="O667" s="407"/>
      <c r="P667" s="407"/>
      <c r="Q667" s="407"/>
      <c r="R667" s="407"/>
      <c r="S667" s="407"/>
      <c r="T667" s="407"/>
      <c r="U667" s="407"/>
      <c r="V667" s="407"/>
      <c r="W667" s="407"/>
      <c r="X667" s="407"/>
      <c r="Y667" s="407"/>
      <c r="Z667" s="407"/>
    </row>
    <row r="668" spans="1:26" ht="12.75" customHeight="1">
      <c r="A668" s="407"/>
      <c r="B668" s="407"/>
      <c r="C668" s="544"/>
      <c r="D668" s="544"/>
      <c r="E668" s="544"/>
      <c r="F668" s="407"/>
      <c r="G668" s="407"/>
      <c r="H668" s="407"/>
      <c r="I668" s="407"/>
      <c r="J668" s="407"/>
      <c r="K668" s="407"/>
      <c r="L668" s="407"/>
      <c r="M668" s="407"/>
      <c r="N668" s="407"/>
      <c r="O668" s="407"/>
      <c r="P668" s="407"/>
      <c r="Q668" s="407"/>
      <c r="R668" s="407"/>
      <c r="S668" s="407"/>
      <c r="T668" s="407"/>
      <c r="U668" s="407"/>
      <c r="V668" s="407"/>
      <c r="W668" s="407"/>
      <c r="X668" s="407"/>
      <c r="Y668" s="407"/>
      <c r="Z668" s="407"/>
    </row>
    <row r="669" spans="1:26" ht="12.75" customHeight="1">
      <c r="A669" s="407"/>
      <c r="B669" s="407"/>
      <c r="C669" s="544"/>
      <c r="D669" s="544"/>
      <c r="E669" s="544"/>
      <c r="F669" s="407"/>
      <c r="G669" s="407"/>
      <c r="H669" s="407"/>
      <c r="I669" s="407"/>
      <c r="J669" s="407"/>
      <c r="K669" s="407"/>
      <c r="L669" s="407"/>
      <c r="M669" s="407"/>
      <c r="N669" s="407"/>
      <c r="O669" s="407"/>
      <c r="P669" s="407"/>
      <c r="Q669" s="407"/>
      <c r="R669" s="407"/>
      <c r="S669" s="407"/>
      <c r="T669" s="407"/>
      <c r="U669" s="407"/>
      <c r="V669" s="407"/>
      <c r="W669" s="407"/>
      <c r="X669" s="407"/>
      <c r="Y669" s="407"/>
      <c r="Z669" s="407"/>
    </row>
    <row r="670" spans="1:26" ht="12.75" customHeight="1">
      <c r="A670" s="407"/>
      <c r="B670" s="407"/>
      <c r="C670" s="544"/>
      <c r="D670" s="544"/>
      <c r="E670" s="544"/>
      <c r="F670" s="407"/>
      <c r="G670" s="407"/>
      <c r="H670" s="407"/>
      <c r="I670" s="407"/>
      <c r="J670" s="407"/>
      <c r="K670" s="407"/>
      <c r="L670" s="407"/>
      <c r="M670" s="407"/>
      <c r="N670" s="407"/>
      <c r="O670" s="407"/>
      <c r="P670" s="407"/>
      <c r="Q670" s="407"/>
      <c r="R670" s="407"/>
      <c r="S670" s="407"/>
      <c r="T670" s="407"/>
      <c r="U670" s="407"/>
      <c r="V670" s="407"/>
      <c r="W670" s="407"/>
      <c r="X670" s="407"/>
      <c r="Y670" s="407"/>
      <c r="Z670" s="407"/>
    </row>
    <row r="671" spans="1:26" ht="12.75" customHeight="1">
      <c r="A671" s="407"/>
      <c r="B671" s="407"/>
      <c r="C671" s="544"/>
      <c r="D671" s="544"/>
      <c r="E671" s="544"/>
      <c r="F671" s="407"/>
      <c r="G671" s="407"/>
      <c r="H671" s="407"/>
      <c r="I671" s="407"/>
      <c r="J671" s="407"/>
      <c r="K671" s="407"/>
      <c r="L671" s="407"/>
      <c r="M671" s="407"/>
      <c r="N671" s="407"/>
      <c r="O671" s="407"/>
      <c r="P671" s="407"/>
      <c r="Q671" s="407"/>
      <c r="R671" s="407"/>
      <c r="S671" s="407"/>
      <c r="T671" s="407"/>
      <c r="U671" s="407"/>
      <c r="V671" s="407"/>
      <c r="W671" s="407"/>
      <c r="X671" s="407"/>
      <c r="Y671" s="407"/>
      <c r="Z671" s="407"/>
    </row>
    <row r="672" spans="1:26" ht="12.75" customHeight="1">
      <c r="A672" s="407"/>
      <c r="B672" s="407"/>
      <c r="C672" s="544"/>
      <c r="D672" s="544"/>
      <c r="E672" s="544"/>
      <c r="F672" s="407"/>
      <c r="G672" s="407"/>
      <c r="H672" s="407"/>
      <c r="I672" s="407"/>
      <c r="J672" s="407"/>
      <c r="K672" s="407"/>
      <c r="L672" s="407"/>
      <c r="M672" s="407"/>
      <c r="N672" s="407"/>
      <c r="O672" s="407"/>
      <c r="P672" s="407"/>
      <c r="Q672" s="407"/>
      <c r="R672" s="407"/>
      <c r="S672" s="407"/>
      <c r="T672" s="407"/>
      <c r="U672" s="407"/>
      <c r="V672" s="407"/>
      <c r="W672" s="407"/>
      <c r="X672" s="407"/>
      <c r="Y672" s="407"/>
      <c r="Z672" s="407"/>
    </row>
    <row r="673" spans="1:26" ht="12.75" customHeight="1">
      <c r="A673" s="407"/>
      <c r="B673" s="407"/>
      <c r="C673" s="544"/>
      <c r="D673" s="544"/>
      <c r="E673" s="544"/>
      <c r="F673" s="407"/>
      <c r="G673" s="407"/>
      <c r="H673" s="407"/>
      <c r="I673" s="407"/>
      <c r="J673" s="407"/>
      <c r="K673" s="407"/>
      <c r="L673" s="407"/>
      <c r="M673" s="407"/>
      <c r="N673" s="407"/>
      <c r="O673" s="407"/>
      <c r="P673" s="407"/>
      <c r="Q673" s="407"/>
      <c r="R673" s="407"/>
      <c r="S673" s="407"/>
      <c r="T673" s="407"/>
      <c r="U673" s="407"/>
      <c r="V673" s="407"/>
      <c r="W673" s="407"/>
      <c r="X673" s="407"/>
      <c r="Y673" s="407"/>
      <c r="Z673" s="407"/>
    </row>
    <row r="674" spans="1:26" ht="12.75" customHeight="1">
      <c r="A674" s="407"/>
      <c r="B674" s="407"/>
      <c r="C674" s="544"/>
      <c r="D674" s="544"/>
      <c r="E674" s="544"/>
      <c r="F674" s="407"/>
      <c r="G674" s="407"/>
      <c r="H674" s="407"/>
      <c r="I674" s="407"/>
      <c r="J674" s="407"/>
      <c r="K674" s="407"/>
      <c r="L674" s="407"/>
      <c r="M674" s="407"/>
      <c r="N674" s="407"/>
      <c r="O674" s="407"/>
      <c r="P674" s="407"/>
      <c r="Q674" s="407"/>
      <c r="R674" s="407"/>
      <c r="S674" s="407"/>
      <c r="T674" s="407"/>
      <c r="U674" s="407"/>
      <c r="V674" s="407"/>
      <c r="W674" s="407"/>
      <c r="X674" s="407"/>
      <c r="Y674" s="407"/>
      <c r="Z674" s="407"/>
    </row>
    <row r="675" spans="1:26" ht="12.75" customHeight="1">
      <c r="A675" s="407"/>
      <c r="B675" s="407"/>
      <c r="C675" s="544"/>
      <c r="D675" s="544"/>
      <c r="E675" s="544"/>
      <c r="F675" s="407"/>
      <c r="G675" s="407"/>
      <c r="H675" s="407"/>
      <c r="I675" s="407"/>
      <c r="J675" s="407"/>
      <c r="K675" s="407"/>
      <c r="L675" s="407"/>
      <c r="M675" s="407"/>
      <c r="N675" s="407"/>
      <c r="O675" s="407"/>
      <c r="P675" s="407"/>
      <c r="Q675" s="407"/>
      <c r="R675" s="407"/>
      <c r="S675" s="407"/>
      <c r="T675" s="407"/>
      <c r="U675" s="407"/>
      <c r="V675" s="407"/>
      <c r="W675" s="407"/>
      <c r="X675" s="407"/>
      <c r="Y675" s="407"/>
      <c r="Z675" s="407"/>
    </row>
    <row r="676" spans="1:26" ht="12.75" customHeight="1">
      <c r="A676" s="407"/>
      <c r="B676" s="407"/>
      <c r="C676" s="544"/>
      <c r="D676" s="544"/>
      <c r="E676" s="544"/>
      <c r="F676" s="407"/>
      <c r="G676" s="407"/>
      <c r="H676" s="407"/>
      <c r="I676" s="407"/>
      <c r="J676" s="407"/>
      <c r="K676" s="407"/>
      <c r="L676" s="407"/>
      <c r="M676" s="407"/>
      <c r="N676" s="407"/>
      <c r="O676" s="407"/>
      <c r="P676" s="407"/>
      <c r="Q676" s="407"/>
      <c r="R676" s="407"/>
      <c r="S676" s="407"/>
      <c r="T676" s="407"/>
      <c r="U676" s="407"/>
      <c r="V676" s="407"/>
      <c r="W676" s="407"/>
      <c r="X676" s="407"/>
      <c r="Y676" s="407"/>
      <c r="Z676" s="407"/>
    </row>
    <row r="677" spans="1:26" ht="12.75" customHeight="1">
      <c r="A677" s="407"/>
      <c r="B677" s="407"/>
      <c r="C677" s="544"/>
      <c r="D677" s="544"/>
      <c r="E677" s="544"/>
      <c r="F677" s="407"/>
      <c r="G677" s="407"/>
      <c r="H677" s="407"/>
      <c r="I677" s="407"/>
      <c r="J677" s="407"/>
      <c r="K677" s="407"/>
      <c r="L677" s="407"/>
      <c r="M677" s="407"/>
      <c r="N677" s="407"/>
      <c r="O677" s="407"/>
      <c r="P677" s="407"/>
      <c r="Q677" s="407"/>
      <c r="R677" s="407"/>
      <c r="S677" s="407"/>
      <c r="T677" s="407"/>
      <c r="U677" s="407"/>
      <c r="V677" s="407"/>
      <c r="W677" s="407"/>
      <c r="X677" s="407"/>
      <c r="Y677" s="407"/>
      <c r="Z677" s="407"/>
    </row>
    <row r="678" spans="1:26" ht="12.75" customHeight="1">
      <c r="A678" s="407"/>
      <c r="B678" s="407"/>
      <c r="C678" s="544"/>
      <c r="D678" s="544"/>
      <c r="E678" s="544"/>
      <c r="F678" s="407"/>
      <c r="G678" s="407"/>
      <c r="H678" s="407"/>
      <c r="I678" s="407"/>
      <c r="J678" s="407"/>
      <c r="K678" s="407"/>
      <c r="L678" s="407"/>
      <c r="M678" s="407"/>
      <c r="N678" s="407"/>
      <c r="O678" s="407"/>
      <c r="P678" s="407"/>
      <c r="Q678" s="407"/>
      <c r="R678" s="407"/>
      <c r="S678" s="407"/>
      <c r="T678" s="407"/>
      <c r="U678" s="407"/>
      <c r="V678" s="407"/>
      <c r="W678" s="407"/>
      <c r="X678" s="407"/>
      <c r="Y678" s="407"/>
      <c r="Z678" s="407"/>
    </row>
    <row r="679" spans="1:26" ht="12.75" customHeight="1">
      <c r="A679" s="407"/>
      <c r="B679" s="407"/>
      <c r="C679" s="544"/>
      <c r="D679" s="544"/>
      <c r="E679" s="544"/>
      <c r="F679" s="407"/>
      <c r="G679" s="407"/>
      <c r="H679" s="407"/>
      <c r="I679" s="407"/>
      <c r="J679" s="407"/>
      <c r="K679" s="407"/>
      <c r="L679" s="407"/>
      <c r="M679" s="407"/>
      <c r="N679" s="407"/>
      <c r="O679" s="407"/>
      <c r="P679" s="407"/>
      <c r="Q679" s="407"/>
      <c r="R679" s="407"/>
      <c r="S679" s="407"/>
      <c r="T679" s="407"/>
      <c r="U679" s="407"/>
      <c r="V679" s="407"/>
      <c r="W679" s="407"/>
      <c r="X679" s="407"/>
      <c r="Y679" s="407"/>
      <c r="Z679" s="407"/>
    </row>
    <row r="680" spans="1:26" ht="12.75" customHeight="1">
      <c r="A680" s="407"/>
      <c r="B680" s="407"/>
      <c r="C680" s="544"/>
      <c r="D680" s="544"/>
      <c r="E680" s="544"/>
      <c r="F680" s="407"/>
      <c r="G680" s="407"/>
      <c r="H680" s="407"/>
      <c r="I680" s="407"/>
      <c r="J680" s="407"/>
      <c r="K680" s="407"/>
      <c r="L680" s="407"/>
      <c r="M680" s="407"/>
      <c r="N680" s="407"/>
      <c r="O680" s="407"/>
      <c r="P680" s="407"/>
      <c r="Q680" s="407"/>
      <c r="R680" s="407"/>
      <c r="S680" s="407"/>
      <c r="T680" s="407"/>
      <c r="U680" s="407"/>
      <c r="V680" s="407"/>
      <c r="W680" s="407"/>
      <c r="X680" s="407"/>
      <c r="Y680" s="407"/>
      <c r="Z680" s="407"/>
    </row>
    <row r="681" spans="1:26" ht="12.75" customHeight="1">
      <c r="A681" s="407"/>
      <c r="B681" s="407"/>
      <c r="C681" s="544"/>
      <c r="D681" s="544"/>
      <c r="E681" s="544"/>
      <c r="F681" s="407"/>
      <c r="G681" s="407"/>
      <c r="H681" s="407"/>
      <c r="I681" s="407"/>
      <c r="J681" s="407"/>
      <c r="K681" s="407"/>
      <c r="L681" s="407"/>
      <c r="M681" s="407"/>
      <c r="N681" s="407"/>
      <c r="O681" s="407"/>
      <c r="P681" s="407"/>
      <c r="Q681" s="407"/>
      <c r="R681" s="407"/>
      <c r="S681" s="407"/>
      <c r="T681" s="407"/>
      <c r="U681" s="407"/>
      <c r="V681" s="407"/>
      <c r="W681" s="407"/>
      <c r="X681" s="407"/>
      <c r="Y681" s="407"/>
      <c r="Z681" s="407"/>
    </row>
    <row r="682" spans="1:26" ht="12.75" customHeight="1">
      <c r="A682" s="407"/>
      <c r="B682" s="407"/>
      <c r="C682" s="544"/>
      <c r="D682" s="544"/>
      <c r="E682" s="544"/>
      <c r="F682" s="407"/>
      <c r="G682" s="407"/>
      <c r="H682" s="407"/>
      <c r="I682" s="407"/>
      <c r="J682" s="407"/>
      <c r="K682" s="407"/>
      <c r="L682" s="407"/>
      <c r="M682" s="407"/>
      <c r="N682" s="407"/>
      <c r="O682" s="407"/>
      <c r="P682" s="407"/>
      <c r="Q682" s="407"/>
      <c r="R682" s="407"/>
      <c r="S682" s="407"/>
      <c r="T682" s="407"/>
      <c r="U682" s="407"/>
      <c r="V682" s="407"/>
      <c r="W682" s="407"/>
      <c r="X682" s="407"/>
      <c r="Y682" s="407"/>
      <c r="Z682" s="407"/>
    </row>
    <row r="683" spans="1:26" ht="12.75" customHeight="1">
      <c r="A683" s="407"/>
      <c r="B683" s="407"/>
      <c r="C683" s="544"/>
      <c r="D683" s="544"/>
      <c r="E683" s="544"/>
      <c r="F683" s="407"/>
      <c r="G683" s="407"/>
      <c r="H683" s="407"/>
      <c r="I683" s="407"/>
      <c r="J683" s="407"/>
      <c r="K683" s="407"/>
      <c r="L683" s="407"/>
      <c r="M683" s="407"/>
      <c r="N683" s="407"/>
      <c r="O683" s="407"/>
      <c r="P683" s="407"/>
      <c r="Q683" s="407"/>
      <c r="R683" s="407"/>
      <c r="S683" s="407"/>
      <c r="T683" s="407"/>
      <c r="U683" s="407"/>
      <c r="V683" s="407"/>
      <c r="W683" s="407"/>
      <c r="X683" s="407"/>
      <c r="Y683" s="407"/>
      <c r="Z683" s="407"/>
    </row>
    <row r="684" spans="1:26" ht="12.75" customHeight="1">
      <c r="A684" s="407"/>
      <c r="B684" s="407"/>
      <c r="C684" s="544"/>
      <c r="D684" s="544"/>
      <c r="E684" s="544"/>
      <c r="F684" s="407"/>
      <c r="G684" s="407"/>
      <c r="H684" s="407"/>
      <c r="I684" s="407"/>
      <c r="J684" s="407"/>
      <c r="K684" s="407"/>
      <c r="L684" s="407"/>
      <c r="M684" s="407"/>
      <c r="N684" s="407"/>
      <c r="O684" s="407"/>
      <c r="P684" s="407"/>
      <c r="Q684" s="407"/>
      <c r="R684" s="407"/>
      <c r="S684" s="407"/>
      <c r="T684" s="407"/>
      <c r="U684" s="407"/>
      <c r="V684" s="407"/>
      <c r="W684" s="407"/>
      <c r="X684" s="407"/>
      <c r="Y684" s="407"/>
      <c r="Z684" s="407"/>
    </row>
    <row r="685" spans="1:26" ht="12.75" customHeight="1">
      <c r="A685" s="407"/>
      <c r="B685" s="407"/>
      <c r="C685" s="544"/>
      <c r="D685" s="544"/>
      <c r="E685" s="544"/>
      <c r="F685" s="407"/>
      <c r="G685" s="407"/>
      <c r="H685" s="407"/>
      <c r="I685" s="407"/>
      <c r="J685" s="407"/>
      <c r="K685" s="407"/>
      <c r="L685" s="407"/>
      <c r="M685" s="407"/>
      <c r="N685" s="407"/>
      <c r="O685" s="407"/>
      <c r="P685" s="407"/>
      <c r="Q685" s="407"/>
      <c r="R685" s="407"/>
      <c r="S685" s="407"/>
      <c r="T685" s="407"/>
      <c r="U685" s="407"/>
      <c r="V685" s="407"/>
      <c r="W685" s="407"/>
      <c r="X685" s="407"/>
      <c r="Y685" s="407"/>
      <c r="Z685" s="407"/>
    </row>
    <row r="686" spans="1:26" ht="12.75" customHeight="1">
      <c r="A686" s="407"/>
      <c r="B686" s="407"/>
      <c r="C686" s="544"/>
      <c r="D686" s="544"/>
      <c r="E686" s="544"/>
      <c r="F686" s="407"/>
      <c r="G686" s="407"/>
      <c r="H686" s="407"/>
      <c r="I686" s="407"/>
      <c r="J686" s="407"/>
      <c r="K686" s="407"/>
      <c r="L686" s="407"/>
      <c r="M686" s="407"/>
      <c r="N686" s="407"/>
      <c r="O686" s="407"/>
      <c r="P686" s="407"/>
      <c r="Q686" s="407"/>
      <c r="R686" s="407"/>
      <c r="S686" s="407"/>
      <c r="T686" s="407"/>
      <c r="U686" s="407"/>
      <c r="V686" s="407"/>
      <c r="W686" s="407"/>
      <c r="X686" s="407"/>
      <c r="Y686" s="407"/>
      <c r="Z686" s="407"/>
    </row>
    <row r="687" spans="1:26" ht="12.75" customHeight="1">
      <c r="A687" s="407"/>
      <c r="B687" s="407"/>
      <c r="C687" s="544"/>
      <c r="D687" s="544"/>
      <c r="E687" s="544"/>
      <c r="F687" s="407"/>
      <c r="G687" s="407"/>
      <c r="H687" s="407"/>
      <c r="I687" s="407"/>
      <c r="J687" s="407"/>
      <c r="K687" s="407"/>
      <c r="L687" s="407"/>
      <c r="M687" s="407"/>
      <c r="N687" s="407"/>
      <c r="O687" s="407"/>
      <c r="P687" s="407"/>
      <c r="Q687" s="407"/>
      <c r="R687" s="407"/>
      <c r="S687" s="407"/>
      <c r="T687" s="407"/>
      <c r="U687" s="407"/>
      <c r="V687" s="407"/>
      <c r="W687" s="407"/>
      <c r="X687" s="407"/>
      <c r="Y687" s="407"/>
      <c r="Z687" s="407"/>
    </row>
    <row r="688" spans="1:26" ht="12.75" customHeight="1">
      <c r="A688" s="407"/>
      <c r="B688" s="407"/>
      <c r="C688" s="544"/>
      <c r="D688" s="544"/>
      <c r="E688" s="544"/>
      <c r="F688" s="407"/>
      <c r="G688" s="407"/>
      <c r="H688" s="407"/>
      <c r="I688" s="407"/>
      <c r="J688" s="407"/>
      <c r="K688" s="407"/>
      <c r="L688" s="407"/>
      <c r="M688" s="407"/>
      <c r="N688" s="407"/>
      <c r="O688" s="407"/>
      <c r="P688" s="407"/>
      <c r="Q688" s="407"/>
      <c r="R688" s="407"/>
      <c r="S688" s="407"/>
      <c r="T688" s="407"/>
      <c r="U688" s="407"/>
      <c r="V688" s="407"/>
      <c r="W688" s="407"/>
      <c r="X688" s="407"/>
      <c r="Y688" s="407"/>
      <c r="Z688" s="407"/>
    </row>
    <row r="689" spans="1:26" ht="12.75" customHeight="1">
      <c r="A689" s="407"/>
      <c r="B689" s="407"/>
      <c r="C689" s="544"/>
      <c r="D689" s="544"/>
      <c r="E689" s="544"/>
      <c r="F689" s="407"/>
      <c r="G689" s="407"/>
      <c r="H689" s="407"/>
      <c r="I689" s="407"/>
      <c r="J689" s="407"/>
      <c r="K689" s="407"/>
      <c r="L689" s="407"/>
      <c r="M689" s="407"/>
      <c r="N689" s="407"/>
      <c r="O689" s="407"/>
      <c r="P689" s="407"/>
      <c r="Q689" s="407"/>
      <c r="R689" s="407"/>
      <c r="S689" s="407"/>
      <c r="T689" s="407"/>
      <c r="U689" s="407"/>
      <c r="V689" s="407"/>
      <c r="W689" s="407"/>
      <c r="X689" s="407"/>
      <c r="Y689" s="407"/>
      <c r="Z689" s="407"/>
    </row>
    <row r="690" spans="1:26" ht="12.75" customHeight="1">
      <c r="A690" s="407"/>
      <c r="B690" s="407"/>
      <c r="C690" s="544"/>
      <c r="D690" s="544"/>
      <c r="E690" s="544"/>
      <c r="F690" s="407"/>
      <c r="G690" s="407"/>
      <c r="H690" s="407"/>
      <c r="I690" s="407"/>
      <c r="J690" s="407"/>
      <c r="K690" s="407"/>
      <c r="L690" s="407"/>
      <c r="M690" s="407"/>
      <c r="N690" s="407"/>
      <c r="O690" s="407"/>
      <c r="P690" s="407"/>
      <c r="Q690" s="407"/>
      <c r="R690" s="407"/>
      <c r="S690" s="407"/>
      <c r="T690" s="407"/>
      <c r="U690" s="407"/>
      <c r="V690" s="407"/>
      <c r="W690" s="407"/>
      <c r="X690" s="407"/>
      <c r="Y690" s="407"/>
      <c r="Z690" s="407"/>
    </row>
    <row r="691" spans="1:26" ht="12.75" customHeight="1">
      <c r="A691" s="407"/>
      <c r="B691" s="407"/>
      <c r="C691" s="544"/>
      <c r="D691" s="544"/>
      <c r="E691" s="544"/>
      <c r="F691" s="407"/>
      <c r="G691" s="407"/>
      <c r="H691" s="407"/>
      <c r="I691" s="407"/>
      <c r="J691" s="407"/>
      <c r="K691" s="407"/>
      <c r="L691" s="407"/>
      <c r="M691" s="407"/>
      <c r="N691" s="407"/>
      <c r="O691" s="407"/>
      <c r="P691" s="407"/>
      <c r="Q691" s="407"/>
      <c r="R691" s="407"/>
      <c r="S691" s="407"/>
      <c r="T691" s="407"/>
      <c r="U691" s="407"/>
      <c r="V691" s="407"/>
      <c r="W691" s="407"/>
      <c r="X691" s="407"/>
      <c r="Y691" s="407"/>
      <c r="Z691" s="407"/>
    </row>
    <row r="692" spans="1:26" ht="12.75" customHeight="1">
      <c r="A692" s="407"/>
      <c r="B692" s="407"/>
      <c r="C692" s="544"/>
      <c r="D692" s="544"/>
      <c r="E692" s="544"/>
      <c r="F692" s="407"/>
      <c r="G692" s="407"/>
      <c r="H692" s="407"/>
      <c r="I692" s="407"/>
      <c r="J692" s="407"/>
      <c r="K692" s="407"/>
      <c r="L692" s="407"/>
      <c r="M692" s="407"/>
      <c r="N692" s="407"/>
      <c r="O692" s="407"/>
      <c r="P692" s="407"/>
      <c r="Q692" s="407"/>
      <c r="R692" s="407"/>
      <c r="S692" s="407"/>
      <c r="T692" s="407"/>
      <c r="U692" s="407"/>
      <c r="V692" s="407"/>
      <c r="W692" s="407"/>
      <c r="X692" s="407"/>
      <c r="Y692" s="407"/>
      <c r="Z692" s="407"/>
    </row>
    <row r="693" spans="1:26" ht="12.75" customHeight="1">
      <c r="A693" s="407"/>
      <c r="B693" s="407"/>
      <c r="C693" s="544"/>
      <c r="D693" s="544"/>
      <c r="E693" s="544"/>
      <c r="F693" s="407"/>
      <c r="G693" s="407"/>
      <c r="H693" s="407"/>
      <c r="I693" s="407"/>
      <c r="J693" s="407"/>
      <c r="K693" s="407"/>
      <c r="L693" s="407"/>
      <c r="M693" s="407"/>
      <c r="N693" s="407"/>
      <c r="O693" s="407"/>
      <c r="P693" s="407"/>
      <c r="Q693" s="407"/>
      <c r="R693" s="407"/>
      <c r="S693" s="407"/>
      <c r="T693" s="407"/>
      <c r="U693" s="407"/>
      <c r="V693" s="407"/>
      <c r="W693" s="407"/>
      <c r="X693" s="407"/>
      <c r="Y693" s="407"/>
      <c r="Z693" s="407"/>
    </row>
    <row r="694" spans="1:26" ht="12.75" customHeight="1">
      <c r="A694" s="407"/>
      <c r="B694" s="407"/>
      <c r="C694" s="544"/>
      <c r="D694" s="544"/>
      <c r="E694" s="544"/>
      <c r="F694" s="407"/>
      <c r="G694" s="407"/>
      <c r="H694" s="407"/>
      <c r="I694" s="407"/>
      <c r="J694" s="407"/>
      <c r="K694" s="407"/>
      <c r="L694" s="407"/>
      <c r="M694" s="407"/>
      <c r="N694" s="407"/>
      <c r="O694" s="407"/>
      <c r="P694" s="407"/>
      <c r="Q694" s="407"/>
      <c r="R694" s="407"/>
      <c r="S694" s="407"/>
      <c r="T694" s="407"/>
      <c r="U694" s="407"/>
      <c r="V694" s="407"/>
      <c r="W694" s="407"/>
      <c r="X694" s="407"/>
      <c r="Y694" s="407"/>
      <c r="Z694" s="407"/>
    </row>
    <row r="695" spans="1:26" ht="12.75" customHeight="1">
      <c r="A695" s="407"/>
      <c r="B695" s="407"/>
      <c r="C695" s="544"/>
      <c r="D695" s="544"/>
      <c r="E695" s="544"/>
      <c r="F695" s="407"/>
      <c r="G695" s="407"/>
      <c r="H695" s="407"/>
      <c r="I695" s="407"/>
      <c r="J695" s="407"/>
      <c r="K695" s="407"/>
      <c r="L695" s="407"/>
      <c r="M695" s="407"/>
      <c r="N695" s="407"/>
      <c r="O695" s="407"/>
      <c r="P695" s="407"/>
      <c r="Q695" s="407"/>
      <c r="R695" s="407"/>
      <c r="S695" s="407"/>
      <c r="T695" s="407"/>
      <c r="U695" s="407"/>
      <c r="V695" s="407"/>
      <c r="W695" s="407"/>
      <c r="X695" s="407"/>
      <c r="Y695" s="407"/>
      <c r="Z695" s="407"/>
    </row>
    <row r="696" spans="1:26" ht="12.75" customHeight="1">
      <c r="A696" s="407"/>
      <c r="B696" s="407"/>
      <c r="C696" s="544"/>
      <c r="D696" s="544"/>
      <c r="E696" s="544"/>
      <c r="F696" s="407"/>
      <c r="G696" s="407"/>
      <c r="H696" s="407"/>
      <c r="I696" s="407"/>
      <c r="J696" s="407"/>
      <c r="K696" s="407"/>
      <c r="L696" s="407"/>
      <c r="M696" s="407"/>
      <c r="N696" s="407"/>
      <c r="O696" s="407"/>
      <c r="P696" s="407"/>
      <c r="Q696" s="407"/>
      <c r="R696" s="407"/>
      <c r="S696" s="407"/>
      <c r="T696" s="407"/>
      <c r="U696" s="407"/>
      <c r="V696" s="407"/>
      <c r="W696" s="407"/>
      <c r="X696" s="407"/>
      <c r="Y696" s="407"/>
      <c r="Z696" s="407"/>
    </row>
    <row r="697" spans="1:26" ht="12.75" customHeight="1">
      <c r="A697" s="407"/>
      <c r="B697" s="407"/>
      <c r="C697" s="544"/>
      <c r="D697" s="544"/>
      <c r="E697" s="544"/>
      <c r="F697" s="407"/>
      <c r="G697" s="407"/>
      <c r="H697" s="407"/>
      <c r="I697" s="407"/>
      <c r="J697" s="407"/>
      <c r="K697" s="407"/>
      <c r="L697" s="407"/>
      <c r="M697" s="407"/>
      <c r="N697" s="407"/>
      <c r="O697" s="407"/>
      <c r="P697" s="407"/>
      <c r="Q697" s="407"/>
      <c r="R697" s="407"/>
      <c r="S697" s="407"/>
      <c r="T697" s="407"/>
      <c r="U697" s="407"/>
      <c r="V697" s="407"/>
      <c r="W697" s="407"/>
      <c r="X697" s="407"/>
      <c r="Y697" s="407"/>
      <c r="Z697" s="407"/>
    </row>
    <row r="698" spans="1:26" ht="12.75" customHeight="1">
      <c r="A698" s="407"/>
      <c r="B698" s="407"/>
      <c r="C698" s="544"/>
      <c r="D698" s="544"/>
      <c r="E698" s="544"/>
      <c r="F698" s="407"/>
      <c r="G698" s="407"/>
      <c r="H698" s="407"/>
      <c r="I698" s="407"/>
      <c r="J698" s="407"/>
      <c r="K698" s="407"/>
      <c r="L698" s="407"/>
      <c r="M698" s="407"/>
      <c r="N698" s="407"/>
      <c r="O698" s="407"/>
      <c r="P698" s="407"/>
      <c r="Q698" s="407"/>
      <c r="R698" s="407"/>
      <c r="S698" s="407"/>
      <c r="T698" s="407"/>
      <c r="U698" s="407"/>
      <c r="V698" s="407"/>
      <c r="W698" s="407"/>
      <c r="X698" s="407"/>
      <c r="Y698" s="407"/>
      <c r="Z698" s="407"/>
    </row>
    <row r="699" spans="1:26" ht="12.75" customHeight="1">
      <c r="A699" s="407"/>
      <c r="B699" s="407"/>
      <c r="C699" s="544"/>
      <c r="D699" s="544"/>
      <c r="E699" s="544"/>
      <c r="F699" s="407"/>
      <c r="G699" s="407"/>
      <c r="H699" s="407"/>
      <c r="I699" s="407"/>
      <c r="J699" s="407"/>
      <c r="K699" s="407"/>
      <c r="L699" s="407"/>
      <c r="M699" s="407"/>
      <c r="N699" s="407"/>
      <c r="O699" s="407"/>
      <c r="P699" s="407"/>
      <c r="Q699" s="407"/>
      <c r="R699" s="407"/>
      <c r="S699" s="407"/>
      <c r="T699" s="407"/>
      <c r="U699" s="407"/>
      <c r="V699" s="407"/>
      <c r="W699" s="407"/>
      <c r="X699" s="407"/>
      <c r="Y699" s="407"/>
      <c r="Z699" s="407"/>
    </row>
    <row r="700" spans="1:26" ht="12.75" customHeight="1">
      <c r="A700" s="407"/>
      <c r="B700" s="407"/>
      <c r="C700" s="544"/>
      <c r="D700" s="544"/>
      <c r="E700" s="544"/>
      <c r="F700" s="407"/>
      <c r="G700" s="407"/>
      <c r="H700" s="407"/>
      <c r="I700" s="407"/>
      <c r="J700" s="407"/>
      <c r="K700" s="407"/>
      <c r="L700" s="407"/>
      <c r="M700" s="407"/>
      <c r="N700" s="407"/>
      <c r="O700" s="407"/>
      <c r="P700" s="407"/>
      <c r="Q700" s="407"/>
      <c r="R700" s="407"/>
      <c r="S700" s="407"/>
      <c r="T700" s="407"/>
      <c r="U700" s="407"/>
      <c r="V700" s="407"/>
      <c r="W700" s="407"/>
      <c r="X700" s="407"/>
      <c r="Y700" s="407"/>
      <c r="Z700" s="407"/>
    </row>
    <row r="701" spans="1:26" ht="12.75" customHeight="1">
      <c r="A701" s="407"/>
      <c r="B701" s="407"/>
      <c r="C701" s="544"/>
      <c r="D701" s="544"/>
      <c r="E701" s="544"/>
      <c r="F701" s="407"/>
      <c r="G701" s="407"/>
      <c r="H701" s="407"/>
      <c r="I701" s="407"/>
      <c r="J701" s="407"/>
      <c r="K701" s="407"/>
      <c r="L701" s="407"/>
      <c r="M701" s="407"/>
      <c r="N701" s="407"/>
      <c r="O701" s="407"/>
      <c r="P701" s="407"/>
      <c r="Q701" s="407"/>
      <c r="R701" s="407"/>
      <c r="S701" s="407"/>
      <c r="T701" s="407"/>
      <c r="U701" s="407"/>
      <c r="V701" s="407"/>
      <c r="W701" s="407"/>
      <c r="X701" s="407"/>
      <c r="Y701" s="407"/>
      <c r="Z701" s="407"/>
    </row>
    <row r="702" spans="1:26" ht="12.75" customHeight="1">
      <c r="A702" s="407"/>
      <c r="B702" s="407"/>
      <c r="C702" s="544"/>
      <c r="D702" s="544"/>
      <c r="E702" s="544"/>
      <c r="F702" s="407"/>
      <c r="G702" s="407"/>
      <c r="H702" s="407"/>
      <c r="I702" s="407"/>
      <c r="J702" s="407"/>
      <c r="K702" s="407"/>
      <c r="L702" s="407"/>
      <c r="M702" s="407"/>
      <c r="N702" s="407"/>
      <c r="O702" s="407"/>
      <c r="P702" s="407"/>
      <c r="Q702" s="407"/>
      <c r="R702" s="407"/>
      <c r="S702" s="407"/>
      <c r="T702" s="407"/>
      <c r="U702" s="407"/>
      <c r="V702" s="407"/>
      <c r="W702" s="407"/>
      <c r="X702" s="407"/>
      <c r="Y702" s="407"/>
      <c r="Z702" s="407"/>
    </row>
    <row r="703" spans="1:26" ht="12.75" customHeight="1">
      <c r="A703" s="407"/>
      <c r="B703" s="407"/>
      <c r="C703" s="544"/>
      <c r="D703" s="544"/>
      <c r="E703" s="544"/>
      <c r="F703" s="407"/>
      <c r="G703" s="407"/>
      <c r="H703" s="407"/>
      <c r="I703" s="407"/>
      <c r="J703" s="407"/>
      <c r="K703" s="407"/>
      <c r="L703" s="407"/>
      <c r="M703" s="407"/>
      <c r="N703" s="407"/>
      <c r="O703" s="407"/>
      <c r="P703" s="407"/>
      <c r="Q703" s="407"/>
      <c r="R703" s="407"/>
      <c r="S703" s="407"/>
      <c r="T703" s="407"/>
      <c r="U703" s="407"/>
      <c r="V703" s="407"/>
      <c r="W703" s="407"/>
      <c r="X703" s="407"/>
      <c r="Y703" s="407"/>
      <c r="Z703" s="407"/>
    </row>
    <row r="704" spans="1:26" ht="12.75" customHeight="1">
      <c r="A704" s="407"/>
      <c r="B704" s="407"/>
      <c r="C704" s="544"/>
      <c r="D704" s="544"/>
      <c r="E704" s="544"/>
      <c r="F704" s="407"/>
      <c r="G704" s="407"/>
      <c r="H704" s="407"/>
      <c r="I704" s="407"/>
      <c r="J704" s="407"/>
      <c r="K704" s="407"/>
      <c r="L704" s="407"/>
      <c r="M704" s="407"/>
      <c r="N704" s="407"/>
      <c r="O704" s="407"/>
      <c r="P704" s="407"/>
      <c r="Q704" s="407"/>
      <c r="R704" s="407"/>
      <c r="S704" s="407"/>
      <c r="T704" s="407"/>
      <c r="U704" s="407"/>
      <c r="V704" s="407"/>
      <c r="W704" s="407"/>
      <c r="X704" s="407"/>
      <c r="Y704" s="407"/>
      <c r="Z704" s="407"/>
    </row>
    <row r="705" spans="1:26" ht="12.75" customHeight="1">
      <c r="A705" s="407"/>
      <c r="B705" s="407"/>
      <c r="C705" s="544"/>
      <c r="D705" s="544"/>
      <c r="E705" s="544"/>
      <c r="F705" s="407"/>
      <c r="G705" s="407"/>
      <c r="H705" s="407"/>
      <c r="I705" s="407"/>
      <c r="J705" s="407"/>
      <c r="K705" s="407"/>
      <c r="L705" s="407"/>
      <c r="M705" s="407"/>
      <c r="N705" s="407"/>
      <c r="O705" s="407"/>
      <c r="P705" s="407"/>
      <c r="Q705" s="407"/>
      <c r="R705" s="407"/>
      <c r="S705" s="407"/>
      <c r="T705" s="407"/>
      <c r="U705" s="407"/>
      <c r="V705" s="407"/>
      <c r="W705" s="407"/>
      <c r="X705" s="407"/>
      <c r="Y705" s="407"/>
      <c r="Z705" s="407"/>
    </row>
    <row r="706" spans="1:26" ht="12.75" customHeight="1">
      <c r="A706" s="407"/>
      <c r="B706" s="407"/>
      <c r="C706" s="544"/>
      <c r="D706" s="544"/>
      <c r="E706" s="544"/>
      <c r="F706" s="407"/>
      <c r="G706" s="407"/>
      <c r="H706" s="407"/>
      <c r="I706" s="407"/>
      <c r="J706" s="407"/>
      <c r="K706" s="407"/>
      <c r="L706" s="407"/>
      <c r="M706" s="407"/>
      <c r="N706" s="407"/>
      <c r="O706" s="407"/>
      <c r="P706" s="407"/>
      <c r="Q706" s="407"/>
      <c r="R706" s="407"/>
      <c r="S706" s="407"/>
      <c r="T706" s="407"/>
      <c r="U706" s="407"/>
      <c r="V706" s="407"/>
      <c r="W706" s="407"/>
      <c r="X706" s="407"/>
      <c r="Y706" s="407"/>
      <c r="Z706" s="407"/>
    </row>
    <row r="707" spans="1:26" ht="12.75" customHeight="1">
      <c r="A707" s="407"/>
      <c r="B707" s="407"/>
      <c r="C707" s="544"/>
      <c r="D707" s="544"/>
      <c r="E707" s="544"/>
      <c r="F707" s="407"/>
      <c r="G707" s="407"/>
      <c r="H707" s="407"/>
      <c r="I707" s="407"/>
      <c r="J707" s="407"/>
      <c r="K707" s="407"/>
      <c r="L707" s="407"/>
      <c r="M707" s="407"/>
      <c r="N707" s="407"/>
      <c r="O707" s="407"/>
      <c r="P707" s="407"/>
      <c r="Q707" s="407"/>
      <c r="R707" s="407"/>
      <c r="S707" s="407"/>
      <c r="T707" s="407"/>
      <c r="U707" s="407"/>
      <c r="V707" s="407"/>
      <c r="W707" s="407"/>
      <c r="X707" s="407"/>
      <c r="Y707" s="407"/>
      <c r="Z707" s="407"/>
    </row>
    <row r="708" spans="1:26" ht="12.75" customHeight="1">
      <c r="A708" s="407"/>
      <c r="B708" s="407"/>
      <c r="C708" s="544"/>
      <c r="D708" s="544"/>
      <c r="E708" s="544"/>
      <c r="F708" s="407"/>
      <c r="G708" s="407"/>
      <c r="H708" s="407"/>
      <c r="I708" s="407"/>
      <c r="J708" s="407"/>
      <c r="K708" s="407"/>
      <c r="L708" s="407"/>
      <c r="M708" s="407"/>
      <c r="N708" s="407"/>
      <c r="O708" s="407"/>
      <c r="P708" s="407"/>
      <c r="Q708" s="407"/>
      <c r="R708" s="407"/>
      <c r="S708" s="407"/>
      <c r="T708" s="407"/>
      <c r="U708" s="407"/>
      <c r="V708" s="407"/>
      <c r="W708" s="407"/>
      <c r="X708" s="407"/>
      <c r="Y708" s="407"/>
      <c r="Z708" s="407"/>
    </row>
    <row r="709" spans="1:26" ht="12.75" customHeight="1">
      <c r="A709" s="407"/>
      <c r="B709" s="407"/>
      <c r="C709" s="544"/>
      <c r="D709" s="544"/>
      <c r="E709" s="544"/>
      <c r="F709" s="407"/>
      <c r="G709" s="407"/>
      <c r="H709" s="407"/>
      <c r="I709" s="407"/>
      <c r="J709" s="407"/>
      <c r="K709" s="407"/>
      <c r="L709" s="407"/>
      <c r="M709" s="407"/>
      <c r="N709" s="407"/>
      <c r="O709" s="407"/>
      <c r="P709" s="407"/>
      <c r="Q709" s="407"/>
      <c r="R709" s="407"/>
      <c r="S709" s="407"/>
      <c r="T709" s="407"/>
      <c r="U709" s="407"/>
      <c r="V709" s="407"/>
      <c r="W709" s="407"/>
      <c r="X709" s="407"/>
      <c r="Y709" s="407"/>
      <c r="Z709" s="407"/>
    </row>
    <row r="710" spans="1:26" ht="12.75" customHeight="1">
      <c r="A710" s="407"/>
      <c r="B710" s="407"/>
      <c r="C710" s="544"/>
      <c r="D710" s="544"/>
      <c r="E710" s="544"/>
      <c r="F710" s="407"/>
      <c r="G710" s="407"/>
      <c r="H710" s="407"/>
      <c r="I710" s="407"/>
      <c r="J710" s="407"/>
      <c r="K710" s="407"/>
      <c r="L710" s="407"/>
      <c r="M710" s="407"/>
      <c r="N710" s="407"/>
      <c r="O710" s="407"/>
      <c r="P710" s="407"/>
      <c r="Q710" s="407"/>
      <c r="R710" s="407"/>
      <c r="S710" s="407"/>
      <c r="T710" s="407"/>
      <c r="U710" s="407"/>
      <c r="V710" s="407"/>
      <c r="W710" s="407"/>
      <c r="X710" s="407"/>
      <c r="Y710" s="407"/>
      <c r="Z710" s="407"/>
    </row>
    <row r="711" spans="1:26" ht="12.75" customHeight="1">
      <c r="A711" s="407"/>
      <c r="B711" s="407"/>
      <c r="C711" s="544"/>
      <c r="D711" s="544"/>
      <c r="E711" s="544"/>
      <c r="F711" s="407"/>
      <c r="G711" s="407"/>
      <c r="H711" s="407"/>
      <c r="I711" s="407"/>
      <c r="J711" s="407"/>
      <c r="K711" s="407"/>
      <c r="L711" s="407"/>
      <c r="M711" s="407"/>
      <c r="N711" s="407"/>
      <c r="O711" s="407"/>
      <c r="P711" s="407"/>
      <c r="Q711" s="407"/>
      <c r="R711" s="407"/>
      <c r="S711" s="407"/>
      <c r="T711" s="407"/>
      <c r="U711" s="407"/>
      <c r="V711" s="407"/>
      <c r="W711" s="407"/>
      <c r="X711" s="407"/>
      <c r="Y711" s="407"/>
      <c r="Z711" s="407"/>
    </row>
    <row r="712" spans="1:26" ht="12.75" customHeight="1">
      <c r="A712" s="407"/>
      <c r="B712" s="407"/>
      <c r="C712" s="544"/>
      <c r="D712" s="544"/>
      <c r="E712" s="544"/>
      <c r="F712" s="407"/>
      <c r="G712" s="407"/>
      <c r="H712" s="407"/>
      <c r="I712" s="407"/>
      <c r="J712" s="407"/>
      <c r="K712" s="407"/>
      <c r="L712" s="407"/>
      <c r="M712" s="407"/>
      <c r="N712" s="407"/>
      <c r="O712" s="407"/>
      <c r="P712" s="407"/>
      <c r="Q712" s="407"/>
      <c r="R712" s="407"/>
      <c r="S712" s="407"/>
      <c r="T712" s="407"/>
      <c r="U712" s="407"/>
      <c r="V712" s="407"/>
      <c r="W712" s="407"/>
      <c r="X712" s="407"/>
      <c r="Y712" s="407"/>
      <c r="Z712" s="407"/>
    </row>
    <row r="713" spans="1:26" ht="12.75" customHeight="1">
      <c r="A713" s="407"/>
      <c r="B713" s="407"/>
      <c r="C713" s="544"/>
      <c r="D713" s="544"/>
      <c r="E713" s="544"/>
      <c r="F713" s="407"/>
      <c r="G713" s="407"/>
      <c r="H713" s="407"/>
      <c r="I713" s="407"/>
      <c r="J713" s="407"/>
      <c r="K713" s="407"/>
      <c r="L713" s="407"/>
      <c r="M713" s="407"/>
      <c r="N713" s="407"/>
      <c r="O713" s="407"/>
      <c r="P713" s="407"/>
      <c r="Q713" s="407"/>
      <c r="R713" s="407"/>
      <c r="S713" s="407"/>
      <c r="T713" s="407"/>
      <c r="U713" s="407"/>
      <c r="V713" s="407"/>
      <c r="W713" s="407"/>
      <c r="X713" s="407"/>
      <c r="Y713" s="407"/>
      <c r="Z713" s="407"/>
    </row>
    <row r="714" spans="1:26" ht="12.75" customHeight="1">
      <c r="A714" s="407"/>
      <c r="B714" s="407"/>
      <c r="C714" s="544"/>
      <c r="D714" s="544"/>
      <c r="E714" s="544"/>
      <c r="F714" s="407"/>
      <c r="G714" s="407"/>
      <c r="H714" s="407"/>
      <c r="I714" s="407"/>
      <c r="J714" s="407"/>
      <c r="K714" s="407"/>
      <c r="L714" s="407"/>
      <c r="M714" s="407"/>
      <c r="N714" s="407"/>
      <c r="O714" s="407"/>
      <c r="P714" s="407"/>
      <c r="Q714" s="407"/>
      <c r="R714" s="407"/>
      <c r="S714" s="407"/>
      <c r="T714" s="407"/>
      <c r="U714" s="407"/>
      <c r="V714" s="407"/>
      <c r="W714" s="407"/>
      <c r="X714" s="407"/>
      <c r="Y714" s="407"/>
      <c r="Z714" s="407"/>
    </row>
    <row r="715" spans="1:26" ht="12.75" customHeight="1">
      <c r="A715" s="407"/>
      <c r="B715" s="407"/>
      <c r="C715" s="544"/>
      <c r="D715" s="544"/>
      <c r="E715" s="544"/>
      <c r="F715" s="407"/>
      <c r="G715" s="407"/>
      <c r="H715" s="407"/>
      <c r="I715" s="407"/>
      <c r="J715" s="407"/>
      <c r="K715" s="407"/>
      <c r="L715" s="407"/>
      <c r="M715" s="407"/>
      <c r="N715" s="407"/>
      <c r="O715" s="407"/>
      <c r="P715" s="407"/>
      <c r="Q715" s="407"/>
      <c r="R715" s="407"/>
      <c r="S715" s="407"/>
      <c r="T715" s="407"/>
      <c r="U715" s="407"/>
      <c r="V715" s="407"/>
      <c r="W715" s="407"/>
      <c r="X715" s="407"/>
      <c r="Y715" s="407"/>
      <c r="Z715" s="407"/>
    </row>
    <row r="716" spans="1:26" ht="12.75" customHeight="1">
      <c r="A716" s="407"/>
      <c r="B716" s="407"/>
      <c r="C716" s="544"/>
      <c r="D716" s="544"/>
      <c r="E716" s="544"/>
      <c r="F716" s="407"/>
      <c r="G716" s="407"/>
      <c r="H716" s="407"/>
      <c r="I716" s="407"/>
      <c r="J716" s="407"/>
      <c r="K716" s="407"/>
      <c r="L716" s="407"/>
      <c r="M716" s="407"/>
      <c r="N716" s="407"/>
      <c r="O716" s="407"/>
      <c r="P716" s="407"/>
      <c r="Q716" s="407"/>
      <c r="R716" s="407"/>
      <c r="S716" s="407"/>
      <c r="T716" s="407"/>
      <c r="U716" s="407"/>
      <c r="V716" s="407"/>
      <c r="W716" s="407"/>
      <c r="X716" s="407"/>
      <c r="Y716" s="407"/>
      <c r="Z716" s="407"/>
    </row>
    <row r="717" spans="1:26" ht="12.75" customHeight="1">
      <c r="A717" s="407"/>
      <c r="B717" s="407"/>
      <c r="C717" s="544"/>
      <c r="D717" s="544"/>
      <c r="E717" s="544"/>
      <c r="F717" s="407"/>
      <c r="G717" s="407"/>
      <c r="H717" s="407"/>
      <c r="I717" s="407"/>
      <c r="J717" s="407"/>
      <c r="K717" s="407"/>
      <c r="L717" s="407"/>
      <c r="M717" s="407"/>
      <c r="N717" s="407"/>
      <c r="O717" s="407"/>
      <c r="P717" s="407"/>
      <c r="Q717" s="407"/>
      <c r="R717" s="407"/>
      <c r="S717" s="407"/>
      <c r="T717" s="407"/>
      <c r="U717" s="407"/>
      <c r="V717" s="407"/>
      <c r="W717" s="407"/>
      <c r="X717" s="407"/>
      <c r="Y717" s="407"/>
      <c r="Z717" s="407"/>
    </row>
    <row r="718" spans="1:26" ht="12.75" customHeight="1">
      <c r="A718" s="407"/>
      <c r="B718" s="407"/>
      <c r="C718" s="544"/>
      <c r="D718" s="544"/>
      <c r="E718" s="544"/>
      <c r="F718" s="407"/>
      <c r="G718" s="407"/>
      <c r="H718" s="407"/>
      <c r="I718" s="407"/>
      <c r="J718" s="407"/>
      <c r="K718" s="407"/>
      <c r="L718" s="407"/>
      <c r="M718" s="407"/>
      <c r="N718" s="407"/>
      <c r="O718" s="407"/>
      <c r="P718" s="407"/>
      <c r="Q718" s="407"/>
      <c r="R718" s="407"/>
      <c r="S718" s="407"/>
      <c r="T718" s="407"/>
      <c r="U718" s="407"/>
      <c r="V718" s="407"/>
      <c r="W718" s="407"/>
      <c r="X718" s="407"/>
      <c r="Y718" s="407"/>
      <c r="Z718" s="407"/>
    </row>
    <row r="719" spans="1:26" ht="12.75" customHeight="1">
      <c r="A719" s="407"/>
      <c r="B719" s="407"/>
      <c r="C719" s="544"/>
      <c r="D719" s="544"/>
      <c r="E719" s="544"/>
      <c r="F719" s="407"/>
      <c r="G719" s="407"/>
      <c r="H719" s="407"/>
      <c r="I719" s="407"/>
      <c r="J719" s="407"/>
      <c r="K719" s="407"/>
      <c r="L719" s="407"/>
      <c r="M719" s="407"/>
      <c r="N719" s="407"/>
      <c r="O719" s="407"/>
      <c r="P719" s="407"/>
      <c r="Q719" s="407"/>
      <c r="R719" s="407"/>
      <c r="S719" s="407"/>
      <c r="T719" s="407"/>
      <c r="U719" s="407"/>
      <c r="V719" s="407"/>
      <c r="W719" s="407"/>
      <c r="X719" s="407"/>
      <c r="Y719" s="407"/>
      <c r="Z719" s="407"/>
    </row>
    <row r="720" spans="1:26" ht="12.75" customHeight="1">
      <c r="A720" s="407"/>
      <c r="B720" s="407"/>
      <c r="C720" s="544"/>
      <c r="D720" s="544"/>
      <c r="E720" s="544"/>
      <c r="F720" s="407"/>
      <c r="G720" s="407"/>
      <c r="H720" s="407"/>
      <c r="I720" s="407"/>
      <c r="J720" s="407"/>
      <c r="K720" s="407"/>
      <c r="L720" s="407"/>
      <c r="M720" s="407"/>
      <c r="N720" s="407"/>
      <c r="O720" s="407"/>
      <c r="P720" s="407"/>
      <c r="Q720" s="407"/>
      <c r="R720" s="407"/>
      <c r="S720" s="407"/>
      <c r="T720" s="407"/>
      <c r="U720" s="407"/>
      <c r="V720" s="407"/>
      <c r="W720" s="407"/>
      <c r="X720" s="407"/>
      <c r="Y720" s="407"/>
      <c r="Z720" s="407"/>
    </row>
    <row r="721" spans="1:26" ht="12.75" customHeight="1">
      <c r="A721" s="407"/>
      <c r="B721" s="407"/>
      <c r="C721" s="544"/>
      <c r="D721" s="544"/>
      <c r="E721" s="544"/>
      <c r="F721" s="407"/>
      <c r="G721" s="407"/>
      <c r="H721" s="407"/>
      <c r="I721" s="407"/>
      <c r="J721" s="407"/>
      <c r="K721" s="407"/>
      <c r="L721" s="407"/>
      <c r="M721" s="407"/>
      <c r="N721" s="407"/>
      <c r="O721" s="407"/>
      <c r="P721" s="407"/>
      <c r="Q721" s="407"/>
      <c r="R721" s="407"/>
      <c r="S721" s="407"/>
      <c r="T721" s="407"/>
      <c r="U721" s="407"/>
      <c r="V721" s="407"/>
      <c r="W721" s="407"/>
      <c r="X721" s="407"/>
      <c r="Y721" s="407"/>
      <c r="Z721" s="407"/>
    </row>
    <row r="722" spans="1:26" ht="12.75" customHeight="1">
      <c r="A722" s="407"/>
      <c r="B722" s="407"/>
      <c r="C722" s="544"/>
      <c r="D722" s="544"/>
      <c r="E722" s="544"/>
      <c r="F722" s="407"/>
      <c r="G722" s="407"/>
      <c r="H722" s="407"/>
      <c r="I722" s="407"/>
      <c r="J722" s="407"/>
      <c r="K722" s="407"/>
      <c r="L722" s="407"/>
      <c r="M722" s="407"/>
      <c r="N722" s="407"/>
      <c r="O722" s="407"/>
      <c r="P722" s="407"/>
      <c r="Q722" s="407"/>
      <c r="R722" s="407"/>
      <c r="S722" s="407"/>
      <c r="T722" s="407"/>
      <c r="U722" s="407"/>
      <c r="V722" s="407"/>
      <c r="W722" s="407"/>
      <c r="X722" s="407"/>
      <c r="Y722" s="407"/>
      <c r="Z722" s="407"/>
    </row>
    <row r="723" spans="1:26" ht="12.75" customHeight="1">
      <c r="A723" s="407"/>
      <c r="B723" s="407"/>
      <c r="C723" s="544"/>
      <c r="D723" s="544"/>
      <c r="E723" s="544"/>
      <c r="F723" s="407"/>
      <c r="G723" s="407"/>
      <c r="H723" s="407"/>
      <c r="I723" s="407"/>
      <c r="J723" s="407"/>
      <c r="K723" s="407"/>
      <c r="L723" s="407"/>
      <c r="M723" s="407"/>
      <c r="N723" s="407"/>
      <c r="O723" s="407"/>
      <c r="P723" s="407"/>
      <c r="Q723" s="407"/>
      <c r="R723" s="407"/>
      <c r="S723" s="407"/>
      <c r="T723" s="407"/>
      <c r="U723" s="407"/>
      <c r="V723" s="407"/>
      <c r="W723" s="407"/>
      <c r="X723" s="407"/>
      <c r="Y723" s="407"/>
      <c r="Z723" s="407"/>
    </row>
    <row r="724" spans="1:26" ht="12.75" customHeight="1">
      <c r="A724" s="407"/>
      <c r="B724" s="407"/>
      <c r="C724" s="544"/>
      <c r="D724" s="544"/>
      <c r="E724" s="544"/>
      <c r="F724" s="407"/>
      <c r="G724" s="407"/>
      <c r="H724" s="407"/>
      <c r="I724" s="407"/>
      <c r="J724" s="407"/>
      <c r="K724" s="407"/>
      <c r="L724" s="407"/>
      <c r="M724" s="407"/>
      <c r="N724" s="407"/>
      <c r="O724" s="407"/>
      <c r="P724" s="407"/>
      <c r="Q724" s="407"/>
      <c r="R724" s="407"/>
      <c r="S724" s="407"/>
      <c r="T724" s="407"/>
      <c r="U724" s="407"/>
      <c r="V724" s="407"/>
      <c r="W724" s="407"/>
      <c r="X724" s="407"/>
      <c r="Y724" s="407"/>
      <c r="Z724" s="407"/>
    </row>
    <row r="725" spans="1:26" ht="12.75" customHeight="1">
      <c r="A725" s="407"/>
      <c r="B725" s="407"/>
      <c r="C725" s="544"/>
      <c r="D725" s="544"/>
      <c r="E725" s="544"/>
      <c r="F725" s="407"/>
      <c r="G725" s="407"/>
      <c r="H725" s="407"/>
      <c r="I725" s="407"/>
      <c r="J725" s="407"/>
      <c r="K725" s="407"/>
      <c r="L725" s="407"/>
      <c r="M725" s="407"/>
      <c r="N725" s="407"/>
      <c r="O725" s="407"/>
      <c r="P725" s="407"/>
      <c r="Q725" s="407"/>
      <c r="R725" s="407"/>
      <c r="S725" s="407"/>
      <c r="T725" s="407"/>
      <c r="U725" s="407"/>
      <c r="V725" s="407"/>
      <c r="W725" s="407"/>
      <c r="X725" s="407"/>
      <c r="Y725" s="407"/>
      <c r="Z725" s="407"/>
    </row>
    <row r="726" spans="1:26" ht="12.75" customHeight="1">
      <c r="A726" s="407"/>
      <c r="B726" s="407"/>
      <c r="C726" s="544"/>
      <c r="D726" s="544"/>
      <c r="E726" s="544"/>
      <c r="F726" s="407"/>
      <c r="G726" s="407"/>
      <c r="H726" s="407"/>
      <c r="I726" s="407"/>
      <c r="J726" s="407"/>
      <c r="K726" s="407"/>
      <c r="L726" s="407"/>
      <c r="M726" s="407"/>
      <c r="N726" s="407"/>
      <c r="O726" s="407"/>
      <c r="P726" s="407"/>
      <c r="Q726" s="407"/>
      <c r="R726" s="407"/>
      <c r="S726" s="407"/>
      <c r="T726" s="407"/>
      <c r="U726" s="407"/>
      <c r="V726" s="407"/>
      <c r="W726" s="407"/>
      <c r="X726" s="407"/>
      <c r="Y726" s="407"/>
      <c r="Z726" s="407"/>
    </row>
    <row r="727" spans="1:26" ht="12.75" customHeight="1">
      <c r="A727" s="407"/>
      <c r="B727" s="407"/>
      <c r="C727" s="544"/>
      <c r="D727" s="544"/>
      <c r="E727" s="544"/>
      <c r="F727" s="407"/>
      <c r="G727" s="407"/>
      <c r="H727" s="407"/>
      <c r="I727" s="407"/>
      <c r="J727" s="407"/>
      <c r="K727" s="407"/>
      <c r="L727" s="407"/>
      <c r="M727" s="407"/>
      <c r="N727" s="407"/>
      <c r="O727" s="407"/>
      <c r="P727" s="407"/>
      <c r="Q727" s="407"/>
      <c r="R727" s="407"/>
      <c r="S727" s="407"/>
      <c r="T727" s="407"/>
      <c r="U727" s="407"/>
      <c r="V727" s="407"/>
      <c r="W727" s="407"/>
      <c r="X727" s="407"/>
      <c r="Y727" s="407"/>
      <c r="Z727" s="407"/>
    </row>
    <row r="728" spans="1:26" ht="12.75" customHeight="1">
      <c r="A728" s="407"/>
      <c r="B728" s="407"/>
      <c r="C728" s="544"/>
      <c r="D728" s="544"/>
      <c r="E728" s="544"/>
      <c r="F728" s="407"/>
      <c r="G728" s="407"/>
      <c r="H728" s="407"/>
      <c r="I728" s="407"/>
      <c r="J728" s="407"/>
      <c r="K728" s="407"/>
      <c r="L728" s="407"/>
      <c r="M728" s="407"/>
      <c r="N728" s="407"/>
      <c r="O728" s="407"/>
      <c r="P728" s="407"/>
      <c r="Q728" s="407"/>
      <c r="R728" s="407"/>
      <c r="S728" s="407"/>
      <c r="T728" s="407"/>
      <c r="U728" s="407"/>
      <c r="V728" s="407"/>
      <c r="W728" s="407"/>
      <c r="X728" s="407"/>
      <c r="Y728" s="407"/>
      <c r="Z728" s="407"/>
    </row>
    <row r="729" spans="1:26" ht="12.75" customHeight="1">
      <c r="A729" s="407"/>
      <c r="B729" s="407"/>
      <c r="C729" s="544"/>
      <c r="D729" s="544"/>
      <c r="E729" s="544"/>
      <c r="F729" s="407"/>
      <c r="G729" s="407"/>
      <c r="H729" s="407"/>
      <c r="I729" s="407"/>
      <c r="J729" s="407"/>
      <c r="K729" s="407"/>
      <c r="L729" s="407"/>
      <c r="M729" s="407"/>
      <c r="N729" s="407"/>
      <c r="O729" s="407"/>
      <c r="P729" s="407"/>
      <c r="Q729" s="407"/>
      <c r="R729" s="407"/>
      <c r="S729" s="407"/>
      <c r="T729" s="407"/>
      <c r="U729" s="407"/>
      <c r="V729" s="407"/>
      <c r="W729" s="407"/>
      <c r="X729" s="407"/>
      <c r="Y729" s="407"/>
      <c r="Z729" s="407"/>
    </row>
    <row r="730" spans="1:26" ht="12.75" customHeight="1">
      <c r="A730" s="407"/>
      <c r="B730" s="407"/>
      <c r="C730" s="544"/>
      <c r="D730" s="544"/>
      <c r="E730" s="544"/>
      <c r="F730" s="407"/>
      <c r="G730" s="407"/>
      <c r="H730" s="407"/>
      <c r="I730" s="407"/>
      <c r="J730" s="407"/>
      <c r="K730" s="407"/>
      <c r="L730" s="407"/>
      <c r="M730" s="407"/>
      <c r="N730" s="407"/>
      <c r="O730" s="407"/>
      <c r="P730" s="407"/>
      <c r="Q730" s="407"/>
      <c r="R730" s="407"/>
      <c r="S730" s="407"/>
      <c r="T730" s="407"/>
      <c r="U730" s="407"/>
      <c r="V730" s="407"/>
      <c r="W730" s="407"/>
      <c r="X730" s="407"/>
      <c r="Y730" s="407"/>
      <c r="Z730" s="407"/>
    </row>
    <row r="731" spans="1:26" ht="12.75" customHeight="1">
      <c r="A731" s="407"/>
      <c r="B731" s="407"/>
      <c r="C731" s="544"/>
      <c r="D731" s="544"/>
      <c r="E731" s="544"/>
      <c r="F731" s="407"/>
      <c r="G731" s="407"/>
      <c r="H731" s="407"/>
      <c r="I731" s="407"/>
      <c r="J731" s="407"/>
      <c r="K731" s="407"/>
      <c r="L731" s="407"/>
      <c r="M731" s="407"/>
      <c r="N731" s="407"/>
      <c r="O731" s="407"/>
      <c r="P731" s="407"/>
      <c r="Q731" s="407"/>
      <c r="R731" s="407"/>
      <c r="S731" s="407"/>
      <c r="T731" s="407"/>
      <c r="U731" s="407"/>
      <c r="V731" s="407"/>
      <c r="W731" s="407"/>
      <c r="X731" s="407"/>
      <c r="Y731" s="407"/>
      <c r="Z731" s="407"/>
    </row>
    <row r="732" spans="1:26" ht="12.75" customHeight="1">
      <c r="A732" s="407"/>
      <c r="B732" s="407"/>
      <c r="C732" s="544"/>
      <c r="D732" s="544"/>
      <c r="E732" s="544"/>
      <c r="F732" s="407"/>
      <c r="G732" s="407"/>
      <c r="H732" s="407"/>
      <c r="I732" s="407"/>
      <c r="J732" s="407"/>
      <c r="K732" s="407"/>
      <c r="L732" s="407"/>
      <c r="M732" s="407"/>
      <c r="N732" s="407"/>
      <c r="O732" s="407"/>
      <c r="P732" s="407"/>
      <c r="Q732" s="407"/>
      <c r="R732" s="407"/>
      <c r="S732" s="407"/>
      <c r="T732" s="407"/>
      <c r="U732" s="407"/>
      <c r="V732" s="407"/>
      <c r="W732" s="407"/>
      <c r="X732" s="407"/>
      <c r="Y732" s="407"/>
      <c r="Z732" s="407"/>
    </row>
    <row r="733" spans="1:26" ht="12.75" customHeight="1">
      <c r="A733" s="407"/>
      <c r="B733" s="407"/>
      <c r="C733" s="544"/>
      <c r="D733" s="544"/>
      <c r="E733" s="544"/>
      <c r="F733" s="407"/>
      <c r="G733" s="407"/>
      <c r="H733" s="407"/>
      <c r="I733" s="407"/>
      <c r="J733" s="407"/>
      <c r="K733" s="407"/>
      <c r="L733" s="407"/>
      <c r="M733" s="407"/>
      <c r="N733" s="407"/>
      <c r="O733" s="407"/>
      <c r="P733" s="407"/>
      <c r="Q733" s="407"/>
      <c r="R733" s="407"/>
      <c r="S733" s="407"/>
      <c r="T733" s="407"/>
      <c r="U733" s="407"/>
      <c r="V733" s="407"/>
      <c r="W733" s="407"/>
      <c r="X733" s="407"/>
      <c r="Y733" s="407"/>
      <c r="Z733" s="407"/>
    </row>
    <row r="734" spans="1:26" ht="12.75" customHeight="1">
      <c r="A734" s="407"/>
      <c r="B734" s="407"/>
      <c r="C734" s="544"/>
      <c r="D734" s="544"/>
      <c r="E734" s="544"/>
      <c r="F734" s="407"/>
      <c r="G734" s="407"/>
      <c r="H734" s="407"/>
      <c r="I734" s="407"/>
      <c r="J734" s="407"/>
      <c r="K734" s="407"/>
      <c r="L734" s="407"/>
      <c r="M734" s="407"/>
      <c r="N734" s="407"/>
      <c r="O734" s="407"/>
      <c r="P734" s="407"/>
      <c r="Q734" s="407"/>
      <c r="R734" s="407"/>
      <c r="S734" s="407"/>
      <c r="T734" s="407"/>
      <c r="U734" s="407"/>
      <c r="V734" s="407"/>
      <c r="W734" s="407"/>
      <c r="X734" s="407"/>
      <c r="Y734" s="407"/>
      <c r="Z734" s="407"/>
    </row>
    <row r="735" spans="1:26" ht="12.75" customHeight="1">
      <c r="A735" s="407"/>
      <c r="B735" s="407"/>
      <c r="C735" s="544"/>
      <c r="D735" s="544"/>
      <c r="E735" s="544"/>
      <c r="F735" s="407"/>
      <c r="G735" s="407"/>
      <c r="H735" s="407"/>
      <c r="I735" s="407"/>
      <c r="J735" s="407"/>
      <c r="K735" s="407"/>
      <c r="L735" s="407"/>
      <c r="M735" s="407"/>
      <c r="N735" s="407"/>
      <c r="O735" s="407"/>
      <c r="P735" s="407"/>
      <c r="Q735" s="407"/>
      <c r="R735" s="407"/>
      <c r="S735" s="407"/>
      <c r="T735" s="407"/>
      <c r="U735" s="407"/>
      <c r="V735" s="407"/>
      <c r="W735" s="407"/>
      <c r="X735" s="407"/>
      <c r="Y735" s="407"/>
      <c r="Z735" s="407"/>
    </row>
    <row r="736" spans="1:26" ht="12.75" customHeight="1">
      <c r="A736" s="407"/>
      <c r="B736" s="407"/>
      <c r="C736" s="544"/>
      <c r="D736" s="544"/>
      <c r="E736" s="544"/>
      <c r="F736" s="407"/>
      <c r="G736" s="407"/>
      <c r="H736" s="407"/>
      <c r="I736" s="407"/>
      <c r="J736" s="407"/>
      <c r="K736" s="407"/>
      <c r="L736" s="407"/>
      <c r="M736" s="407"/>
      <c r="N736" s="407"/>
      <c r="O736" s="407"/>
      <c r="P736" s="407"/>
      <c r="Q736" s="407"/>
      <c r="R736" s="407"/>
      <c r="S736" s="407"/>
      <c r="T736" s="407"/>
      <c r="U736" s="407"/>
      <c r="V736" s="407"/>
      <c r="W736" s="407"/>
      <c r="X736" s="407"/>
      <c r="Y736" s="407"/>
      <c r="Z736" s="407"/>
    </row>
    <row r="737" spans="1:26" ht="12.75" customHeight="1">
      <c r="A737" s="407"/>
      <c r="B737" s="407"/>
      <c r="C737" s="544"/>
      <c r="D737" s="544"/>
      <c r="E737" s="544"/>
      <c r="F737" s="407"/>
      <c r="G737" s="407"/>
      <c r="H737" s="407"/>
      <c r="I737" s="407"/>
      <c r="J737" s="407"/>
      <c r="K737" s="407"/>
      <c r="L737" s="407"/>
      <c r="M737" s="407"/>
      <c r="N737" s="407"/>
      <c r="O737" s="407"/>
      <c r="P737" s="407"/>
      <c r="Q737" s="407"/>
      <c r="R737" s="407"/>
      <c r="S737" s="407"/>
      <c r="T737" s="407"/>
      <c r="U737" s="407"/>
      <c r="V737" s="407"/>
      <c r="W737" s="407"/>
      <c r="X737" s="407"/>
      <c r="Y737" s="407"/>
      <c r="Z737" s="407"/>
    </row>
    <row r="738" spans="1:26" ht="12.75" customHeight="1">
      <c r="A738" s="407"/>
      <c r="B738" s="407"/>
      <c r="C738" s="544"/>
      <c r="D738" s="544"/>
      <c r="E738" s="544"/>
      <c r="F738" s="407"/>
      <c r="G738" s="407"/>
      <c r="H738" s="407"/>
      <c r="I738" s="407"/>
      <c r="J738" s="407"/>
      <c r="K738" s="407"/>
      <c r="L738" s="407"/>
      <c r="M738" s="407"/>
      <c r="N738" s="407"/>
      <c r="O738" s="407"/>
      <c r="P738" s="407"/>
      <c r="Q738" s="407"/>
      <c r="R738" s="407"/>
      <c r="S738" s="407"/>
      <c r="T738" s="407"/>
      <c r="U738" s="407"/>
      <c r="V738" s="407"/>
      <c r="W738" s="407"/>
      <c r="X738" s="407"/>
      <c r="Y738" s="407"/>
      <c r="Z738" s="407"/>
    </row>
    <row r="739" spans="1:26" ht="12.75" customHeight="1">
      <c r="A739" s="407"/>
      <c r="B739" s="407"/>
      <c r="C739" s="544"/>
      <c r="D739" s="544"/>
      <c r="E739" s="544"/>
      <c r="F739" s="407"/>
      <c r="G739" s="407"/>
      <c r="H739" s="407"/>
      <c r="I739" s="407"/>
      <c r="J739" s="407"/>
      <c r="K739" s="407"/>
      <c r="L739" s="407"/>
      <c r="M739" s="407"/>
      <c r="N739" s="407"/>
      <c r="O739" s="407"/>
      <c r="P739" s="407"/>
      <c r="Q739" s="407"/>
      <c r="R739" s="407"/>
      <c r="S739" s="407"/>
      <c r="T739" s="407"/>
      <c r="U739" s="407"/>
      <c r="V739" s="407"/>
      <c r="W739" s="407"/>
      <c r="X739" s="407"/>
      <c r="Y739" s="407"/>
      <c r="Z739" s="407"/>
    </row>
    <row r="740" spans="1:26" ht="12.75" customHeight="1">
      <c r="A740" s="407"/>
      <c r="B740" s="407"/>
      <c r="C740" s="544"/>
      <c r="D740" s="544"/>
      <c r="E740" s="544"/>
      <c r="F740" s="407"/>
      <c r="G740" s="407"/>
      <c r="H740" s="407"/>
      <c r="I740" s="407"/>
      <c r="J740" s="407"/>
      <c r="K740" s="407"/>
      <c r="L740" s="407"/>
      <c r="M740" s="407"/>
      <c r="N740" s="407"/>
      <c r="O740" s="407"/>
      <c r="P740" s="407"/>
      <c r="Q740" s="407"/>
      <c r="R740" s="407"/>
      <c r="S740" s="407"/>
      <c r="T740" s="407"/>
      <c r="U740" s="407"/>
      <c r="V740" s="407"/>
      <c r="W740" s="407"/>
      <c r="X740" s="407"/>
      <c r="Y740" s="407"/>
      <c r="Z740" s="407"/>
    </row>
    <row r="741" spans="1:26" ht="12.75" customHeight="1">
      <c r="A741" s="407"/>
      <c r="B741" s="407"/>
      <c r="C741" s="544"/>
      <c r="D741" s="544"/>
      <c r="E741" s="544"/>
      <c r="F741" s="407"/>
      <c r="G741" s="407"/>
      <c r="H741" s="407"/>
      <c r="I741" s="407"/>
      <c r="J741" s="407"/>
      <c r="K741" s="407"/>
      <c r="L741" s="407"/>
      <c r="M741" s="407"/>
      <c r="N741" s="407"/>
      <c r="O741" s="407"/>
      <c r="P741" s="407"/>
      <c r="Q741" s="407"/>
      <c r="R741" s="407"/>
      <c r="S741" s="407"/>
      <c r="T741" s="407"/>
      <c r="U741" s="407"/>
      <c r="V741" s="407"/>
      <c r="W741" s="407"/>
      <c r="X741" s="407"/>
      <c r="Y741" s="407"/>
      <c r="Z741" s="407"/>
    </row>
    <row r="742" spans="1:26" ht="12.75" customHeight="1">
      <c r="A742" s="407"/>
      <c r="B742" s="407"/>
      <c r="C742" s="544"/>
      <c r="D742" s="544"/>
      <c r="E742" s="544"/>
      <c r="F742" s="407"/>
      <c r="G742" s="407"/>
      <c r="H742" s="407"/>
      <c r="I742" s="407"/>
      <c r="J742" s="407"/>
      <c r="K742" s="407"/>
      <c r="L742" s="407"/>
      <c r="M742" s="407"/>
      <c r="N742" s="407"/>
      <c r="O742" s="407"/>
      <c r="P742" s="407"/>
      <c r="Q742" s="407"/>
      <c r="R742" s="407"/>
      <c r="S742" s="407"/>
      <c r="T742" s="407"/>
      <c r="U742" s="407"/>
      <c r="V742" s="407"/>
      <c r="W742" s="407"/>
      <c r="X742" s="407"/>
      <c r="Y742" s="407"/>
      <c r="Z742" s="407"/>
    </row>
    <row r="743" spans="1:26" ht="12.75" customHeight="1">
      <c r="A743" s="407"/>
      <c r="B743" s="407"/>
      <c r="C743" s="544"/>
      <c r="D743" s="544"/>
      <c r="E743" s="544"/>
      <c r="F743" s="407"/>
      <c r="G743" s="407"/>
      <c r="H743" s="407"/>
      <c r="I743" s="407"/>
      <c r="J743" s="407"/>
      <c r="K743" s="407"/>
      <c r="L743" s="407"/>
      <c r="M743" s="407"/>
      <c r="N743" s="407"/>
      <c r="O743" s="407"/>
      <c r="P743" s="407"/>
      <c r="Q743" s="407"/>
      <c r="R743" s="407"/>
      <c r="S743" s="407"/>
      <c r="T743" s="407"/>
      <c r="U743" s="407"/>
      <c r="V743" s="407"/>
      <c r="W743" s="407"/>
      <c r="X743" s="407"/>
      <c r="Y743" s="407"/>
      <c r="Z743" s="407"/>
    </row>
    <row r="744" spans="1:26" ht="12.75" customHeight="1">
      <c r="A744" s="407"/>
      <c r="B744" s="407"/>
      <c r="C744" s="544"/>
      <c r="D744" s="544"/>
      <c r="E744" s="544"/>
      <c r="F744" s="407"/>
      <c r="G744" s="407"/>
      <c r="H744" s="407"/>
      <c r="I744" s="407"/>
      <c r="J744" s="407"/>
      <c r="K744" s="407"/>
      <c r="L744" s="407"/>
      <c r="M744" s="407"/>
      <c r="N744" s="407"/>
      <c r="O744" s="407"/>
      <c r="P744" s="407"/>
      <c r="Q744" s="407"/>
      <c r="R744" s="407"/>
      <c r="S744" s="407"/>
      <c r="T744" s="407"/>
      <c r="U744" s="407"/>
      <c r="V744" s="407"/>
      <c r="W744" s="407"/>
      <c r="X744" s="407"/>
      <c r="Y744" s="407"/>
      <c r="Z744" s="407"/>
    </row>
    <row r="745" spans="1:26" ht="12.75" customHeight="1">
      <c r="A745" s="407"/>
      <c r="B745" s="407"/>
      <c r="C745" s="544"/>
      <c r="D745" s="544"/>
      <c r="E745" s="544"/>
      <c r="F745" s="407"/>
      <c r="G745" s="407"/>
      <c r="H745" s="407"/>
      <c r="I745" s="407"/>
      <c r="J745" s="407"/>
      <c r="K745" s="407"/>
      <c r="L745" s="407"/>
      <c r="M745" s="407"/>
      <c r="N745" s="407"/>
      <c r="O745" s="407"/>
      <c r="P745" s="407"/>
      <c r="Q745" s="407"/>
      <c r="R745" s="407"/>
      <c r="S745" s="407"/>
      <c r="T745" s="407"/>
      <c r="U745" s="407"/>
      <c r="V745" s="407"/>
      <c r="W745" s="407"/>
      <c r="X745" s="407"/>
      <c r="Y745" s="407"/>
      <c r="Z745" s="407"/>
    </row>
    <row r="746" spans="1:26" ht="12.75" customHeight="1">
      <c r="A746" s="407"/>
      <c r="B746" s="407"/>
      <c r="C746" s="544"/>
      <c r="D746" s="544"/>
      <c r="E746" s="544"/>
      <c r="F746" s="407"/>
      <c r="G746" s="407"/>
      <c r="H746" s="407"/>
      <c r="I746" s="407"/>
      <c r="J746" s="407"/>
      <c r="K746" s="407"/>
      <c r="L746" s="407"/>
      <c r="M746" s="407"/>
      <c r="N746" s="407"/>
      <c r="O746" s="407"/>
      <c r="P746" s="407"/>
      <c r="Q746" s="407"/>
      <c r="R746" s="407"/>
      <c r="S746" s="407"/>
      <c r="T746" s="407"/>
      <c r="U746" s="407"/>
      <c r="V746" s="407"/>
      <c r="W746" s="407"/>
      <c r="X746" s="407"/>
      <c r="Y746" s="407"/>
      <c r="Z746" s="407"/>
    </row>
    <row r="747" spans="1:26" ht="12.75" customHeight="1">
      <c r="A747" s="407"/>
      <c r="B747" s="407"/>
      <c r="C747" s="544"/>
      <c r="D747" s="544"/>
      <c r="E747" s="544"/>
      <c r="F747" s="407"/>
      <c r="G747" s="407"/>
      <c r="H747" s="407"/>
      <c r="I747" s="407"/>
      <c r="J747" s="407"/>
      <c r="K747" s="407"/>
      <c r="L747" s="407"/>
      <c r="M747" s="407"/>
      <c r="N747" s="407"/>
      <c r="O747" s="407"/>
      <c r="P747" s="407"/>
      <c r="Q747" s="407"/>
      <c r="R747" s="407"/>
      <c r="S747" s="407"/>
      <c r="T747" s="407"/>
      <c r="U747" s="407"/>
      <c r="V747" s="407"/>
      <c r="W747" s="407"/>
      <c r="X747" s="407"/>
      <c r="Y747" s="407"/>
      <c r="Z747" s="407"/>
    </row>
    <row r="748" spans="1:26" ht="12.75" customHeight="1">
      <c r="A748" s="407"/>
      <c r="B748" s="407"/>
      <c r="C748" s="544"/>
      <c r="D748" s="544"/>
      <c r="E748" s="544"/>
      <c r="F748" s="407"/>
      <c r="G748" s="407"/>
      <c r="H748" s="407"/>
      <c r="I748" s="407"/>
      <c r="J748" s="407"/>
      <c r="K748" s="407"/>
      <c r="L748" s="407"/>
      <c r="M748" s="407"/>
      <c r="N748" s="407"/>
      <c r="O748" s="407"/>
      <c r="P748" s="407"/>
      <c r="Q748" s="407"/>
      <c r="R748" s="407"/>
      <c r="S748" s="407"/>
      <c r="T748" s="407"/>
      <c r="U748" s="407"/>
      <c r="V748" s="407"/>
      <c r="W748" s="407"/>
      <c r="X748" s="407"/>
      <c r="Y748" s="407"/>
      <c r="Z748" s="407"/>
    </row>
    <row r="749" spans="1:26" ht="12.75" customHeight="1">
      <c r="A749" s="407"/>
      <c r="B749" s="407"/>
      <c r="C749" s="544"/>
      <c r="D749" s="544"/>
      <c r="E749" s="544"/>
      <c r="F749" s="407"/>
      <c r="G749" s="407"/>
      <c r="H749" s="407"/>
      <c r="I749" s="407"/>
      <c r="J749" s="407"/>
      <c r="K749" s="407"/>
      <c r="L749" s="407"/>
      <c r="M749" s="407"/>
      <c r="N749" s="407"/>
      <c r="O749" s="407"/>
      <c r="P749" s="407"/>
      <c r="Q749" s="407"/>
      <c r="R749" s="407"/>
      <c r="S749" s="407"/>
      <c r="T749" s="407"/>
      <c r="U749" s="407"/>
      <c r="V749" s="407"/>
      <c r="W749" s="407"/>
      <c r="X749" s="407"/>
      <c r="Y749" s="407"/>
      <c r="Z749" s="407"/>
    </row>
    <row r="750" spans="1:26" ht="12.75" customHeight="1">
      <c r="A750" s="407"/>
      <c r="B750" s="407"/>
      <c r="C750" s="544"/>
      <c r="D750" s="544"/>
      <c r="E750" s="544"/>
      <c r="F750" s="407"/>
      <c r="G750" s="407"/>
      <c r="H750" s="407"/>
      <c r="I750" s="407"/>
      <c r="J750" s="407"/>
      <c r="K750" s="407"/>
      <c r="L750" s="407"/>
      <c r="M750" s="407"/>
      <c r="N750" s="407"/>
      <c r="O750" s="407"/>
      <c r="P750" s="407"/>
      <c r="Q750" s="407"/>
      <c r="R750" s="407"/>
      <c r="S750" s="407"/>
      <c r="T750" s="407"/>
      <c r="U750" s="407"/>
      <c r="V750" s="407"/>
      <c r="W750" s="407"/>
      <c r="X750" s="407"/>
      <c r="Y750" s="407"/>
      <c r="Z750" s="407"/>
    </row>
    <row r="751" spans="1:26" ht="12.75" customHeight="1">
      <c r="A751" s="407"/>
      <c r="B751" s="407"/>
      <c r="C751" s="544"/>
      <c r="D751" s="544"/>
      <c r="E751" s="544"/>
      <c r="F751" s="407"/>
      <c r="G751" s="407"/>
      <c r="H751" s="407"/>
      <c r="I751" s="407"/>
      <c r="J751" s="407"/>
      <c r="K751" s="407"/>
      <c r="L751" s="407"/>
      <c r="M751" s="407"/>
      <c r="N751" s="407"/>
      <c r="O751" s="407"/>
      <c r="P751" s="407"/>
      <c r="Q751" s="407"/>
      <c r="R751" s="407"/>
      <c r="S751" s="407"/>
      <c r="T751" s="407"/>
      <c r="U751" s="407"/>
      <c r="V751" s="407"/>
      <c r="W751" s="407"/>
      <c r="X751" s="407"/>
      <c r="Y751" s="407"/>
      <c r="Z751" s="407"/>
    </row>
    <row r="752" spans="1:26" ht="12.75" customHeight="1">
      <c r="A752" s="407"/>
      <c r="B752" s="407"/>
      <c r="C752" s="544"/>
      <c r="D752" s="544"/>
      <c r="E752" s="544"/>
      <c r="F752" s="407"/>
      <c r="G752" s="407"/>
      <c r="H752" s="407"/>
      <c r="I752" s="407"/>
      <c r="J752" s="407"/>
      <c r="K752" s="407"/>
      <c r="L752" s="407"/>
      <c r="M752" s="407"/>
      <c r="N752" s="407"/>
      <c r="O752" s="407"/>
      <c r="P752" s="407"/>
      <c r="Q752" s="407"/>
      <c r="R752" s="407"/>
      <c r="S752" s="407"/>
      <c r="T752" s="407"/>
      <c r="U752" s="407"/>
      <c r="V752" s="407"/>
      <c r="W752" s="407"/>
      <c r="X752" s="407"/>
      <c r="Y752" s="407"/>
      <c r="Z752" s="407"/>
    </row>
    <row r="753" spans="1:26" ht="12.75" customHeight="1">
      <c r="A753" s="407"/>
      <c r="B753" s="407"/>
      <c r="C753" s="544"/>
      <c r="D753" s="544"/>
      <c r="E753" s="544"/>
      <c r="F753" s="407"/>
      <c r="G753" s="407"/>
      <c r="H753" s="407"/>
      <c r="I753" s="407"/>
      <c r="J753" s="407"/>
      <c r="K753" s="407"/>
      <c r="L753" s="407"/>
      <c r="M753" s="407"/>
      <c r="N753" s="407"/>
      <c r="O753" s="407"/>
      <c r="P753" s="407"/>
      <c r="Q753" s="407"/>
      <c r="R753" s="407"/>
      <c r="S753" s="407"/>
      <c r="T753" s="407"/>
      <c r="U753" s="407"/>
      <c r="V753" s="407"/>
      <c r="W753" s="407"/>
      <c r="X753" s="407"/>
      <c r="Y753" s="407"/>
      <c r="Z753" s="407"/>
    </row>
    <row r="754" spans="1:26" ht="12.75" customHeight="1">
      <c r="A754" s="407"/>
      <c r="B754" s="407"/>
      <c r="C754" s="544"/>
      <c r="D754" s="544"/>
      <c r="E754" s="544"/>
      <c r="F754" s="407"/>
      <c r="G754" s="407"/>
      <c r="H754" s="407"/>
      <c r="I754" s="407"/>
      <c r="J754" s="407"/>
      <c r="K754" s="407"/>
      <c r="L754" s="407"/>
      <c r="M754" s="407"/>
      <c r="N754" s="407"/>
      <c r="O754" s="407"/>
      <c r="P754" s="407"/>
      <c r="Q754" s="407"/>
      <c r="R754" s="407"/>
      <c r="S754" s="407"/>
      <c r="T754" s="407"/>
      <c r="U754" s="407"/>
      <c r="V754" s="407"/>
      <c r="W754" s="407"/>
      <c r="X754" s="407"/>
      <c r="Y754" s="407"/>
      <c r="Z754" s="407"/>
    </row>
    <row r="755" spans="1:26" ht="12.75" customHeight="1">
      <c r="A755" s="407"/>
      <c r="B755" s="407"/>
      <c r="C755" s="544"/>
      <c r="D755" s="544"/>
      <c r="E755" s="544"/>
      <c r="F755" s="407"/>
      <c r="G755" s="407"/>
      <c r="H755" s="407"/>
      <c r="I755" s="407"/>
      <c r="J755" s="407"/>
      <c r="K755" s="407"/>
      <c r="L755" s="407"/>
      <c r="M755" s="407"/>
      <c r="N755" s="407"/>
      <c r="O755" s="407"/>
      <c r="P755" s="407"/>
      <c r="Q755" s="407"/>
      <c r="R755" s="407"/>
      <c r="S755" s="407"/>
      <c r="T755" s="407"/>
      <c r="U755" s="407"/>
      <c r="V755" s="407"/>
      <c r="W755" s="407"/>
      <c r="X755" s="407"/>
      <c r="Y755" s="407"/>
      <c r="Z755" s="407"/>
    </row>
    <row r="756" spans="1:26" ht="12.75" customHeight="1">
      <c r="A756" s="407"/>
      <c r="B756" s="407"/>
      <c r="C756" s="544"/>
      <c r="D756" s="544"/>
      <c r="E756" s="544"/>
      <c r="F756" s="407"/>
      <c r="G756" s="407"/>
      <c r="H756" s="407"/>
      <c r="I756" s="407"/>
      <c r="J756" s="407"/>
      <c r="K756" s="407"/>
      <c r="L756" s="407"/>
      <c r="M756" s="407"/>
      <c r="N756" s="407"/>
      <c r="O756" s="407"/>
      <c r="P756" s="407"/>
      <c r="Q756" s="407"/>
      <c r="R756" s="407"/>
      <c r="S756" s="407"/>
      <c r="T756" s="407"/>
      <c r="U756" s="407"/>
      <c r="V756" s="407"/>
      <c r="W756" s="407"/>
      <c r="X756" s="407"/>
      <c r="Y756" s="407"/>
      <c r="Z756" s="407"/>
    </row>
    <row r="757" spans="1:26" ht="12.75" customHeight="1">
      <c r="A757" s="407"/>
      <c r="B757" s="407"/>
      <c r="C757" s="544"/>
      <c r="D757" s="544"/>
      <c r="E757" s="544"/>
      <c r="F757" s="407"/>
      <c r="G757" s="407"/>
      <c r="H757" s="407"/>
      <c r="I757" s="407"/>
      <c r="J757" s="407"/>
      <c r="K757" s="407"/>
      <c r="L757" s="407"/>
      <c r="M757" s="407"/>
      <c r="N757" s="407"/>
      <c r="O757" s="407"/>
      <c r="P757" s="407"/>
      <c r="Q757" s="407"/>
      <c r="R757" s="407"/>
      <c r="S757" s="407"/>
      <c r="T757" s="407"/>
      <c r="U757" s="407"/>
      <c r="V757" s="407"/>
      <c r="W757" s="407"/>
      <c r="X757" s="407"/>
      <c r="Y757" s="407"/>
      <c r="Z757" s="407"/>
    </row>
    <row r="758" spans="1:26" ht="12.75" customHeight="1">
      <c r="A758" s="407"/>
      <c r="B758" s="407"/>
      <c r="C758" s="544"/>
      <c r="D758" s="544"/>
      <c r="E758" s="544"/>
      <c r="F758" s="407"/>
      <c r="G758" s="407"/>
      <c r="H758" s="407"/>
      <c r="I758" s="407"/>
      <c r="J758" s="407"/>
      <c r="K758" s="407"/>
      <c r="L758" s="407"/>
      <c r="M758" s="407"/>
      <c r="N758" s="407"/>
      <c r="O758" s="407"/>
      <c r="P758" s="407"/>
      <c r="Q758" s="407"/>
      <c r="R758" s="407"/>
      <c r="S758" s="407"/>
      <c r="T758" s="407"/>
      <c r="U758" s="407"/>
      <c r="V758" s="407"/>
      <c r="W758" s="407"/>
      <c r="X758" s="407"/>
      <c r="Y758" s="407"/>
      <c r="Z758" s="407"/>
    </row>
    <row r="759" spans="1:26" ht="12.75" customHeight="1">
      <c r="A759" s="407"/>
      <c r="B759" s="407"/>
      <c r="C759" s="544"/>
      <c r="D759" s="544"/>
      <c r="E759" s="544"/>
      <c r="F759" s="407"/>
      <c r="G759" s="407"/>
      <c r="H759" s="407"/>
      <c r="I759" s="407"/>
      <c r="J759" s="407"/>
      <c r="K759" s="407"/>
      <c r="L759" s="407"/>
      <c r="M759" s="407"/>
      <c r="N759" s="407"/>
      <c r="O759" s="407"/>
      <c r="P759" s="407"/>
      <c r="Q759" s="407"/>
      <c r="R759" s="407"/>
      <c r="S759" s="407"/>
      <c r="T759" s="407"/>
      <c r="U759" s="407"/>
      <c r="V759" s="407"/>
      <c r="W759" s="407"/>
      <c r="X759" s="407"/>
      <c r="Y759" s="407"/>
      <c r="Z759" s="407"/>
    </row>
    <row r="760" spans="1:26" ht="12.75" customHeight="1">
      <c r="A760" s="407"/>
      <c r="B760" s="407"/>
      <c r="C760" s="544"/>
      <c r="D760" s="544"/>
      <c r="E760" s="544"/>
      <c r="F760" s="407"/>
      <c r="G760" s="407"/>
      <c r="H760" s="407"/>
      <c r="I760" s="407"/>
      <c r="J760" s="407"/>
      <c r="K760" s="407"/>
      <c r="L760" s="407"/>
      <c r="M760" s="407"/>
      <c r="N760" s="407"/>
      <c r="O760" s="407"/>
      <c r="P760" s="407"/>
      <c r="Q760" s="407"/>
      <c r="R760" s="407"/>
      <c r="S760" s="407"/>
      <c r="T760" s="407"/>
      <c r="U760" s="407"/>
      <c r="V760" s="407"/>
      <c r="W760" s="407"/>
      <c r="X760" s="407"/>
      <c r="Y760" s="407"/>
      <c r="Z760" s="407"/>
    </row>
    <row r="761" spans="1:26" ht="12.75" customHeight="1">
      <c r="A761" s="407"/>
      <c r="B761" s="407"/>
      <c r="C761" s="544"/>
      <c r="D761" s="544"/>
      <c r="E761" s="544"/>
      <c r="F761" s="407"/>
      <c r="G761" s="407"/>
      <c r="H761" s="407"/>
      <c r="I761" s="407"/>
      <c r="J761" s="407"/>
      <c r="K761" s="407"/>
      <c r="L761" s="407"/>
      <c r="M761" s="407"/>
      <c r="N761" s="407"/>
      <c r="O761" s="407"/>
      <c r="P761" s="407"/>
      <c r="Q761" s="407"/>
      <c r="R761" s="407"/>
      <c r="S761" s="407"/>
      <c r="T761" s="407"/>
      <c r="U761" s="407"/>
      <c r="V761" s="407"/>
      <c r="W761" s="407"/>
      <c r="X761" s="407"/>
      <c r="Y761" s="407"/>
      <c r="Z761" s="407"/>
    </row>
    <row r="762" spans="1:26" ht="12.75" customHeight="1">
      <c r="A762" s="407"/>
      <c r="B762" s="407"/>
      <c r="C762" s="544"/>
      <c r="D762" s="544"/>
      <c r="E762" s="544"/>
      <c r="F762" s="407"/>
      <c r="G762" s="407"/>
      <c r="H762" s="407"/>
      <c r="I762" s="407"/>
      <c r="J762" s="407"/>
      <c r="K762" s="407"/>
      <c r="L762" s="407"/>
      <c r="M762" s="407"/>
      <c r="N762" s="407"/>
      <c r="O762" s="407"/>
      <c r="P762" s="407"/>
      <c r="Q762" s="407"/>
      <c r="R762" s="407"/>
      <c r="S762" s="407"/>
      <c r="T762" s="407"/>
      <c r="U762" s="407"/>
      <c r="V762" s="407"/>
      <c r="W762" s="407"/>
      <c r="X762" s="407"/>
      <c r="Y762" s="407"/>
      <c r="Z762" s="407"/>
    </row>
    <row r="763" spans="1:26" ht="12.75" customHeight="1">
      <c r="A763" s="407"/>
      <c r="B763" s="407"/>
      <c r="C763" s="544"/>
      <c r="D763" s="544"/>
      <c r="E763" s="544"/>
      <c r="F763" s="407"/>
      <c r="G763" s="407"/>
      <c r="H763" s="407"/>
      <c r="I763" s="407"/>
      <c r="J763" s="407"/>
      <c r="K763" s="407"/>
      <c r="L763" s="407"/>
      <c r="M763" s="407"/>
      <c r="N763" s="407"/>
      <c r="O763" s="407"/>
      <c r="P763" s="407"/>
      <c r="Q763" s="407"/>
      <c r="R763" s="407"/>
      <c r="S763" s="407"/>
      <c r="T763" s="407"/>
      <c r="U763" s="407"/>
      <c r="V763" s="407"/>
      <c r="W763" s="407"/>
      <c r="X763" s="407"/>
      <c r="Y763" s="407"/>
      <c r="Z763" s="407"/>
    </row>
    <row r="764" spans="1:26" ht="12.75" customHeight="1">
      <c r="A764" s="407"/>
      <c r="B764" s="407"/>
      <c r="C764" s="544"/>
      <c r="D764" s="544"/>
      <c r="E764" s="544"/>
      <c r="F764" s="407"/>
      <c r="G764" s="407"/>
      <c r="H764" s="407"/>
      <c r="I764" s="407"/>
      <c r="J764" s="407"/>
      <c r="K764" s="407"/>
      <c r="L764" s="407"/>
      <c r="M764" s="407"/>
      <c r="N764" s="407"/>
      <c r="O764" s="407"/>
      <c r="P764" s="407"/>
      <c r="Q764" s="407"/>
      <c r="R764" s="407"/>
      <c r="S764" s="407"/>
      <c r="T764" s="407"/>
      <c r="U764" s="407"/>
      <c r="V764" s="407"/>
      <c r="W764" s="407"/>
      <c r="X764" s="407"/>
      <c r="Y764" s="407"/>
      <c r="Z764" s="407"/>
    </row>
    <row r="765" spans="1:26" ht="12.75" customHeight="1">
      <c r="A765" s="407"/>
      <c r="B765" s="407"/>
      <c r="C765" s="544"/>
      <c r="D765" s="544"/>
      <c r="E765" s="544"/>
      <c r="F765" s="407"/>
      <c r="G765" s="407"/>
      <c r="H765" s="407"/>
      <c r="I765" s="407"/>
      <c r="J765" s="407"/>
      <c r="K765" s="407"/>
      <c r="L765" s="407"/>
      <c r="M765" s="407"/>
      <c r="N765" s="407"/>
      <c r="O765" s="407"/>
      <c r="P765" s="407"/>
      <c r="Q765" s="407"/>
      <c r="R765" s="407"/>
      <c r="S765" s="407"/>
      <c r="T765" s="407"/>
      <c r="U765" s="407"/>
      <c r="V765" s="407"/>
      <c r="W765" s="407"/>
      <c r="X765" s="407"/>
      <c r="Y765" s="407"/>
      <c r="Z765" s="407"/>
    </row>
    <row r="766" spans="1:26" ht="12.75" customHeight="1">
      <c r="A766" s="407"/>
      <c r="B766" s="407"/>
      <c r="C766" s="544"/>
      <c r="D766" s="544"/>
      <c r="E766" s="544"/>
      <c r="F766" s="407"/>
      <c r="G766" s="407"/>
      <c r="H766" s="407"/>
      <c r="I766" s="407"/>
      <c r="J766" s="407"/>
      <c r="K766" s="407"/>
      <c r="L766" s="407"/>
      <c r="M766" s="407"/>
      <c r="N766" s="407"/>
      <c r="O766" s="407"/>
      <c r="P766" s="407"/>
      <c r="Q766" s="407"/>
      <c r="R766" s="407"/>
      <c r="S766" s="407"/>
      <c r="T766" s="407"/>
      <c r="U766" s="407"/>
      <c r="V766" s="407"/>
      <c r="W766" s="407"/>
      <c r="X766" s="407"/>
      <c r="Y766" s="407"/>
      <c r="Z766" s="407"/>
    </row>
    <row r="767" spans="1:26" ht="12.75" customHeight="1">
      <c r="A767" s="407"/>
      <c r="B767" s="407"/>
      <c r="C767" s="544"/>
      <c r="D767" s="544"/>
      <c r="E767" s="544"/>
      <c r="F767" s="407"/>
      <c r="G767" s="407"/>
      <c r="H767" s="407"/>
      <c r="I767" s="407"/>
      <c r="J767" s="407"/>
      <c r="K767" s="407"/>
      <c r="L767" s="407"/>
      <c r="M767" s="407"/>
      <c r="N767" s="407"/>
      <c r="O767" s="407"/>
      <c r="P767" s="407"/>
      <c r="Q767" s="407"/>
      <c r="R767" s="407"/>
      <c r="S767" s="407"/>
      <c r="T767" s="407"/>
      <c r="U767" s="407"/>
      <c r="V767" s="407"/>
      <c r="W767" s="407"/>
      <c r="X767" s="407"/>
      <c r="Y767" s="407"/>
      <c r="Z767" s="407"/>
    </row>
    <row r="768" spans="1:26" ht="12.75" customHeight="1">
      <c r="A768" s="407"/>
      <c r="B768" s="407"/>
      <c r="C768" s="544"/>
      <c r="D768" s="544"/>
      <c r="E768" s="544"/>
      <c r="F768" s="407"/>
      <c r="G768" s="407"/>
      <c r="H768" s="407"/>
      <c r="I768" s="407"/>
      <c r="J768" s="407"/>
      <c r="K768" s="407"/>
      <c r="L768" s="407"/>
      <c r="M768" s="407"/>
      <c r="N768" s="407"/>
      <c r="O768" s="407"/>
      <c r="P768" s="407"/>
      <c r="Q768" s="407"/>
      <c r="R768" s="407"/>
      <c r="S768" s="407"/>
      <c r="T768" s="407"/>
      <c r="U768" s="407"/>
      <c r="V768" s="407"/>
      <c r="W768" s="407"/>
      <c r="X768" s="407"/>
      <c r="Y768" s="407"/>
      <c r="Z768" s="407"/>
    </row>
    <row r="769" spans="1:26" ht="12.75" customHeight="1">
      <c r="A769" s="407"/>
      <c r="B769" s="407"/>
      <c r="C769" s="544"/>
      <c r="D769" s="544"/>
      <c r="E769" s="544"/>
      <c r="F769" s="407"/>
      <c r="G769" s="407"/>
      <c r="H769" s="407"/>
      <c r="I769" s="407"/>
      <c r="J769" s="407"/>
      <c r="K769" s="407"/>
      <c r="L769" s="407"/>
      <c r="M769" s="407"/>
      <c r="N769" s="407"/>
      <c r="O769" s="407"/>
      <c r="P769" s="407"/>
      <c r="Q769" s="407"/>
      <c r="R769" s="407"/>
      <c r="S769" s="407"/>
      <c r="T769" s="407"/>
      <c r="U769" s="407"/>
      <c r="V769" s="407"/>
      <c r="W769" s="407"/>
      <c r="X769" s="407"/>
      <c r="Y769" s="407"/>
      <c r="Z769" s="407"/>
    </row>
    <row r="770" spans="1:26" ht="12.75" customHeight="1">
      <c r="A770" s="407"/>
      <c r="B770" s="407"/>
      <c r="C770" s="544"/>
      <c r="D770" s="544"/>
      <c r="E770" s="544"/>
      <c r="F770" s="407"/>
      <c r="G770" s="407"/>
      <c r="H770" s="407"/>
      <c r="I770" s="407"/>
      <c r="J770" s="407"/>
      <c r="K770" s="407"/>
      <c r="L770" s="407"/>
      <c r="M770" s="407"/>
      <c r="N770" s="407"/>
      <c r="O770" s="407"/>
      <c r="P770" s="407"/>
      <c r="Q770" s="407"/>
      <c r="R770" s="407"/>
      <c r="S770" s="407"/>
      <c r="T770" s="407"/>
      <c r="U770" s="407"/>
      <c r="V770" s="407"/>
      <c r="W770" s="407"/>
      <c r="X770" s="407"/>
      <c r="Y770" s="407"/>
      <c r="Z770" s="407"/>
    </row>
    <row r="771" spans="1:26" ht="12.75" customHeight="1">
      <c r="A771" s="407"/>
      <c r="B771" s="407"/>
      <c r="C771" s="544"/>
      <c r="D771" s="544"/>
      <c r="E771" s="544"/>
      <c r="F771" s="407"/>
      <c r="G771" s="407"/>
      <c r="H771" s="407"/>
      <c r="I771" s="407"/>
      <c r="J771" s="407"/>
      <c r="K771" s="407"/>
      <c r="L771" s="407"/>
      <c r="M771" s="407"/>
      <c r="N771" s="407"/>
      <c r="O771" s="407"/>
      <c r="P771" s="407"/>
      <c r="Q771" s="407"/>
      <c r="R771" s="407"/>
      <c r="S771" s="407"/>
      <c r="T771" s="407"/>
      <c r="U771" s="407"/>
      <c r="V771" s="407"/>
      <c r="W771" s="407"/>
      <c r="X771" s="407"/>
      <c r="Y771" s="407"/>
      <c r="Z771" s="407"/>
    </row>
    <row r="772" spans="1:26" ht="12.75" customHeight="1">
      <c r="A772" s="407"/>
      <c r="B772" s="407"/>
      <c r="C772" s="544"/>
      <c r="D772" s="544"/>
      <c r="E772" s="544"/>
      <c r="F772" s="407"/>
      <c r="G772" s="407"/>
      <c r="H772" s="407"/>
      <c r="I772" s="407"/>
      <c r="J772" s="407"/>
      <c r="K772" s="407"/>
      <c r="L772" s="407"/>
      <c r="M772" s="407"/>
      <c r="N772" s="407"/>
      <c r="O772" s="407"/>
      <c r="P772" s="407"/>
      <c r="Q772" s="407"/>
      <c r="R772" s="407"/>
      <c r="S772" s="407"/>
      <c r="T772" s="407"/>
      <c r="U772" s="407"/>
      <c r="V772" s="407"/>
      <c r="W772" s="407"/>
      <c r="X772" s="407"/>
      <c r="Y772" s="407"/>
      <c r="Z772" s="407"/>
    </row>
    <row r="773" spans="1:26" ht="12.75" customHeight="1">
      <c r="A773" s="407"/>
      <c r="B773" s="407"/>
      <c r="C773" s="544"/>
      <c r="D773" s="544"/>
      <c r="E773" s="544"/>
      <c r="F773" s="407"/>
      <c r="G773" s="407"/>
      <c r="H773" s="407"/>
      <c r="I773" s="407"/>
      <c r="J773" s="407"/>
      <c r="K773" s="407"/>
      <c r="L773" s="407"/>
      <c r="M773" s="407"/>
      <c r="N773" s="407"/>
      <c r="O773" s="407"/>
      <c r="P773" s="407"/>
      <c r="Q773" s="407"/>
      <c r="R773" s="407"/>
      <c r="S773" s="407"/>
      <c r="T773" s="407"/>
      <c r="U773" s="407"/>
      <c r="V773" s="407"/>
      <c r="W773" s="407"/>
      <c r="X773" s="407"/>
      <c r="Y773" s="407"/>
      <c r="Z773" s="407"/>
    </row>
    <row r="774" spans="1:26" ht="12.75" customHeight="1">
      <c r="A774" s="407"/>
      <c r="B774" s="407"/>
      <c r="C774" s="544"/>
      <c r="D774" s="544"/>
      <c r="E774" s="544"/>
      <c r="F774" s="407"/>
      <c r="G774" s="407"/>
      <c r="H774" s="407"/>
      <c r="I774" s="407"/>
      <c r="J774" s="407"/>
      <c r="K774" s="407"/>
      <c r="L774" s="407"/>
      <c r="M774" s="407"/>
      <c r="N774" s="407"/>
      <c r="O774" s="407"/>
      <c r="P774" s="407"/>
      <c r="Q774" s="407"/>
      <c r="R774" s="407"/>
      <c r="S774" s="407"/>
      <c r="T774" s="407"/>
      <c r="U774" s="407"/>
      <c r="V774" s="407"/>
      <c r="W774" s="407"/>
      <c r="X774" s="407"/>
      <c r="Y774" s="407"/>
      <c r="Z774" s="407"/>
    </row>
    <row r="775" spans="1:26" ht="12.75" customHeight="1">
      <c r="A775" s="407"/>
      <c r="B775" s="407"/>
      <c r="C775" s="544"/>
      <c r="D775" s="544"/>
      <c r="E775" s="544"/>
      <c r="F775" s="407"/>
      <c r="G775" s="407"/>
      <c r="H775" s="407"/>
      <c r="I775" s="407"/>
      <c r="J775" s="407"/>
      <c r="K775" s="407"/>
      <c r="L775" s="407"/>
      <c r="M775" s="407"/>
      <c r="N775" s="407"/>
      <c r="O775" s="407"/>
      <c r="P775" s="407"/>
      <c r="Q775" s="407"/>
      <c r="R775" s="407"/>
      <c r="S775" s="407"/>
      <c r="T775" s="407"/>
      <c r="U775" s="407"/>
      <c r="V775" s="407"/>
      <c r="W775" s="407"/>
      <c r="X775" s="407"/>
      <c r="Y775" s="407"/>
      <c r="Z775" s="407"/>
    </row>
    <row r="776" spans="1:26" ht="12.75" customHeight="1">
      <c r="A776" s="407"/>
      <c r="B776" s="407"/>
      <c r="C776" s="544"/>
      <c r="D776" s="544"/>
      <c r="E776" s="544"/>
      <c r="F776" s="407"/>
      <c r="G776" s="407"/>
      <c r="H776" s="407"/>
      <c r="I776" s="407"/>
      <c r="J776" s="407"/>
      <c r="K776" s="407"/>
      <c r="L776" s="407"/>
      <c r="M776" s="407"/>
      <c r="N776" s="407"/>
      <c r="O776" s="407"/>
      <c r="P776" s="407"/>
      <c r="Q776" s="407"/>
      <c r="R776" s="407"/>
      <c r="S776" s="407"/>
      <c r="T776" s="407"/>
      <c r="U776" s="407"/>
      <c r="V776" s="407"/>
      <c r="W776" s="407"/>
      <c r="X776" s="407"/>
      <c r="Y776" s="407"/>
      <c r="Z776" s="407"/>
    </row>
    <row r="777" spans="1:26" ht="12.75" customHeight="1">
      <c r="A777" s="407"/>
      <c r="B777" s="407"/>
      <c r="C777" s="544"/>
      <c r="D777" s="544"/>
      <c r="E777" s="544"/>
      <c r="F777" s="407"/>
      <c r="G777" s="407"/>
      <c r="H777" s="407"/>
      <c r="I777" s="407"/>
      <c r="J777" s="407"/>
      <c r="K777" s="407"/>
      <c r="L777" s="407"/>
      <c r="M777" s="407"/>
      <c r="N777" s="407"/>
      <c r="O777" s="407"/>
      <c r="P777" s="407"/>
      <c r="Q777" s="407"/>
      <c r="R777" s="407"/>
      <c r="S777" s="407"/>
      <c r="T777" s="407"/>
      <c r="U777" s="407"/>
      <c r="V777" s="407"/>
      <c r="W777" s="407"/>
      <c r="X777" s="407"/>
      <c r="Y777" s="407"/>
      <c r="Z777" s="407"/>
    </row>
    <row r="778" spans="1:26" ht="12.75" customHeight="1">
      <c r="A778" s="407"/>
      <c r="B778" s="407"/>
      <c r="C778" s="544"/>
      <c r="D778" s="544"/>
      <c r="E778" s="544"/>
      <c r="F778" s="407"/>
      <c r="G778" s="407"/>
      <c r="H778" s="407"/>
      <c r="I778" s="407"/>
      <c r="J778" s="407"/>
      <c r="K778" s="407"/>
      <c r="L778" s="407"/>
      <c r="M778" s="407"/>
      <c r="N778" s="407"/>
      <c r="O778" s="407"/>
      <c r="P778" s="407"/>
      <c r="Q778" s="407"/>
      <c r="R778" s="407"/>
      <c r="S778" s="407"/>
      <c r="T778" s="407"/>
      <c r="U778" s="407"/>
      <c r="V778" s="407"/>
      <c r="W778" s="407"/>
      <c r="X778" s="407"/>
      <c r="Y778" s="407"/>
      <c r="Z778" s="407"/>
    </row>
    <row r="779" spans="1:26" ht="12.75" customHeight="1">
      <c r="A779" s="407"/>
      <c r="B779" s="407"/>
      <c r="C779" s="544"/>
      <c r="D779" s="544"/>
      <c r="E779" s="544"/>
      <c r="F779" s="407"/>
      <c r="G779" s="407"/>
      <c r="H779" s="407"/>
      <c r="I779" s="407"/>
      <c r="J779" s="407"/>
      <c r="K779" s="407"/>
      <c r="L779" s="407"/>
      <c r="M779" s="407"/>
      <c r="N779" s="407"/>
      <c r="O779" s="407"/>
      <c r="P779" s="407"/>
      <c r="Q779" s="407"/>
      <c r="R779" s="407"/>
      <c r="S779" s="407"/>
      <c r="T779" s="407"/>
      <c r="U779" s="407"/>
      <c r="V779" s="407"/>
      <c r="W779" s="407"/>
      <c r="X779" s="407"/>
      <c r="Y779" s="407"/>
      <c r="Z779" s="407"/>
    </row>
    <row r="780" spans="1:26" ht="12.75" customHeight="1">
      <c r="A780" s="407"/>
      <c r="B780" s="407"/>
      <c r="C780" s="544"/>
      <c r="D780" s="544"/>
      <c r="E780" s="544"/>
      <c r="F780" s="407"/>
      <c r="G780" s="407"/>
      <c r="H780" s="407"/>
      <c r="I780" s="407"/>
      <c r="J780" s="407"/>
      <c r="K780" s="407"/>
      <c r="L780" s="407"/>
      <c r="M780" s="407"/>
      <c r="N780" s="407"/>
      <c r="O780" s="407"/>
      <c r="P780" s="407"/>
      <c r="Q780" s="407"/>
      <c r="R780" s="407"/>
      <c r="S780" s="407"/>
      <c r="T780" s="407"/>
      <c r="U780" s="407"/>
      <c r="V780" s="407"/>
      <c r="W780" s="407"/>
      <c r="X780" s="407"/>
      <c r="Y780" s="407"/>
      <c r="Z780" s="407"/>
    </row>
    <row r="781" spans="1:26" ht="12.75" customHeight="1">
      <c r="A781" s="407"/>
      <c r="B781" s="407"/>
      <c r="C781" s="544"/>
      <c r="D781" s="544"/>
      <c r="E781" s="544"/>
      <c r="F781" s="407"/>
      <c r="G781" s="407"/>
      <c r="H781" s="407"/>
      <c r="I781" s="407"/>
      <c r="J781" s="407"/>
      <c r="K781" s="407"/>
      <c r="L781" s="407"/>
      <c r="M781" s="407"/>
      <c r="N781" s="407"/>
      <c r="O781" s="407"/>
      <c r="P781" s="407"/>
      <c r="Q781" s="407"/>
      <c r="R781" s="407"/>
      <c r="S781" s="407"/>
      <c r="T781" s="407"/>
      <c r="U781" s="407"/>
      <c r="V781" s="407"/>
      <c r="W781" s="407"/>
      <c r="X781" s="407"/>
      <c r="Y781" s="407"/>
      <c r="Z781" s="407"/>
    </row>
    <row r="782" spans="1:26" ht="12.75" customHeight="1">
      <c r="A782" s="407"/>
      <c r="B782" s="407"/>
      <c r="C782" s="544"/>
      <c r="D782" s="544"/>
      <c r="E782" s="544"/>
      <c r="F782" s="407"/>
      <c r="G782" s="407"/>
      <c r="H782" s="407"/>
      <c r="I782" s="407"/>
      <c r="J782" s="407"/>
      <c r="K782" s="407"/>
      <c r="L782" s="407"/>
      <c r="M782" s="407"/>
      <c r="N782" s="407"/>
      <c r="O782" s="407"/>
      <c r="P782" s="407"/>
      <c r="Q782" s="407"/>
      <c r="R782" s="407"/>
      <c r="S782" s="407"/>
      <c r="T782" s="407"/>
      <c r="U782" s="407"/>
      <c r="V782" s="407"/>
      <c r="W782" s="407"/>
      <c r="X782" s="407"/>
      <c r="Y782" s="407"/>
      <c r="Z782" s="407"/>
    </row>
    <row r="783" spans="1:26" ht="12.75" customHeight="1">
      <c r="A783" s="407"/>
      <c r="B783" s="407"/>
      <c r="C783" s="544"/>
      <c r="D783" s="544"/>
      <c r="E783" s="544"/>
      <c r="F783" s="407"/>
      <c r="G783" s="407"/>
      <c r="H783" s="407"/>
      <c r="I783" s="407"/>
      <c r="J783" s="407"/>
      <c r="K783" s="407"/>
      <c r="L783" s="407"/>
      <c r="M783" s="407"/>
      <c r="N783" s="407"/>
      <c r="O783" s="407"/>
      <c r="P783" s="407"/>
      <c r="Q783" s="407"/>
      <c r="R783" s="407"/>
      <c r="S783" s="407"/>
      <c r="T783" s="407"/>
      <c r="U783" s="407"/>
      <c r="V783" s="407"/>
      <c r="W783" s="407"/>
      <c r="X783" s="407"/>
      <c r="Y783" s="407"/>
      <c r="Z783" s="407"/>
    </row>
    <row r="784" spans="1:26" ht="12.75" customHeight="1">
      <c r="A784" s="407"/>
      <c r="B784" s="407"/>
      <c r="C784" s="544"/>
      <c r="D784" s="544"/>
      <c r="E784" s="544"/>
      <c r="F784" s="407"/>
      <c r="G784" s="407"/>
      <c r="H784" s="407"/>
      <c r="I784" s="407"/>
      <c r="J784" s="407"/>
      <c r="K784" s="407"/>
      <c r="L784" s="407"/>
      <c r="M784" s="407"/>
      <c r="N784" s="407"/>
      <c r="O784" s="407"/>
      <c r="P784" s="407"/>
      <c r="Q784" s="407"/>
      <c r="R784" s="407"/>
      <c r="S784" s="407"/>
      <c r="T784" s="407"/>
      <c r="U784" s="407"/>
      <c r="V784" s="407"/>
      <c r="W784" s="407"/>
      <c r="X784" s="407"/>
      <c r="Y784" s="407"/>
      <c r="Z784" s="407"/>
    </row>
    <row r="785" spans="1:26" ht="12.75" customHeight="1">
      <c r="A785" s="407"/>
      <c r="B785" s="407"/>
      <c r="C785" s="544"/>
      <c r="D785" s="544"/>
      <c r="E785" s="544"/>
      <c r="F785" s="407"/>
      <c r="G785" s="407"/>
      <c r="H785" s="407"/>
      <c r="I785" s="407"/>
      <c r="J785" s="407"/>
      <c r="K785" s="407"/>
      <c r="L785" s="407"/>
      <c r="M785" s="407"/>
      <c r="N785" s="407"/>
      <c r="O785" s="407"/>
      <c r="P785" s="407"/>
      <c r="Q785" s="407"/>
      <c r="R785" s="407"/>
      <c r="S785" s="407"/>
      <c r="T785" s="407"/>
      <c r="U785" s="407"/>
      <c r="V785" s="407"/>
      <c r="W785" s="407"/>
      <c r="X785" s="407"/>
      <c r="Y785" s="407"/>
      <c r="Z785" s="407"/>
    </row>
    <row r="786" spans="1:26" ht="12.75" customHeight="1">
      <c r="A786" s="407"/>
      <c r="B786" s="407"/>
      <c r="C786" s="544"/>
      <c r="D786" s="544"/>
      <c r="E786" s="544"/>
      <c r="F786" s="407"/>
      <c r="G786" s="407"/>
      <c r="H786" s="407"/>
      <c r="I786" s="407"/>
      <c r="J786" s="407"/>
      <c r="K786" s="407"/>
      <c r="L786" s="407"/>
      <c r="M786" s="407"/>
      <c r="N786" s="407"/>
      <c r="O786" s="407"/>
      <c r="P786" s="407"/>
      <c r="Q786" s="407"/>
      <c r="R786" s="407"/>
      <c r="S786" s="407"/>
      <c r="T786" s="407"/>
      <c r="U786" s="407"/>
      <c r="V786" s="407"/>
      <c r="W786" s="407"/>
      <c r="X786" s="407"/>
      <c r="Y786" s="407"/>
      <c r="Z786" s="407"/>
    </row>
    <row r="787" spans="1:26" ht="12.75" customHeight="1">
      <c r="A787" s="407"/>
      <c r="B787" s="407"/>
      <c r="C787" s="544"/>
      <c r="D787" s="544"/>
      <c r="E787" s="544"/>
      <c r="F787" s="407"/>
      <c r="G787" s="407"/>
      <c r="H787" s="407"/>
      <c r="I787" s="407"/>
      <c r="J787" s="407"/>
      <c r="K787" s="407"/>
      <c r="L787" s="407"/>
      <c r="M787" s="407"/>
      <c r="N787" s="407"/>
      <c r="O787" s="407"/>
      <c r="P787" s="407"/>
      <c r="Q787" s="407"/>
      <c r="R787" s="407"/>
      <c r="S787" s="407"/>
      <c r="T787" s="407"/>
      <c r="U787" s="407"/>
      <c r="V787" s="407"/>
      <c r="W787" s="407"/>
      <c r="X787" s="407"/>
      <c r="Y787" s="407"/>
      <c r="Z787" s="407"/>
    </row>
    <row r="788" spans="1:26" ht="12.75" customHeight="1">
      <c r="A788" s="407"/>
      <c r="B788" s="407"/>
      <c r="C788" s="544"/>
      <c r="D788" s="544"/>
      <c r="E788" s="544"/>
      <c r="F788" s="407"/>
      <c r="G788" s="407"/>
      <c r="H788" s="407"/>
      <c r="I788" s="407"/>
      <c r="J788" s="407"/>
      <c r="K788" s="407"/>
      <c r="L788" s="407"/>
      <c r="M788" s="407"/>
      <c r="N788" s="407"/>
      <c r="O788" s="407"/>
      <c r="P788" s="407"/>
      <c r="Q788" s="407"/>
      <c r="R788" s="407"/>
      <c r="S788" s="407"/>
      <c r="T788" s="407"/>
      <c r="U788" s="407"/>
      <c r="V788" s="407"/>
      <c r="W788" s="407"/>
      <c r="X788" s="407"/>
      <c r="Y788" s="407"/>
      <c r="Z788" s="407"/>
    </row>
    <row r="789" spans="1:26" ht="12.75" customHeight="1">
      <c r="A789" s="407"/>
      <c r="B789" s="407"/>
      <c r="C789" s="544"/>
      <c r="D789" s="544"/>
      <c r="E789" s="544"/>
      <c r="F789" s="407"/>
      <c r="G789" s="407"/>
      <c r="H789" s="407"/>
      <c r="I789" s="407"/>
      <c r="J789" s="407"/>
      <c r="K789" s="407"/>
      <c r="L789" s="407"/>
      <c r="M789" s="407"/>
      <c r="N789" s="407"/>
      <c r="O789" s="407"/>
      <c r="P789" s="407"/>
      <c r="Q789" s="407"/>
      <c r="R789" s="407"/>
      <c r="S789" s="407"/>
      <c r="T789" s="407"/>
      <c r="U789" s="407"/>
      <c r="V789" s="407"/>
      <c r="W789" s="407"/>
      <c r="X789" s="407"/>
      <c r="Y789" s="407"/>
      <c r="Z789" s="407"/>
    </row>
    <row r="790" spans="1:26" ht="12.75" customHeight="1">
      <c r="A790" s="407"/>
      <c r="B790" s="407"/>
      <c r="C790" s="544"/>
      <c r="D790" s="544"/>
      <c r="E790" s="544"/>
      <c r="F790" s="407"/>
      <c r="G790" s="407"/>
      <c r="H790" s="407"/>
      <c r="I790" s="407"/>
      <c r="J790" s="407"/>
      <c r="K790" s="407"/>
      <c r="L790" s="407"/>
      <c r="M790" s="407"/>
      <c r="N790" s="407"/>
      <c r="O790" s="407"/>
      <c r="P790" s="407"/>
      <c r="Q790" s="407"/>
      <c r="R790" s="407"/>
      <c r="S790" s="407"/>
      <c r="T790" s="407"/>
      <c r="U790" s="407"/>
      <c r="V790" s="407"/>
      <c r="W790" s="407"/>
      <c r="X790" s="407"/>
      <c r="Y790" s="407"/>
      <c r="Z790" s="407"/>
    </row>
    <row r="791" spans="1:26" ht="12.75" customHeight="1">
      <c r="A791" s="407"/>
      <c r="B791" s="407"/>
      <c r="C791" s="544"/>
      <c r="D791" s="544"/>
      <c r="E791" s="544"/>
      <c r="F791" s="407"/>
      <c r="G791" s="407"/>
      <c r="H791" s="407"/>
      <c r="I791" s="407"/>
      <c r="J791" s="407"/>
      <c r="K791" s="407"/>
      <c r="L791" s="407"/>
      <c r="M791" s="407"/>
      <c r="N791" s="407"/>
      <c r="O791" s="407"/>
      <c r="P791" s="407"/>
      <c r="Q791" s="407"/>
      <c r="R791" s="407"/>
      <c r="S791" s="407"/>
      <c r="T791" s="407"/>
      <c r="U791" s="407"/>
      <c r="V791" s="407"/>
      <c r="W791" s="407"/>
      <c r="X791" s="407"/>
      <c r="Y791" s="407"/>
      <c r="Z791" s="407"/>
    </row>
    <row r="792" spans="1:26" ht="12.75" customHeight="1">
      <c r="A792" s="407"/>
      <c r="B792" s="407"/>
      <c r="C792" s="544"/>
      <c r="D792" s="544"/>
      <c r="E792" s="544"/>
      <c r="F792" s="407"/>
      <c r="G792" s="407"/>
      <c r="H792" s="407"/>
      <c r="I792" s="407"/>
      <c r="J792" s="407"/>
      <c r="K792" s="407"/>
      <c r="L792" s="407"/>
      <c r="M792" s="407"/>
      <c r="N792" s="407"/>
      <c r="O792" s="407"/>
      <c r="P792" s="407"/>
      <c r="Q792" s="407"/>
      <c r="R792" s="407"/>
      <c r="S792" s="407"/>
      <c r="T792" s="407"/>
      <c r="U792" s="407"/>
      <c r="V792" s="407"/>
      <c r="W792" s="407"/>
      <c r="X792" s="407"/>
      <c r="Y792" s="407"/>
      <c r="Z792" s="407"/>
    </row>
    <row r="793" spans="1:26" ht="12.75" customHeight="1">
      <c r="A793" s="407"/>
      <c r="B793" s="407"/>
      <c r="C793" s="544"/>
      <c r="D793" s="544"/>
      <c r="E793" s="544"/>
      <c r="F793" s="407"/>
      <c r="G793" s="407"/>
      <c r="H793" s="407"/>
      <c r="I793" s="407"/>
      <c r="J793" s="407"/>
      <c r="K793" s="407"/>
      <c r="L793" s="407"/>
      <c r="M793" s="407"/>
      <c r="N793" s="407"/>
      <c r="O793" s="407"/>
      <c r="P793" s="407"/>
      <c r="Q793" s="407"/>
      <c r="R793" s="407"/>
      <c r="S793" s="407"/>
      <c r="T793" s="407"/>
      <c r="U793" s="407"/>
      <c r="V793" s="407"/>
      <c r="W793" s="407"/>
      <c r="X793" s="407"/>
      <c r="Y793" s="407"/>
      <c r="Z793" s="407"/>
    </row>
    <row r="794" spans="1:26" ht="12.75" customHeight="1">
      <c r="A794" s="407"/>
      <c r="B794" s="407"/>
      <c r="C794" s="544"/>
      <c r="D794" s="544"/>
      <c r="E794" s="544"/>
      <c r="F794" s="407"/>
      <c r="G794" s="407"/>
      <c r="H794" s="407"/>
      <c r="I794" s="407"/>
      <c r="J794" s="407"/>
      <c r="K794" s="407"/>
      <c r="L794" s="407"/>
      <c r="M794" s="407"/>
      <c r="N794" s="407"/>
      <c r="O794" s="407"/>
      <c r="P794" s="407"/>
      <c r="Q794" s="407"/>
      <c r="R794" s="407"/>
      <c r="S794" s="407"/>
      <c r="T794" s="407"/>
      <c r="U794" s="407"/>
      <c r="V794" s="407"/>
      <c r="W794" s="407"/>
      <c r="X794" s="407"/>
      <c r="Y794" s="407"/>
      <c r="Z794" s="407"/>
    </row>
    <row r="795" spans="1:26" ht="12.75" customHeight="1">
      <c r="A795" s="407"/>
      <c r="B795" s="407"/>
      <c r="C795" s="544"/>
      <c r="D795" s="544"/>
      <c r="E795" s="544"/>
      <c r="F795" s="407"/>
      <c r="G795" s="407"/>
      <c r="H795" s="407"/>
      <c r="I795" s="407"/>
      <c r="J795" s="407"/>
      <c r="K795" s="407"/>
      <c r="L795" s="407"/>
      <c r="M795" s="407"/>
      <c r="N795" s="407"/>
      <c r="O795" s="407"/>
      <c r="P795" s="407"/>
      <c r="Q795" s="407"/>
      <c r="R795" s="407"/>
      <c r="S795" s="407"/>
      <c r="T795" s="407"/>
      <c r="U795" s="407"/>
      <c r="V795" s="407"/>
      <c r="W795" s="407"/>
      <c r="X795" s="407"/>
      <c r="Y795" s="407"/>
      <c r="Z795" s="407"/>
    </row>
    <row r="796" spans="1:26" ht="12.75" customHeight="1">
      <c r="A796" s="407"/>
      <c r="B796" s="407"/>
      <c r="C796" s="544"/>
      <c r="D796" s="544"/>
      <c r="E796" s="544"/>
      <c r="F796" s="407"/>
      <c r="G796" s="407"/>
      <c r="H796" s="407"/>
      <c r="I796" s="407"/>
      <c r="J796" s="407"/>
      <c r="K796" s="407"/>
      <c r="L796" s="407"/>
      <c r="M796" s="407"/>
      <c r="N796" s="407"/>
      <c r="O796" s="407"/>
      <c r="P796" s="407"/>
      <c r="Q796" s="407"/>
      <c r="R796" s="407"/>
      <c r="S796" s="407"/>
      <c r="T796" s="407"/>
      <c r="U796" s="407"/>
      <c r="V796" s="407"/>
      <c r="W796" s="407"/>
      <c r="X796" s="407"/>
      <c r="Y796" s="407"/>
      <c r="Z796" s="407"/>
    </row>
    <row r="797" spans="1:26" ht="12.75" customHeight="1">
      <c r="A797" s="407"/>
      <c r="B797" s="407"/>
      <c r="C797" s="544"/>
      <c r="D797" s="544"/>
      <c r="E797" s="544"/>
      <c r="F797" s="407"/>
      <c r="G797" s="407"/>
      <c r="H797" s="407"/>
      <c r="I797" s="407"/>
      <c r="J797" s="407"/>
      <c r="K797" s="407"/>
      <c r="L797" s="407"/>
      <c r="M797" s="407"/>
      <c r="N797" s="407"/>
      <c r="O797" s="407"/>
      <c r="P797" s="407"/>
      <c r="Q797" s="407"/>
      <c r="R797" s="407"/>
      <c r="S797" s="407"/>
      <c r="T797" s="407"/>
      <c r="U797" s="407"/>
      <c r="V797" s="407"/>
      <c r="W797" s="407"/>
      <c r="X797" s="407"/>
      <c r="Y797" s="407"/>
      <c r="Z797" s="407"/>
    </row>
    <row r="798" spans="1:26" ht="12.75" customHeight="1">
      <c r="A798" s="407"/>
      <c r="B798" s="407"/>
      <c r="C798" s="544"/>
      <c r="D798" s="544"/>
      <c r="E798" s="544"/>
      <c r="F798" s="407"/>
      <c r="G798" s="407"/>
      <c r="H798" s="407"/>
      <c r="I798" s="407"/>
      <c r="J798" s="407"/>
      <c r="K798" s="407"/>
      <c r="L798" s="407"/>
      <c r="M798" s="407"/>
      <c r="N798" s="407"/>
      <c r="O798" s="407"/>
      <c r="P798" s="407"/>
      <c r="Q798" s="407"/>
      <c r="R798" s="407"/>
      <c r="S798" s="407"/>
      <c r="T798" s="407"/>
      <c r="U798" s="407"/>
      <c r="V798" s="407"/>
      <c r="W798" s="407"/>
      <c r="X798" s="407"/>
      <c r="Y798" s="407"/>
      <c r="Z798" s="407"/>
    </row>
    <row r="799" spans="1:26" ht="12.75" customHeight="1">
      <c r="A799" s="407"/>
      <c r="B799" s="407"/>
      <c r="C799" s="544"/>
      <c r="D799" s="544"/>
      <c r="E799" s="544"/>
      <c r="F799" s="407"/>
      <c r="G799" s="407"/>
      <c r="H799" s="407"/>
      <c r="I799" s="407"/>
      <c r="J799" s="407"/>
      <c r="K799" s="407"/>
      <c r="L799" s="407"/>
      <c r="M799" s="407"/>
      <c r="N799" s="407"/>
      <c r="O799" s="407"/>
      <c r="P799" s="407"/>
      <c r="Q799" s="407"/>
      <c r="R799" s="407"/>
      <c r="S799" s="407"/>
      <c r="T799" s="407"/>
      <c r="U799" s="407"/>
      <c r="V799" s="407"/>
      <c r="W799" s="407"/>
      <c r="X799" s="407"/>
      <c r="Y799" s="407"/>
      <c r="Z799" s="407"/>
    </row>
    <row r="800" spans="1:26" ht="12.75" customHeight="1">
      <c r="A800" s="407"/>
      <c r="B800" s="407"/>
      <c r="C800" s="544"/>
      <c r="D800" s="544"/>
      <c r="E800" s="544"/>
      <c r="F800" s="407"/>
      <c r="G800" s="407"/>
      <c r="H800" s="407"/>
      <c r="I800" s="407"/>
      <c r="J800" s="407"/>
      <c r="K800" s="407"/>
      <c r="L800" s="407"/>
      <c r="M800" s="407"/>
      <c r="N800" s="407"/>
      <c r="O800" s="407"/>
      <c r="P800" s="407"/>
      <c r="Q800" s="407"/>
      <c r="R800" s="407"/>
      <c r="S800" s="407"/>
      <c r="T800" s="407"/>
      <c r="U800" s="407"/>
      <c r="V800" s="407"/>
      <c r="W800" s="407"/>
      <c r="X800" s="407"/>
      <c r="Y800" s="407"/>
      <c r="Z800" s="407"/>
    </row>
    <row r="801" spans="1:26" ht="12.75" customHeight="1">
      <c r="A801" s="407"/>
      <c r="B801" s="407"/>
      <c r="C801" s="544"/>
      <c r="D801" s="544"/>
      <c r="E801" s="544"/>
      <c r="F801" s="407"/>
      <c r="G801" s="407"/>
      <c r="H801" s="407"/>
      <c r="I801" s="407"/>
      <c r="J801" s="407"/>
      <c r="K801" s="407"/>
      <c r="L801" s="407"/>
      <c r="M801" s="407"/>
      <c r="N801" s="407"/>
      <c r="O801" s="407"/>
      <c r="P801" s="407"/>
      <c r="Q801" s="407"/>
      <c r="R801" s="407"/>
      <c r="S801" s="407"/>
      <c r="T801" s="407"/>
      <c r="U801" s="407"/>
      <c r="V801" s="407"/>
      <c r="W801" s="407"/>
      <c r="X801" s="407"/>
      <c r="Y801" s="407"/>
      <c r="Z801" s="407"/>
    </row>
    <row r="802" spans="1:26" ht="12.75" customHeight="1">
      <c r="A802" s="407"/>
      <c r="B802" s="407"/>
      <c r="C802" s="544"/>
      <c r="D802" s="544"/>
      <c r="E802" s="544"/>
      <c r="F802" s="407"/>
      <c r="G802" s="407"/>
      <c r="H802" s="407"/>
      <c r="I802" s="407"/>
      <c r="J802" s="407"/>
      <c r="K802" s="407"/>
      <c r="L802" s="407"/>
      <c r="M802" s="407"/>
      <c r="N802" s="407"/>
      <c r="O802" s="407"/>
      <c r="P802" s="407"/>
      <c r="Q802" s="407"/>
      <c r="R802" s="407"/>
      <c r="S802" s="407"/>
      <c r="T802" s="407"/>
      <c r="U802" s="407"/>
      <c r="V802" s="407"/>
      <c r="W802" s="407"/>
      <c r="X802" s="407"/>
      <c r="Y802" s="407"/>
      <c r="Z802" s="407"/>
    </row>
    <row r="803" spans="1:26" ht="12.75" customHeight="1">
      <c r="A803" s="407"/>
      <c r="B803" s="407"/>
      <c r="C803" s="544"/>
      <c r="D803" s="544"/>
      <c r="E803" s="544"/>
      <c r="F803" s="407"/>
      <c r="G803" s="407"/>
      <c r="H803" s="407"/>
      <c r="I803" s="407"/>
      <c r="J803" s="407"/>
      <c r="K803" s="407"/>
      <c r="L803" s="407"/>
      <c r="M803" s="407"/>
      <c r="N803" s="407"/>
      <c r="O803" s="407"/>
      <c r="P803" s="407"/>
      <c r="Q803" s="407"/>
      <c r="R803" s="407"/>
      <c r="S803" s="407"/>
      <c r="T803" s="407"/>
      <c r="U803" s="407"/>
      <c r="V803" s="407"/>
      <c r="W803" s="407"/>
      <c r="X803" s="407"/>
      <c r="Y803" s="407"/>
      <c r="Z803" s="407"/>
    </row>
    <row r="804" spans="1:26" ht="12.75" customHeight="1">
      <c r="A804" s="407"/>
      <c r="B804" s="407"/>
      <c r="C804" s="544"/>
      <c r="D804" s="544"/>
      <c r="E804" s="544"/>
      <c r="F804" s="407"/>
      <c r="G804" s="407"/>
      <c r="H804" s="407"/>
      <c r="I804" s="407"/>
      <c r="J804" s="407"/>
      <c r="K804" s="407"/>
      <c r="L804" s="407"/>
      <c r="M804" s="407"/>
      <c r="N804" s="407"/>
      <c r="O804" s="407"/>
      <c r="P804" s="407"/>
      <c r="Q804" s="407"/>
      <c r="R804" s="407"/>
      <c r="S804" s="407"/>
      <c r="T804" s="407"/>
      <c r="U804" s="407"/>
      <c r="V804" s="407"/>
      <c r="W804" s="407"/>
      <c r="X804" s="407"/>
      <c r="Y804" s="407"/>
      <c r="Z804" s="407"/>
    </row>
    <row r="805" spans="1:26" ht="12.75" customHeight="1">
      <c r="A805" s="407"/>
      <c r="B805" s="407"/>
      <c r="C805" s="544"/>
      <c r="D805" s="544"/>
      <c r="E805" s="544"/>
      <c r="F805" s="407"/>
      <c r="G805" s="407"/>
      <c r="H805" s="407"/>
      <c r="I805" s="407"/>
      <c r="J805" s="407"/>
      <c r="K805" s="407"/>
      <c r="L805" s="407"/>
      <c r="M805" s="407"/>
      <c r="N805" s="407"/>
      <c r="O805" s="407"/>
      <c r="P805" s="407"/>
      <c r="Q805" s="407"/>
      <c r="R805" s="407"/>
      <c r="S805" s="407"/>
      <c r="T805" s="407"/>
      <c r="U805" s="407"/>
      <c r="V805" s="407"/>
      <c r="W805" s="407"/>
      <c r="X805" s="407"/>
      <c r="Y805" s="407"/>
      <c r="Z805" s="407"/>
    </row>
    <row r="806" spans="1:26" ht="12.75" customHeight="1">
      <c r="A806" s="407"/>
      <c r="B806" s="407"/>
      <c r="C806" s="544"/>
      <c r="D806" s="544"/>
      <c r="E806" s="544"/>
      <c r="F806" s="407"/>
      <c r="G806" s="407"/>
      <c r="H806" s="407"/>
      <c r="I806" s="407"/>
      <c r="J806" s="407"/>
      <c r="K806" s="407"/>
      <c r="L806" s="407"/>
      <c r="M806" s="407"/>
      <c r="N806" s="407"/>
      <c r="O806" s="407"/>
      <c r="P806" s="407"/>
      <c r="Q806" s="407"/>
      <c r="R806" s="407"/>
      <c r="S806" s="407"/>
      <c r="T806" s="407"/>
      <c r="U806" s="407"/>
      <c r="V806" s="407"/>
      <c r="W806" s="407"/>
      <c r="X806" s="407"/>
      <c r="Y806" s="407"/>
      <c r="Z806" s="407"/>
    </row>
    <row r="807" spans="1:26" ht="12.75" customHeight="1">
      <c r="A807" s="407"/>
      <c r="B807" s="407"/>
      <c r="C807" s="544"/>
      <c r="D807" s="544"/>
      <c r="E807" s="544"/>
      <c r="F807" s="407"/>
      <c r="G807" s="407"/>
      <c r="H807" s="407"/>
      <c r="I807" s="407"/>
      <c r="J807" s="407"/>
      <c r="K807" s="407"/>
      <c r="L807" s="407"/>
      <c r="M807" s="407"/>
      <c r="N807" s="407"/>
      <c r="O807" s="407"/>
      <c r="P807" s="407"/>
      <c r="Q807" s="407"/>
      <c r="R807" s="407"/>
      <c r="S807" s="407"/>
      <c r="T807" s="407"/>
      <c r="U807" s="407"/>
      <c r="V807" s="407"/>
      <c r="W807" s="407"/>
      <c r="X807" s="407"/>
      <c r="Y807" s="407"/>
      <c r="Z807" s="407"/>
    </row>
    <row r="808" spans="1:26" ht="12.75" customHeight="1">
      <c r="A808" s="407"/>
      <c r="B808" s="407"/>
      <c r="C808" s="544"/>
      <c r="D808" s="544"/>
      <c r="E808" s="544"/>
      <c r="F808" s="407"/>
      <c r="G808" s="407"/>
      <c r="H808" s="407"/>
      <c r="I808" s="407"/>
      <c r="J808" s="407"/>
      <c r="K808" s="407"/>
      <c r="L808" s="407"/>
      <c r="M808" s="407"/>
      <c r="N808" s="407"/>
      <c r="O808" s="407"/>
      <c r="P808" s="407"/>
      <c r="Q808" s="407"/>
      <c r="R808" s="407"/>
      <c r="S808" s="407"/>
      <c r="T808" s="407"/>
      <c r="U808" s="407"/>
      <c r="V808" s="407"/>
      <c r="W808" s="407"/>
      <c r="X808" s="407"/>
      <c r="Y808" s="407"/>
      <c r="Z808" s="407"/>
    </row>
    <row r="809" spans="1:26" ht="12.75" customHeight="1">
      <c r="A809" s="407"/>
      <c r="B809" s="407"/>
      <c r="C809" s="544"/>
      <c r="D809" s="544"/>
      <c r="E809" s="544"/>
      <c r="F809" s="407"/>
      <c r="G809" s="407"/>
      <c r="H809" s="407"/>
      <c r="I809" s="407"/>
      <c r="J809" s="407"/>
      <c r="K809" s="407"/>
      <c r="L809" s="407"/>
      <c r="M809" s="407"/>
      <c r="N809" s="407"/>
      <c r="O809" s="407"/>
      <c r="P809" s="407"/>
      <c r="Q809" s="407"/>
      <c r="R809" s="407"/>
      <c r="S809" s="407"/>
      <c r="T809" s="407"/>
      <c r="U809" s="407"/>
      <c r="V809" s="407"/>
      <c r="W809" s="407"/>
      <c r="X809" s="407"/>
      <c r="Y809" s="407"/>
      <c r="Z809" s="407"/>
    </row>
    <row r="810" spans="1:26" ht="12.75" customHeight="1">
      <c r="A810" s="407"/>
      <c r="B810" s="407"/>
      <c r="C810" s="544"/>
      <c r="D810" s="544"/>
      <c r="E810" s="544"/>
      <c r="F810" s="407"/>
      <c r="G810" s="407"/>
      <c r="H810" s="407"/>
      <c r="I810" s="407"/>
      <c r="J810" s="407"/>
      <c r="K810" s="407"/>
      <c r="L810" s="407"/>
      <c r="M810" s="407"/>
      <c r="N810" s="407"/>
      <c r="O810" s="407"/>
      <c r="P810" s="407"/>
      <c r="Q810" s="407"/>
      <c r="R810" s="407"/>
      <c r="S810" s="407"/>
      <c r="T810" s="407"/>
      <c r="U810" s="407"/>
      <c r="V810" s="407"/>
      <c r="W810" s="407"/>
      <c r="X810" s="407"/>
      <c r="Y810" s="407"/>
      <c r="Z810" s="407"/>
    </row>
    <row r="811" spans="1:26" ht="12.75" customHeight="1">
      <c r="A811" s="407"/>
      <c r="B811" s="407"/>
      <c r="C811" s="544"/>
      <c r="D811" s="544"/>
      <c r="E811" s="544"/>
      <c r="F811" s="407"/>
      <c r="G811" s="407"/>
      <c r="H811" s="407"/>
      <c r="I811" s="407"/>
      <c r="J811" s="407"/>
      <c r="K811" s="407"/>
      <c r="L811" s="407"/>
      <c r="M811" s="407"/>
      <c r="N811" s="407"/>
      <c r="O811" s="407"/>
      <c r="P811" s="407"/>
      <c r="Q811" s="407"/>
      <c r="R811" s="407"/>
      <c r="S811" s="407"/>
      <c r="T811" s="407"/>
      <c r="U811" s="407"/>
      <c r="V811" s="407"/>
      <c r="W811" s="407"/>
      <c r="X811" s="407"/>
      <c r="Y811" s="407"/>
      <c r="Z811" s="407"/>
    </row>
    <row r="812" spans="1:26" ht="12.75" customHeight="1">
      <c r="A812" s="407"/>
      <c r="B812" s="407"/>
      <c r="C812" s="544"/>
      <c r="D812" s="544"/>
      <c r="E812" s="544"/>
      <c r="F812" s="407"/>
      <c r="G812" s="407"/>
      <c r="H812" s="407"/>
      <c r="I812" s="407"/>
      <c r="J812" s="407"/>
      <c r="K812" s="407"/>
      <c r="L812" s="407"/>
      <c r="M812" s="407"/>
      <c r="N812" s="407"/>
      <c r="O812" s="407"/>
      <c r="P812" s="407"/>
      <c r="Q812" s="407"/>
      <c r="R812" s="407"/>
      <c r="S812" s="407"/>
      <c r="T812" s="407"/>
      <c r="U812" s="407"/>
      <c r="V812" s="407"/>
      <c r="W812" s="407"/>
      <c r="X812" s="407"/>
      <c r="Y812" s="407"/>
      <c r="Z812" s="407"/>
    </row>
    <row r="813" spans="1:26" ht="12.75" customHeight="1">
      <c r="A813" s="407"/>
      <c r="B813" s="407"/>
      <c r="C813" s="544"/>
      <c r="D813" s="544"/>
      <c r="E813" s="544"/>
      <c r="F813" s="407"/>
      <c r="G813" s="407"/>
      <c r="H813" s="407"/>
      <c r="I813" s="407"/>
      <c r="J813" s="407"/>
      <c r="K813" s="407"/>
      <c r="L813" s="407"/>
      <c r="M813" s="407"/>
      <c r="N813" s="407"/>
      <c r="O813" s="407"/>
      <c r="P813" s="407"/>
      <c r="Q813" s="407"/>
      <c r="R813" s="407"/>
      <c r="S813" s="407"/>
      <c r="T813" s="407"/>
      <c r="U813" s="407"/>
      <c r="V813" s="407"/>
      <c r="W813" s="407"/>
      <c r="X813" s="407"/>
      <c r="Y813" s="407"/>
      <c r="Z813" s="407"/>
    </row>
    <row r="814" spans="1:26" ht="12.75" customHeight="1">
      <c r="A814" s="407"/>
      <c r="B814" s="407"/>
      <c r="C814" s="544"/>
      <c r="D814" s="544"/>
      <c r="E814" s="544"/>
      <c r="F814" s="407"/>
      <c r="G814" s="407"/>
      <c r="H814" s="407"/>
      <c r="I814" s="407"/>
      <c r="J814" s="407"/>
      <c r="K814" s="407"/>
      <c r="L814" s="407"/>
      <c r="M814" s="407"/>
      <c r="N814" s="407"/>
      <c r="O814" s="407"/>
      <c r="P814" s="407"/>
      <c r="Q814" s="407"/>
      <c r="R814" s="407"/>
      <c r="S814" s="407"/>
      <c r="T814" s="407"/>
      <c r="U814" s="407"/>
      <c r="V814" s="407"/>
      <c r="W814" s="407"/>
      <c r="X814" s="407"/>
      <c r="Y814" s="407"/>
      <c r="Z814" s="407"/>
    </row>
    <row r="815" spans="1:26" ht="12.75" customHeight="1">
      <c r="A815" s="407"/>
      <c r="B815" s="407"/>
      <c r="C815" s="544"/>
      <c r="D815" s="544"/>
      <c r="E815" s="544"/>
      <c r="F815" s="407"/>
      <c r="G815" s="407"/>
      <c r="H815" s="407"/>
      <c r="I815" s="407"/>
      <c r="J815" s="407"/>
      <c r="K815" s="407"/>
      <c r="L815" s="407"/>
      <c r="M815" s="407"/>
      <c r="N815" s="407"/>
      <c r="O815" s="407"/>
      <c r="P815" s="407"/>
      <c r="Q815" s="407"/>
      <c r="R815" s="407"/>
      <c r="S815" s="407"/>
      <c r="T815" s="407"/>
      <c r="U815" s="407"/>
      <c r="V815" s="407"/>
      <c r="W815" s="407"/>
      <c r="X815" s="407"/>
      <c r="Y815" s="407"/>
      <c r="Z815" s="407"/>
    </row>
    <row r="816" spans="1:26" ht="12.75" customHeight="1">
      <c r="A816" s="407"/>
      <c r="B816" s="407"/>
      <c r="C816" s="544"/>
      <c r="D816" s="544"/>
      <c r="E816" s="544"/>
      <c r="F816" s="407"/>
      <c r="G816" s="407"/>
      <c r="H816" s="407"/>
      <c r="I816" s="407"/>
      <c r="J816" s="407"/>
      <c r="K816" s="407"/>
      <c r="L816" s="407"/>
      <c r="M816" s="407"/>
      <c r="N816" s="407"/>
      <c r="O816" s="407"/>
      <c r="P816" s="407"/>
      <c r="Q816" s="407"/>
      <c r="R816" s="407"/>
      <c r="S816" s="407"/>
      <c r="T816" s="407"/>
      <c r="U816" s="407"/>
      <c r="V816" s="407"/>
      <c r="W816" s="407"/>
      <c r="X816" s="407"/>
      <c r="Y816" s="407"/>
      <c r="Z816" s="407"/>
    </row>
    <row r="817" spans="1:26" ht="12.75" customHeight="1">
      <c r="A817" s="407"/>
      <c r="B817" s="407"/>
      <c r="C817" s="544"/>
      <c r="D817" s="544"/>
      <c r="E817" s="544"/>
      <c r="F817" s="407"/>
      <c r="G817" s="407"/>
      <c r="H817" s="407"/>
      <c r="I817" s="407"/>
      <c r="J817" s="407"/>
      <c r="K817" s="407"/>
      <c r="L817" s="407"/>
      <c r="M817" s="407"/>
      <c r="N817" s="407"/>
      <c r="O817" s="407"/>
      <c r="P817" s="407"/>
      <c r="Q817" s="407"/>
      <c r="R817" s="407"/>
      <c r="S817" s="407"/>
      <c r="T817" s="407"/>
      <c r="U817" s="407"/>
      <c r="V817" s="407"/>
      <c r="W817" s="407"/>
      <c r="X817" s="407"/>
      <c r="Y817" s="407"/>
      <c r="Z817" s="407"/>
    </row>
    <row r="818" spans="1:26" ht="12.75" customHeight="1">
      <c r="A818" s="407"/>
      <c r="B818" s="407"/>
      <c r="C818" s="544"/>
      <c r="D818" s="544"/>
      <c r="E818" s="544"/>
      <c r="F818" s="407"/>
      <c r="G818" s="407"/>
      <c r="H818" s="407"/>
      <c r="I818" s="407"/>
      <c r="J818" s="407"/>
      <c r="K818" s="407"/>
      <c r="L818" s="407"/>
      <c r="M818" s="407"/>
      <c r="N818" s="407"/>
      <c r="O818" s="407"/>
      <c r="P818" s="407"/>
      <c r="Q818" s="407"/>
      <c r="R818" s="407"/>
      <c r="S818" s="407"/>
      <c r="T818" s="407"/>
      <c r="U818" s="407"/>
      <c r="V818" s="407"/>
      <c r="W818" s="407"/>
      <c r="X818" s="407"/>
      <c r="Y818" s="407"/>
      <c r="Z818" s="407"/>
    </row>
    <row r="819" spans="1:26" ht="12.75" customHeight="1">
      <c r="A819" s="407"/>
      <c r="B819" s="407"/>
      <c r="C819" s="544"/>
      <c r="D819" s="544"/>
      <c r="E819" s="544"/>
      <c r="F819" s="407"/>
      <c r="G819" s="407"/>
      <c r="H819" s="407"/>
      <c r="I819" s="407"/>
      <c r="J819" s="407"/>
      <c r="K819" s="407"/>
      <c r="L819" s="407"/>
      <c r="M819" s="407"/>
      <c r="N819" s="407"/>
      <c r="O819" s="407"/>
      <c r="P819" s="407"/>
      <c r="Q819" s="407"/>
      <c r="R819" s="407"/>
      <c r="S819" s="407"/>
      <c r="T819" s="407"/>
      <c r="U819" s="407"/>
      <c r="V819" s="407"/>
      <c r="W819" s="407"/>
      <c r="X819" s="407"/>
      <c r="Y819" s="407"/>
      <c r="Z819" s="407"/>
    </row>
    <row r="820" spans="1:26" ht="12.75" customHeight="1">
      <c r="A820" s="407"/>
      <c r="B820" s="407"/>
      <c r="C820" s="544"/>
      <c r="D820" s="544"/>
      <c r="E820" s="544"/>
      <c r="F820" s="407"/>
      <c r="G820" s="407"/>
      <c r="H820" s="407"/>
      <c r="I820" s="407"/>
      <c r="J820" s="407"/>
      <c r="K820" s="407"/>
      <c r="L820" s="407"/>
      <c r="M820" s="407"/>
      <c r="N820" s="407"/>
      <c r="O820" s="407"/>
      <c r="P820" s="407"/>
      <c r="Q820" s="407"/>
      <c r="R820" s="407"/>
      <c r="S820" s="407"/>
      <c r="T820" s="407"/>
      <c r="U820" s="407"/>
      <c r="V820" s="407"/>
      <c r="W820" s="407"/>
      <c r="X820" s="407"/>
      <c r="Y820" s="407"/>
      <c r="Z820" s="407"/>
    </row>
    <row r="821" spans="1:26" ht="12.75" customHeight="1">
      <c r="A821" s="407"/>
      <c r="B821" s="407"/>
      <c r="C821" s="544"/>
      <c r="D821" s="544"/>
      <c r="E821" s="544"/>
      <c r="F821" s="407"/>
      <c r="G821" s="407"/>
      <c r="H821" s="407"/>
      <c r="I821" s="407"/>
      <c r="J821" s="407"/>
      <c r="K821" s="407"/>
      <c r="L821" s="407"/>
      <c r="M821" s="407"/>
      <c r="N821" s="407"/>
      <c r="O821" s="407"/>
      <c r="P821" s="407"/>
      <c r="Q821" s="407"/>
      <c r="R821" s="407"/>
      <c r="S821" s="407"/>
      <c r="T821" s="407"/>
      <c r="U821" s="407"/>
      <c r="V821" s="407"/>
      <c r="W821" s="407"/>
      <c r="X821" s="407"/>
      <c r="Y821" s="407"/>
      <c r="Z821" s="407"/>
    </row>
    <row r="822" spans="1:26" ht="12.75" customHeight="1">
      <c r="A822" s="407"/>
      <c r="B822" s="407"/>
      <c r="C822" s="544"/>
      <c r="D822" s="544"/>
      <c r="E822" s="544"/>
      <c r="F822" s="407"/>
      <c r="G822" s="407"/>
      <c r="H822" s="407"/>
      <c r="I822" s="407"/>
      <c r="J822" s="407"/>
      <c r="K822" s="407"/>
      <c r="L822" s="407"/>
      <c r="M822" s="407"/>
      <c r="N822" s="407"/>
      <c r="O822" s="407"/>
      <c r="P822" s="407"/>
      <c r="Q822" s="407"/>
      <c r="R822" s="407"/>
      <c r="S822" s="407"/>
      <c r="T822" s="407"/>
      <c r="U822" s="407"/>
      <c r="V822" s="407"/>
      <c r="W822" s="407"/>
      <c r="X822" s="407"/>
      <c r="Y822" s="407"/>
      <c r="Z822" s="407"/>
    </row>
    <row r="823" spans="1:26" ht="12.75" customHeight="1">
      <c r="A823" s="407"/>
      <c r="B823" s="407"/>
      <c r="C823" s="544"/>
      <c r="D823" s="544"/>
      <c r="E823" s="544"/>
      <c r="F823" s="407"/>
      <c r="G823" s="407"/>
      <c r="H823" s="407"/>
      <c r="I823" s="407"/>
      <c r="J823" s="407"/>
      <c r="K823" s="407"/>
      <c r="L823" s="407"/>
      <c r="M823" s="407"/>
      <c r="N823" s="407"/>
      <c r="O823" s="407"/>
      <c r="P823" s="407"/>
      <c r="Q823" s="407"/>
      <c r="R823" s="407"/>
      <c r="S823" s="407"/>
      <c r="T823" s="407"/>
      <c r="U823" s="407"/>
      <c r="V823" s="407"/>
      <c r="W823" s="407"/>
      <c r="X823" s="407"/>
      <c r="Y823" s="407"/>
      <c r="Z823" s="407"/>
    </row>
    <row r="824" spans="1:26" ht="12.75" customHeight="1">
      <c r="A824" s="407"/>
      <c r="B824" s="407"/>
      <c r="C824" s="544"/>
      <c r="D824" s="544"/>
      <c r="E824" s="544"/>
      <c r="F824" s="407"/>
      <c r="G824" s="407"/>
      <c r="H824" s="407"/>
      <c r="I824" s="407"/>
      <c r="J824" s="407"/>
      <c r="K824" s="407"/>
      <c r="L824" s="407"/>
      <c r="M824" s="407"/>
      <c r="N824" s="407"/>
      <c r="O824" s="407"/>
      <c r="P824" s="407"/>
      <c r="Q824" s="407"/>
      <c r="R824" s="407"/>
      <c r="S824" s="407"/>
      <c r="T824" s="407"/>
      <c r="U824" s="407"/>
      <c r="V824" s="407"/>
      <c r="W824" s="407"/>
      <c r="X824" s="407"/>
      <c r="Y824" s="407"/>
      <c r="Z824" s="407"/>
    </row>
    <row r="825" spans="1:26" ht="12.75" customHeight="1">
      <c r="A825" s="407"/>
      <c r="B825" s="407"/>
      <c r="C825" s="544"/>
      <c r="D825" s="544"/>
      <c r="E825" s="544"/>
      <c r="F825" s="407"/>
      <c r="G825" s="407"/>
      <c r="H825" s="407"/>
      <c r="I825" s="407"/>
      <c r="J825" s="407"/>
      <c r="K825" s="407"/>
      <c r="L825" s="407"/>
      <c r="M825" s="407"/>
      <c r="N825" s="407"/>
      <c r="O825" s="407"/>
      <c r="P825" s="407"/>
      <c r="Q825" s="407"/>
      <c r="R825" s="407"/>
      <c r="S825" s="407"/>
      <c r="T825" s="407"/>
      <c r="U825" s="407"/>
      <c r="V825" s="407"/>
      <c r="W825" s="407"/>
      <c r="X825" s="407"/>
      <c r="Y825" s="407"/>
      <c r="Z825" s="407"/>
    </row>
    <row r="826" spans="1:26" ht="12.75" customHeight="1">
      <c r="A826" s="407"/>
      <c r="B826" s="407"/>
      <c r="C826" s="544"/>
      <c r="D826" s="544"/>
      <c r="E826" s="544"/>
      <c r="F826" s="407"/>
      <c r="G826" s="407"/>
      <c r="H826" s="407"/>
      <c r="I826" s="407"/>
      <c r="J826" s="407"/>
      <c r="K826" s="407"/>
      <c r="L826" s="407"/>
      <c r="M826" s="407"/>
      <c r="N826" s="407"/>
      <c r="O826" s="407"/>
      <c r="P826" s="407"/>
      <c r="Q826" s="407"/>
      <c r="R826" s="407"/>
      <c r="S826" s="407"/>
      <c r="T826" s="407"/>
      <c r="U826" s="407"/>
      <c r="V826" s="407"/>
      <c r="W826" s="407"/>
      <c r="X826" s="407"/>
      <c r="Y826" s="407"/>
      <c r="Z826" s="407"/>
    </row>
    <row r="827" spans="1:26" ht="12.75" customHeight="1">
      <c r="A827" s="407"/>
      <c r="B827" s="407"/>
      <c r="C827" s="544"/>
      <c r="D827" s="544"/>
      <c r="E827" s="544"/>
      <c r="F827" s="407"/>
      <c r="G827" s="407"/>
      <c r="H827" s="407"/>
      <c r="I827" s="407"/>
      <c r="J827" s="407"/>
      <c r="K827" s="407"/>
      <c r="L827" s="407"/>
      <c r="M827" s="407"/>
      <c r="N827" s="407"/>
      <c r="O827" s="407"/>
      <c r="P827" s="407"/>
      <c r="Q827" s="407"/>
      <c r="R827" s="407"/>
      <c r="S827" s="407"/>
      <c r="T827" s="407"/>
      <c r="U827" s="407"/>
      <c r="V827" s="407"/>
      <c r="W827" s="407"/>
      <c r="X827" s="407"/>
      <c r="Y827" s="407"/>
      <c r="Z827" s="407"/>
    </row>
    <row r="828" spans="1:26" ht="12.75" customHeight="1">
      <c r="A828" s="407"/>
      <c r="B828" s="407"/>
      <c r="C828" s="544"/>
      <c r="D828" s="544"/>
      <c r="E828" s="544"/>
      <c r="F828" s="407"/>
      <c r="G828" s="407"/>
      <c r="H828" s="407"/>
      <c r="I828" s="407"/>
      <c r="J828" s="407"/>
      <c r="K828" s="407"/>
      <c r="L828" s="407"/>
      <c r="M828" s="407"/>
      <c r="N828" s="407"/>
      <c r="O828" s="407"/>
      <c r="P828" s="407"/>
      <c r="Q828" s="407"/>
      <c r="R828" s="407"/>
      <c r="S828" s="407"/>
      <c r="T828" s="407"/>
      <c r="U828" s="407"/>
      <c r="V828" s="407"/>
      <c r="W828" s="407"/>
      <c r="X828" s="407"/>
      <c r="Y828" s="407"/>
      <c r="Z828" s="407"/>
    </row>
    <row r="829" spans="1:26" ht="12.75" customHeight="1">
      <c r="A829" s="407"/>
      <c r="B829" s="407"/>
      <c r="C829" s="544"/>
      <c r="D829" s="544"/>
      <c r="E829" s="544"/>
      <c r="F829" s="407"/>
      <c r="G829" s="407"/>
      <c r="H829" s="407"/>
      <c r="I829" s="407"/>
      <c r="J829" s="407"/>
      <c r="K829" s="407"/>
      <c r="L829" s="407"/>
      <c r="M829" s="407"/>
      <c r="N829" s="407"/>
      <c r="O829" s="407"/>
      <c r="P829" s="407"/>
      <c r="Q829" s="407"/>
      <c r="R829" s="407"/>
      <c r="S829" s="407"/>
      <c r="T829" s="407"/>
      <c r="U829" s="407"/>
      <c r="V829" s="407"/>
      <c r="W829" s="407"/>
      <c r="X829" s="407"/>
      <c r="Y829" s="407"/>
      <c r="Z829" s="407"/>
    </row>
    <row r="830" spans="1:26" ht="12.75" customHeight="1">
      <c r="A830" s="407"/>
      <c r="B830" s="407"/>
      <c r="C830" s="544"/>
      <c r="D830" s="544"/>
      <c r="E830" s="544"/>
      <c r="F830" s="407"/>
      <c r="G830" s="407"/>
      <c r="H830" s="407"/>
      <c r="I830" s="407"/>
      <c r="J830" s="407"/>
      <c r="K830" s="407"/>
      <c r="L830" s="407"/>
      <c r="M830" s="407"/>
      <c r="N830" s="407"/>
      <c r="O830" s="407"/>
      <c r="P830" s="407"/>
      <c r="Q830" s="407"/>
      <c r="R830" s="407"/>
      <c r="S830" s="407"/>
      <c r="T830" s="407"/>
      <c r="U830" s="407"/>
      <c r="V830" s="407"/>
      <c r="W830" s="407"/>
      <c r="X830" s="407"/>
      <c r="Y830" s="407"/>
      <c r="Z830" s="407"/>
    </row>
    <row r="831" spans="1:26" ht="12.75" customHeight="1">
      <c r="A831" s="407"/>
      <c r="B831" s="407"/>
      <c r="C831" s="544"/>
      <c r="D831" s="544"/>
      <c r="E831" s="544"/>
      <c r="F831" s="407"/>
      <c r="G831" s="407"/>
      <c r="H831" s="407"/>
      <c r="I831" s="407"/>
      <c r="J831" s="407"/>
      <c r="K831" s="407"/>
      <c r="L831" s="407"/>
      <c r="M831" s="407"/>
      <c r="N831" s="407"/>
      <c r="O831" s="407"/>
      <c r="P831" s="407"/>
      <c r="Q831" s="407"/>
      <c r="R831" s="407"/>
      <c r="S831" s="407"/>
      <c r="T831" s="407"/>
      <c r="U831" s="407"/>
      <c r="V831" s="407"/>
      <c r="W831" s="407"/>
      <c r="X831" s="407"/>
      <c r="Y831" s="407"/>
      <c r="Z831" s="407"/>
    </row>
    <row r="832" spans="1:26" ht="12.75" customHeight="1">
      <c r="A832" s="407"/>
      <c r="B832" s="407"/>
      <c r="C832" s="544"/>
      <c r="D832" s="544"/>
      <c r="E832" s="544"/>
      <c r="F832" s="407"/>
      <c r="G832" s="407"/>
      <c r="H832" s="407"/>
      <c r="I832" s="407"/>
      <c r="J832" s="407"/>
      <c r="K832" s="407"/>
      <c r="L832" s="407"/>
      <c r="M832" s="407"/>
      <c r="N832" s="407"/>
      <c r="O832" s="407"/>
      <c r="P832" s="407"/>
      <c r="Q832" s="407"/>
      <c r="R832" s="407"/>
      <c r="S832" s="407"/>
      <c r="T832" s="407"/>
      <c r="U832" s="407"/>
      <c r="V832" s="407"/>
      <c r="W832" s="407"/>
      <c r="X832" s="407"/>
      <c r="Y832" s="407"/>
      <c r="Z832" s="407"/>
    </row>
    <row r="833" spans="1:26" ht="12.75" customHeight="1">
      <c r="A833" s="407"/>
      <c r="B833" s="407"/>
      <c r="C833" s="544"/>
      <c r="D833" s="544"/>
      <c r="E833" s="544"/>
      <c r="F833" s="407"/>
      <c r="G833" s="407"/>
      <c r="H833" s="407"/>
      <c r="I833" s="407"/>
      <c r="J833" s="407"/>
      <c r="K833" s="407"/>
      <c r="L833" s="407"/>
      <c r="M833" s="407"/>
      <c r="N833" s="407"/>
      <c r="O833" s="407"/>
      <c r="P833" s="407"/>
      <c r="Q833" s="407"/>
      <c r="R833" s="407"/>
      <c r="S833" s="407"/>
      <c r="T833" s="407"/>
      <c r="U833" s="407"/>
      <c r="V833" s="407"/>
      <c r="W833" s="407"/>
      <c r="X833" s="407"/>
      <c r="Y833" s="407"/>
      <c r="Z833" s="407"/>
    </row>
    <row r="834" spans="1:26" ht="12.75" customHeight="1">
      <c r="A834" s="407"/>
      <c r="B834" s="407"/>
      <c r="C834" s="544"/>
      <c r="D834" s="544"/>
      <c r="E834" s="544"/>
      <c r="F834" s="407"/>
      <c r="G834" s="407"/>
      <c r="H834" s="407"/>
      <c r="I834" s="407"/>
      <c r="J834" s="407"/>
      <c r="K834" s="407"/>
      <c r="L834" s="407"/>
      <c r="M834" s="407"/>
      <c r="N834" s="407"/>
      <c r="O834" s="407"/>
      <c r="P834" s="407"/>
      <c r="Q834" s="407"/>
      <c r="R834" s="407"/>
      <c r="S834" s="407"/>
      <c r="T834" s="407"/>
      <c r="U834" s="407"/>
      <c r="V834" s="407"/>
      <c r="W834" s="407"/>
      <c r="X834" s="407"/>
      <c r="Y834" s="407"/>
      <c r="Z834" s="407"/>
    </row>
    <row r="835" spans="1:26" ht="12.75" customHeight="1">
      <c r="A835" s="407"/>
      <c r="B835" s="407"/>
      <c r="C835" s="544"/>
      <c r="D835" s="544"/>
      <c r="E835" s="544"/>
      <c r="F835" s="407"/>
      <c r="G835" s="407"/>
      <c r="H835" s="407"/>
      <c r="I835" s="407"/>
      <c r="J835" s="407"/>
      <c r="K835" s="407"/>
      <c r="L835" s="407"/>
      <c r="M835" s="407"/>
      <c r="N835" s="407"/>
      <c r="O835" s="407"/>
      <c r="P835" s="407"/>
      <c r="Q835" s="407"/>
      <c r="R835" s="407"/>
      <c r="S835" s="407"/>
      <c r="T835" s="407"/>
      <c r="U835" s="407"/>
      <c r="V835" s="407"/>
      <c r="W835" s="407"/>
      <c r="X835" s="407"/>
      <c r="Y835" s="407"/>
      <c r="Z835" s="407"/>
    </row>
    <row r="836" spans="1:26" ht="12.75" customHeight="1">
      <c r="A836" s="407"/>
      <c r="B836" s="407"/>
      <c r="C836" s="544"/>
      <c r="D836" s="544"/>
      <c r="E836" s="544"/>
      <c r="F836" s="407"/>
      <c r="G836" s="407"/>
      <c r="H836" s="407"/>
      <c r="I836" s="407"/>
      <c r="J836" s="407"/>
      <c r="K836" s="407"/>
      <c r="L836" s="407"/>
      <c r="M836" s="407"/>
      <c r="N836" s="407"/>
      <c r="O836" s="407"/>
      <c r="P836" s="407"/>
      <c r="Q836" s="407"/>
      <c r="R836" s="407"/>
      <c r="S836" s="407"/>
      <c r="T836" s="407"/>
      <c r="U836" s="407"/>
      <c r="V836" s="407"/>
      <c r="W836" s="407"/>
      <c r="X836" s="407"/>
      <c r="Y836" s="407"/>
      <c r="Z836" s="407"/>
    </row>
    <row r="837" spans="1:26" ht="12.75" customHeight="1">
      <c r="A837" s="407"/>
      <c r="B837" s="407"/>
      <c r="C837" s="544"/>
      <c r="D837" s="544"/>
      <c r="E837" s="544"/>
      <c r="F837" s="407"/>
      <c r="G837" s="407"/>
      <c r="H837" s="407"/>
      <c r="I837" s="407"/>
      <c r="J837" s="407"/>
      <c r="K837" s="407"/>
      <c r="L837" s="407"/>
      <c r="M837" s="407"/>
      <c r="N837" s="407"/>
      <c r="O837" s="407"/>
      <c r="P837" s="407"/>
      <c r="Q837" s="407"/>
      <c r="R837" s="407"/>
      <c r="S837" s="407"/>
      <c r="T837" s="407"/>
      <c r="U837" s="407"/>
      <c r="V837" s="407"/>
      <c r="W837" s="407"/>
      <c r="X837" s="407"/>
      <c r="Y837" s="407"/>
      <c r="Z837" s="407"/>
    </row>
    <row r="838" spans="1:26" ht="12.75" customHeight="1">
      <c r="A838" s="407"/>
      <c r="B838" s="407"/>
      <c r="C838" s="544"/>
      <c r="D838" s="544"/>
      <c r="E838" s="544"/>
      <c r="F838" s="407"/>
      <c r="G838" s="407"/>
      <c r="H838" s="407"/>
      <c r="I838" s="407"/>
      <c r="J838" s="407"/>
      <c r="K838" s="407"/>
      <c r="L838" s="407"/>
      <c r="M838" s="407"/>
      <c r="N838" s="407"/>
      <c r="O838" s="407"/>
      <c r="P838" s="407"/>
      <c r="Q838" s="407"/>
      <c r="R838" s="407"/>
      <c r="S838" s="407"/>
      <c r="T838" s="407"/>
      <c r="U838" s="407"/>
      <c r="V838" s="407"/>
      <c r="W838" s="407"/>
      <c r="X838" s="407"/>
      <c r="Y838" s="407"/>
      <c r="Z838" s="407"/>
    </row>
    <row r="839" spans="1:26" ht="12.75" customHeight="1">
      <c r="A839" s="407"/>
      <c r="B839" s="407"/>
      <c r="C839" s="544"/>
      <c r="D839" s="544"/>
      <c r="E839" s="544"/>
      <c r="F839" s="407"/>
      <c r="G839" s="407"/>
      <c r="H839" s="407"/>
      <c r="I839" s="407"/>
      <c r="J839" s="407"/>
      <c r="K839" s="407"/>
      <c r="L839" s="407"/>
      <c r="M839" s="407"/>
      <c r="N839" s="407"/>
      <c r="O839" s="407"/>
      <c r="P839" s="407"/>
      <c r="Q839" s="407"/>
      <c r="R839" s="407"/>
      <c r="S839" s="407"/>
      <c r="T839" s="407"/>
      <c r="U839" s="407"/>
      <c r="V839" s="407"/>
      <c r="W839" s="407"/>
      <c r="X839" s="407"/>
      <c r="Y839" s="407"/>
      <c r="Z839" s="407"/>
    </row>
    <row r="840" spans="1:26" ht="12.75" customHeight="1">
      <c r="A840" s="407"/>
      <c r="B840" s="407"/>
      <c r="C840" s="544"/>
      <c r="D840" s="544"/>
      <c r="E840" s="544"/>
      <c r="F840" s="407"/>
      <c r="G840" s="407"/>
      <c r="H840" s="407"/>
      <c r="I840" s="407"/>
      <c r="J840" s="407"/>
      <c r="K840" s="407"/>
      <c r="L840" s="407"/>
      <c r="M840" s="407"/>
      <c r="N840" s="407"/>
      <c r="O840" s="407"/>
      <c r="P840" s="407"/>
      <c r="Q840" s="407"/>
      <c r="R840" s="407"/>
      <c r="S840" s="407"/>
      <c r="T840" s="407"/>
      <c r="U840" s="407"/>
      <c r="V840" s="407"/>
      <c r="W840" s="407"/>
      <c r="X840" s="407"/>
      <c r="Y840" s="407"/>
      <c r="Z840" s="407"/>
    </row>
    <row r="841" spans="1:26" ht="12.75" customHeight="1">
      <c r="A841" s="407"/>
      <c r="B841" s="407"/>
      <c r="C841" s="544"/>
      <c r="D841" s="544"/>
      <c r="E841" s="544"/>
      <c r="F841" s="407"/>
      <c r="G841" s="407"/>
      <c r="H841" s="407"/>
      <c r="I841" s="407"/>
      <c r="J841" s="407"/>
      <c r="K841" s="407"/>
      <c r="L841" s="407"/>
      <c r="M841" s="407"/>
      <c r="N841" s="407"/>
      <c r="O841" s="407"/>
      <c r="P841" s="407"/>
      <c r="Q841" s="407"/>
      <c r="R841" s="407"/>
      <c r="S841" s="407"/>
      <c r="T841" s="407"/>
      <c r="U841" s="407"/>
      <c r="V841" s="407"/>
      <c r="W841" s="407"/>
      <c r="X841" s="407"/>
      <c r="Y841" s="407"/>
      <c r="Z841" s="407"/>
    </row>
    <row r="842" spans="1:26" ht="12.75" customHeight="1">
      <c r="A842" s="407"/>
      <c r="B842" s="407"/>
      <c r="C842" s="544"/>
      <c r="D842" s="544"/>
      <c r="E842" s="544"/>
      <c r="F842" s="407"/>
      <c r="G842" s="407"/>
      <c r="H842" s="407"/>
      <c r="I842" s="407"/>
      <c r="J842" s="407"/>
      <c r="K842" s="407"/>
      <c r="L842" s="407"/>
      <c r="M842" s="407"/>
      <c r="N842" s="407"/>
      <c r="O842" s="407"/>
      <c r="P842" s="407"/>
      <c r="Q842" s="407"/>
      <c r="R842" s="407"/>
      <c r="S842" s="407"/>
      <c r="T842" s="407"/>
      <c r="U842" s="407"/>
      <c r="V842" s="407"/>
      <c r="W842" s="407"/>
      <c r="X842" s="407"/>
      <c r="Y842" s="407"/>
      <c r="Z842" s="407"/>
    </row>
    <row r="843" spans="1:26" ht="12.75" customHeight="1">
      <c r="A843" s="407"/>
      <c r="B843" s="407"/>
      <c r="C843" s="544"/>
      <c r="D843" s="544"/>
      <c r="E843" s="544"/>
      <c r="F843" s="407"/>
      <c r="G843" s="407"/>
      <c r="H843" s="407"/>
      <c r="I843" s="407"/>
      <c r="J843" s="407"/>
      <c r="K843" s="407"/>
      <c r="L843" s="407"/>
      <c r="M843" s="407"/>
      <c r="N843" s="407"/>
      <c r="O843" s="407"/>
      <c r="P843" s="407"/>
      <c r="Q843" s="407"/>
      <c r="R843" s="407"/>
      <c r="S843" s="407"/>
      <c r="T843" s="407"/>
      <c r="U843" s="407"/>
      <c r="V843" s="407"/>
      <c r="W843" s="407"/>
      <c r="X843" s="407"/>
      <c r="Y843" s="407"/>
      <c r="Z843" s="407"/>
    </row>
    <row r="844" spans="1:26" ht="12.75" customHeight="1">
      <c r="A844" s="407"/>
      <c r="B844" s="407"/>
      <c r="C844" s="544"/>
      <c r="D844" s="544"/>
      <c r="E844" s="544"/>
      <c r="F844" s="407"/>
      <c r="G844" s="407"/>
      <c r="H844" s="407"/>
      <c r="I844" s="407"/>
      <c r="J844" s="407"/>
      <c r="K844" s="407"/>
      <c r="L844" s="407"/>
      <c r="M844" s="407"/>
      <c r="N844" s="407"/>
      <c r="O844" s="407"/>
      <c r="P844" s="407"/>
      <c r="Q844" s="407"/>
      <c r="R844" s="407"/>
      <c r="S844" s="407"/>
      <c r="T844" s="407"/>
      <c r="U844" s="407"/>
      <c r="V844" s="407"/>
      <c r="W844" s="407"/>
      <c r="X844" s="407"/>
      <c r="Y844" s="407"/>
      <c r="Z844" s="407"/>
    </row>
    <row r="845" spans="1:26" ht="12.75" customHeight="1">
      <c r="A845" s="407"/>
      <c r="B845" s="407"/>
      <c r="C845" s="544"/>
      <c r="D845" s="544"/>
      <c r="E845" s="544"/>
      <c r="F845" s="407"/>
      <c r="G845" s="407"/>
      <c r="H845" s="407"/>
      <c r="I845" s="407"/>
      <c r="J845" s="407"/>
      <c r="K845" s="407"/>
      <c r="L845" s="407"/>
      <c r="M845" s="407"/>
      <c r="N845" s="407"/>
      <c r="O845" s="407"/>
      <c r="P845" s="407"/>
      <c r="Q845" s="407"/>
      <c r="R845" s="407"/>
      <c r="S845" s="407"/>
      <c r="T845" s="407"/>
      <c r="U845" s="407"/>
      <c r="V845" s="407"/>
      <c r="W845" s="407"/>
      <c r="X845" s="407"/>
      <c r="Y845" s="407"/>
      <c r="Z845" s="407"/>
    </row>
    <row r="846" spans="1:26" ht="12.75" customHeight="1">
      <c r="A846" s="407"/>
      <c r="B846" s="407"/>
      <c r="C846" s="544"/>
      <c r="D846" s="544"/>
      <c r="E846" s="544"/>
      <c r="F846" s="407"/>
      <c r="G846" s="407"/>
      <c r="H846" s="407"/>
      <c r="I846" s="407"/>
      <c r="J846" s="407"/>
      <c r="K846" s="407"/>
      <c r="L846" s="407"/>
      <c r="M846" s="407"/>
      <c r="N846" s="407"/>
      <c r="O846" s="407"/>
      <c r="P846" s="407"/>
      <c r="Q846" s="407"/>
      <c r="R846" s="407"/>
      <c r="S846" s="407"/>
      <c r="T846" s="407"/>
      <c r="U846" s="407"/>
      <c r="V846" s="407"/>
      <c r="W846" s="407"/>
      <c r="X846" s="407"/>
      <c r="Y846" s="407"/>
      <c r="Z846" s="407"/>
    </row>
    <row r="847" spans="1:26" ht="12.75" customHeight="1">
      <c r="A847" s="407"/>
      <c r="B847" s="407"/>
      <c r="C847" s="544"/>
      <c r="D847" s="544"/>
      <c r="E847" s="544"/>
      <c r="F847" s="407"/>
      <c r="G847" s="407"/>
      <c r="H847" s="407"/>
      <c r="I847" s="407"/>
      <c r="J847" s="407"/>
      <c r="K847" s="407"/>
      <c r="L847" s="407"/>
      <c r="M847" s="407"/>
      <c r="N847" s="407"/>
      <c r="O847" s="407"/>
      <c r="P847" s="407"/>
      <c r="Q847" s="407"/>
      <c r="R847" s="407"/>
      <c r="S847" s="407"/>
      <c r="T847" s="407"/>
      <c r="U847" s="407"/>
      <c r="V847" s="407"/>
      <c r="W847" s="407"/>
      <c r="X847" s="407"/>
      <c r="Y847" s="407"/>
      <c r="Z847" s="407"/>
    </row>
    <row r="848" spans="1:26" ht="12.75" customHeight="1">
      <c r="A848" s="407"/>
      <c r="B848" s="407"/>
      <c r="C848" s="544"/>
      <c r="D848" s="544"/>
      <c r="E848" s="544"/>
      <c r="F848" s="407"/>
      <c r="G848" s="407"/>
      <c r="H848" s="407"/>
      <c r="I848" s="407"/>
      <c r="J848" s="407"/>
      <c r="K848" s="407"/>
      <c r="L848" s="407"/>
      <c r="M848" s="407"/>
      <c r="N848" s="407"/>
      <c r="O848" s="407"/>
      <c r="P848" s="407"/>
      <c r="Q848" s="407"/>
      <c r="R848" s="407"/>
      <c r="S848" s="407"/>
      <c r="T848" s="407"/>
      <c r="U848" s="407"/>
      <c r="V848" s="407"/>
      <c r="W848" s="407"/>
      <c r="X848" s="407"/>
      <c r="Y848" s="407"/>
      <c r="Z848" s="407"/>
    </row>
    <row r="849" spans="1:26" ht="12.75" customHeight="1">
      <c r="A849" s="407"/>
      <c r="B849" s="407"/>
      <c r="C849" s="544"/>
      <c r="D849" s="544"/>
      <c r="E849" s="544"/>
      <c r="F849" s="407"/>
      <c r="G849" s="407"/>
      <c r="H849" s="407"/>
      <c r="I849" s="407"/>
      <c r="J849" s="407"/>
      <c r="K849" s="407"/>
      <c r="L849" s="407"/>
      <c r="M849" s="407"/>
      <c r="N849" s="407"/>
      <c r="O849" s="407"/>
      <c r="P849" s="407"/>
      <c r="Q849" s="407"/>
      <c r="R849" s="407"/>
      <c r="S849" s="407"/>
      <c r="T849" s="407"/>
      <c r="U849" s="407"/>
      <c r="V849" s="407"/>
      <c r="W849" s="407"/>
      <c r="X849" s="407"/>
      <c r="Y849" s="407"/>
      <c r="Z849" s="407"/>
    </row>
    <row r="850" spans="1:26" ht="12.75" customHeight="1">
      <c r="A850" s="407"/>
      <c r="B850" s="407"/>
      <c r="C850" s="544"/>
      <c r="D850" s="544"/>
      <c r="E850" s="544"/>
      <c r="F850" s="407"/>
      <c r="G850" s="407"/>
      <c r="H850" s="407"/>
      <c r="I850" s="407"/>
      <c r="J850" s="407"/>
      <c r="K850" s="407"/>
      <c r="L850" s="407"/>
      <c r="M850" s="407"/>
      <c r="N850" s="407"/>
      <c r="O850" s="407"/>
      <c r="P850" s="407"/>
      <c r="Q850" s="407"/>
      <c r="R850" s="407"/>
      <c r="S850" s="407"/>
      <c r="T850" s="407"/>
      <c r="U850" s="407"/>
      <c r="V850" s="407"/>
      <c r="W850" s="407"/>
      <c r="X850" s="407"/>
      <c r="Y850" s="407"/>
      <c r="Z850" s="407"/>
    </row>
    <row r="851" spans="1:26" ht="12.75" customHeight="1">
      <c r="A851" s="407"/>
      <c r="B851" s="407"/>
      <c r="C851" s="544"/>
      <c r="D851" s="544"/>
      <c r="E851" s="544"/>
      <c r="F851" s="407"/>
      <c r="G851" s="407"/>
      <c r="H851" s="407"/>
      <c r="I851" s="407"/>
      <c r="J851" s="407"/>
      <c r="K851" s="407"/>
      <c r="L851" s="407"/>
      <c r="M851" s="407"/>
      <c r="N851" s="407"/>
      <c r="O851" s="407"/>
      <c r="P851" s="407"/>
      <c r="Q851" s="407"/>
      <c r="R851" s="407"/>
      <c r="S851" s="407"/>
      <c r="T851" s="407"/>
      <c r="U851" s="407"/>
      <c r="V851" s="407"/>
      <c r="W851" s="407"/>
      <c r="X851" s="407"/>
      <c r="Y851" s="407"/>
      <c r="Z851" s="407"/>
    </row>
    <row r="852" spans="1:26" ht="12.75" customHeight="1">
      <c r="A852" s="407"/>
      <c r="B852" s="407"/>
      <c r="C852" s="544"/>
      <c r="D852" s="544"/>
      <c r="E852" s="544"/>
      <c r="F852" s="407"/>
      <c r="G852" s="407"/>
      <c r="H852" s="407"/>
      <c r="I852" s="407"/>
      <c r="J852" s="407"/>
      <c r="K852" s="407"/>
      <c r="L852" s="407"/>
      <c r="M852" s="407"/>
      <c r="N852" s="407"/>
      <c r="O852" s="407"/>
      <c r="P852" s="407"/>
      <c r="Q852" s="407"/>
      <c r="R852" s="407"/>
      <c r="S852" s="407"/>
      <c r="T852" s="407"/>
      <c r="U852" s="407"/>
      <c r="V852" s="407"/>
      <c r="W852" s="407"/>
      <c r="X852" s="407"/>
      <c r="Y852" s="407"/>
      <c r="Z852" s="407"/>
    </row>
    <row r="853" spans="1:26" ht="12.75" customHeight="1">
      <c r="A853" s="407"/>
      <c r="B853" s="407"/>
      <c r="C853" s="544"/>
      <c r="D853" s="544"/>
      <c r="E853" s="544"/>
      <c r="F853" s="407"/>
      <c r="G853" s="407"/>
      <c r="H853" s="407"/>
      <c r="I853" s="407"/>
      <c r="J853" s="407"/>
      <c r="K853" s="407"/>
      <c r="L853" s="407"/>
      <c r="M853" s="407"/>
      <c r="N853" s="407"/>
      <c r="O853" s="407"/>
      <c r="P853" s="407"/>
      <c r="Q853" s="407"/>
      <c r="R853" s="407"/>
      <c r="S853" s="407"/>
      <c r="T853" s="407"/>
      <c r="U853" s="407"/>
      <c r="V853" s="407"/>
      <c r="W853" s="407"/>
      <c r="X853" s="407"/>
      <c r="Y853" s="407"/>
      <c r="Z853" s="407"/>
    </row>
    <row r="854" spans="1:26" ht="12.75" customHeight="1">
      <c r="A854" s="407"/>
      <c r="B854" s="407"/>
      <c r="C854" s="544"/>
      <c r="D854" s="544"/>
      <c r="E854" s="544"/>
      <c r="F854" s="407"/>
      <c r="G854" s="407"/>
      <c r="H854" s="407"/>
      <c r="I854" s="407"/>
      <c r="J854" s="407"/>
      <c r="K854" s="407"/>
      <c r="L854" s="407"/>
      <c r="M854" s="407"/>
      <c r="N854" s="407"/>
      <c r="O854" s="407"/>
      <c r="P854" s="407"/>
      <c r="Q854" s="407"/>
      <c r="R854" s="407"/>
      <c r="S854" s="407"/>
      <c r="T854" s="407"/>
      <c r="U854" s="407"/>
      <c r="V854" s="407"/>
      <c r="W854" s="407"/>
      <c r="X854" s="407"/>
      <c r="Y854" s="407"/>
      <c r="Z854" s="407"/>
    </row>
    <row r="855" spans="1:26" ht="12.75" customHeight="1">
      <c r="A855" s="407"/>
      <c r="B855" s="407"/>
      <c r="C855" s="544"/>
      <c r="D855" s="544"/>
      <c r="E855" s="544"/>
      <c r="F855" s="407"/>
      <c r="G855" s="407"/>
      <c r="H855" s="407"/>
      <c r="I855" s="407"/>
      <c r="J855" s="407"/>
      <c r="K855" s="407"/>
      <c r="L855" s="407"/>
      <c r="M855" s="407"/>
      <c r="N855" s="407"/>
      <c r="O855" s="407"/>
      <c r="P855" s="407"/>
      <c r="Q855" s="407"/>
      <c r="R855" s="407"/>
      <c r="S855" s="407"/>
      <c r="T855" s="407"/>
      <c r="U855" s="407"/>
      <c r="V855" s="407"/>
      <c r="W855" s="407"/>
      <c r="X855" s="407"/>
      <c r="Y855" s="407"/>
      <c r="Z855" s="407"/>
    </row>
    <row r="856" spans="1:26" ht="12.75" customHeight="1">
      <c r="A856" s="407"/>
      <c r="B856" s="407"/>
      <c r="C856" s="544"/>
      <c r="D856" s="544"/>
      <c r="E856" s="544"/>
      <c r="F856" s="407"/>
      <c r="G856" s="407"/>
      <c r="H856" s="407"/>
      <c r="I856" s="407"/>
      <c r="J856" s="407"/>
      <c r="K856" s="407"/>
      <c r="L856" s="407"/>
      <c r="M856" s="407"/>
      <c r="N856" s="407"/>
      <c r="O856" s="407"/>
      <c r="P856" s="407"/>
      <c r="Q856" s="407"/>
      <c r="R856" s="407"/>
      <c r="S856" s="407"/>
      <c r="T856" s="407"/>
      <c r="U856" s="407"/>
      <c r="V856" s="407"/>
      <c r="W856" s="407"/>
      <c r="X856" s="407"/>
      <c r="Y856" s="407"/>
      <c r="Z856" s="407"/>
    </row>
    <row r="857" spans="1:26" ht="12.75" customHeight="1">
      <c r="A857" s="407"/>
      <c r="B857" s="407"/>
      <c r="C857" s="544"/>
      <c r="D857" s="544"/>
      <c r="E857" s="544"/>
      <c r="F857" s="407"/>
      <c r="G857" s="407"/>
      <c r="H857" s="407"/>
      <c r="I857" s="407"/>
      <c r="J857" s="407"/>
      <c r="K857" s="407"/>
      <c r="L857" s="407"/>
      <c r="M857" s="407"/>
      <c r="N857" s="407"/>
      <c r="O857" s="407"/>
      <c r="P857" s="407"/>
      <c r="Q857" s="407"/>
      <c r="R857" s="407"/>
      <c r="S857" s="407"/>
      <c r="T857" s="407"/>
      <c r="U857" s="407"/>
      <c r="V857" s="407"/>
      <c r="W857" s="407"/>
      <c r="X857" s="407"/>
      <c r="Y857" s="407"/>
      <c r="Z857" s="407"/>
    </row>
    <row r="858" spans="1:26" ht="12.75" customHeight="1">
      <c r="A858" s="407"/>
      <c r="B858" s="407"/>
      <c r="C858" s="544"/>
      <c r="D858" s="544"/>
      <c r="E858" s="544"/>
      <c r="F858" s="407"/>
      <c r="G858" s="407"/>
      <c r="H858" s="407"/>
      <c r="I858" s="407"/>
      <c r="J858" s="407"/>
      <c r="K858" s="407"/>
      <c r="L858" s="407"/>
      <c r="M858" s="407"/>
      <c r="N858" s="407"/>
      <c r="O858" s="407"/>
      <c r="P858" s="407"/>
      <c r="Q858" s="407"/>
      <c r="R858" s="407"/>
      <c r="S858" s="407"/>
      <c r="T858" s="407"/>
      <c r="U858" s="407"/>
      <c r="V858" s="407"/>
      <c r="W858" s="407"/>
      <c r="X858" s="407"/>
      <c r="Y858" s="407"/>
      <c r="Z858" s="407"/>
    </row>
    <row r="859" spans="1:26" ht="12.75" customHeight="1">
      <c r="A859" s="407"/>
      <c r="B859" s="407"/>
      <c r="C859" s="544"/>
      <c r="D859" s="544"/>
      <c r="E859" s="544"/>
      <c r="F859" s="407"/>
      <c r="G859" s="407"/>
      <c r="H859" s="407"/>
      <c r="I859" s="407"/>
      <c r="J859" s="407"/>
      <c r="K859" s="407"/>
      <c r="L859" s="407"/>
      <c r="M859" s="407"/>
      <c r="N859" s="407"/>
      <c r="O859" s="407"/>
      <c r="P859" s="407"/>
      <c r="Q859" s="407"/>
      <c r="R859" s="407"/>
      <c r="S859" s="407"/>
      <c r="T859" s="407"/>
      <c r="U859" s="407"/>
      <c r="V859" s="407"/>
      <c r="W859" s="407"/>
      <c r="X859" s="407"/>
      <c r="Y859" s="407"/>
      <c r="Z859" s="407"/>
    </row>
    <row r="860" spans="1:26" ht="12.75" customHeight="1">
      <c r="A860" s="407"/>
      <c r="B860" s="407"/>
      <c r="C860" s="544"/>
      <c r="D860" s="544"/>
      <c r="E860" s="544"/>
      <c r="F860" s="407"/>
      <c r="G860" s="407"/>
      <c r="H860" s="407"/>
      <c r="I860" s="407"/>
      <c r="J860" s="407"/>
      <c r="K860" s="407"/>
      <c r="L860" s="407"/>
      <c r="M860" s="407"/>
      <c r="N860" s="407"/>
      <c r="O860" s="407"/>
      <c r="P860" s="407"/>
      <c r="Q860" s="407"/>
      <c r="R860" s="407"/>
      <c r="S860" s="407"/>
      <c r="T860" s="407"/>
      <c r="U860" s="407"/>
      <c r="V860" s="407"/>
      <c r="W860" s="407"/>
      <c r="X860" s="407"/>
      <c r="Y860" s="407"/>
      <c r="Z860" s="407"/>
    </row>
    <row r="861" spans="1:26" ht="12.75" customHeight="1">
      <c r="A861" s="407"/>
      <c r="B861" s="407"/>
      <c r="C861" s="544"/>
      <c r="D861" s="544"/>
      <c r="E861" s="544"/>
      <c r="F861" s="407"/>
      <c r="G861" s="407"/>
      <c r="H861" s="407"/>
      <c r="I861" s="407"/>
      <c r="J861" s="407"/>
      <c r="K861" s="407"/>
      <c r="L861" s="407"/>
      <c r="M861" s="407"/>
      <c r="N861" s="407"/>
      <c r="O861" s="407"/>
      <c r="P861" s="407"/>
      <c r="Q861" s="407"/>
      <c r="R861" s="407"/>
      <c r="S861" s="407"/>
      <c r="T861" s="407"/>
      <c r="U861" s="407"/>
      <c r="V861" s="407"/>
      <c r="W861" s="407"/>
      <c r="X861" s="407"/>
      <c r="Y861" s="407"/>
      <c r="Z861" s="407"/>
    </row>
    <row r="862" spans="1:26" ht="12.75" customHeight="1">
      <c r="A862" s="407"/>
      <c r="B862" s="407"/>
      <c r="C862" s="544"/>
      <c r="D862" s="544"/>
      <c r="E862" s="544"/>
      <c r="F862" s="407"/>
      <c r="G862" s="407"/>
      <c r="H862" s="407"/>
      <c r="I862" s="407"/>
      <c r="J862" s="407"/>
      <c r="K862" s="407"/>
      <c r="L862" s="407"/>
      <c r="M862" s="407"/>
      <c r="N862" s="407"/>
      <c r="O862" s="407"/>
      <c r="P862" s="407"/>
      <c r="Q862" s="407"/>
      <c r="R862" s="407"/>
      <c r="S862" s="407"/>
      <c r="T862" s="407"/>
      <c r="U862" s="407"/>
      <c r="V862" s="407"/>
      <c r="W862" s="407"/>
      <c r="X862" s="407"/>
      <c r="Y862" s="407"/>
      <c r="Z862" s="407"/>
    </row>
    <row r="863" spans="1:26" ht="12.75" customHeight="1">
      <c r="A863" s="407"/>
      <c r="B863" s="407"/>
      <c r="C863" s="544"/>
      <c r="D863" s="544"/>
      <c r="E863" s="544"/>
      <c r="F863" s="407"/>
      <c r="G863" s="407"/>
      <c r="H863" s="407"/>
      <c r="I863" s="407"/>
      <c r="J863" s="407"/>
      <c r="K863" s="407"/>
      <c r="L863" s="407"/>
      <c r="M863" s="407"/>
      <c r="N863" s="407"/>
      <c r="O863" s="407"/>
      <c r="P863" s="407"/>
      <c r="Q863" s="407"/>
      <c r="R863" s="407"/>
      <c r="S863" s="407"/>
      <c r="T863" s="407"/>
      <c r="U863" s="407"/>
      <c r="V863" s="407"/>
      <c r="W863" s="407"/>
      <c r="X863" s="407"/>
      <c r="Y863" s="407"/>
      <c r="Z863" s="407"/>
    </row>
    <row r="864" spans="1:26" ht="12.75" customHeight="1">
      <c r="A864" s="407"/>
      <c r="B864" s="407"/>
      <c r="C864" s="544"/>
      <c r="D864" s="544"/>
      <c r="E864" s="544"/>
      <c r="F864" s="407"/>
      <c r="G864" s="407"/>
      <c r="H864" s="407"/>
      <c r="I864" s="407"/>
      <c r="J864" s="407"/>
      <c r="K864" s="407"/>
      <c r="L864" s="407"/>
      <c r="M864" s="407"/>
      <c r="N864" s="407"/>
      <c r="O864" s="407"/>
      <c r="P864" s="407"/>
      <c r="Q864" s="407"/>
      <c r="R864" s="407"/>
      <c r="S864" s="407"/>
      <c r="T864" s="407"/>
      <c r="U864" s="407"/>
      <c r="V864" s="407"/>
      <c r="W864" s="407"/>
      <c r="X864" s="407"/>
      <c r="Y864" s="407"/>
      <c r="Z864" s="407"/>
    </row>
    <row r="865" spans="1:26" ht="12.75" customHeight="1">
      <c r="A865" s="407"/>
      <c r="B865" s="407"/>
      <c r="C865" s="544"/>
      <c r="D865" s="544"/>
      <c r="E865" s="544"/>
      <c r="F865" s="407"/>
      <c r="G865" s="407"/>
      <c r="H865" s="407"/>
      <c r="I865" s="407"/>
      <c r="J865" s="407"/>
      <c r="K865" s="407"/>
      <c r="L865" s="407"/>
      <c r="M865" s="407"/>
      <c r="N865" s="407"/>
      <c r="O865" s="407"/>
      <c r="P865" s="407"/>
      <c r="Q865" s="407"/>
      <c r="R865" s="407"/>
      <c r="S865" s="407"/>
      <c r="T865" s="407"/>
      <c r="U865" s="407"/>
      <c r="V865" s="407"/>
      <c r="W865" s="407"/>
      <c r="X865" s="407"/>
      <c r="Y865" s="407"/>
      <c r="Z865" s="407"/>
    </row>
    <row r="866" spans="1:26" ht="12.75" customHeight="1">
      <c r="A866" s="407"/>
      <c r="B866" s="407"/>
      <c r="C866" s="544"/>
      <c r="D866" s="544"/>
      <c r="E866" s="544"/>
      <c r="F866" s="407"/>
      <c r="G866" s="407"/>
      <c r="H866" s="407"/>
      <c r="I866" s="407"/>
      <c r="J866" s="407"/>
      <c r="K866" s="407"/>
      <c r="L866" s="407"/>
      <c r="M866" s="407"/>
      <c r="N866" s="407"/>
      <c r="O866" s="407"/>
      <c r="P866" s="407"/>
      <c r="Q866" s="407"/>
      <c r="R866" s="407"/>
      <c r="S866" s="407"/>
      <c r="T866" s="407"/>
      <c r="U866" s="407"/>
      <c r="V866" s="407"/>
      <c r="W866" s="407"/>
      <c r="X866" s="407"/>
      <c r="Y866" s="407"/>
      <c r="Z866" s="407"/>
    </row>
    <row r="867" spans="1:26" ht="12.75" customHeight="1">
      <c r="A867" s="407"/>
      <c r="B867" s="407"/>
      <c r="C867" s="544"/>
      <c r="D867" s="544"/>
      <c r="E867" s="544"/>
      <c r="F867" s="407"/>
      <c r="G867" s="407"/>
      <c r="H867" s="407"/>
      <c r="I867" s="407"/>
      <c r="J867" s="407"/>
      <c r="K867" s="407"/>
      <c r="L867" s="407"/>
      <c r="M867" s="407"/>
      <c r="N867" s="407"/>
      <c r="O867" s="407"/>
      <c r="P867" s="407"/>
      <c r="Q867" s="407"/>
      <c r="R867" s="407"/>
      <c r="S867" s="407"/>
      <c r="T867" s="407"/>
      <c r="U867" s="407"/>
      <c r="V867" s="407"/>
      <c r="W867" s="407"/>
      <c r="X867" s="407"/>
      <c r="Y867" s="407"/>
      <c r="Z867" s="407"/>
    </row>
    <row r="868" spans="1:26" ht="12.75" customHeight="1">
      <c r="A868" s="407"/>
      <c r="B868" s="407"/>
      <c r="C868" s="544"/>
      <c r="D868" s="544"/>
      <c r="E868" s="544"/>
      <c r="F868" s="407"/>
      <c r="G868" s="407"/>
      <c r="H868" s="407"/>
      <c r="I868" s="407"/>
      <c r="J868" s="407"/>
      <c r="K868" s="407"/>
      <c r="L868" s="407"/>
      <c r="M868" s="407"/>
      <c r="N868" s="407"/>
      <c r="O868" s="407"/>
      <c r="P868" s="407"/>
      <c r="Q868" s="407"/>
      <c r="R868" s="407"/>
      <c r="S868" s="407"/>
      <c r="T868" s="407"/>
      <c r="U868" s="407"/>
      <c r="V868" s="407"/>
      <c r="W868" s="407"/>
      <c r="X868" s="407"/>
      <c r="Y868" s="407"/>
      <c r="Z868" s="407"/>
    </row>
    <row r="869" spans="1:26" ht="12.75" customHeight="1">
      <c r="A869" s="407"/>
      <c r="B869" s="407"/>
      <c r="C869" s="544"/>
      <c r="D869" s="544"/>
      <c r="E869" s="544"/>
      <c r="F869" s="407"/>
      <c r="G869" s="407"/>
      <c r="H869" s="407"/>
      <c r="I869" s="407"/>
      <c r="J869" s="407"/>
      <c r="K869" s="407"/>
      <c r="L869" s="407"/>
      <c r="M869" s="407"/>
      <c r="N869" s="407"/>
      <c r="O869" s="407"/>
      <c r="P869" s="407"/>
      <c r="Q869" s="407"/>
      <c r="R869" s="407"/>
      <c r="S869" s="407"/>
      <c r="T869" s="407"/>
      <c r="U869" s="407"/>
      <c r="V869" s="407"/>
      <c r="W869" s="407"/>
      <c r="X869" s="407"/>
      <c r="Y869" s="407"/>
      <c r="Z869" s="407"/>
    </row>
    <row r="870" spans="1:26" ht="12.75" customHeight="1">
      <c r="A870" s="407"/>
      <c r="B870" s="407"/>
      <c r="C870" s="544"/>
      <c r="D870" s="544"/>
      <c r="E870" s="544"/>
      <c r="F870" s="407"/>
      <c r="G870" s="407"/>
      <c r="H870" s="407"/>
      <c r="I870" s="407"/>
      <c r="J870" s="407"/>
      <c r="K870" s="407"/>
      <c r="L870" s="407"/>
      <c r="M870" s="407"/>
      <c r="N870" s="407"/>
      <c r="O870" s="407"/>
      <c r="P870" s="407"/>
      <c r="Q870" s="407"/>
      <c r="R870" s="407"/>
      <c r="S870" s="407"/>
      <c r="T870" s="407"/>
      <c r="U870" s="407"/>
      <c r="V870" s="407"/>
      <c r="W870" s="407"/>
      <c r="X870" s="407"/>
      <c r="Y870" s="407"/>
      <c r="Z870" s="407"/>
    </row>
    <row r="871" spans="1:26" ht="12.75" customHeight="1">
      <c r="A871" s="407"/>
      <c r="B871" s="407"/>
      <c r="C871" s="544"/>
      <c r="D871" s="544"/>
      <c r="E871" s="544"/>
      <c r="F871" s="407"/>
      <c r="G871" s="407"/>
      <c r="H871" s="407"/>
      <c r="I871" s="407"/>
      <c r="J871" s="407"/>
      <c r="K871" s="407"/>
      <c r="L871" s="407"/>
      <c r="M871" s="407"/>
      <c r="N871" s="407"/>
      <c r="O871" s="407"/>
      <c r="P871" s="407"/>
      <c r="Q871" s="407"/>
      <c r="R871" s="407"/>
      <c r="S871" s="407"/>
      <c r="T871" s="407"/>
      <c r="U871" s="407"/>
      <c r="V871" s="407"/>
      <c r="W871" s="407"/>
      <c r="X871" s="407"/>
      <c r="Y871" s="407"/>
      <c r="Z871" s="407"/>
    </row>
    <row r="872" spans="1:26" ht="12.75" customHeight="1">
      <c r="A872" s="407"/>
      <c r="B872" s="407"/>
      <c r="C872" s="544"/>
      <c r="D872" s="544"/>
      <c r="E872" s="544"/>
      <c r="F872" s="407"/>
      <c r="G872" s="407"/>
      <c r="H872" s="407"/>
      <c r="I872" s="407"/>
      <c r="J872" s="407"/>
      <c r="K872" s="407"/>
      <c r="L872" s="407"/>
      <c r="M872" s="407"/>
      <c r="N872" s="407"/>
      <c r="O872" s="407"/>
      <c r="P872" s="407"/>
      <c r="Q872" s="407"/>
      <c r="R872" s="407"/>
      <c r="S872" s="407"/>
      <c r="T872" s="407"/>
      <c r="U872" s="407"/>
      <c r="V872" s="407"/>
      <c r="W872" s="407"/>
      <c r="X872" s="407"/>
      <c r="Y872" s="407"/>
      <c r="Z872" s="407"/>
    </row>
    <row r="873" spans="1:26" ht="12.75" customHeight="1">
      <c r="A873" s="407"/>
      <c r="B873" s="407"/>
      <c r="C873" s="544"/>
      <c r="D873" s="544"/>
      <c r="E873" s="544"/>
      <c r="F873" s="407"/>
      <c r="G873" s="407"/>
      <c r="H873" s="407"/>
      <c r="I873" s="407"/>
      <c r="J873" s="407"/>
      <c r="K873" s="407"/>
      <c r="L873" s="407"/>
      <c r="M873" s="407"/>
      <c r="N873" s="407"/>
      <c r="O873" s="407"/>
      <c r="P873" s="407"/>
      <c r="Q873" s="407"/>
      <c r="R873" s="407"/>
      <c r="S873" s="407"/>
      <c r="T873" s="407"/>
      <c r="U873" s="407"/>
      <c r="V873" s="407"/>
      <c r="W873" s="407"/>
      <c r="X873" s="407"/>
      <c r="Y873" s="407"/>
      <c r="Z873" s="407"/>
    </row>
    <row r="874" spans="1:26" ht="12.75" customHeight="1">
      <c r="A874" s="407"/>
      <c r="B874" s="407"/>
      <c r="C874" s="544"/>
      <c r="D874" s="544"/>
      <c r="E874" s="544"/>
      <c r="F874" s="407"/>
      <c r="G874" s="407"/>
      <c r="H874" s="407"/>
      <c r="I874" s="407"/>
      <c r="J874" s="407"/>
      <c r="K874" s="407"/>
      <c r="L874" s="407"/>
      <c r="M874" s="407"/>
      <c r="N874" s="407"/>
      <c r="O874" s="407"/>
      <c r="P874" s="407"/>
      <c r="Q874" s="407"/>
      <c r="R874" s="407"/>
      <c r="S874" s="407"/>
      <c r="T874" s="407"/>
      <c r="U874" s="407"/>
      <c r="V874" s="407"/>
      <c r="W874" s="407"/>
      <c r="X874" s="407"/>
      <c r="Y874" s="407"/>
      <c r="Z874" s="407"/>
    </row>
    <row r="875" spans="1:26" ht="12.75" customHeight="1">
      <c r="A875" s="407"/>
      <c r="B875" s="407"/>
      <c r="C875" s="544"/>
      <c r="D875" s="544"/>
      <c r="E875" s="544"/>
      <c r="F875" s="407"/>
      <c r="G875" s="407"/>
      <c r="H875" s="407"/>
      <c r="I875" s="407"/>
      <c r="J875" s="407"/>
      <c r="K875" s="407"/>
      <c r="L875" s="407"/>
      <c r="M875" s="407"/>
      <c r="N875" s="407"/>
      <c r="O875" s="407"/>
      <c r="P875" s="407"/>
      <c r="Q875" s="407"/>
      <c r="R875" s="407"/>
      <c r="S875" s="407"/>
      <c r="T875" s="407"/>
      <c r="U875" s="407"/>
      <c r="V875" s="407"/>
      <c r="W875" s="407"/>
      <c r="X875" s="407"/>
      <c r="Y875" s="407"/>
      <c r="Z875" s="407"/>
    </row>
    <row r="876" spans="1:26" ht="12.75" customHeight="1">
      <c r="A876" s="407"/>
      <c r="B876" s="407"/>
      <c r="C876" s="544"/>
      <c r="D876" s="544"/>
      <c r="E876" s="544"/>
      <c r="F876" s="407"/>
      <c r="G876" s="407"/>
      <c r="H876" s="407"/>
      <c r="I876" s="407"/>
      <c r="J876" s="407"/>
      <c r="K876" s="407"/>
      <c r="L876" s="407"/>
      <c r="M876" s="407"/>
      <c r="N876" s="407"/>
      <c r="O876" s="407"/>
      <c r="P876" s="407"/>
      <c r="Q876" s="407"/>
      <c r="R876" s="407"/>
      <c r="S876" s="407"/>
      <c r="T876" s="407"/>
      <c r="U876" s="407"/>
      <c r="V876" s="407"/>
      <c r="W876" s="407"/>
      <c r="X876" s="407"/>
      <c r="Y876" s="407"/>
      <c r="Z876" s="407"/>
    </row>
    <row r="877" spans="1:26" ht="12.75" customHeight="1">
      <c r="A877" s="407"/>
      <c r="B877" s="407"/>
      <c r="C877" s="544"/>
      <c r="D877" s="544"/>
      <c r="E877" s="544"/>
      <c r="F877" s="407"/>
      <c r="G877" s="407"/>
      <c r="H877" s="407"/>
      <c r="I877" s="407"/>
      <c r="J877" s="407"/>
      <c r="K877" s="407"/>
      <c r="L877" s="407"/>
      <c r="M877" s="407"/>
      <c r="N877" s="407"/>
      <c r="O877" s="407"/>
      <c r="P877" s="407"/>
      <c r="Q877" s="407"/>
      <c r="R877" s="407"/>
      <c r="S877" s="407"/>
      <c r="T877" s="407"/>
      <c r="U877" s="407"/>
      <c r="V877" s="407"/>
      <c r="W877" s="407"/>
      <c r="X877" s="407"/>
      <c r="Y877" s="407"/>
      <c r="Z877" s="407"/>
    </row>
    <row r="878" spans="1:26" ht="12.75" customHeight="1">
      <c r="A878" s="407"/>
      <c r="B878" s="407"/>
      <c r="C878" s="544"/>
      <c r="D878" s="544"/>
      <c r="E878" s="544"/>
      <c r="F878" s="407"/>
      <c r="G878" s="407"/>
      <c r="H878" s="407"/>
      <c r="I878" s="407"/>
      <c r="J878" s="407"/>
      <c r="K878" s="407"/>
      <c r="L878" s="407"/>
      <c r="M878" s="407"/>
      <c r="N878" s="407"/>
      <c r="O878" s="407"/>
      <c r="P878" s="407"/>
      <c r="Q878" s="407"/>
      <c r="R878" s="407"/>
      <c r="S878" s="407"/>
      <c r="T878" s="407"/>
      <c r="U878" s="407"/>
      <c r="V878" s="407"/>
      <c r="W878" s="407"/>
      <c r="X878" s="407"/>
      <c r="Y878" s="407"/>
      <c r="Z878" s="407"/>
    </row>
    <row r="879" spans="1:26" ht="12.75" customHeight="1">
      <c r="A879" s="407"/>
      <c r="B879" s="407"/>
      <c r="C879" s="544"/>
      <c r="D879" s="544"/>
      <c r="E879" s="544"/>
      <c r="F879" s="407"/>
      <c r="G879" s="407"/>
      <c r="H879" s="407"/>
      <c r="I879" s="407"/>
      <c r="J879" s="407"/>
      <c r="K879" s="407"/>
      <c r="L879" s="407"/>
      <c r="M879" s="407"/>
      <c r="N879" s="407"/>
      <c r="O879" s="407"/>
      <c r="P879" s="407"/>
      <c r="Q879" s="407"/>
      <c r="R879" s="407"/>
      <c r="S879" s="407"/>
      <c r="T879" s="407"/>
      <c r="U879" s="407"/>
      <c r="V879" s="407"/>
      <c r="W879" s="407"/>
      <c r="X879" s="407"/>
      <c r="Y879" s="407"/>
      <c r="Z879" s="407"/>
    </row>
    <row r="880" spans="1:26" ht="12.75" customHeight="1">
      <c r="A880" s="407"/>
      <c r="B880" s="407"/>
      <c r="C880" s="544"/>
      <c r="D880" s="544"/>
      <c r="E880" s="544"/>
      <c r="F880" s="407"/>
      <c r="G880" s="407"/>
      <c r="H880" s="407"/>
      <c r="I880" s="407"/>
      <c r="J880" s="407"/>
      <c r="K880" s="407"/>
      <c r="L880" s="407"/>
      <c r="M880" s="407"/>
      <c r="N880" s="407"/>
      <c r="O880" s="407"/>
      <c r="P880" s="407"/>
      <c r="Q880" s="407"/>
      <c r="R880" s="407"/>
      <c r="S880" s="407"/>
      <c r="T880" s="407"/>
      <c r="U880" s="407"/>
      <c r="V880" s="407"/>
      <c r="W880" s="407"/>
      <c r="X880" s="407"/>
      <c r="Y880" s="407"/>
      <c r="Z880" s="407"/>
    </row>
    <row r="881" spans="1:26" ht="12.75" customHeight="1">
      <c r="A881" s="407"/>
      <c r="B881" s="407"/>
      <c r="C881" s="544"/>
      <c r="D881" s="544"/>
      <c r="E881" s="544"/>
      <c r="F881" s="407"/>
      <c r="G881" s="407"/>
      <c r="H881" s="407"/>
      <c r="I881" s="407"/>
      <c r="J881" s="407"/>
      <c r="K881" s="407"/>
      <c r="L881" s="407"/>
      <c r="M881" s="407"/>
      <c r="N881" s="407"/>
      <c r="O881" s="407"/>
      <c r="P881" s="407"/>
      <c r="Q881" s="407"/>
      <c r="R881" s="407"/>
      <c r="S881" s="407"/>
      <c r="T881" s="407"/>
      <c r="U881" s="407"/>
      <c r="V881" s="407"/>
      <c r="W881" s="407"/>
      <c r="X881" s="407"/>
      <c r="Y881" s="407"/>
      <c r="Z881" s="407"/>
    </row>
    <row r="882" spans="1:26" ht="12.75" customHeight="1">
      <c r="A882" s="407"/>
      <c r="B882" s="407"/>
      <c r="C882" s="544"/>
      <c r="D882" s="544"/>
      <c r="E882" s="544"/>
      <c r="F882" s="407"/>
      <c r="G882" s="407"/>
      <c r="H882" s="407"/>
      <c r="I882" s="407"/>
      <c r="J882" s="407"/>
      <c r="K882" s="407"/>
      <c r="L882" s="407"/>
      <c r="M882" s="407"/>
      <c r="N882" s="407"/>
      <c r="O882" s="407"/>
      <c r="P882" s="407"/>
      <c r="Q882" s="407"/>
      <c r="R882" s="407"/>
      <c r="S882" s="407"/>
      <c r="T882" s="407"/>
      <c r="U882" s="407"/>
      <c r="V882" s="407"/>
      <c r="W882" s="407"/>
      <c r="X882" s="407"/>
      <c r="Y882" s="407"/>
      <c r="Z882" s="407"/>
    </row>
    <row r="883" spans="1:26" ht="12.75" customHeight="1">
      <c r="A883" s="407"/>
      <c r="B883" s="407"/>
      <c r="C883" s="544"/>
      <c r="D883" s="544"/>
      <c r="E883" s="544"/>
      <c r="F883" s="407"/>
      <c r="G883" s="407"/>
      <c r="H883" s="407"/>
      <c r="I883" s="407"/>
      <c r="J883" s="407"/>
      <c r="K883" s="407"/>
      <c r="L883" s="407"/>
      <c r="M883" s="407"/>
      <c r="N883" s="407"/>
      <c r="O883" s="407"/>
      <c r="P883" s="407"/>
      <c r="Q883" s="407"/>
      <c r="R883" s="407"/>
      <c r="S883" s="407"/>
      <c r="T883" s="407"/>
      <c r="U883" s="407"/>
      <c r="V883" s="407"/>
      <c r="W883" s="407"/>
      <c r="X883" s="407"/>
      <c r="Y883" s="407"/>
      <c r="Z883" s="407"/>
    </row>
    <row r="884" spans="1:26" ht="12.75" customHeight="1">
      <c r="A884" s="407"/>
      <c r="B884" s="407"/>
      <c r="C884" s="544"/>
      <c r="D884" s="544"/>
      <c r="E884" s="544"/>
      <c r="F884" s="407"/>
      <c r="G884" s="407"/>
      <c r="H884" s="407"/>
      <c r="I884" s="407"/>
      <c r="J884" s="407"/>
      <c r="K884" s="407"/>
      <c r="L884" s="407"/>
      <c r="M884" s="407"/>
      <c r="N884" s="407"/>
      <c r="O884" s="407"/>
      <c r="P884" s="407"/>
      <c r="Q884" s="407"/>
      <c r="R884" s="407"/>
      <c r="S884" s="407"/>
      <c r="T884" s="407"/>
      <c r="U884" s="407"/>
      <c r="V884" s="407"/>
      <c r="W884" s="407"/>
      <c r="X884" s="407"/>
      <c r="Y884" s="407"/>
      <c r="Z884" s="407"/>
    </row>
    <row r="885" spans="1:26" ht="12.75" customHeight="1">
      <c r="A885" s="407"/>
      <c r="B885" s="407"/>
      <c r="C885" s="544"/>
      <c r="D885" s="544"/>
      <c r="E885" s="544"/>
      <c r="F885" s="407"/>
      <c r="G885" s="407"/>
      <c r="H885" s="407"/>
      <c r="I885" s="407"/>
      <c r="J885" s="407"/>
      <c r="K885" s="407"/>
      <c r="L885" s="407"/>
      <c r="M885" s="407"/>
      <c r="N885" s="407"/>
      <c r="O885" s="407"/>
      <c r="P885" s="407"/>
      <c r="Q885" s="407"/>
      <c r="R885" s="407"/>
      <c r="S885" s="407"/>
      <c r="T885" s="407"/>
      <c r="U885" s="407"/>
      <c r="V885" s="407"/>
      <c r="W885" s="407"/>
      <c r="X885" s="407"/>
      <c r="Y885" s="407"/>
      <c r="Z885" s="407"/>
    </row>
    <row r="886" spans="1:26" ht="12.75" customHeight="1">
      <c r="A886" s="407"/>
      <c r="B886" s="407"/>
      <c r="C886" s="544"/>
      <c r="D886" s="544"/>
      <c r="E886" s="544"/>
      <c r="F886" s="407"/>
      <c r="G886" s="407"/>
      <c r="H886" s="407"/>
      <c r="I886" s="407"/>
      <c r="J886" s="407"/>
      <c r="K886" s="407"/>
      <c r="L886" s="407"/>
      <c r="M886" s="407"/>
      <c r="N886" s="407"/>
      <c r="O886" s="407"/>
      <c r="P886" s="407"/>
      <c r="Q886" s="407"/>
      <c r="R886" s="407"/>
      <c r="S886" s="407"/>
      <c r="T886" s="407"/>
      <c r="U886" s="407"/>
      <c r="V886" s="407"/>
      <c r="W886" s="407"/>
      <c r="X886" s="407"/>
      <c r="Y886" s="407"/>
      <c r="Z886" s="407"/>
    </row>
    <row r="887" spans="1:26" ht="12.75" customHeight="1">
      <c r="A887" s="407"/>
      <c r="B887" s="407"/>
      <c r="C887" s="544"/>
      <c r="D887" s="544"/>
      <c r="E887" s="544"/>
      <c r="F887" s="407"/>
      <c r="G887" s="407"/>
      <c r="H887" s="407"/>
      <c r="I887" s="407"/>
      <c r="J887" s="407"/>
      <c r="K887" s="407"/>
      <c r="L887" s="407"/>
      <c r="M887" s="407"/>
      <c r="N887" s="407"/>
      <c r="O887" s="407"/>
      <c r="P887" s="407"/>
      <c r="Q887" s="407"/>
      <c r="R887" s="407"/>
      <c r="S887" s="407"/>
      <c r="T887" s="407"/>
      <c r="U887" s="407"/>
      <c r="V887" s="407"/>
      <c r="W887" s="407"/>
      <c r="X887" s="407"/>
      <c r="Y887" s="407"/>
      <c r="Z887" s="407"/>
    </row>
    <row r="888" spans="1:26" ht="12.75" customHeight="1">
      <c r="A888" s="407"/>
      <c r="B888" s="407"/>
      <c r="C888" s="544"/>
      <c r="D888" s="544"/>
      <c r="E888" s="544"/>
      <c r="F888" s="407"/>
      <c r="G888" s="407"/>
      <c r="H888" s="407"/>
      <c r="I888" s="407"/>
      <c r="J888" s="407"/>
      <c r="K888" s="407"/>
      <c r="L888" s="407"/>
      <c r="M888" s="407"/>
      <c r="N888" s="407"/>
      <c r="O888" s="407"/>
      <c r="P888" s="407"/>
      <c r="Q888" s="407"/>
      <c r="R888" s="407"/>
      <c r="S888" s="407"/>
      <c r="T888" s="407"/>
      <c r="U888" s="407"/>
      <c r="V888" s="407"/>
      <c r="W888" s="407"/>
      <c r="X888" s="407"/>
      <c r="Y888" s="407"/>
      <c r="Z888" s="407"/>
    </row>
    <row r="889" spans="1:26" ht="12.75" customHeight="1">
      <c r="A889" s="407"/>
      <c r="B889" s="407"/>
      <c r="C889" s="544"/>
      <c r="D889" s="544"/>
      <c r="E889" s="544"/>
      <c r="F889" s="407"/>
      <c r="G889" s="407"/>
      <c r="H889" s="407"/>
      <c r="I889" s="407"/>
      <c r="J889" s="407"/>
      <c r="K889" s="407"/>
      <c r="L889" s="407"/>
      <c r="M889" s="407"/>
      <c r="N889" s="407"/>
      <c r="O889" s="407"/>
      <c r="P889" s="407"/>
      <c r="Q889" s="407"/>
      <c r="R889" s="407"/>
      <c r="S889" s="407"/>
      <c r="T889" s="407"/>
      <c r="U889" s="407"/>
      <c r="V889" s="407"/>
      <c r="W889" s="407"/>
      <c r="X889" s="407"/>
      <c r="Y889" s="407"/>
      <c r="Z889" s="407"/>
    </row>
    <row r="890" spans="1:26" ht="12.75" customHeight="1">
      <c r="A890" s="407"/>
      <c r="B890" s="407"/>
      <c r="C890" s="544"/>
      <c r="D890" s="544"/>
      <c r="E890" s="544"/>
      <c r="F890" s="407"/>
      <c r="G890" s="407"/>
      <c r="H890" s="407"/>
      <c r="I890" s="407"/>
      <c r="J890" s="407"/>
      <c r="K890" s="407"/>
      <c r="L890" s="407"/>
      <c r="M890" s="407"/>
      <c r="N890" s="407"/>
      <c r="O890" s="407"/>
      <c r="P890" s="407"/>
      <c r="Q890" s="407"/>
      <c r="R890" s="407"/>
      <c r="S890" s="407"/>
      <c r="T890" s="407"/>
      <c r="U890" s="407"/>
      <c r="V890" s="407"/>
      <c r="W890" s="407"/>
      <c r="X890" s="407"/>
      <c r="Y890" s="407"/>
      <c r="Z890" s="407"/>
    </row>
    <row r="891" spans="1:26" ht="12.75" customHeight="1">
      <c r="A891" s="407"/>
      <c r="B891" s="407"/>
      <c r="C891" s="544"/>
      <c r="D891" s="544"/>
      <c r="E891" s="544"/>
      <c r="F891" s="407"/>
      <c r="G891" s="407"/>
      <c r="H891" s="407"/>
      <c r="I891" s="407"/>
      <c r="J891" s="407"/>
      <c r="K891" s="407"/>
      <c r="L891" s="407"/>
      <c r="M891" s="407"/>
      <c r="N891" s="407"/>
      <c r="O891" s="407"/>
      <c r="P891" s="407"/>
      <c r="Q891" s="407"/>
      <c r="R891" s="407"/>
      <c r="S891" s="407"/>
      <c r="T891" s="407"/>
      <c r="U891" s="407"/>
      <c r="V891" s="407"/>
      <c r="W891" s="407"/>
      <c r="X891" s="407"/>
      <c r="Y891" s="407"/>
      <c r="Z891" s="407"/>
    </row>
    <row r="892" spans="1:26" ht="12.75" customHeight="1">
      <c r="A892" s="407"/>
      <c r="B892" s="407"/>
      <c r="C892" s="544"/>
      <c r="D892" s="544"/>
      <c r="E892" s="544"/>
      <c r="F892" s="407"/>
      <c r="G892" s="407"/>
      <c r="H892" s="407"/>
      <c r="I892" s="407"/>
      <c r="J892" s="407"/>
      <c r="K892" s="407"/>
      <c r="L892" s="407"/>
      <c r="M892" s="407"/>
      <c r="N892" s="407"/>
      <c r="O892" s="407"/>
      <c r="P892" s="407"/>
      <c r="Q892" s="407"/>
      <c r="R892" s="407"/>
      <c r="S892" s="407"/>
      <c r="T892" s="407"/>
      <c r="U892" s="407"/>
      <c r="V892" s="407"/>
      <c r="W892" s="407"/>
      <c r="X892" s="407"/>
      <c r="Y892" s="407"/>
      <c r="Z892" s="407"/>
    </row>
    <row r="893" spans="1:26" ht="12.75" customHeight="1">
      <c r="A893" s="407"/>
      <c r="B893" s="407"/>
      <c r="C893" s="544"/>
      <c r="D893" s="544"/>
      <c r="E893" s="544"/>
      <c r="F893" s="407"/>
      <c r="G893" s="407"/>
      <c r="H893" s="407"/>
      <c r="I893" s="407"/>
      <c r="J893" s="407"/>
      <c r="K893" s="407"/>
      <c r="L893" s="407"/>
      <c r="M893" s="407"/>
      <c r="N893" s="407"/>
      <c r="O893" s="407"/>
      <c r="P893" s="407"/>
      <c r="Q893" s="407"/>
      <c r="R893" s="407"/>
      <c r="S893" s="407"/>
      <c r="T893" s="407"/>
      <c r="U893" s="407"/>
      <c r="V893" s="407"/>
      <c r="W893" s="407"/>
      <c r="X893" s="407"/>
      <c r="Y893" s="407"/>
      <c r="Z893" s="407"/>
    </row>
    <row r="894" spans="1:26" ht="12.75" customHeight="1">
      <c r="A894" s="407"/>
      <c r="B894" s="407"/>
      <c r="C894" s="544"/>
      <c r="D894" s="544"/>
      <c r="E894" s="544"/>
      <c r="F894" s="407"/>
      <c r="G894" s="407"/>
      <c r="H894" s="407"/>
      <c r="I894" s="407"/>
      <c r="J894" s="407"/>
      <c r="K894" s="407"/>
      <c r="L894" s="407"/>
      <c r="M894" s="407"/>
      <c r="N894" s="407"/>
      <c r="O894" s="407"/>
      <c r="P894" s="407"/>
      <c r="Q894" s="407"/>
      <c r="R894" s="407"/>
      <c r="S894" s="407"/>
      <c r="T894" s="407"/>
      <c r="U894" s="407"/>
      <c r="V894" s="407"/>
      <c r="W894" s="407"/>
      <c r="X894" s="407"/>
      <c r="Y894" s="407"/>
      <c r="Z894" s="407"/>
    </row>
    <row r="895" spans="1:26" ht="12.75" customHeight="1">
      <c r="A895" s="407"/>
      <c r="B895" s="407"/>
      <c r="C895" s="544"/>
      <c r="D895" s="544"/>
      <c r="E895" s="544"/>
      <c r="F895" s="407"/>
      <c r="G895" s="407"/>
      <c r="H895" s="407"/>
      <c r="I895" s="407"/>
      <c r="J895" s="407"/>
      <c r="K895" s="407"/>
      <c r="L895" s="407"/>
      <c r="M895" s="407"/>
      <c r="N895" s="407"/>
      <c r="O895" s="407"/>
      <c r="P895" s="407"/>
      <c r="Q895" s="407"/>
      <c r="R895" s="407"/>
      <c r="S895" s="407"/>
      <c r="T895" s="407"/>
      <c r="U895" s="407"/>
      <c r="V895" s="407"/>
      <c r="W895" s="407"/>
      <c r="X895" s="407"/>
      <c r="Y895" s="407"/>
      <c r="Z895" s="407"/>
    </row>
    <row r="896" spans="1:26" ht="12.75" customHeight="1">
      <c r="A896" s="407"/>
      <c r="B896" s="407"/>
      <c r="C896" s="544"/>
      <c r="D896" s="544"/>
      <c r="E896" s="544"/>
      <c r="F896" s="407"/>
      <c r="G896" s="407"/>
      <c r="H896" s="407"/>
      <c r="I896" s="407"/>
      <c r="J896" s="407"/>
      <c r="K896" s="407"/>
      <c r="L896" s="407"/>
      <c r="M896" s="407"/>
      <c r="N896" s="407"/>
      <c r="O896" s="407"/>
      <c r="P896" s="407"/>
      <c r="Q896" s="407"/>
      <c r="R896" s="407"/>
      <c r="S896" s="407"/>
      <c r="T896" s="407"/>
      <c r="U896" s="407"/>
      <c r="V896" s="407"/>
      <c r="W896" s="407"/>
      <c r="X896" s="407"/>
      <c r="Y896" s="407"/>
      <c r="Z896" s="407"/>
    </row>
    <row r="897" spans="1:26" ht="12.75" customHeight="1">
      <c r="A897" s="407"/>
      <c r="B897" s="407"/>
      <c r="C897" s="544"/>
      <c r="D897" s="544"/>
      <c r="E897" s="544"/>
      <c r="F897" s="407"/>
      <c r="G897" s="407"/>
      <c r="H897" s="407"/>
      <c r="I897" s="407"/>
      <c r="J897" s="407"/>
      <c r="K897" s="407"/>
      <c r="L897" s="407"/>
      <c r="M897" s="407"/>
      <c r="N897" s="407"/>
      <c r="O897" s="407"/>
      <c r="P897" s="407"/>
      <c r="Q897" s="407"/>
      <c r="R897" s="407"/>
      <c r="S897" s="407"/>
      <c r="T897" s="407"/>
      <c r="U897" s="407"/>
      <c r="V897" s="407"/>
      <c r="W897" s="407"/>
      <c r="X897" s="407"/>
      <c r="Y897" s="407"/>
      <c r="Z897" s="407"/>
    </row>
    <row r="898" spans="1:26" ht="12.75" customHeight="1">
      <c r="A898" s="407"/>
      <c r="B898" s="407"/>
      <c r="C898" s="544"/>
      <c r="D898" s="544"/>
      <c r="E898" s="544"/>
      <c r="F898" s="407"/>
      <c r="G898" s="407"/>
      <c r="H898" s="407"/>
      <c r="I898" s="407"/>
      <c r="J898" s="407"/>
      <c r="K898" s="407"/>
      <c r="L898" s="407"/>
      <c r="M898" s="407"/>
      <c r="N898" s="407"/>
      <c r="O898" s="407"/>
      <c r="P898" s="407"/>
      <c r="Q898" s="407"/>
      <c r="R898" s="407"/>
      <c r="S898" s="407"/>
      <c r="T898" s="407"/>
      <c r="U898" s="407"/>
      <c r="V898" s="407"/>
      <c r="W898" s="407"/>
      <c r="X898" s="407"/>
      <c r="Y898" s="407"/>
      <c r="Z898" s="407"/>
    </row>
    <row r="899" spans="1:26" ht="12.75" customHeight="1">
      <c r="A899" s="407"/>
      <c r="B899" s="407"/>
      <c r="C899" s="544"/>
      <c r="D899" s="544"/>
      <c r="E899" s="544"/>
      <c r="F899" s="407"/>
      <c r="G899" s="407"/>
      <c r="H899" s="407"/>
      <c r="I899" s="407"/>
      <c r="J899" s="407"/>
      <c r="K899" s="407"/>
      <c r="L899" s="407"/>
      <c r="M899" s="407"/>
      <c r="N899" s="407"/>
      <c r="O899" s="407"/>
      <c r="P899" s="407"/>
      <c r="Q899" s="407"/>
      <c r="R899" s="407"/>
      <c r="S899" s="407"/>
      <c r="T899" s="407"/>
      <c r="U899" s="407"/>
      <c r="V899" s="407"/>
      <c r="W899" s="407"/>
      <c r="X899" s="407"/>
      <c r="Y899" s="407"/>
      <c r="Z899" s="407"/>
    </row>
    <row r="900" spans="1:26" ht="12.75" customHeight="1">
      <c r="A900" s="407"/>
      <c r="B900" s="407"/>
      <c r="C900" s="544"/>
      <c r="D900" s="544"/>
      <c r="E900" s="544"/>
      <c r="F900" s="407"/>
      <c r="G900" s="407"/>
      <c r="H900" s="407"/>
      <c r="I900" s="407"/>
      <c r="J900" s="407"/>
      <c r="K900" s="407"/>
      <c r="L900" s="407"/>
      <c r="M900" s="407"/>
      <c r="N900" s="407"/>
      <c r="O900" s="407"/>
      <c r="P900" s="407"/>
      <c r="Q900" s="407"/>
      <c r="R900" s="407"/>
      <c r="S900" s="407"/>
      <c r="T900" s="407"/>
      <c r="U900" s="407"/>
      <c r="V900" s="407"/>
      <c r="W900" s="407"/>
      <c r="X900" s="407"/>
      <c r="Y900" s="407"/>
      <c r="Z900" s="407"/>
    </row>
    <row r="901" spans="1:26" ht="12.75" customHeight="1">
      <c r="A901" s="407"/>
      <c r="B901" s="407"/>
      <c r="C901" s="544"/>
      <c r="D901" s="544"/>
      <c r="E901" s="544"/>
      <c r="F901" s="407"/>
      <c r="G901" s="407"/>
      <c r="H901" s="407"/>
      <c r="I901" s="407"/>
      <c r="J901" s="407"/>
      <c r="K901" s="407"/>
      <c r="L901" s="407"/>
      <c r="M901" s="407"/>
      <c r="N901" s="407"/>
      <c r="O901" s="407"/>
      <c r="P901" s="407"/>
      <c r="Q901" s="407"/>
      <c r="R901" s="407"/>
      <c r="S901" s="407"/>
      <c r="T901" s="407"/>
      <c r="U901" s="407"/>
      <c r="V901" s="407"/>
      <c r="W901" s="407"/>
      <c r="X901" s="407"/>
      <c r="Y901" s="407"/>
      <c r="Z901" s="407"/>
    </row>
    <row r="902" spans="1:26" ht="12.75" customHeight="1">
      <c r="A902" s="407"/>
      <c r="B902" s="407"/>
      <c r="C902" s="544"/>
      <c r="D902" s="544"/>
      <c r="E902" s="544"/>
      <c r="F902" s="407"/>
      <c r="G902" s="407"/>
      <c r="H902" s="407"/>
      <c r="I902" s="407"/>
      <c r="J902" s="407"/>
      <c r="K902" s="407"/>
      <c r="L902" s="407"/>
      <c r="M902" s="407"/>
      <c r="N902" s="407"/>
      <c r="O902" s="407"/>
      <c r="P902" s="407"/>
      <c r="Q902" s="407"/>
      <c r="R902" s="407"/>
      <c r="S902" s="407"/>
      <c r="T902" s="407"/>
      <c r="U902" s="407"/>
      <c r="V902" s="407"/>
      <c r="W902" s="407"/>
      <c r="X902" s="407"/>
      <c r="Y902" s="407"/>
      <c r="Z902" s="407"/>
    </row>
    <row r="903" spans="1:26" ht="12.75" customHeight="1">
      <c r="A903" s="407"/>
      <c r="B903" s="407"/>
      <c r="C903" s="544"/>
      <c r="D903" s="544"/>
      <c r="E903" s="544"/>
      <c r="F903" s="407"/>
      <c r="G903" s="407"/>
      <c r="H903" s="407"/>
      <c r="I903" s="407"/>
      <c r="J903" s="407"/>
      <c r="K903" s="407"/>
      <c r="L903" s="407"/>
      <c r="M903" s="407"/>
      <c r="N903" s="407"/>
      <c r="O903" s="407"/>
      <c r="P903" s="407"/>
      <c r="Q903" s="407"/>
      <c r="R903" s="407"/>
      <c r="S903" s="407"/>
      <c r="T903" s="407"/>
      <c r="U903" s="407"/>
      <c r="V903" s="407"/>
      <c r="W903" s="407"/>
      <c r="X903" s="407"/>
      <c r="Y903" s="407"/>
      <c r="Z903" s="407"/>
    </row>
    <row r="904" spans="1:26" ht="12.75" customHeight="1">
      <c r="A904" s="407"/>
      <c r="B904" s="407"/>
      <c r="C904" s="544"/>
      <c r="D904" s="544"/>
      <c r="E904" s="544"/>
      <c r="F904" s="407"/>
      <c r="G904" s="407"/>
      <c r="H904" s="407"/>
      <c r="I904" s="407"/>
      <c r="J904" s="407"/>
      <c r="K904" s="407"/>
      <c r="L904" s="407"/>
      <c r="M904" s="407"/>
      <c r="N904" s="407"/>
      <c r="O904" s="407"/>
      <c r="P904" s="407"/>
      <c r="Q904" s="407"/>
      <c r="R904" s="407"/>
      <c r="S904" s="407"/>
      <c r="T904" s="407"/>
      <c r="U904" s="407"/>
      <c r="V904" s="407"/>
      <c r="W904" s="407"/>
      <c r="X904" s="407"/>
      <c r="Y904" s="407"/>
      <c r="Z904" s="407"/>
    </row>
    <row r="905" spans="1:26" ht="12.75" customHeight="1">
      <c r="A905" s="407"/>
      <c r="B905" s="407"/>
      <c r="C905" s="544"/>
      <c r="D905" s="544"/>
      <c r="E905" s="544"/>
      <c r="F905" s="407"/>
      <c r="G905" s="407"/>
      <c r="H905" s="407"/>
      <c r="I905" s="407"/>
      <c r="J905" s="407"/>
      <c r="K905" s="407"/>
      <c r="L905" s="407"/>
      <c r="M905" s="407"/>
      <c r="N905" s="407"/>
      <c r="O905" s="407"/>
      <c r="P905" s="407"/>
      <c r="Q905" s="407"/>
      <c r="R905" s="407"/>
      <c r="S905" s="407"/>
      <c r="T905" s="407"/>
      <c r="U905" s="407"/>
      <c r="V905" s="407"/>
      <c r="W905" s="407"/>
      <c r="X905" s="407"/>
      <c r="Y905" s="407"/>
      <c r="Z905" s="407"/>
    </row>
    <row r="906" spans="1:26" ht="12.75" customHeight="1">
      <c r="A906" s="407"/>
      <c r="B906" s="407"/>
      <c r="C906" s="544"/>
      <c r="D906" s="544"/>
      <c r="E906" s="544"/>
      <c r="F906" s="407"/>
      <c r="G906" s="407"/>
      <c r="H906" s="407"/>
      <c r="I906" s="407"/>
      <c r="J906" s="407"/>
      <c r="K906" s="407"/>
      <c r="L906" s="407"/>
      <c r="M906" s="407"/>
      <c r="N906" s="407"/>
      <c r="O906" s="407"/>
      <c r="P906" s="407"/>
      <c r="Q906" s="407"/>
      <c r="R906" s="407"/>
      <c r="S906" s="407"/>
      <c r="T906" s="407"/>
      <c r="U906" s="407"/>
      <c r="V906" s="407"/>
      <c r="W906" s="407"/>
      <c r="X906" s="407"/>
      <c r="Y906" s="407"/>
      <c r="Z906" s="407"/>
    </row>
    <row r="907" spans="1:26" ht="12.75" customHeight="1">
      <c r="A907" s="407"/>
      <c r="B907" s="407"/>
      <c r="C907" s="544"/>
      <c r="D907" s="544"/>
      <c r="E907" s="544"/>
      <c r="F907" s="407"/>
      <c r="G907" s="407"/>
      <c r="H907" s="407"/>
      <c r="I907" s="407"/>
      <c r="J907" s="407"/>
      <c r="K907" s="407"/>
      <c r="L907" s="407"/>
      <c r="M907" s="407"/>
      <c r="N907" s="407"/>
      <c r="O907" s="407"/>
      <c r="P907" s="407"/>
      <c r="Q907" s="407"/>
      <c r="R907" s="407"/>
      <c r="S907" s="407"/>
      <c r="T907" s="407"/>
      <c r="U907" s="407"/>
      <c r="V907" s="407"/>
      <c r="W907" s="407"/>
      <c r="X907" s="407"/>
      <c r="Y907" s="407"/>
      <c r="Z907" s="407"/>
    </row>
    <row r="908" spans="1:26" ht="12.75" customHeight="1">
      <c r="A908" s="407"/>
      <c r="B908" s="407"/>
      <c r="C908" s="544"/>
      <c r="D908" s="544"/>
      <c r="E908" s="544"/>
      <c r="F908" s="407"/>
      <c r="G908" s="407"/>
      <c r="H908" s="407"/>
      <c r="I908" s="407"/>
      <c r="J908" s="407"/>
      <c r="K908" s="407"/>
      <c r="L908" s="407"/>
      <c r="M908" s="407"/>
      <c r="N908" s="407"/>
      <c r="O908" s="407"/>
      <c r="P908" s="407"/>
      <c r="Q908" s="407"/>
      <c r="R908" s="407"/>
      <c r="S908" s="407"/>
      <c r="T908" s="407"/>
      <c r="U908" s="407"/>
      <c r="V908" s="407"/>
      <c r="W908" s="407"/>
      <c r="X908" s="407"/>
      <c r="Y908" s="407"/>
      <c r="Z908" s="407"/>
    </row>
    <row r="909" spans="1:26" ht="12.75" customHeight="1">
      <c r="A909" s="407"/>
      <c r="B909" s="407"/>
      <c r="C909" s="544"/>
      <c r="D909" s="544"/>
      <c r="E909" s="544"/>
      <c r="F909" s="407"/>
      <c r="G909" s="407"/>
      <c r="H909" s="407"/>
      <c r="I909" s="407"/>
      <c r="J909" s="407"/>
      <c r="K909" s="407"/>
      <c r="L909" s="407"/>
      <c r="M909" s="407"/>
      <c r="N909" s="407"/>
      <c r="O909" s="407"/>
      <c r="P909" s="407"/>
      <c r="Q909" s="407"/>
      <c r="R909" s="407"/>
      <c r="S909" s="407"/>
      <c r="T909" s="407"/>
      <c r="U909" s="407"/>
      <c r="V909" s="407"/>
      <c r="W909" s="407"/>
      <c r="X909" s="407"/>
      <c r="Y909" s="407"/>
      <c r="Z909" s="407"/>
    </row>
    <row r="910" spans="1:26" ht="12.75" customHeight="1">
      <c r="A910" s="407"/>
      <c r="B910" s="407"/>
      <c r="C910" s="544"/>
      <c r="D910" s="544"/>
      <c r="E910" s="544"/>
      <c r="F910" s="407"/>
      <c r="G910" s="407"/>
      <c r="H910" s="407"/>
      <c r="I910" s="407"/>
      <c r="J910" s="407"/>
      <c r="K910" s="407"/>
      <c r="L910" s="407"/>
      <c r="M910" s="407"/>
      <c r="N910" s="407"/>
      <c r="O910" s="407"/>
      <c r="P910" s="407"/>
      <c r="Q910" s="407"/>
      <c r="R910" s="407"/>
      <c r="S910" s="407"/>
      <c r="T910" s="407"/>
      <c r="U910" s="407"/>
      <c r="V910" s="407"/>
      <c r="W910" s="407"/>
      <c r="X910" s="407"/>
      <c r="Y910" s="407"/>
      <c r="Z910" s="407"/>
    </row>
    <row r="911" spans="1:26" ht="12.75" customHeight="1">
      <c r="A911" s="407"/>
      <c r="B911" s="407"/>
      <c r="C911" s="544"/>
      <c r="D911" s="544"/>
      <c r="E911" s="544"/>
      <c r="F911" s="407"/>
      <c r="G911" s="407"/>
      <c r="H911" s="407"/>
      <c r="I911" s="407"/>
      <c r="J911" s="407"/>
      <c r="K911" s="407"/>
      <c r="L911" s="407"/>
      <c r="M911" s="407"/>
      <c r="N911" s="407"/>
      <c r="O911" s="407"/>
      <c r="P911" s="407"/>
      <c r="Q911" s="407"/>
      <c r="R911" s="407"/>
      <c r="S911" s="407"/>
      <c r="T911" s="407"/>
      <c r="U911" s="407"/>
      <c r="V911" s="407"/>
      <c r="W911" s="407"/>
      <c r="X911" s="407"/>
      <c r="Y911" s="407"/>
      <c r="Z911" s="407"/>
    </row>
    <row r="912" spans="1:26" ht="12.75" customHeight="1">
      <c r="A912" s="407"/>
      <c r="B912" s="407"/>
      <c r="C912" s="544"/>
      <c r="D912" s="544"/>
      <c r="E912" s="544"/>
      <c r="F912" s="407"/>
      <c r="G912" s="407"/>
      <c r="H912" s="407"/>
      <c r="I912" s="407"/>
      <c r="J912" s="407"/>
      <c r="K912" s="407"/>
      <c r="L912" s="407"/>
      <c r="M912" s="407"/>
      <c r="N912" s="407"/>
      <c r="O912" s="407"/>
      <c r="P912" s="407"/>
      <c r="Q912" s="407"/>
      <c r="R912" s="407"/>
      <c r="S912" s="407"/>
      <c r="T912" s="407"/>
      <c r="U912" s="407"/>
      <c r="V912" s="407"/>
      <c r="W912" s="407"/>
      <c r="X912" s="407"/>
      <c r="Y912" s="407"/>
      <c r="Z912" s="407"/>
    </row>
    <row r="913" spans="1:26" ht="12.75" customHeight="1">
      <c r="A913" s="407"/>
      <c r="B913" s="407"/>
      <c r="C913" s="544"/>
      <c r="D913" s="544"/>
      <c r="E913" s="544"/>
      <c r="F913" s="407"/>
      <c r="G913" s="407"/>
      <c r="H913" s="407"/>
      <c r="I913" s="407"/>
      <c r="J913" s="407"/>
      <c r="K913" s="407"/>
      <c r="L913" s="407"/>
      <c r="M913" s="407"/>
      <c r="N913" s="407"/>
      <c r="O913" s="407"/>
      <c r="P913" s="407"/>
      <c r="Q913" s="407"/>
      <c r="R913" s="407"/>
      <c r="S913" s="407"/>
      <c r="T913" s="407"/>
      <c r="U913" s="407"/>
      <c r="V913" s="407"/>
      <c r="W913" s="407"/>
      <c r="X913" s="407"/>
      <c r="Y913" s="407"/>
      <c r="Z913" s="407"/>
    </row>
    <row r="914" spans="1:26" ht="12.75" customHeight="1">
      <c r="A914" s="407"/>
      <c r="B914" s="407"/>
      <c r="C914" s="544"/>
      <c r="D914" s="544"/>
      <c r="E914" s="544"/>
      <c r="F914" s="407"/>
      <c r="G914" s="407"/>
      <c r="H914" s="407"/>
      <c r="I914" s="407"/>
      <c r="J914" s="407"/>
      <c r="K914" s="407"/>
      <c r="L914" s="407"/>
      <c r="M914" s="407"/>
      <c r="N914" s="407"/>
      <c r="O914" s="407"/>
      <c r="P914" s="407"/>
      <c r="Q914" s="407"/>
      <c r="R914" s="407"/>
      <c r="S914" s="407"/>
      <c r="T914" s="407"/>
      <c r="U914" s="407"/>
      <c r="V914" s="407"/>
      <c r="W914" s="407"/>
      <c r="X914" s="407"/>
      <c r="Y914" s="407"/>
      <c r="Z914" s="407"/>
    </row>
    <row r="915" spans="1:26" ht="12.75" customHeight="1">
      <c r="A915" s="407"/>
      <c r="B915" s="407"/>
      <c r="C915" s="544"/>
      <c r="D915" s="544"/>
      <c r="E915" s="544"/>
      <c r="F915" s="407"/>
      <c r="G915" s="407"/>
      <c r="H915" s="407"/>
      <c r="I915" s="407"/>
      <c r="J915" s="407"/>
      <c r="K915" s="407"/>
      <c r="L915" s="407"/>
      <c r="M915" s="407"/>
      <c r="N915" s="407"/>
      <c r="O915" s="407"/>
      <c r="P915" s="407"/>
      <c r="Q915" s="407"/>
      <c r="R915" s="407"/>
      <c r="S915" s="407"/>
      <c r="T915" s="407"/>
      <c r="U915" s="407"/>
      <c r="V915" s="407"/>
      <c r="W915" s="407"/>
      <c r="X915" s="407"/>
      <c r="Y915" s="407"/>
      <c r="Z915" s="407"/>
    </row>
    <row r="916" spans="1:26" ht="12.75" customHeight="1">
      <c r="A916" s="407"/>
      <c r="B916" s="407"/>
      <c r="C916" s="544"/>
      <c r="D916" s="544"/>
      <c r="E916" s="544"/>
      <c r="F916" s="407"/>
      <c r="G916" s="407"/>
      <c r="H916" s="407"/>
      <c r="I916" s="407"/>
      <c r="J916" s="407"/>
      <c r="K916" s="407"/>
      <c r="L916" s="407"/>
      <c r="M916" s="407"/>
      <c r="N916" s="407"/>
      <c r="O916" s="407"/>
      <c r="P916" s="407"/>
      <c r="Q916" s="407"/>
      <c r="R916" s="407"/>
      <c r="S916" s="407"/>
      <c r="T916" s="407"/>
      <c r="U916" s="407"/>
      <c r="V916" s="407"/>
      <c r="W916" s="407"/>
      <c r="X916" s="407"/>
      <c r="Y916" s="407"/>
      <c r="Z916" s="407"/>
    </row>
    <row r="917" spans="1:26" ht="12.75" customHeight="1">
      <c r="A917" s="407"/>
      <c r="B917" s="407"/>
      <c r="C917" s="544"/>
      <c r="D917" s="544"/>
      <c r="E917" s="544"/>
      <c r="F917" s="407"/>
      <c r="G917" s="407"/>
      <c r="H917" s="407"/>
      <c r="I917" s="407"/>
      <c r="J917" s="407"/>
      <c r="K917" s="407"/>
      <c r="L917" s="407"/>
      <c r="M917" s="407"/>
      <c r="N917" s="407"/>
      <c r="O917" s="407"/>
      <c r="P917" s="407"/>
      <c r="Q917" s="407"/>
      <c r="R917" s="407"/>
      <c r="S917" s="407"/>
      <c r="T917" s="407"/>
      <c r="U917" s="407"/>
      <c r="V917" s="407"/>
      <c r="W917" s="407"/>
      <c r="X917" s="407"/>
      <c r="Y917" s="407"/>
      <c r="Z917" s="407"/>
    </row>
    <row r="918" spans="1:26" ht="12.75" customHeight="1">
      <c r="A918" s="407"/>
      <c r="B918" s="407"/>
      <c r="C918" s="544"/>
      <c r="D918" s="544"/>
      <c r="E918" s="544"/>
      <c r="F918" s="407"/>
      <c r="G918" s="407"/>
      <c r="H918" s="407"/>
      <c r="I918" s="407"/>
      <c r="J918" s="407"/>
      <c r="K918" s="407"/>
      <c r="L918" s="407"/>
      <c r="M918" s="407"/>
      <c r="N918" s="407"/>
      <c r="O918" s="407"/>
      <c r="P918" s="407"/>
      <c r="Q918" s="407"/>
      <c r="R918" s="407"/>
      <c r="S918" s="407"/>
      <c r="T918" s="407"/>
      <c r="U918" s="407"/>
      <c r="V918" s="407"/>
      <c r="W918" s="407"/>
      <c r="X918" s="407"/>
      <c r="Y918" s="407"/>
      <c r="Z918" s="407"/>
    </row>
    <row r="919" spans="1:26" ht="12.75" customHeight="1">
      <c r="A919" s="407"/>
      <c r="B919" s="407"/>
      <c r="C919" s="544"/>
      <c r="D919" s="544"/>
      <c r="E919" s="544"/>
      <c r="F919" s="407"/>
      <c r="G919" s="407"/>
      <c r="H919" s="407"/>
      <c r="I919" s="407"/>
      <c r="J919" s="407"/>
      <c r="K919" s="407"/>
      <c r="L919" s="407"/>
      <c r="M919" s="407"/>
      <c r="N919" s="407"/>
      <c r="O919" s="407"/>
      <c r="P919" s="407"/>
      <c r="Q919" s="407"/>
      <c r="R919" s="407"/>
      <c r="S919" s="407"/>
      <c r="T919" s="407"/>
      <c r="U919" s="407"/>
      <c r="V919" s="407"/>
      <c r="W919" s="407"/>
      <c r="X919" s="407"/>
      <c r="Y919" s="407"/>
      <c r="Z919" s="407"/>
    </row>
    <row r="920" spans="1:26" ht="12.75" customHeight="1">
      <c r="A920" s="407"/>
      <c r="B920" s="407"/>
      <c r="C920" s="544"/>
      <c r="D920" s="544"/>
      <c r="E920" s="544"/>
      <c r="F920" s="407"/>
      <c r="G920" s="407"/>
      <c r="H920" s="407"/>
      <c r="I920" s="407"/>
      <c r="J920" s="407"/>
      <c r="K920" s="407"/>
      <c r="L920" s="407"/>
      <c r="M920" s="407"/>
      <c r="N920" s="407"/>
      <c r="O920" s="407"/>
      <c r="P920" s="407"/>
      <c r="Q920" s="407"/>
      <c r="R920" s="407"/>
      <c r="S920" s="407"/>
      <c r="T920" s="407"/>
      <c r="U920" s="407"/>
      <c r="V920" s="407"/>
      <c r="W920" s="407"/>
      <c r="X920" s="407"/>
      <c r="Y920" s="407"/>
      <c r="Z920" s="407"/>
    </row>
    <row r="921" spans="1:26" ht="12.75" customHeight="1">
      <c r="A921" s="407"/>
      <c r="B921" s="407"/>
      <c r="C921" s="544"/>
      <c r="D921" s="544"/>
      <c r="E921" s="544"/>
      <c r="F921" s="407"/>
      <c r="G921" s="407"/>
      <c r="H921" s="407"/>
      <c r="I921" s="407"/>
      <c r="J921" s="407"/>
      <c r="K921" s="407"/>
      <c r="L921" s="407"/>
      <c r="M921" s="407"/>
      <c r="N921" s="407"/>
      <c r="O921" s="407"/>
      <c r="P921" s="407"/>
      <c r="Q921" s="407"/>
      <c r="R921" s="407"/>
      <c r="S921" s="407"/>
      <c r="T921" s="407"/>
      <c r="U921" s="407"/>
      <c r="V921" s="407"/>
      <c r="W921" s="407"/>
      <c r="X921" s="407"/>
      <c r="Y921" s="407"/>
      <c r="Z921" s="407"/>
    </row>
    <row r="922" spans="1:26" ht="12.75" customHeight="1">
      <c r="A922" s="407"/>
      <c r="B922" s="407"/>
      <c r="C922" s="544"/>
      <c r="D922" s="544"/>
      <c r="E922" s="544"/>
      <c r="F922" s="407"/>
      <c r="G922" s="407"/>
      <c r="H922" s="407"/>
      <c r="I922" s="407"/>
      <c r="J922" s="407"/>
      <c r="K922" s="407"/>
      <c r="L922" s="407"/>
      <c r="M922" s="407"/>
      <c r="N922" s="407"/>
      <c r="O922" s="407"/>
      <c r="P922" s="407"/>
      <c r="Q922" s="407"/>
      <c r="R922" s="407"/>
      <c r="S922" s="407"/>
      <c r="T922" s="407"/>
      <c r="U922" s="407"/>
      <c r="V922" s="407"/>
      <c r="W922" s="407"/>
      <c r="X922" s="407"/>
      <c r="Y922" s="407"/>
      <c r="Z922" s="407"/>
    </row>
    <row r="923" spans="1:26" ht="12.75" customHeight="1">
      <c r="A923" s="407"/>
      <c r="B923" s="407"/>
      <c r="C923" s="544"/>
      <c r="D923" s="544"/>
      <c r="E923" s="544"/>
      <c r="F923" s="407"/>
      <c r="G923" s="407"/>
      <c r="H923" s="407"/>
      <c r="I923" s="407"/>
      <c r="J923" s="407"/>
      <c r="K923" s="407"/>
      <c r="L923" s="407"/>
      <c r="M923" s="407"/>
      <c r="N923" s="407"/>
      <c r="O923" s="407"/>
      <c r="P923" s="407"/>
      <c r="Q923" s="407"/>
      <c r="R923" s="407"/>
      <c r="S923" s="407"/>
      <c r="T923" s="407"/>
      <c r="U923" s="407"/>
      <c r="V923" s="407"/>
      <c r="W923" s="407"/>
      <c r="X923" s="407"/>
      <c r="Y923" s="407"/>
      <c r="Z923" s="407"/>
    </row>
    <row r="924" spans="1:26" ht="12.75" customHeight="1">
      <c r="A924" s="407"/>
      <c r="B924" s="407"/>
      <c r="C924" s="544"/>
      <c r="D924" s="544"/>
      <c r="E924" s="544"/>
      <c r="F924" s="407"/>
      <c r="G924" s="407"/>
      <c r="H924" s="407"/>
      <c r="I924" s="407"/>
      <c r="J924" s="407"/>
      <c r="K924" s="407"/>
      <c r="L924" s="407"/>
      <c r="M924" s="407"/>
      <c r="N924" s="407"/>
      <c r="O924" s="407"/>
      <c r="P924" s="407"/>
      <c r="Q924" s="407"/>
      <c r="R924" s="407"/>
      <c r="S924" s="407"/>
      <c r="T924" s="407"/>
      <c r="U924" s="407"/>
      <c r="V924" s="407"/>
      <c r="W924" s="407"/>
      <c r="X924" s="407"/>
      <c r="Y924" s="407"/>
      <c r="Z924" s="407"/>
    </row>
    <row r="925" spans="1:26" ht="12.75" customHeight="1">
      <c r="A925" s="407"/>
      <c r="B925" s="407"/>
      <c r="C925" s="544"/>
      <c r="D925" s="544"/>
      <c r="E925" s="544"/>
      <c r="F925" s="407"/>
      <c r="G925" s="407"/>
      <c r="H925" s="407"/>
      <c r="I925" s="407"/>
      <c r="J925" s="407"/>
      <c r="K925" s="407"/>
      <c r="L925" s="407"/>
      <c r="M925" s="407"/>
      <c r="N925" s="407"/>
      <c r="O925" s="407"/>
      <c r="P925" s="407"/>
      <c r="Q925" s="407"/>
      <c r="R925" s="407"/>
      <c r="S925" s="407"/>
      <c r="T925" s="407"/>
      <c r="U925" s="407"/>
      <c r="V925" s="407"/>
      <c r="W925" s="407"/>
      <c r="X925" s="407"/>
      <c r="Y925" s="407"/>
      <c r="Z925" s="407"/>
    </row>
    <row r="926" spans="1:26" ht="12.75" customHeight="1">
      <c r="A926" s="407"/>
      <c r="B926" s="407"/>
      <c r="C926" s="544"/>
      <c r="D926" s="544"/>
      <c r="E926" s="544"/>
      <c r="F926" s="407"/>
      <c r="G926" s="407"/>
      <c r="H926" s="407"/>
      <c r="I926" s="407"/>
      <c r="J926" s="407"/>
      <c r="K926" s="407"/>
      <c r="L926" s="407"/>
      <c r="M926" s="407"/>
      <c r="N926" s="407"/>
      <c r="O926" s="407"/>
      <c r="P926" s="407"/>
      <c r="Q926" s="407"/>
      <c r="R926" s="407"/>
      <c r="S926" s="407"/>
      <c r="T926" s="407"/>
      <c r="U926" s="407"/>
      <c r="V926" s="407"/>
      <c r="W926" s="407"/>
      <c r="X926" s="407"/>
      <c r="Y926" s="407"/>
      <c r="Z926" s="407"/>
    </row>
    <row r="927" spans="1:26" ht="12.75" customHeight="1">
      <c r="A927" s="407"/>
      <c r="B927" s="407"/>
      <c r="C927" s="544"/>
      <c r="D927" s="544"/>
      <c r="E927" s="544"/>
      <c r="F927" s="407"/>
      <c r="G927" s="407"/>
      <c r="H927" s="407"/>
      <c r="I927" s="407"/>
      <c r="J927" s="407"/>
      <c r="K927" s="407"/>
      <c r="L927" s="407"/>
      <c r="M927" s="407"/>
      <c r="N927" s="407"/>
      <c r="O927" s="407"/>
      <c r="P927" s="407"/>
      <c r="Q927" s="407"/>
      <c r="R927" s="407"/>
      <c r="S927" s="407"/>
      <c r="T927" s="407"/>
      <c r="U927" s="407"/>
      <c r="V927" s="407"/>
      <c r="W927" s="407"/>
      <c r="X927" s="407"/>
      <c r="Y927" s="407"/>
      <c r="Z927" s="407"/>
    </row>
    <row r="928" spans="1:26" ht="12.75" customHeight="1">
      <c r="A928" s="407"/>
      <c r="B928" s="407"/>
      <c r="C928" s="544"/>
      <c r="D928" s="544"/>
      <c r="E928" s="544"/>
      <c r="F928" s="407"/>
      <c r="G928" s="407"/>
      <c r="H928" s="407"/>
      <c r="I928" s="407"/>
      <c r="J928" s="407"/>
      <c r="K928" s="407"/>
      <c r="L928" s="407"/>
      <c r="M928" s="407"/>
      <c r="N928" s="407"/>
      <c r="O928" s="407"/>
      <c r="P928" s="407"/>
      <c r="Q928" s="407"/>
      <c r="R928" s="407"/>
      <c r="S928" s="407"/>
      <c r="T928" s="407"/>
      <c r="U928" s="407"/>
      <c r="V928" s="407"/>
      <c r="W928" s="407"/>
      <c r="X928" s="407"/>
      <c r="Y928" s="407"/>
      <c r="Z928" s="407"/>
    </row>
    <row r="929" spans="1:26" ht="12.75" customHeight="1">
      <c r="A929" s="407"/>
      <c r="B929" s="407"/>
      <c r="C929" s="544"/>
      <c r="D929" s="544"/>
      <c r="E929" s="544"/>
      <c r="F929" s="407"/>
      <c r="G929" s="407"/>
      <c r="H929" s="407"/>
      <c r="I929" s="407"/>
      <c r="J929" s="407"/>
      <c r="K929" s="407"/>
      <c r="L929" s="407"/>
      <c r="M929" s="407"/>
      <c r="N929" s="407"/>
      <c r="O929" s="407"/>
      <c r="P929" s="407"/>
      <c r="Q929" s="407"/>
      <c r="R929" s="407"/>
      <c r="S929" s="407"/>
      <c r="T929" s="407"/>
      <c r="U929" s="407"/>
      <c r="V929" s="407"/>
      <c r="W929" s="407"/>
      <c r="X929" s="407"/>
      <c r="Y929" s="407"/>
      <c r="Z929" s="407"/>
    </row>
    <row r="930" spans="1:26" ht="12.75" customHeight="1">
      <c r="A930" s="407"/>
      <c r="B930" s="407"/>
      <c r="C930" s="544"/>
      <c r="D930" s="544"/>
      <c r="E930" s="544"/>
      <c r="F930" s="407"/>
      <c r="G930" s="407"/>
      <c r="H930" s="407"/>
      <c r="I930" s="407"/>
      <c r="J930" s="407"/>
      <c r="K930" s="407"/>
      <c r="L930" s="407"/>
      <c r="M930" s="407"/>
      <c r="N930" s="407"/>
      <c r="O930" s="407"/>
      <c r="P930" s="407"/>
      <c r="Q930" s="407"/>
      <c r="R930" s="407"/>
      <c r="S930" s="407"/>
      <c r="T930" s="407"/>
      <c r="U930" s="407"/>
      <c r="V930" s="407"/>
      <c r="W930" s="407"/>
      <c r="X930" s="407"/>
      <c r="Y930" s="407"/>
      <c r="Z930" s="407"/>
    </row>
    <row r="931" spans="1:26" ht="12.75" customHeight="1">
      <c r="A931" s="407"/>
      <c r="B931" s="407"/>
      <c r="C931" s="544"/>
      <c r="D931" s="544"/>
      <c r="E931" s="544"/>
      <c r="F931" s="407"/>
      <c r="G931" s="407"/>
      <c r="H931" s="407"/>
      <c r="I931" s="407"/>
      <c r="J931" s="407"/>
      <c r="K931" s="407"/>
      <c r="L931" s="407"/>
      <c r="M931" s="407"/>
      <c r="N931" s="407"/>
      <c r="O931" s="407"/>
      <c r="P931" s="407"/>
      <c r="Q931" s="407"/>
      <c r="R931" s="407"/>
      <c r="S931" s="407"/>
      <c r="T931" s="407"/>
      <c r="U931" s="407"/>
      <c r="V931" s="407"/>
      <c r="W931" s="407"/>
      <c r="X931" s="407"/>
      <c r="Y931" s="407"/>
      <c r="Z931" s="407"/>
    </row>
    <row r="932" spans="1:26" ht="12.75" customHeight="1">
      <c r="A932" s="407"/>
      <c r="B932" s="407"/>
      <c r="C932" s="544"/>
      <c r="D932" s="544"/>
      <c r="E932" s="544"/>
      <c r="F932" s="407"/>
      <c r="G932" s="407"/>
      <c r="H932" s="407"/>
      <c r="I932" s="407"/>
      <c r="J932" s="407"/>
      <c r="K932" s="407"/>
      <c r="L932" s="407"/>
      <c r="M932" s="407"/>
      <c r="N932" s="407"/>
      <c r="O932" s="407"/>
      <c r="P932" s="407"/>
      <c r="Q932" s="407"/>
      <c r="R932" s="407"/>
      <c r="S932" s="407"/>
      <c r="T932" s="407"/>
      <c r="U932" s="407"/>
      <c r="V932" s="407"/>
      <c r="W932" s="407"/>
      <c r="X932" s="407"/>
      <c r="Y932" s="407"/>
      <c r="Z932" s="407"/>
    </row>
    <row r="933" spans="1:26" ht="12.75" customHeight="1">
      <c r="A933" s="407"/>
      <c r="B933" s="407"/>
      <c r="C933" s="544"/>
      <c r="D933" s="544"/>
      <c r="E933" s="544"/>
      <c r="F933" s="407"/>
      <c r="G933" s="407"/>
      <c r="H933" s="407"/>
      <c r="I933" s="407"/>
      <c r="J933" s="407"/>
      <c r="K933" s="407"/>
      <c r="L933" s="407"/>
      <c r="M933" s="407"/>
      <c r="N933" s="407"/>
      <c r="O933" s="407"/>
      <c r="P933" s="407"/>
      <c r="Q933" s="407"/>
      <c r="R933" s="407"/>
      <c r="S933" s="407"/>
      <c r="T933" s="407"/>
      <c r="U933" s="407"/>
      <c r="V933" s="407"/>
      <c r="W933" s="407"/>
      <c r="X933" s="407"/>
      <c r="Y933" s="407"/>
      <c r="Z933" s="407"/>
    </row>
    <row r="934" spans="1:26" ht="12.75" customHeight="1">
      <c r="A934" s="407"/>
      <c r="B934" s="407"/>
      <c r="C934" s="544"/>
      <c r="D934" s="544"/>
      <c r="E934" s="544"/>
      <c r="F934" s="407"/>
      <c r="G934" s="407"/>
      <c r="H934" s="407"/>
      <c r="I934" s="407"/>
      <c r="J934" s="407"/>
      <c r="K934" s="407"/>
      <c r="L934" s="407"/>
      <c r="M934" s="407"/>
      <c r="N934" s="407"/>
      <c r="O934" s="407"/>
      <c r="P934" s="407"/>
      <c r="Q934" s="407"/>
      <c r="R934" s="407"/>
      <c r="S934" s="407"/>
      <c r="T934" s="407"/>
      <c r="U934" s="407"/>
      <c r="V934" s="407"/>
      <c r="W934" s="407"/>
      <c r="X934" s="407"/>
      <c r="Y934" s="407"/>
      <c r="Z934" s="407"/>
    </row>
    <row r="935" spans="1:26" ht="12.75" customHeight="1">
      <c r="A935" s="407"/>
      <c r="B935" s="407"/>
      <c r="C935" s="544"/>
      <c r="D935" s="544"/>
      <c r="E935" s="544"/>
      <c r="F935" s="407"/>
      <c r="G935" s="407"/>
      <c r="H935" s="407"/>
      <c r="I935" s="407"/>
      <c r="J935" s="407"/>
      <c r="K935" s="407"/>
      <c r="L935" s="407"/>
      <c r="M935" s="407"/>
      <c r="N935" s="407"/>
      <c r="O935" s="407"/>
      <c r="P935" s="407"/>
      <c r="Q935" s="407"/>
      <c r="R935" s="407"/>
      <c r="S935" s="407"/>
      <c r="T935" s="407"/>
      <c r="U935" s="407"/>
      <c r="V935" s="407"/>
      <c r="W935" s="407"/>
      <c r="X935" s="407"/>
      <c r="Y935" s="407"/>
      <c r="Z935" s="407"/>
    </row>
    <row r="936" spans="1:26" ht="12.75" customHeight="1">
      <c r="A936" s="407"/>
      <c r="B936" s="407"/>
      <c r="C936" s="544"/>
      <c r="D936" s="544"/>
      <c r="E936" s="544"/>
      <c r="F936" s="407"/>
      <c r="G936" s="407"/>
      <c r="H936" s="407"/>
      <c r="I936" s="407"/>
      <c r="J936" s="407"/>
      <c r="K936" s="407"/>
      <c r="L936" s="407"/>
      <c r="M936" s="407"/>
      <c r="N936" s="407"/>
      <c r="O936" s="407"/>
      <c r="P936" s="407"/>
      <c r="Q936" s="407"/>
      <c r="R936" s="407"/>
      <c r="S936" s="407"/>
      <c r="T936" s="407"/>
      <c r="U936" s="407"/>
      <c r="V936" s="407"/>
      <c r="W936" s="407"/>
      <c r="X936" s="407"/>
      <c r="Y936" s="407"/>
      <c r="Z936" s="407"/>
    </row>
    <row r="937" spans="1:26" ht="12.75" customHeight="1">
      <c r="A937" s="407"/>
      <c r="B937" s="407"/>
      <c r="C937" s="544"/>
      <c r="D937" s="544"/>
      <c r="E937" s="544"/>
      <c r="F937" s="407"/>
      <c r="G937" s="407"/>
      <c r="H937" s="407"/>
      <c r="I937" s="407"/>
      <c r="J937" s="407"/>
      <c r="K937" s="407"/>
      <c r="L937" s="407"/>
      <c r="M937" s="407"/>
      <c r="N937" s="407"/>
      <c r="O937" s="407"/>
      <c r="P937" s="407"/>
      <c r="Q937" s="407"/>
      <c r="R937" s="407"/>
      <c r="S937" s="407"/>
      <c r="T937" s="407"/>
      <c r="U937" s="407"/>
      <c r="V937" s="407"/>
      <c r="W937" s="407"/>
      <c r="X937" s="407"/>
      <c r="Y937" s="407"/>
      <c r="Z937" s="407"/>
    </row>
    <row r="938" spans="1:26" ht="12.75" customHeight="1">
      <c r="A938" s="407"/>
      <c r="B938" s="407"/>
      <c r="C938" s="544"/>
      <c r="D938" s="544"/>
      <c r="E938" s="544"/>
      <c r="F938" s="407"/>
      <c r="G938" s="407"/>
      <c r="H938" s="407"/>
      <c r="I938" s="407"/>
      <c r="J938" s="407"/>
      <c r="K938" s="407"/>
      <c r="L938" s="407"/>
      <c r="M938" s="407"/>
      <c r="N938" s="407"/>
      <c r="O938" s="407"/>
      <c r="P938" s="407"/>
      <c r="Q938" s="407"/>
      <c r="R938" s="407"/>
      <c r="S938" s="407"/>
      <c r="T938" s="407"/>
      <c r="U938" s="407"/>
      <c r="V938" s="407"/>
      <c r="W938" s="407"/>
      <c r="X938" s="407"/>
      <c r="Y938" s="407"/>
      <c r="Z938" s="407"/>
    </row>
    <row r="939" spans="1:26" ht="12.75" customHeight="1">
      <c r="A939" s="407"/>
      <c r="B939" s="407"/>
      <c r="C939" s="544"/>
      <c r="D939" s="544"/>
      <c r="E939" s="544"/>
      <c r="F939" s="407"/>
      <c r="G939" s="407"/>
      <c r="H939" s="407"/>
      <c r="I939" s="407"/>
      <c r="J939" s="407"/>
      <c r="K939" s="407"/>
      <c r="L939" s="407"/>
      <c r="M939" s="407"/>
      <c r="N939" s="407"/>
      <c r="O939" s="407"/>
      <c r="P939" s="407"/>
      <c r="Q939" s="407"/>
      <c r="R939" s="407"/>
      <c r="S939" s="407"/>
      <c r="T939" s="407"/>
      <c r="U939" s="407"/>
      <c r="V939" s="407"/>
      <c r="W939" s="407"/>
      <c r="X939" s="407"/>
      <c r="Y939" s="407"/>
      <c r="Z939" s="407"/>
    </row>
    <row r="940" spans="1:26" ht="12.75" customHeight="1">
      <c r="A940" s="407"/>
      <c r="B940" s="407"/>
      <c r="C940" s="544"/>
      <c r="D940" s="544"/>
      <c r="E940" s="544"/>
      <c r="F940" s="407"/>
      <c r="G940" s="407"/>
      <c r="H940" s="407"/>
      <c r="I940" s="407"/>
      <c r="J940" s="407"/>
      <c r="K940" s="407"/>
      <c r="L940" s="407"/>
      <c r="M940" s="407"/>
      <c r="N940" s="407"/>
      <c r="O940" s="407"/>
      <c r="P940" s="407"/>
      <c r="Q940" s="407"/>
      <c r="R940" s="407"/>
      <c r="S940" s="407"/>
      <c r="T940" s="407"/>
      <c r="U940" s="407"/>
      <c r="V940" s="407"/>
      <c r="W940" s="407"/>
      <c r="X940" s="407"/>
      <c r="Y940" s="407"/>
      <c r="Z940" s="407"/>
    </row>
    <row r="941" spans="1:26" ht="12.75" customHeight="1">
      <c r="A941" s="407"/>
      <c r="B941" s="407"/>
      <c r="C941" s="544"/>
      <c r="D941" s="544"/>
      <c r="E941" s="544"/>
      <c r="F941" s="407"/>
      <c r="G941" s="407"/>
      <c r="H941" s="407"/>
      <c r="I941" s="407"/>
      <c r="J941" s="407"/>
      <c r="K941" s="407"/>
      <c r="L941" s="407"/>
      <c r="M941" s="407"/>
      <c r="N941" s="407"/>
      <c r="O941" s="407"/>
      <c r="P941" s="407"/>
      <c r="Q941" s="407"/>
      <c r="R941" s="407"/>
      <c r="S941" s="407"/>
      <c r="T941" s="407"/>
      <c r="U941" s="407"/>
      <c r="V941" s="407"/>
      <c r="W941" s="407"/>
      <c r="X941" s="407"/>
      <c r="Y941" s="407"/>
      <c r="Z941" s="407"/>
    </row>
    <row r="942" spans="1:26" ht="12.75" customHeight="1">
      <c r="A942" s="407"/>
      <c r="B942" s="407"/>
      <c r="C942" s="544"/>
      <c r="D942" s="544"/>
      <c r="E942" s="544"/>
      <c r="F942" s="407"/>
      <c r="G942" s="407"/>
      <c r="H942" s="407"/>
      <c r="I942" s="407"/>
      <c r="J942" s="407"/>
      <c r="K942" s="407"/>
      <c r="L942" s="407"/>
      <c r="M942" s="407"/>
      <c r="N942" s="407"/>
      <c r="O942" s="407"/>
      <c r="P942" s="407"/>
      <c r="Q942" s="407"/>
      <c r="R942" s="407"/>
      <c r="S942" s="407"/>
      <c r="T942" s="407"/>
      <c r="U942" s="407"/>
      <c r="V942" s="407"/>
      <c r="W942" s="407"/>
      <c r="X942" s="407"/>
      <c r="Y942" s="407"/>
      <c r="Z942" s="407"/>
    </row>
    <row r="943" spans="1:26" ht="12.75" customHeight="1">
      <c r="A943" s="407"/>
      <c r="B943" s="407"/>
      <c r="C943" s="544"/>
      <c r="D943" s="544"/>
      <c r="E943" s="544"/>
      <c r="F943" s="407"/>
      <c r="G943" s="407"/>
      <c r="H943" s="407"/>
      <c r="I943" s="407"/>
      <c r="J943" s="407"/>
      <c r="K943" s="407"/>
      <c r="L943" s="407"/>
      <c r="M943" s="407"/>
      <c r="N943" s="407"/>
      <c r="O943" s="407"/>
      <c r="P943" s="407"/>
      <c r="Q943" s="407"/>
      <c r="R943" s="407"/>
      <c r="S943" s="407"/>
      <c r="T943" s="407"/>
      <c r="U943" s="407"/>
      <c r="V943" s="407"/>
      <c r="W943" s="407"/>
      <c r="X943" s="407"/>
      <c r="Y943" s="407"/>
      <c r="Z943" s="407"/>
    </row>
    <row r="944" spans="1:26" ht="12.75" customHeight="1">
      <c r="A944" s="407"/>
      <c r="B944" s="407"/>
      <c r="C944" s="544"/>
      <c r="D944" s="544"/>
      <c r="E944" s="544"/>
      <c r="F944" s="407"/>
      <c r="G944" s="407"/>
      <c r="H944" s="407"/>
      <c r="I944" s="407"/>
      <c r="J944" s="407"/>
      <c r="K944" s="407"/>
      <c r="L944" s="407"/>
      <c r="M944" s="407"/>
      <c r="N944" s="407"/>
      <c r="O944" s="407"/>
      <c r="P944" s="407"/>
      <c r="Q944" s="407"/>
      <c r="R944" s="407"/>
      <c r="S944" s="407"/>
      <c r="T944" s="407"/>
      <c r="U944" s="407"/>
      <c r="V944" s="407"/>
      <c r="W944" s="407"/>
      <c r="X944" s="407"/>
      <c r="Y944" s="407"/>
      <c r="Z944" s="407"/>
    </row>
    <row r="945" spans="1:26" ht="12.75" customHeight="1">
      <c r="A945" s="407"/>
      <c r="B945" s="407"/>
      <c r="C945" s="544"/>
      <c r="D945" s="544"/>
      <c r="E945" s="544"/>
      <c r="F945" s="407"/>
      <c r="G945" s="407"/>
      <c r="H945" s="407"/>
      <c r="I945" s="407"/>
      <c r="J945" s="407"/>
      <c r="K945" s="407"/>
      <c r="L945" s="407"/>
      <c r="M945" s="407"/>
      <c r="N945" s="407"/>
      <c r="O945" s="407"/>
      <c r="P945" s="407"/>
      <c r="Q945" s="407"/>
      <c r="R945" s="407"/>
      <c r="S945" s="407"/>
      <c r="T945" s="407"/>
      <c r="U945" s="407"/>
      <c r="V945" s="407"/>
      <c r="W945" s="407"/>
      <c r="X945" s="407"/>
      <c r="Y945" s="407"/>
      <c r="Z945" s="407"/>
    </row>
    <row r="946" spans="1:26" ht="12.75" customHeight="1">
      <c r="A946" s="407"/>
      <c r="B946" s="407"/>
      <c r="C946" s="544"/>
      <c r="D946" s="544"/>
      <c r="E946" s="544"/>
      <c r="F946" s="407"/>
      <c r="G946" s="407"/>
      <c r="H946" s="407"/>
      <c r="I946" s="407"/>
      <c r="J946" s="407"/>
      <c r="K946" s="407"/>
      <c r="L946" s="407"/>
      <c r="M946" s="407"/>
      <c r="N946" s="407"/>
      <c r="O946" s="407"/>
      <c r="P946" s="407"/>
      <c r="Q946" s="407"/>
      <c r="R946" s="407"/>
      <c r="S946" s="407"/>
      <c r="T946" s="407"/>
      <c r="U946" s="407"/>
      <c r="V946" s="407"/>
      <c r="W946" s="407"/>
      <c r="X946" s="407"/>
      <c r="Y946" s="407"/>
      <c r="Z946" s="407"/>
    </row>
    <row r="947" spans="1:26" ht="12.75" customHeight="1">
      <c r="A947" s="407"/>
      <c r="B947" s="407"/>
      <c r="C947" s="544"/>
      <c r="D947" s="544"/>
      <c r="E947" s="544"/>
      <c r="F947" s="407"/>
      <c r="G947" s="407"/>
      <c r="H947" s="407"/>
      <c r="I947" s="407"/>
      <c r="J947" s="407"/>
      <c r="K947" s="407"/>
      <c r="L947" s="407"/>
      <c r="M947" s="407"/>
      <c r="N947" s="407"/>
      <c r="O947" s="407"/>
      <c r="P947" s="407"/>
      <c r="Q947" s="407"/>
      <c r="R947" s="407"/>
      <c r="S947" s="407"/>
      <c r="T947" s="407"/>
      <c r="U947" s="407"/>
      <c r="V947" s="407"/>
      <c r="W947" s="407"/>
      <c r="X947" s="407"/>
      <c r="Y947" s="407"/>
      <c r="Z947" s="407"/>
    </row>
    <row r="948" spans="1:26" ht="12.75" customHeight="1">
      <c r="A948" s="407"/>
      <c r="B948" s="407"/>
      <c r="C948" s="544"/>
      <c r="D948" s="544"/>
      <c r="E948" s="544"/>
      <c r="F948" s="407"/>
      <c r="G948" s="407"/>
      <c r="H948" s="407"/>
      <c r="I948" s="407"/>
      <c r="J948" s="407"/>
      <c r="K948" s="407"/>
      <c r="L948" s="407"/>
      <c r="M948" s="407"/>
      <c r="N948" s="407"/>
      <c r="O948" s="407"/>
      <c r="P948" s="407"/>
      <c r="Q948" s="407"/>
      <c r="R948" s="407"/>
      <c r="S948" s="407"/>
      <c r="T948" s="407"/>
      <c r="U948" s="407"/>
      <c r="V948" s="407"/>
      <c r="W948" s="407"/>
      <c r="X948" s="407"/>
      <c r="Y948" s="407"/>
      <c r="Z948" s="407"/>
    </row>
    <row r="949" spans="1:26" ht="12.75" customHeight="1">
      <c r="A949" s="407"/>
      <c r="B949" s="407"/>
      <c r="C949" s="544"/>
      <c r="D949" s="544"/>
      <c r="E949" s="544"/>
      <c r="F949" s="407"/>
      <c r="G949" s="407"/>
      <c r="H949" s="407"/>
      <c r="I949" s="407"/>
      <c r="J949" s="407"/>
      <c r="K949" s="407"/>
      <c r="L949" s="407"/>
      <c r="M949" s="407"/>
      <c r="N949" s="407"/>
      <c r="O949" s="407"/>
      <c r="P949" s="407"/>
      <c r="Q949" s="407"/>
      <c r="R949" s="407"/>
      <c r="S949" s="407"/>
      <c r="T949" s="407"/>
      <c r="U949" s="407"/>
      <c r="V949" s="407"/>
      <c r="W949" s="407"/>
      <c r="X949" s="407"/>
      <c r="Y949" s="407"/>
      <c r="Z949" s="407"/>
    </row>
    <row r="950" spans="1:26" ht="12.75" customHeight="1">
      <c r="A950" s="407"/>
      <c r="B950" s="407"/>
      <c r="C950" s="544"/>
      <c r="D950" s="544"/>
      <c r="E950" s="544"/>
      <c r="F950" s="407"/>
      <c r="G950" s="407"/>
      <c r="H950" s="407"/>
      <c r="I950" s="407"/>
      <c r="J950" s="407"/>
      <c r="K950" s="407"/>
      <c r="L950" s="407"/>
      <c r="M950" s="407"/>
      <c r="N950" s="407"/>
      <c r="O950" s="407"/>
      <c r="P950" s="407"/>
      <c r="Q950" s="407"/>
      <c r="R950" s="407"/>
      <c r="S950" s="407"/>
      <c r="T950" s="407"/>
      <c r="U950" s="407"/>
      <c r="V950" s="407"/>
      <c r="W950" s="407"/>
      <c r="X950" s="407"/>
      <c r="Y950" s="407"/>
      <c r="Z950" s="407"/>
    </row>
    <row r="951" spans="1:26" ht="12.75" customHeight="1">
      <c r="A951" s="407"/>
      <c r="B951" s="407"/>
      <c r="C951" s="544"/>
      <c r="D951" s="544"/>
      <c r="E951" s="544"/>
      <c r="F951" s="407"/>
      <c r="G951" s="407"/>
      <c r="H951" s="407"/>
      <c r="I951" s="407"/>
      <c r="J951" s="407"/>
      <c r="K951" s="407"/>
      <c r="L951" s="407"/>
      <c r="M951" s="407"/>
      <c r="N951" s="407"/>
      <c r="O951" s="407"/>
      <c r="P951" s="407"/>
      <c r="Q951" s="407"/>
      <c r="R951" s="407"/>
      <c r="S951" s="407"/>
      <c r="T951" s="407"/>
      <c r="U951" s="407"/>
      <c r="V951" s="407"/>
      <c r="W951" s="407"/>
      <c r="X951" s="407"/>
      <c r="Y951" s="407"/>
      <c r="Z951" s="407"/>
    </row>
    <row r="952" spans="1:26" ht="12.75" customHeight="1">
      <c r="A952" s="407"/>
      <c r="B952" s="407"/>
      <c r="C952" s="544"/>
      <c r="D952" s="544"/>
      <c r="E952" s="544"/>
      <c r="F952" s="407"/>
      <c r="G952" s="407"/>
      <c r="H952" s="407"/>
      <c r="I952" s="407"/>
      <c r="J952" s="407"/>
      <c r="K952" s="407"/>
      <c r="L952" s="407"/>
      <c r="M952" s="407"/>
      <c r="N952" s="407"/>
      <c r="O952" s="407"/>
      <c r="P952" s="407"/>
      <c r="Q952" s="407"/>
      <c r="R952" s="407"/>
      <c r="S952" s="407"/>
      <c r="T952" s="407"/>
      <c r="U952" s="407"/>
      <c r="V952" s="407"/>
      <c r="W952" s="407"/>
      <c r="X952" s="407"/>
      <c r="Y952" s="407"/>
      <c r="Z952" s="407"/>
    </row>
    <row r="953" spans="1:26" ht="12.75" customHeight="1">
      <c r="A953" s="407"/>
      <c r="B953" s="407"/>
      <c r="C953" s="544"/>
      <c r="D953" s="544"/>
      <c r="E953" s="544"/>
      <c r="F953" s="407"/>
      <c r="G953" s="407"/>
      <c r="H953" s="407"/>
      <c r="I953" s="407"/>
      <c r="J953" s="407"/>
      <c r="K953" s="407"/>
      <c r="L953" s="407"/>
      <c r="M953" s="407"/>
      <c r="N953" s="407"/>
      <c r="O953" s="407"/>
      <c r="P953" s="407"/>
      <c r="Q953" s="407"/>
      <c r="R953" s="407"/>
      <c r="S953" s="407"/>
      <c r="T953" s="407"/>
      <c r="U953" s="407"/>
      <c r="V953" s="407"/>
      <c r="W953" s="407"/>
      <c r="X953" s="407"/>
      <c r="Y953" s="407"/>
      <c r="Z953" s="407"/>
    </row>
    <row r="954" spans="1:26" ht="12.75" customHeight="1">
      <c r="A954" s="407"/>
      <c r="B954" s="407"/>
      <c r="C954" s="544"/>
      <c r="D954" s="544"/>
      <c r="E954" s="544"/>
      <c r="F954" s="407"/>
      <c r="G954" s="407"/>
      <c r="H954" s="407"/>
      <c r="I954" s="407"/>
      <c r="J954" s="407"/>
      <c r="K954" s="407"/>
      <c r="L954" s="407"/>
      <c r="M954" s="407"/>
      <c r="N954" s="407"/>
      <c r="O954" s="407"/>
      <c r="P954" s="407"/>
      <c r="Q954" s="407"/>
      <c r="R954" s="407"/>
      <c r="S954" s="407"/>
      <c r="T954" s="407"/>
      <c r="U954" s="407"/>
      <c r="V954" s="407"/>
      <c r="W954" s="407"/>
      <c r="X954" s="407"/>
      <c r="Y954" s="407"/>
      <c r="Z954" s="407"/>
    </row>
    <row r="955" spans="1:26" ht="12.75" customHeight="1">
      <c r="A955" s="407"/>
      <c r="B955" s="407"/>
      <c r="C955" s="544"/>
      <c r="D955" s="544"/>
      <c r="E955" s="544"/>
      <c r="F955" s="407"/>
      <c r="G955" s="407"/>
      <c r="H955" s="407"/>
      <c r="I955" s="407"/>
      <c r="J955" s="407"/>
      <c r="K955" s="407"/>
      <c r="L955" s="407"/>
      <c r="M955" s="407"/>
      <c r="N955" s="407"/>
      <c r="O955" s="407"/>
      <c r="P955" s="407"/>
      <c r="Q955" s="407"/>
      <c r="R955" s="407"/>
      <c r="S955" s="407"/>
      <c r="T955" s="407"/>
      <c r="U955" s="407"/>
      <c r="V955" s="407"/>
      <c r="W955" s="407"/>
      <c r="X955" s="407"/>
      <c r="Y955" s="407"/>
      <c r="Z955" s="407"/>
    </row>
    <row r="956" spans="1:26" ht="12.75" customHeight="1">
      <c r="A956" s="407"/>
      <c r="B956" s="407"/>
      <c r="C956" s="544"/>
      <c r="D956" s="544"/>
      <c r="E956" s="544"/>
      <c r="F956" s="407"/>
      <c r="G956" s="407"/>
      <c r="H956" s="407"/>
      <c r="I956" s="407"/>
      <c r="J956" s="407"/>
      <c r="K956" s="407"/>
      <c r="L956" s="407"/>
      <c r="M956" s="407"/>
      <c r="N956" s="407"/>
      <c r="O956" s="407"/>
      <c r="P956" s="407"/>
      <c r="Q956" s="407"/>
      <c r="R956" s="407"/>
      <c r="S956" s="407"/>
      <c r="T956" s="407"/>
      <c r="U956" s="407"/>
      <c r="V956" s="407"/>
      <c r="W956" s="407"/>
      <c r="X956" s="407"/>
      <c r="Y956" s="407"/>
      <c r="Z956" s="407"/>
    </row>
    <row r="957" spans="1:26" ht="12.75" customHeight="1">
      <c r="A957" s="407"/>
      <c r="B957" s="407"/>
      <c r="C957" s="544"/>
      <c r="D957" s="544"/>
      <c r="E957" s="544"/>
      <c r="F957" s="407"/>
      <c r="G957" s="407"/>
      <c r="H957" s="407"/>
      <c r="I957" s="407"/>
      <c r="J957" s="407"/>
      <c r="K957" s="407"/>
      <c r="L957" s="407"/>
      <c r="M957" s="407"/>
      <c r="N957" s="407"/>
      <c r="O957" s="407"/>
      <c r="P957" s="407"/>
      <c r="Q957" s="407"/>
      <c r="R957" s="407"/>
      <c r="S957" s="407"/>
      <c r="T957" s="407"/>
      <c r="U957" s="407"/>
      <c r="V957" s="407"/>
      <c r="W957" s="407"/>
      <c r="X957" s="407"/>
      <c r="Y957" s="407"/>
      <c r="Z957" s="407"/>
    </row>
    <row r="958" spans="1:26" ht="12.75" customHeight="1">
      <c r="A958" s="407"/>
      <c r="B958" s="407"/>
      <c r="C958" s="544"/>
      <c r="D958" s="544"/>
      <c r="E958" s="544"/>
      <c r="F958" s="407"/>
      <c r="G958" s="407"/>
      <c r="H958" s="407"/>
      <c r="I958" s="407"/>
      <c r="J958" s="407"/>
      <c r="K958" s="407"/>
      <c r="L958" s="407"/>
      <c r="M958" s="407"/>
      <c r="N958" s="407"/>
      <c r="O958" s="407"/>
      <c r="P958" s="407"/>
      <c r="Q958" s="407"/>
      <c r="R958" s="407"/>
      <c r="S958" s="407"/>
      <c r="T958" s="407"/>
      <c r="U958" s="407"/>
      <c r="V958" s="407"/>
      <c r="W958" s="407"/>
      <c r="X958" s="407"/>
      <c r="Y958" s="407"/>
      <c r="Z958" s="407"/>
    </row>
    <row r="959" spans="1:26" ht="12.75" customHeight="1">
      <c r="A959" s="407"/>
      <c r="B959" s="407"/>
      <c r="C959" s="544"/>
      <c r="D959" s="544"/>
      <c r="E959" s="544"/>
      <c r="F959" s="407"/>
      <c r="G959" s="407"/>
      <c r="H959" s="407"/>
      <c r="I959" s="407"/>
      <c r="J959" s="407"/>
      <c r="K959" s="407"/>
      <c r="L959" s="407"/>
      <c r="M959" s="407"/>
      <c r="N959" s="407"/>
      <c r="O959" s="407"/>
      <c r="P959" s="407"/>
      <c r="Q959" s="407"/>
      <c r="R959" s="407"/>
      <c r="S959" s="407"/>
      <c r="T959" s="407"/>
      <c r="U959" s="407"/>
      <c r="V959" s="407"/>
      <c r="W959" s="407"/>
      <c r="X959" s="407"/>
      <c r="Y959" s="407"/>
      <c r="Z959" s="407"/>
    </row>
    <row r="960" spans="1:26" ht="12.75" customHeight="1">
      <c r="A960" s="407"/>
      <c r="B960" s="407"/>
      <c r="C960" s="544"/>
      <c r="D960" s="544"/>
      <c r="E960" s="544"/>
      <c r="F960" s="407"/>
      <c r="G960" s="407"/>
      <c r="H960" s="407"/>
      <c r="I960" s="407"/>
      <c r="J960" s="407"/>
      <c r="K960" s="407"/>
      <c r="L960" s="407"/>
      <c r="M960" s="407"/>
      <c r="N960" s="407"/>
      <c r="O960" s="407"/>
      <c r="P960" s="407"/>
      <c r="Q960" s="407"/>
      <c r="R960" s="407"/>
      <c r="S960" s="407"/>
      <c r="T960" s="407"/>
      <c r="U960" s="407"/>
      <c r="V960" s="407"/>
      <c r="W960" s="407"/>
      <c r="X960" s="407"/>
      <c r="Y960" s="407"/>
      <c r="Z960" s="407"/>
    </row>
    <row r="961" spans="1:26" ht="12.75" customHeight="1">
      <c r="A961" s="407"/>
      <c r="B961" s="407"/>
      <c r="C961" s="544"/>
      <c r="D961" s="544"/>
      <c r="E961" s="544"/>
      <c r="F961" s="407"/>
      <c r="G961" s="407"/>
      <c r="H961" s="407"/>
      <c r="I961" s="407"/>
      <c r="J961" s="407"/>
      <c r="K961" s="407"/>
      <c r="L961" s="407"/>
      <c r="M961" s="407"/>
      <c r="N961" s="407"/>
      <c r="O961" s="407"/>
      <c r="P961" s="407"/>
      <c r="Q961" s="407"/>
      <c r="R961" s="407"/>
      <c r="S961" s="407"/>
      <c r="T961" s="407"/>
      <c r="U961" s="407"/>
      <c r="V961" s="407"/>
      <c r="W961" s="407"/>
      <c r="X961" s="407"/>
      <c r="Y961" s="407"/>
      <c r="Z961" s="407"/>
    </row>
    <row r="962" spans="1:26" ht="12.75" customHeight="1">
      <c r="A962" s="407"/>
      <c r="B962" s="407"/>
      <c r="C962" s="544"/>
      <c r="D962" s="544"/>
      <c r="E962" s="544"/>
      <c r="F962" s="407"/>
      <c r="G962" s="407"/>
      <c r="H962" s="407"/>
      <c r="I962" s="407"/>
      <c r="J962" s="407"/>
      <c r="K962" s="407"/>
      <c r="L962" s="407"/>
      <c r="M962" s="407"/>
      <c r="N962" s="407"/>
      <c r="O962" s="407"/>
      <c r="P962" s="407"/>
      <c r="Q962" s="407"/>
      <c r="R962" s="407"/>
      <c r="S962" s="407"/>
      <c r="T962" s="407"/>
      <c r="U962" s="407"/>
      <c r="V962" s="407"/>
      <c r="W962" s="407"/>
      <c r="X962" s="407"/>
      <c r="Y962" s="407"/>
      <c r="Z962" s="407"/>
    </row>
    <row r="963" spans="1:26" ht="12.75" customHeight="1">
      <c r="A963" s="407"/>
      <c r="B963" s="407"/>
      <c r="C963" s="544"/>
      <c r="D963" s="544"/>
      <c r="E963" s="544"/>
      <c r="F963" s="407"/>
      <c r="G963" s="407"/>
      <c r="H963" s="407"/>
      <c r="I963" s="407"/>
      <c r="J963" s="407"/>
      <c r="K963" s="407"/>
      <c r="L963" s="407"/>
      <c r="M963" s="407"/>
      <c r="N963" s="407"/>
      <c r="O963" s="407"/>
      <c r="P963" s="407"/>
      <c r="Q963" s="407"/>
      <c r="R963" s="407"/>
      <c r="S963" s="407"/>
      <c r="T963" s="407"/>
      <c r="U963" s="407"/>
      <c r="V963" s="407"/>
      <c r="W963" s="407"/>
      <c r="X963" s="407"/>
      <c r="Y963" s="407"/>
      <c r="Z963" s="407"/>
    </row>
    <row r="964" spans="1:26" ht="12.75" customHeight="1">
      <c r="A964" s="407"/>
      <c r="B964" s="407"/>
      <c r="C964" s="544"/>
      <c r="D964" s="544"/>
      <c r="E964" s="544"/>
      <c r="F964" s="407"/>
      <c r="G964" s="407"/>
      <c r="H964" s="407"/>
      <c r="I964" s="407"/>
      <c r="J964" s="407"/>
      <c r="K964" s="407"/>
      <c r="L964" s="407"/>
      <c r="M964" s="407"/>
      <c r="N964" s="407"/>
      <c r="O964" s="407"/>
      <c r="P964" s="407"/>
      <c r="Q964" s="407"/>
      <c r="R964" s="407"/>
      <c r="S964" s="407"/>
      <c r="T964" s="407"/>
      <c r="U964" s="407"/>
      <c r="V964" s="407"/>
      <c r="W964" s="407"/>
      <c r="X964" s="407"/>
      <c r="Y964" s="407"/>
      <c r="Z964" s="407"/>
    </row>
    <row r="965" spans="1:26" ht="12.75" customHeight="1">
      <c r="A965" s="407"/>
      <c r="B965" s="407"/>
      <c r="C965" s="544"/>
      <c r="D965" s="544"/>
      <c r="E965" s="544"/>
      <c r="F965" s="407"/>
      <c r="G965" s="407"/>
      <c r="H965" s="407"/>
      <c r="I965" s="407"/>
      <c r="J965" s="407"/>
      <c r="K965" s="407"/>
      <c r="L965" s="407"/>
      <c r="M965" s="407"/>
      <c r="N965" s="407"/>
      <c r="O965" s="407"/>
      <c r="P965" s="407"/>
      <c r="Q965" s="407"/>
      <c r="R965" s="407"/>
      <c r="S965" s="407"/>
      <c r="T965" s="407"/>
      <c r="U965" s="407"/>
      <c r="V965" s="407"/>
      <c r="W965" s="407"/>
      <c r="X965" s="407"/>
      <c r="Y965" s="407"/>
      <c r="Z965" s="407"/>
    </row>
    <row r="966" spans="1:26" ht="12.75" customHeight="1">
      <c r="A966" s="407"/>
      <c r="B966" s="407"/>
      <c r="C966" s="544"/>
      <c r="D966" s="544"/>
      <c r="E966" s="544"/>
      <c r="F966" s="407"/>
      <c r="G966" s="407"/>
      <c r="H966" s="407"/>
      <c r="I966" s="407"/>
      <c r="J966" s="407"/>
      <c r="K966" s="407"/>
      <c r="L966" s="407"/>
      <c r="M966" s="407"/>
      <c r="N966" s="407"/>
      <c r="O966" s="407"/>
      <c r="P966" s="407"/>
      <c r="Q966" s="407"/>
      <c r="R966" s="407"/>
      <c r="S966" s="407"/>
      <c r="T966" s="407"/>
      <c r="U966" s="407"/>
      <c r="V966" s="407"/>
      <c r="W966" s="407"/>
      <c r="X966" s="407"/>
      <c r="Y966" s="407"/>
      <c r="Z966" s="407"/>
    </row>
    <row r="967" spans="1:26" ht="12.75" customHeight="1">
      <c r="A967" s="407"/>
      <c r="B967" s="407"/>
      <c r="C967" s="544"/>
      <c r="D967" s="544"/>
      <c r="E967" s="544"/>
      <c r="F967" s="407"/>
      <c r="G967" s="407"/>
      <c r="H967" s="407"/>
      <c r="I967" s="407"/>
      <c r="J967" s="407"/>
      <c r="K967" s="407"/>
      <c r="L967" s="407"/>
      <c r="M967" s="407"/>
      <c r="N967" s="407"/>
      <c r="O967" s="407"/>
      <c r="P967" s="407"/>
      <c r="Q967" s="407"/>
      <c r="R967" s="407"/>
      <c r="S967" s="407"/>
      <c r="T967" s="407"/>
      <c r="U967" s="407"/>
      <c r="V967" s="407"/>
      <c r="W967" s="407"/>
      <c r="X967" s="407"/>
      <c r="Y967" s="407"/>
      <c r="Z967" s="407"/>
    </row>
    <row r="968" spans="1:26" ht="12.75" customHeight="1">
      <c r="A968" s="407"/>
      <c r="B968" s="407"/>
      <c r="C968" s="544"/>
      <c r="D968" s="544"/>
      <c r="E968" s="544"/>
      <c r="F968" s="407"/>
      <c r="G968" s="407"/>
      <c r="H968" s="407"/>
      <c r="I968" s="407"/>
      <c r="J968" s="407"/>
      <c r="K968" s="407"/>
      <c r="L968" s="407"/>
      <c r="M968" s="407"/>
      <c r="N968" s="407"/>
      <c r="O968" s="407"/>
      <c r="P968" s="407"/>
      <c r="Q968" s="407"/>
      <c r="R968" s="407"/>
      <c r="S968" s="407"/>
      <c r="T968" s="407"/>
      <c r="U968" s="407"/>
      <c r="V968" s="407"/>
      <c r="W968" s="407"/>
      <c r="X968" s="407"/>
      <c r="Y968" s="407"/>
      <c r="Z968" s="407"/>
    </row>
    <row r="969" spans="1:26" ht="12.75" customHeight="1">
      <c r="A969" s="407"/>
      <c r="B969" s="407"/>
      <c r="C969" s="544"/>
      <c r="D969" s="544"/>
      <c r="E969" s="544"/>
      <c r="F969" s="407"/>
      <c r="G969" s="407"/>
      <c r="H969" s="407"/>
      <c r="I969" s="407"/>
      <c r="J969" s="407"/>
      <c r="K969" s="407"/>
      <c r="L969" s="407"/>
      <c r="M969" s="407"/>
      <c r="N969" s="407"/>
      <c r="O969" s="407"/>
      <c r="P969" s="407"/>
      <c r="Q969" s="407"/>
      <c r="R969" s="407"/>
      <c r="S969" s="407"/>
      <c r="T969" s="407"/>
      <c r="U969" s="407"/>
      <c r="V969" s="407"/>
      <c r="W969" s="407"/>
      <c r="X969" s="407"/>
      <c r="Y969" s="407"/>
      <c r="Z969" s="407"/>
    </row>
    <row r="970" spans="1:26" ht="12.75" customHeight="1">
      <c r="A970" s="407"/>
      <c r="B970" s="407"/>
      <c r="C970" s="544"/>
      <c r="D970" s="544"/>
      <c r="E970" s="544"/>
      <c r="F970" s="407"/>
      <c r="G970" s="407"/>
      <c r="H970" s="407"/>
      <c r="I970" s="407"/>
      <c r="J970" s="407"/>
      <c r="K970" s="407"/>
      <c r="L970" s="407"/>
      <c r="M970" s="407"/>
      <c r="N970" s="407"/>
      <c r="O970" s="407"/>
      <c r="P970" s="407"/>
      <c r="Q970" s="407"/>
      <c r="R970" s="407"/>
      <c r="S970" s="407"/>
      <c r="T970" s="407"/>
      <c r="U970" s="407"/>
      <c r="V970" s="407"/>
      <c r="W970" s="407"/>
      <c r="X970" s="407"/>
      <c r="Y970" s="407"/>
      <c r="Z970" s="407"/>
    </row>
    <row r="971" spans="1:26" ht="12.75" customHeight="1">
      <c r="A971" s="407"/>
      <c r="B971" s="407"/>
      <c r="C971" s="544"/>
      <c r="D971" s="544"/>
      <c r="E971" s="544"/>
      <c r="F971" s="407"/>
      <c r="G971" s="407"/>
      <c r="H971" s="407"/>
      <c r="I971" s="407"/>
      <c r="J971" s="407"/>
      <c r="K971" s="407"/>
      <c r="L971" s="407"/>
      <c r="M971" s="407"/>
      <c r="N971" s="407"/>
      <c r="O971" s="407"/>
      <c r="P971" s="407"/>
      <c r="Q971" s="407"/>
      <c r="R971" s="407"/>
      <c r="S971" s="407"/>
      <c r="T971" s="407"/>
      <c r="U971" s="407"/>
      <c r="V971" s="407"/>
      <c r="W971" s="407"/>
      <c r="X971" s="407"/>
      <c r="Y971" s="407"/>
      <c r="Z971" s="407"/>
    </row>
    <row r="972" spans="1:26" ht="12.75" customHeight="1">
      <c r="A972" s="407"/>
      <c r="B972" s="407"/>
      <c r="C972" s="544"/>
      <c r="D972" s="544"/>
      <c r="E972" s="544"/>
      <c r="F972" s="407"/>
      <c r="G972" s="407"/>
      <c r="H972" s="407"/>
      <c r="I972" s="407"/>
      <c r="J972" s="407"/>
      <c r="K972" s="407"/>
      <c r="L972" s="407"/>
      <c r="M972" s="407"/>
      <c r="N972" s="407"/>
      <c r="O972" s="407"/>
      <c r="P972" s="407"/>
      <c r="Q972" s="407"/>
      <c r="R972" s="407"/>
      <c r="S972" s="407"/>
      <c r="T972" s="407"/>
      <c r="U972" s="407"/>
      <c r="V972" s="407"/>
      <c r="W972" s="407"/>
      <c r="X972" s="407"/>
      <c r="Y972" s="407"/>
      <c r="Z972" s="407"/>
    </row>
    <row r="973" spans="1:26" ht="12.75" customHeight="1">
      <c r="A973" s="407"/>
      <c r="B973" s="407"/>
      <c r="C973" s="544"/>
      <c r="D973" s="544"/>
      <c r="E973" s="544"/>
      <c r="F973" s="407"/>
      <c r="G973" s="407"/>
      <c r="H973" s="407"/>
      <c r="I973" s="407"/>
      <c r="J973" s="407"/>
      <c r="K973" s="407"/>
      <c r="L973" s="407"/>
      <c r="M973" s="407"/>
      <c r="N973" s="407"/>
      <c r="O973" s="407"/>
      <c r="P973" s="407"/>
      <c r="Q973" s="407"/>
      <c r="R973" s="407"/>
      <c r="S973" s="407"/>
      <c r="T973" s="407"/>
      <c r="U973" s="407"/>
      <c r="V973" s="407"/>
      <c r="W973" s="407"/>
      <c r="X973" s="407"/>
      <c r="Y973" s="407"/>
      <c r="Z973" s="407"/>
    </row>
    <row r="974" spans="1:26" ht="12.75" customHeight="1">
      <c r="A974" s="407"/>
      <c r="B974" s="407"/>
      <c r="C974" s="544"/>
      <c r="D974" s="544"/>
      <c r="E974" s="544"/>
      <c r="F974" s="407"/>
      <c r="G974" s="407"/>
      <c r="H974" s="407"/>
      <c r="I974" s="407"/>
      <c r="J974" s="407"/>
      <c r="K974" s="407"/>
      <c r="L974" s="407"/>
      <c r="M974" s="407"/>
      <c r="N974" s="407"/>
      <c r="O974" s="407"/>
      <c r="P974" s="407"/>
      <c r="Q974" s="407"/>
      <c r="R974" s="407"/>
      <c r="S974" s="407"/>
      <c r="T974" s="407"/>
      <c r="U974" s="407"/>
      <c r="V974" s="407"/>
      <c r="W974" s="407"/>
      <c r="X974" s="407"/>
      <c r="Y974" s="407"/>
      <c r="Z974" s="407"/>
    </row>
    <row r="975" spans="1:26" ht="12.75" customHeight="1">
      <c r="A975" s="407"/>
      <c r="B975" s="407"/>
      <c r="C975" s="544"/>
      <c r="D975" s="544"/>
      <c r="E975" s="544"/>
      <c r="F975" s="407"/>
      <c r="G975" s="407"/>
      <c r="H975" s="407"/>
      <c r="I975" s="407"/>
      <c r="J975" s="407"/>
      <c r="K975" s="407"/>
      <c r="L975" s="407"/>
      <c r="M975" s="407"/>
      <c r="N975" s="407"/>
      <c r="O975" s="407"/>
      <c r="P975" s="407"/>
      <c r="Q975" s="407"/>
      <c r="R975" s="407"/>
      <c r="S975" s="407"/>
      <c r="T975" s="407"/>
      <c r="U975" s="407"/>
      <c r="V975" s="407"/>
      <c r="W975" s="407"/>
      <c r="X975" s="407"/>
      <c r="Y975" s="407"/>
      <c r="Z975" s="407"/>
    </row>
    <row r="976" spans="1:26" ht="12.75" customHeight="1">
      <c r="A976" s="407"/>
      <c r="B976" s="407"/>
      <c r="C976" s="544"/>
      <c r="D976" s="544"/>
      <c r="E976" s="544"/>
      <c r="F976" s="407"/>
      <c r="G976" s="407"/>
      <c r="H976" s="407"/>
      <c r="I976" s="407"/>
      <c r="J976" s="407"/>
      <c r="K976" s="407"/>
      <c r="L976" s="407"/>
      <c r="M976" s="407"/>
      <c r="N976" s="407"/>
      <c r="O976" s="407"/>
      <c r="P976" s="407"/>
      <c r="Q976" s="407"/>
      <c r="R976" s="407"/>
      <c r="S976" s="407"/>
      <c r="T976" s="407"/>
      <c r="U976" s="407"/>
      <c r="V976" s="407"/>
      <c r="W976" s="407"/>
      <c r="X976" s="407"/>
      <c r="Y976" s="407"/>
      <c r="Z976" s="407"/>
    </row>
    <row r="977" spans="1:26" ht="12.75" customHeight="1">
      <c r="A977" s="407"/>
      <c r="B977" s="407"/>
      <c r="C977" s="544"/>
      <c r="D977" s="544"/>
      <c r="E977" s="544"/>
      <c r="F977" s="407"/>
      <c r="G977" s="407"/>
      <c r="H977" s="407"/>
      <c r="I977" s="407"/>
      <c r="J977" s="407"/>
      <c r="K977" s="407"/>
      <c r="L977" s="407"/>
      <c r="M977" s="407"/>
      <c r="N977" s="407"/>
      <c r="O977" s="407"/>
      <c r="P977" s="407"/>
      <c r="Q977" s="407"/>
      <c r="R977" s="407"/>
      <c r="S977" s="407"/>
      <c r="T977" s="407"/>
      <c r="U977" s="407"/>
      <c r="V977" s="407"/>
      <c r="W977" s="407"/>
      <c r="X977" s="407"/>
      <c r="Y977" s="407"/>
      <c r="Z977" s="407"/>
    </row>
    <row r="978" spans="1:26" ht="12.75" customHeight="1">
      <c r="A978" s="407"/>
      <c r="B978" s="407"/>
      <c r="C978" s="544"/>
      <c r="D978" s="544"/>
      <c r="E978" s="544"/>
      <c r="F978" s="407"/>
      <c r="G978" s="407"/>
      <c r="H978" s="407"/>
      <c r="I978" s="407"/>
      <c r="J978" s="407"/>
      <c r="K978" s="407"/>
      <c r="L978" s="407"/>
      <c r="M978" s="407"/>
      <c r="N978" s="407"/>
      <c r="O978" s="407"/>
      <c r="P978" s="407"/>
      <c r="Q978" s="407"/>
      <c r="R978" s="407"/>
      <c r="S978" s="407"/>
      <c r="T978" s="407"/>
      <c r="U978" s="407"/>
      <c r="V978" s="407"/>
      <c r="W978" s="407"/>
      <c r="X978" s="407"/>
      <c r="Y978" s="407"/>
      <c r="Z978" s="407"/>
    </row>
    <row r="979" spans="1:26" ht="12.75" customHeight="1">
      <c r="A979" s="407"/>
      <c r="B979" s="407"/>
      <c r="C979" s="544"/>
      <c r="D979" s="544"/>
      <c r="E979" s="544"/>
      <c r="F979" s="407"/>
      <c r="G979" s="407"/>
      <c r="H979" s="407"/>
      <c r="I979" s="407"/>
      <c r="J979" s="407"/>
      <c r="K979" s="407"/>
      <c r="L979" s="407"/>
      <c r="M979" s="407"/>
      <c r="N979" s="407"/>
      <c r="O979" s="407"/>
      <c r="P979" s="407"/>
      <c r="Q979" s="407"/>
      <c r="R979" s="407"/>
      <c r="S979" s="407"/>
      <c r="T979" s="407"/>
      <c r="U979" s="407"/>
      <c r="V979" s="407"/>
      <c r="W979" s="407"/>
      <c r="X979" s="407"/>
      <c r="Y979" s="407"/>
      <c r="Z979" s="407"/>
    </row>
    <row r="980" spans="1:26" ht="12.75" customHeight="1">
      <c r="A980" s="407"/>
      <c r="B980" s="407"/>
      <c r="C980" s="544"/>
      <c r="D980" s="544"/>
      <c r="E980" s="544"/>
      <c r="F980" s="407"/>
      <c r="G980" s="407"/>
      <c r="H980" s="407"/>
      <c r="I980" s="407"/>
      <c r="J980" s="407"/>
      <c r="K980" s="407"/>
      <c r="L980" s="407"/>
      <c r="M980" s="407"/>
      <c r="N980" s="407"/>
      <c r="O980" s="407"/>
      <c r="P980" s="407"/>
      <c r="Q980" s="407"/>
      <c r="R980" s="407"/>
      <c r="S980" s="407"/>
      <c r="T980" s="407"/>
      <c r="U980" s="407"/>
      <c r="V980" s="407"/>
      <c r="W980" s="407"/>
      <c r="X980" s="407"/>
      <c r="Y980" s="407"/>
      <c r="Z980" s="407"/>
    </row>
    <row r="981" spans="1:26" ht="12.75" customHeight="1">
      <c r="A981" s="407"/>
      <c r="B981" s="407"/>
      <c r="C981" s="544"/>
      <c r="D981" s="544"/>
      <c r="E981" s="544"/>
      <c r="F981" s="407"/>
      <c r="G981" s="407"/>
      <c r="H981" s="407"/>
      <c r="I981" s="407"/>
      <c r="J981" s="407"/>
      <c r="K981" s="407"/>
      <c r="L981" s="407"/>
      <c r="M981" s="407"/>
      <c r="N981" s="407"/>
      <c r="O981" s="407"/>
      <c r="P981" s="407"/>
      <c r="Q981" s="407"/>
      <c r="R981" s="407"/>
      <c r="S981" s="407"/>
      <c r="T981" s="407"/>
      <c r="U981" s="407"/>
      <c r="V981" s="407"/>
      <c r="W981" s="407"/>
      <c r="X981" s="407"/>
      <c r="Y981" s="407"/>
      <c r="Z981" s="407"/>
    </row>
    <row r="982" spans="1:26" ht="12.75" customHeight="1">
      <c r="A982" s="407"/>
      <c r="B982" s="407"/>
      <c r="C982" s="544"/>
      <c r="D982" s="544"/>
      <c r="E982" s="544"/>
      <c r="F982" s="407"/>
      <c r="G982" s="407"/>
      <c r="H982" s="407"/>
      <c r="I982" s="407"/>
      <c r="J982" s="407"/>
      <c r="K982" s="407"/>
      <c r="L982" s="407"/>
      <c r="M982" s="407"/>
      <c r="N982" s="407"/>
      <c r="O982" s="407"/>
      <c r="P982" s="407"/>
      <c r="Q982" s="407"/>
      <c r="R982" s="407"/>
      <c r="S982" s="407"/>
      <c r="T982" s="407"/>
      <c r="U982" s="407"/>
      <c r="V982" s="407"/>
      <c r="W982" s="407"/>
      <c r="X982" s="407"/>
      <c r="Y982" s="407"/>
      <c r="Z982" s="407"/>
    </row>
    <row r="983" spans="1:26" ht="12.75" customHeight="1">
      <c r="A983" s="407"/>
      <c r="B983" s="407"/>
      <c r="C983" s="544"/>
      <c r="D983" s="544"/>
      <c r="E983" s="544"/>
      <c r="F983" s="407"/>
      <c r="G983" s="407"/>
      <c r="H983" s="407"/>
      <c r="I983" s="407"/>
      <c r="J983" s="407"/>
      <c r="K983" s="407"/>
      <c r="L983" s="407"/>
      <c r="M983" s="407"/>
      <c r="N983" s="407"/>
      <c r="O983" s="407"/>
      <c r="P983" s="407"/>
      <c r="Q983" s="407"/>
      <c r="R983" s="407"/>
      <c r="S983" s="407"/>
      <c r="T983" s="407"/>
      <c r="U983" s="407"/>
      <c r="V983" s="407"/>
      <c r="W983" s="407"/>
      <c r="X983" s="407"/>
      <c r="Y983" s="407"/>
      <c r="Z983" s="407"/>
    </row>
    <row r="984" spans="1:26" ht="12.75" customHeight="1">
      <c r="A984" s="407"/>
      <c r="B984" s="407"/>
      <c r="C984" s="544"/>
      <c r="D984" s="544"/>
      <c r="E984" s="544"/>
      <c r="F984" s="407"/>
      <c r="G984" s="407"/>
      <c r="H984" s="407"/>
      <c r="I984" s="407"/>
      <c r="J984" s="407"/>
      <c r="K984" s="407"/>
      <c r="L984" s="407"/>
      <c r="M984" s="407"/>
      <c r="N984" s="407"/>
      <c r="O984" s="407"/>
      <c r="P984" s="407"/>
      <c r="Q984" s="407"/>
      <c r="R984" s="407"/>
      <c r="S984" s="407"/>
      <c r="T984" s="407"/>
      <c r="U984" s="407"/>
      <c r="V984" s="407"/>
      <c r="W984" s="407"/>
      <c r="X984" s="407"/>
      <c r="Y984" s="407"/>
      <c r="Z984" s="407"/>
    </row>
    <row r="985" spans="1:26" ht="12.75" customHeight="1">
      <c r="A985" s="407"/>
      <c r="B985" s="407"/>
      <c r="C985" s="544"/>
      <c r="D985" s="544"/>
      <c r="E985" s="544"/>
      <c r="F985" s="407"/>
      <c r="G985" s="407"/>
      <c r="H985" s="407"/>
      <c r="I985" s="407"/>
      <c r="J985" s="407"/>
      <c r="K985" s="407"/>
      <c r="L985" s="407"/>
      <c r="M985" s="407"/>
      <c r="N985" s="407"/>
      <c r="O985" s="407"/>
      <c r="P985" s="407"/>
      <c r="Q985" s="407"/>
      <c r="R985" s="407"/>
      <c r="S985" s="407"/>
      <c r="T985" s="407"/>
      <c r="U985" s="407"/>
      <c r="V985" s="407"/>
      <c r="W985" s="407"/>
      <c r="X985" s="407"/>
      <c r="Y985" s="407"/>
      <c r="Z985" s="407"/>
    </row>
    <row r="986" spans="1:26" ht="12.75" customHeight="1">
      <c r="A986" s="407"/>
      <c r="B986" s="407"/>
      <c r="C986" s="544"/>
      <c r="D986" s="544"/>
      <c r="E986" s="544"/>
      <c r="F986" s="407"/>
      <c r="G986" s="407"/>
      <c r="H986" s="407"/>
      <c r="I986" s="407"/>
      <c r="J986" s="407"/>
      <c r="K986" s="407"/>
      <c r="L986" s="407"/>
      <c r="M986" s="407"/>
      <c r="N986" s="407"/>
      <c r="O986" s="407"/>
      <c r="P986" s="407"/>
      <c r="Q986" s="407"/>
      <c r="R986" s="407"/>
      <c r="S986" s="407"/>
      <c r="T986" s="407"/>
      <c r="U986" s="407"/>
      <c r="V986" s="407"/>
      <c r="W986" s="407"/>
      <c r="X986" s="407"/>
      <c r="Y986" s="407"/>
      <c r="Z986" s="407"/>
    </row>
    <row r="987" spans="1:26" ht="12.75" customHeight="1">
      <c r="A987" s="407"/>
      <c r="B987" s="407"/>
      <c r="C987" s="544"/>
      <c r="D987" s="544"/>
      <c r="E987" s="544"/>
      <c r="F987" s="407"/>
      <c r="G987" s="407"/>
      <c r="H987" s="407"/>
      <c r="I987" s="407"/>
      <c r="J987" s="407"/>
      <c r="K987" s="407"/>
      <c r="L987" s="407"/>
      <c r="M987" s="407"/>
      <c r="N987" s="407"/>
      <c r="O987" s="407"/>
      <c r="P987" s="407"/>
      <c r="Q987" s="407"/>
      <c r="R987" s="407"/>
      <c r="S987" s="407"/>
      <c r="T987" s="407"/>
      <c r="U987" s="407"/>
      <c r="V987" s="407"/>
      <c r="W987" s="407"/>
      <c r="X987" s="407"/>
      <c r="Y987" s="407"/>
      <c r="Z987" s="407"/>
    </row>
    <row r="988" spans="1:26" ht="12.75" customHeight="1">
      <c r="A988" s="407"/>
      <c r="B988" s="407"/>
      <c r="C988" s="544"/>
      <c r="D988" s="544"/>
      <c r="E988" s="544"/>
      <c r="F988" s="407"/>
      <c r="G988" s="407"/>
      <c r="H988" s="407"/>
      <c r="I988" s="407"/>
      <c r="J988" s="407"/>
      <c r="K988" s="407"/>
      <c r="L988" s="407"/>
      <c r="M988" s="407"/>
      <c r="N988" s="407"/>
      <c r="O988" s="407"/>
      <c r="P988" s="407"/>
      <c r="Q988" s="407"/>
      <c r="R988" s="407"/>
      <c r="S988" s="407"/>
      <c r="T988" s="407"/>
      <c r="U988" s="407"/>
      <c r="V988" s="407"/>
      <c r="W988" s="407"/>
      <c r="X988" s="407"/>
      <c r="Y988" s="407"/>
      <c r="Z988" s="407"/>
    </row>
    <row r="989" spans="1:26" ht="12.75" customHeight="1">
      <c r="A989" s="407"/>
      <c r="B989" s="407"/>
      <c r="C989" s="544"/>
      <c r="D989" s="544"/>
      <c r="E989" s="544"/>
      <c r="F989" s="407"/>
      <c r="G989" s="407"/>
      <c r="H989" s="407"/>
      <c r="I989" s="407"/>
      <c r="J989" s="407"/>
      <c r="K989" s="407"/>
      <c r="L989" s="407"/>
      <c r="M989" s="407"/>
      <c r="N989" s="407"/>
      <c r="O989" s="407"/>
      <c r="P989" s="407"/>
      <c r="Q989" s="407"/>
      <c r="R989" s="407"/>
      <c r="S989" s="407"/>
      <c r="T989" s="407"/>
      <c r="U989" s="407"/>
      <c r="V989" s="407"/>
      <c r="W989" s="407"/>
      <c r="X989" s="407"/>
      <c r="Y989" s="407"/>
      <c r="Z989" s="407"/>
    </row>
    <row r="990" spans="1:26" ht="12.75" customHeight="1">
      <c r="A990" s="407"/>
      <c r="B990" s="407"/>
      <c r="C990" s="544"/>
      <c r="D990" s="544"/>
      <c r="E990" s="544"/>
      <c r="F990" s="407"/>
      <c r="G990" s="407"/>
      <c r="H990" s="407"/>
      <c r="I990" s="407"/>
      <c r="J990" s="407"/>
      <c r="K990" s="407"/>
      <c r="L990" s="407"/>
      <c r="M990" s="407"/>
      <c r="N990" s="407"/>
      <c r="O990" s="407"/>
      <c r="P990" s="407"/>
      <c r="Q990" s="407"/>
      <c r="R990" s="407"/>
      <c r="S990" s="407"/>
      <c r="T990" s="407"/>
      <c r="U990" s="407"/>
      <c r="V990" s="407"/>
      <c r="W990" s="407"/>
      <c r="X990" s="407"/>
      <c r="Y990" s="407"/>
      <c r="Z990" s="407"/>
    </row>
    <row r="991" spans="1:26" ht="12.75" customHeight="1">
      <c r="A991" s="407"/>
      <c r="B991" s="407"/>
      <c r="C991" s="544"/>
      <c r="D991" s="544"/>
      <c r="E991" s="544"/>
      <c r="F991" s="407"/>
      <c r="G991" s="407"/>
      <c r="H991" s="407"/>
      <c r="I991" s="407"/>
      <c r="J991" s="407"/>
      <c r="K991" s="407"/>
      <c r="L991" s="407"/>
      <c r="M991" s="407"/>
      <c r="N991" s="407"/>
      <c r="O991" s="407"/>
      <c r="P991" s="407"/>
      <c r="Q991" s="407"/>
      <c r="R991" s="407"/>
      <c r="S991" s="407"/>
      <c r="T991" s="407"/>
      <c r="U991" s="407"/>
      <c r="V991" s="407"/>
      <c r="W991" s="407"/>
      <c r="X991" s="407"/>
      <c r="Y991" s="407"/>
      <c r="Z991" s="407"/>
    </row>
    <row r="992" spans="1:26" ht="12.75" customHeight="1">
      <c r="A992" s="407"/>
      <c r="B992" s="407"/>
      <c r="C992" s="544"/>
      <c r="D992" s="544"/>
      <c r="E992" s="544"/>
      <c r="F992" s="407"/>
      <c r="G992" s="407"/>
      <c r="H992" s="407"/>
      <c r="I992" s="407"/>
      <c r="J992" s="407"/>
      <c r="K992" s="407"/>
      <c r="L992" s="407"/>
      <c r="M992" s="407"/>
      <c r="N992" s="407"/>
      <c r="O992" s="407"/>
      <c r="P992" s="407"/>
      <c r="Q992" s="407"/>
      <c r="R992" s="407"/>
      <c r="S992" s="407"/>
      <c r="T992" s="407"/>
      <c r="U992" s="407"/>
      <c r="V992" s="407"/>
      <c r="W992" s="407"/>
      <c r="X992" s="407"/>
      <c r="Y992" s="407"/>
      <c r="Z992" s="407"/>
    </row>
    <row r="993" spans="1:26" ht="12.75" customHeight="1">
      <c r="A993" s="407"/>
      <c r="B993" s="407"/>
      <c r="C993" s="544"/>
      <c r="D993" s="544"/>
      <c r="E993" s="544"/>
      <c r="F993" s="407"/>
      <c r="G993" s="407"/>
      <c r="H993" s="407"/>
      <c r="I993" s="407"/>
      <c r="J993" s="407"/>
      <c r="K993" s="407"/>
      <c r="L993" s="407"/>
      <c r="M993" s="407"/>
      <c r="N993" s="407"/>
      <c r="O993" s="407"/>
      <c r="P993" s="407"/>
      <c r="Q993" s="407"/>
      <c r="R993" s="407"/>
      <c r="S993" s="407"/>
      <c r="T993" s="407"/>
      <c r="U993" s="407"/>
      <c r="V993" s="407"/>
      <c r="W993" s="407"/>
      <c r="X993" s="407"/>
      <c r="Y993" s="407"/>
      <c r="Z993" s="407"/>
    </row>
    <row r="994" spans="1:26" ht="12.75" customHeight="1">
      <c r="A994" s="407"/>
      <c r="B994" s="407"/>
      <c r="C994" s="544"/>
      <c r="D994" s="544"/>
      <c r="E994" s="544"/>
      <c r="F994" s="407"/>
      <c r="G994" s="407"/>
      <c r="H994" s="407"/>
      <c r="I994" s="407"/>
      <c r="J994" s="407"/>
      <c r="K994" s="407"/>
      <c r="L994" s="407"/>
      <c r="M994" s="407"/>
      <c r="N994" s="407"/>
      <c r="O994" s="407"/>
      <c r="P994" s="407"/>
      <c r="Q994" s="407"/>
      <c r="R994" s="407"/>
      <c r="S994" s="407"/>
      <c r="T994" s="407"/>
      <c r="U994" s="407"/>
      <c r="V994" s="407"/>
      <c r="W994" s="407"/>
      <c r="X994" s="407"/>
      <c r="Y994" s="407"/>
      <c r="Z994" s="407"/>
    </row>
    <row r="995" spans="1:26" ht="12.75" customHeight="1">
      <c r="A995" s="407"/>
      <c r="B995" s="407"/>
      <c r="C995" s="544"/>
      <c r="D995" s="544"/>
      <c r="E995" s="544"/>
      <c r="F995" s="407"/>
      <c r="G995" s="407"/>
      <c r="H995" s="407"/>
      <c r="I995" s="407"/>
      <c r="J995" s="407"/>
      <c r="K995" s="407"/>
      <c r="L995" s="407"/>
      <c r="M995" s="407"/>
      <c r="N995" s="407"/>
      <c r="O995" s="407"/>
      <c r="P995" s="407"/>
      <c r="Q995" s="407"/>
      <c r="R995" s="407"/>
      <c r="S995" s="407"/>
      <c r="T995" s="407"/>
      <c r="U995" s="407"/>
      <c r="V995" s="407"/>
      <c r="W995" s="407"/>
      <c r="X995" s="407"/>
      <c r="Y995" s="407"/>
      <c r="Z995" s="407"/>
    </row>
    <row r="996" spans="1:26" ht="12.75" customHeight="1">
      <c r="A996" s="407"/>
      <c r="B996" s="407"/>
      <c r="C996" s="544"/>
      <c r="D996" s="544"/>
      <c r="E996" s="544"/>
      <c r="F996" s="407"/>
      <c r="G996" s="407"/>
      <c r="H996" s="407"/>
      <c r="I996" s="407"/>
      <c r="J996" s="407"/>
      <c r="K996" s="407"/>
      <c r="L996" s="407"/>
      <c r="M996" s="407"/>
      <c r="N996" s="407"/>
      <c r="O996" s="407"/>
      <c r="P996" s="407"/>
      <c r="Q996" s="407"/>
      <c r="R996" s="407"/>
      <c r="S996" s="407"/>
      <c r="T996" s="407"/>
      <c r="U996" s="407"/>
      <c r="V996" s="407"/>
      <c r="W996" s="407"/>
      <c r="X996" s="407"/>
      <c r="Y996" s="407"/>
      <c r="Z996" s="407"/>
    </row>
    <row r="997" spans="1:26" ht="12.75" customHeight="1">
      <c r="A997" s="407"/>
      <c r="B997" s="407"/>
      <c r="C997" s="544"/>
      <c r="D997" s="544"/>
      <c r="E997" s="544"/>
      <c r="F997" s="407"/>
      <c r="G997" s="407"/>
      <c r="H997" s="407"/>
      <c r="I997" s="407"/>
      <c r="J997" s="407"/>
      <c r="K997" s="407"/>
      <c r="L997" s="407"/>
      <c r="M997" s="407"/>
      <c r="N997" s="407"/>
      <c r="O997" s="407"/>
      <c r="P997" s="407"/>
      <c r="Q997" s="407"/>
      <c r="R997" s="407"/>
      <c r="S997" s="407"/>
      <c r="T997" s="407"/>
      <c r="U997" s="407"/>
      <c r="V997" s="407"/>
      <c r="W997" s="407"/>
      <c r="X997" s="407"/>
      <c r="Y997" s="407"/>
      <c r="Z997" s="407"/>
    </row>
    <row r="998" spans="1:26" ht="12.75" customHeight="1">
      <c r="A998" s="407"/>
      <c r="B998" s="407"/>
      <c r="C998" s="544"/>
      <c r="D998" s="544"/>
      <c r="E998" s="544"/>
      <c r="F998" s="407"/>
      <c r="G998" s="407"/>
      <c r="H998" s="407"/>
      <c r="I998" s="407"/>
      <c r="J998" s="407"/>
      <c r="K998" s="407"/>
      <c r="L998" s="407"/>
      <c r="M998" s="407"/>
      <c r="N998" s="407"/>
      <c r="O998" s="407"/>
      <c r="P998" s="407"/>
      <c r="Q998" s="407"/>
      <c r="R998" s="407"/>
      <c r="S998" s="407"/>
      <c r="T998" s="407"/>
      <c r="U998" s="407"/>
      <c r="V998" s="407"/>
      <c r="W998" s="407"/>
      <c r="X998" s="407"/>
      <c r="Y998" s="407"/>
      <c r="Z998" s="407"/>
    </row>
    <row r="999" spans="1:26" ht="12.75" customHeight="1">
      <c r="A999" s="407"/>
      <c r="B999" s="407"/>
      <c r="C999" s="544"/>
      <c r="D999" s="544"/>
      <c r="E999" s="544"/>
      <c r="F999" s="407"/>
      <c r="G999" s="407"/>
      <c r="H999" s="407"/>
      <c r="I999" s="407"/>
      <c r="J999" s="407"/>
      <c r="K999" s="407"/>
      <c r="L999" s="407"/>
      <c r="M999" s="407"/>
      <c r="N999" s="407"/>
      <c r="O999" s="407"/>
      <c r="P999" s="407"/>
      <c r="Q999" s="407"/>
      <c r="R999" s="407"/>
      <c r="S999" s="407"/>
      <c r="T999" s="407"/>
      <c r="U999" s="407"/>
      <c r="V999" s="407"/>
      <c r="W999" s="407"/>
      <c r="X999" s="407"/>
      <c r="Y999" s="407"/>
      <c r="Z999" s="407"/>
    </row>
    <row r="1000" spans="1:26" ht="12.75" customHeight="1">
      <c r="A1000" s="407"/>
      <c r="B1000" s="407"/>
      <c r="C1000" s="544"/>
      <c r="D1000" s="544"/>
      <c r="E1000" s="544"/>
      <c r="F1000" s="407"/>
      <c r="G1000" s="407"/>
      <c r="H1000" s="407"/>
      <c r="I1000" s="407"/>
      <c r="J1000" s="407"/>
      <c r="K1000" s="407"/>
      <c r="L1000" s="407"/>
      <c r="M1000" s="407"/>
      <c r="N1000" s="407"/>
      <c r="O1000" s="407"/>
      <c r="P1000" s="407"/>
      <c r="Q1000" s="407"/>
      <c r="R1000" s="407"/>
      <c r="S1000" s="407"/>
      <c r="T1000" s="407"/>
      <c r="U1000" s="407"/>
      <c r="V1000" s="407"/>
      <c r="W1000" s="407"/>
      <c r="X1000" s="407"/>
      <c r="Y1000" s="407"/>
      <c r="Z1000" s="407"/>
    </row>
  </sheetData>
  <mergeCells count="12">
    <mergeCell ref="A2:A4"/>
    <mergeCell ref="A6:A7"/>
    <mergeCell ref="A9:A13"/>
    <mergeCell ref="A15:A21"/>
    <mergeCell ref="A23:A25"/>
    <mergeCell ref="A34:A35"/>
    <mergeCell ref="D34:E37"/>
    <mergeCell ref="A36:A37"/>
    <mergeCell ref="C36:C37"/>
    <mergeCell ref="C25:E25"/>
    <mergeCell ref="C33:E33"/>
    <mergeCell ref="A27:A33"/>
  </mergeCells>
  <pageMargins left="0.7" right="0.7" top="0.75" bottom="0.75" header="0" footer="0"/>
  <pageSetup orientation="landscape"/>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defaultColWidth="12.625" defaultRowHeight="15" customHeight="1"/>
  <cols>
    <col min="1" max="1" width="15" customWidth="1"/>
    <col min="2" max="2" width="49.875" customWidth="1"/>
    <col min="3" max="3" width="34.5" customWidth="1"/>
    <col min="4" max="4" width="10.625" customWidth="1"/>
    <col min="5" max="5" width="14.875" customWidth="1"/>
    <col min="6" max="7" width="7.875" customWidth="1"/>
    <col min="8" max="8" width="11.625" customWidth="1"/>
    <col min="9" max="9" width="7.875" customWidth="1"/>
    <col min="10" max="10" width="9.875" customWidth="1"/>
    <col min="11" max="11" width="45.125" customWidth="1"/>
    <col min="12" max="12" width="11.5" customWidth="1"/>
    <col min="13" max="13" width="18.625" customWidth="1"/>
    <col min="14" max="26" width="7.875" customWidth="1"/>
  </cols>
  <sheetData>
    <row r="1" spans="1:26" ht="12.75" customHeight="1">
      <c r="A1" s="550" t="s">
        <v>346</v>
      </c>
      <c r="B1" s="410" t="s">
        <v>6</v>
      </c>
      <c r="C1" s="410" t="s">
        <v>347</v>
      </c>
      <c r="D1" s="410" t="s">
        <v>348</v>
      </c>
      <c r="E1" s="410"/>
      <c r="F1" s="410"/>
      <c r="G1" s="1204"/>
      <c r="H1" s="1261"/>
      <c r="I1" s="410"/>
      <c r="J1" s="412"/>
      <c r="K1" s="412"/>
      <c r="L1" s="551"/>
      <c r="M1" s="551"/>
      <c r="N1" s="551"/>
      <c r="O1" s="551"/>
      <c r="P1" s="551"/>
      <c r="Q1" s="551"/>
      <c r="R1" s="551"/>
      <c r="S1" s="551"/>
      <c r="T1" s="551"/>
      <c r="U1" s="551"/>
      <c r="V1" s="551"/>
      <c r="W1" s="551"/>
      <c r="X1" s="551"/>
      <c r="Y1" s="551"/>
      <c r="Z1" s="551"/>
    </row>
    <row r="2" spans="1:26" ht="12.75" customHeight="1">
      <c r="A2" s="1060" t="s">
        <v>8</v>
      </c>
      <c r="B2" s="1061" t="s">
        <v>9</v>
      </c>
      <c r="C2" s="1062"/>
      <c r="D2" s="1063" t="s">
        <v>10</v>
      </c>
      <c r="E2" s="1063" t="s">
        <v>353</v>
      </c>
      <c r="F2" s="1063" t="s">
        <v>354</v>
      </c>
      <c r="G2" s="1063" t="s">
        <v>355</v>
      </c>
      <c r="H2" s="1063" t="s">
        <v>356</v>
      </c>
      <c r="I2" s="1063" t="s">
        <v>357</v>
      </c>
      <c r="J2" s="1064" t="s">
        <v>358</v>
      </c>
      <c r="K2" s="1063" t="s">
        <v>359</v>
      </c>
      <c r="L2" s="551"/>
      <c r="M2" s="551"/>
      <c r="N2" s="551"/>
      <c r="O2" s="551"/>
      <c r="P2" s="551"/>
      <c r="Q2" s="551"/>
      <c r="R2" s="551"/>
      <c r="S2" s="551"/>
      <c r="T2" s="551"/>
      <c r="U2" s="551"/>
      <c r="V2" s="551"/>
      <c r="W2" s="551"/>
      <c r="X2" s="551"/>
      <c r="Y2" s="551"/>
      <c r="Z2" s="551"/>
    </row>
    <row r="3" spans="1:26" ht="12.75" customHeight="1">
      <c r="A3" s="1205" t="s">
        <v>761</v>
      </c>
      <c r="B3" s="1206" t="s">
        <v>762</v>
      </c>
      <c r="C3" s="1025"/>
      <c r="D3" s="1065"/>
      <c r="E3" s="1065"/>
      <c r="F3" s="1065"/>
      <c r="G3" s="1065"/>
      <c r="H3" s="413"/>
      <c r="I3" s="413"/>
      <c r="J3" s="414"/>
      <c r="K3" s="413"/>
      <c r="L3" s="551"/>
      <c r="M3" s="551"/>
      <c r="N3" s="551"/>
      <c r="O3" s="551"/>
      <c r="P3" s="551"/>
      <c r="Q3" s="551"/>
      <c r="R3" s="551"/>
      <c r="S3" s="551"/>
      <c r="T3" s="551"/>
      <c r="U3" s="551"/>
      <c r="V3" s="551"/>
      <c r="W3" s="551"/>
      <c r="X3" s="551"/>
      <c r="Y3" s="551"/>
      <c r="Z3" s="551"/>
    </row>
    <row r="4" spans="1:26" ht="12.75" customHeight="1">
      <c r="A4" s="1263"/>
      <c r="B4" s="1262"/>
      <c r="C4" s="415" t="s">
        <v>17</v>
      </c>
      <c r="D4" s="416"/>
      <c r="E4" s="552" t="s">
        <v>167</v>
      </c>
      <c r="F4" s="552" t="s">
        <v>167</v>
      </c>
      <c r="G4" s="433" t="s">
        <v>167</v>
      </c>
      <c r="H4" s="433" t="s">
        <v>167</v>
      </c>
      <c r="I4" s="433" t="s">
        <v>167</v>
      </c>
      <c r="J4" s="433" t="s">
        <v>167</v>
      </c>
      <c r="K4" s="419" t="s">
        <v>906</v>
      </c>
      <c r="L4" s="551"/>
      <c r="M4" s="551"/>
      <c r="N4" s="551"/>
      <c r="O4" s="551"/>
      <c r="P4" s="551"/>
      <c r="Q4" s="551"/>
      <c r="R4" s="551"/>
      <c r="S4" s="551"/>
      <c r="T4" s="551"/>
      <c r="U4" s="551"/>
      <c r="V4" s="551"/>
      <c r="W4" s="551"/>
      <c r="X4" s="551"/>
      <c r="Y4" s="551"/>
      <c r="Z4" s="551"/>
    </row>
    <row r="5" spans="1:26" ht="12.75" customHeight="1">
      <c r="A5" s="1263"/>
      <c r="B5" s="1262"/>
      <c r="C5" s="420"/>
      <c r="D5" s="1219" t="s">
        <v>18</v>
      </c>
      <c r="E5" s="1260"/>
      <c r="F5" s="1260"/>
      <c r="G5" s="1260"/>
      <c r="H5" s="1260"/>
      <c r="I5" s="1260"/>
      <c r="J5" s="1260"/>
      <c r="K5" s="1261"/>
      <c r="L5" s="551"/>
      <c r="M5" s="551"/>
      <c r="N5" s="551"/>
      <c r="O5" s="551"/>
      <c r="P5" s="551"/>
      <c r="Q5" s="551"/>
      <c r="R5" s="551"/>
      <c r="S5" s="551"/>
      <c r="T5" s="551"/>
      <c r="U5" s="551"/>
      <c r="V5" s="551"/>
      <c r="W5" s="551"/>
      <c r="X5" s="551"/>
      <c r="Y5" s="551"/>
      <c r="Z5" s="551"/>
    </row>
    <row r="6" spans="1:26" ht="12.75" customHeight="1">
      <c r="A6" s="1263"/>
      <c r="B6" s="1264"/>
      <c r="C6" s="1027"/>
      <c r="D6" s="1220" t="s">
        <v>19</v>
      </c>
      <c r="E6" s="1260"/>
      <c r="F6" s="1260"/>
      <c r="G6" s="1260"/>
      <c r="H6" s="1260"/>
      <c r="I6" s="1260"/>
      <c r="J6" s="1260"/>
      <c r="K6" s="1261"/>
      <c r="L6" s="551"/>
      <c r="M6" s="551"/>
      <c r="N6" s="551"/>
      <c r="O6" s="551"/>
      <c r="P6" s="551"/>
      <c r="Q6" s="551"/>
      <c r="R6" s="551"/>
      <c r="S6" s="551"/>
      <c r="T6" s="551"/>
      <c r="U6" s="551"/>
      <c r="V6" s="551"/>
      <c r="W6" s="551"/>
      <c r="X6" s="551"/>
      <c r="Y6" s="551"/>
      <c r="Z6" s="551"/>
    </row>
    <row r="7" spans="1:26" ht="12.75" customHeight="1">
      <c r="A7" s="1263"/>
      <c r="B7" s="1061" t="s">
        <v>20</v>
      </c>
      <c r="C7" s="1062"/>
      <c r="D7" s="1063" t="s">
        <v>10</v>
      </c>
      <c r="E7" s="1063" t="s">
        <v>353</v>
      </c>
      <c r="F7" s="1063" t="s">
        <v>354</v>
      </c>
      <c r="G7" s="1063" t="s">
        <v>355</v>
      </c>
      <c r="H7" s="1063" t="s">
        <v>356</v>
      </c>
      <c r="I7" s="1063" t="s">
        <v>357</v>
      </c>
      <c r="J7" s="1064" t="s">
        <v>358</v>
      </c>
      <c r="K7" s="1063" t="str">
        <f>$K$2</f>
        <v>Y7: FY 2025/26</v>
      </c>
      <c r="L7" s="551"/>
      <c r="M7" s="551"/>
      <c r="N7" s="551"/>
      <c r="O7" s="551"/>
      <c r="P7" s="551"/>
      <c r="Q7" s="551"/>
      <c r="R7" s="551"/>
      <c r="S7" s="551"/>
      <c r="T7" s="551"/>
      <c r="U7" s="551"/>
      <c r="V7" s="551"/>
      <c r="W7" s="551"/>
      <c r="X7" s="551"/>
      <c r="Y7" s="551"/>
      <c r="Z7" s="551"/>
    </row>
    <row r="8" spans="1:26" ht="12.75" customHeight="1">
      <c r="A8" s="1263"/>
      <c r="B8" s="1206" t="s">
        <v>764</v>
      </c>
      <c r="C8" s="1025"/>
      <c r="D8" s="1065"/>
      <c r="E8" s="1065"/>
      <c r="F8" s="1065"/>
      <c r="G8" s="1065"/>
      <c r="H8" s="413"/>
      <c r="I8" s="413"/>
      <c r="J8" s="414"/>
      <c r="K8" s="413"/>
      <c r="L8" s="551"/>
      <c r="M8" s="551"/>
      <c r="N8" s="551"/>
      <c r="O8" s="551"/>
      <c r="P8" s="551"/>
      <c r="Q8" s="551"/>
      <c r="R8" s="551"/>
      <c r="S8" s="551"/>
      <c r="T8" s="551"/>
      <c r="U8" s="551"/>
      <c r="V8" s="551"/>
      <c r="W8" s="551"/>
      <c r="X8" s="551"/>
      <c r="Y8" s="551"/>
      <c r="Z8" s="551"/>
    </row>
    <row r="9" spans="1:26" ht="12.75" customHeight="1">
      <c r="A9" s="1263"/>
      <c r="B9" s="1262"/>
      <c r="C9" s="415" t="s">
        <v>17</v>
      </c>
      <c r="D9" s="416"/>
      <c r="E9" s="552" t="s">
        <v>167</v>
      </c>
      <c r="F9" s="552" t="s">
        <v>167</v>
      </c>
      <c r="G9" s="433" t="s">
        <v>167</v>
      </c>
      <c r="H9" s="433" t="s">
        <v>167</v>
      </c>
      <c r="I9" s="433" t="s">
        <v>167</v>
      </c>
      <c r="J9" s="433" t="s">
        <v>167</v>
      </c>
      <c r="K9" s="553" t="s">
        <v>907</v>
      </c>
      <c r="L9" s="551"/>
      <c r="M9" s="551"/>
      <c r="N9" s="551"/>
      <c r="O9" s="551"/>
      <c r="P9" s="551"/>
      <c r="Q9" s="551"/>
      <c r="R9" s="551"/>
      <c r="S9" s="551"/>
      <c r="T9" s="551"/>
      <c r="U9" s="551"/>
      <c r="V9" s="551"/>
      <c r="W9" s="551"/>
      <c r="X9" s="551"/>
      <c r="Y9" s="551"/>
      <c r="Z9" s="551"/>
    </row>
    <row r="10" spans="1:26" ht="12.75" customHeight="1">
      <c r="A10" s="1263"/>
      <c r="B10" s="1262"/>
      <c r="C10" s="420"/>
      <c r="D10" s="1219" t="s">
        <v>18</v>
      </c>
      <c r="E10" s="1260"/>
      <c r="F10" s="1260"/>
      <c r="G10" s="1260"/>
      <c r="H10" s="1260"/>
      <c r="I10" s="1260"/>
      <c r="J10" s="1260"/>
      <c r="K10" s="1261"/>
      <c r="L10" s="551"/>
      <c r="M10" s="551"/>
      <c r="N10" s="551"/>
      <c r="O10" s="551"/>
      <c r="P10" s="551"/>
      <c r="Q10" s="551"/>
      <c r="R10" s="551"/>
      <c r="S10" s="551"/>
      <c r="T10" s="551"/>
      <c r="U10" s="551"/>
      <c r="V10" s="551"/>
      <c r="W10" s="551"/>
      <c r="X10" s="551"/>
      <c r="Y10" s="551"/>
      <c r="Z10" s="551"/>
    </row>
    <row r="11" spans="1:26" ht="12.75" customHeight="1">
      <c r="A11" s="1263"/>
      <c r="B11" s="1264"/>
      <c r="C11" s="1027"/>
      <c r="D11" s="1220" t="s">
        <v>19</v>
      </c>
      <c r="E11" s="1260"/>
      <c r="F11" s="1260"/>
      <c r="G11" s="1260"/>
      <c r="H11" s="1260"/>
      <c r="I11" s="1260"/>
      <c r="J11" s="1260"/>
      <c r="K11" s="1261"/>
      <c r="L11" s="551"/>
      <c r="M11" s="551"/>
      <c r="N11" s="551"/>
      <c r="O11" s="551"/>
      <c r="P11" s="551"/>
      <c r="Q11" s="551"/>
      <c r="R11" s="551"/>
      <c r="S11" s="551"/>
      <c r="T11" s="551"/>
      <c r="U11" s="551"/>
      <c r="V11" s="551"/>
      <c r="W11" s="551"/>
      <c r="X11" s="551"/>
      <c r="Y11" s="551"/>
      <c r="Z11" s="551"/>
    </row>
    <row r="12" spans="1:26" ht="12.75" customHeight="1">
      <c r="A12" s="1263"/>
      <c r="B12" s="1061" t="s">
        <v>403</v>
      </c>
      <c r="C12" s="1062"/>
      <c r="D12" s="1063" t="s">
        <v>10</v>
      </c>
      <c r="E12" s="1063" t="s">
        <v>353</v>
      </c>
      <c r="F12" s="1063" t="s">
        <v>354</v>
      </c>
      <c r="G12" s="1063" t="s">
        <v>355</v>
      </c>
      <c r="H12" s="1063" t="s">
        <v>356</v>
      </c>
      <c r="I12" s="1063" t="s">
        <v>357</v>
      </c>
      <c r="J12" s="1064" t="s">
        <v>358</v>
      </c>
      <c r="K12" s="1063" t="str">
        <f>$K$2</f>
        <v>Y7: FY 2025/26</v>
      </c>
      <c r="L12" s="551"/>
      <c r="M12" s="551"/>
      <c r="N12" s="551"/>
      <c r="O12" s="551"/>
      <c r="P12" s="551"/>
      <c r="Q12" s="551"/>
      <c r="R12" s="551"/>
      <c r="S12" s="551"/>
      <c r="T12" s="551"/>
      <c r="U12" s="551"/>
      <c r="V12" s="551"/>
      <c r="W12" s="551"/>
      <c r="X12" s="551"/>
      <c r="Y12" s="551"/>
      <c r="Z12" s="551"/>
    </row>
    <row r="13" spans="1:26" ht="12.75" customHeight="1">
      <c r="A13" s="1263"/>
      <c r="B13" s="1206" t="s">
        <v>766</v>
      </c>
      <c r="C13" s="1025"/>
      <c r="D13" s="1065"/>
      <c r="E13" s="1065"/>
      <c r="F13" s="1065"/>
      <c r="G13" s="1065"/>
      <c r="H13" s="413"/>
      <c r="I13" s="413"/>
      <c r="J13" s="414"/>
      <c r="K13" s="413"/>
      <c r="L13" s="551"/>
      <c r="M13" s="551"/>
      <c r="N13" s="551"/>
      <c r="O13" s="551"/>
      <c r="P13" s="551"/>
      <c r="Q13" s="551"/>
      <c r="R13" s="551"/>
      <c r="S13" s="551"/>
      <c r="T13" s="551"/>
      <c r="U13" s="551"/>
      <c r="V13" s="551"/>
      <c r="W13" s="551"/>
      <c r="X13" s="551"/>
      <c r="Y13" s="551"/>
      <c r="Z13" s="551"/>
    </row>
    <row r="14" spans="1:26" ht="12.75" customHeight="1">
      <c r="A14" s="1263"/>
      <c r="B14" s="1262"/>
      <c r="C14" s="415" t="s">
        <v>17</v>
      </c>
      <c r="D14" s="416"/>
      <c r="E14" s="552" t="s">
        <v>167</v>
      </c>
      <c r="F14" s="552" t="s">
        <v>167</v>
      </c>
      <c r="G14" s="433" t="s">
        <v>167</v>
      </c>
      <c r="H14" s="433" t="s">
        <v>167</v>
      </c>
      <c r="I14" s="433" t="s">
        <v>167</v>
      </c>
      <c r="J14" s="433" t="s">
        <v>167</v>
      </c>
      <c r="K14" s="553" t="s">
        <v>908</v>
      </c>
      <c r="L14" s="551"/>
      <c r="M14" s="551"/>
      <c r="N14" s="551"/>
      <c r="O14" s="551"/>
      <c r="P14" s="551"/>
      <c r="Q14" s="551"/>
      <c r="R14" s="551"/>
      <c r="S14" s="551"/>
      <c r="T14" s="551"/>
      <c r="U14" s="551"/>
      <c r="V14" s="551"/>
      <c r="W14" s="551"/>
      <c r="X14" s="551"/>
      <c r="Y14" s="551"/>
      <c r="Z14" s="551"/>
    </row>
    <row r="15" spans="1:26" ht="12.75" customHeight="1">
      <c r="A15" s="1263"/>
      <c r="B15" s="1262"/>
      <c r="C15" s="420"/>
      <c r="D15" s="1219" t="s">
        <v>18</v>
      </c>
      <c r="E15" s="1260"/>
      <c r="F15" s="1260"/>
      <c r="G15" s="1260"/>
      <c r="H15" s="1260"/>
      <c r="I15" s="1260"/>
      <c r="J15" s="1260"/>
      <c r="K15" s="1261"/>
      <c r="L15" s="551"/>
      <c r="M15" s="551"/>
      <c r="N15" s="551"/>
      <c r="O15" s="551"/>
      <c r="P15" s="551"/>
      <c r="Q15" s="551"/>
      <c r="R15" s="551"/>
      <c r="S15" s="551"/>
      <c r="T15" s="551"/>
      <c r="U15" s="551"/>
      <c r="V15" s="551"/>
      <c r="W15" s="551"/>
      <c r="X15" s="551"/>
      <c r="Y15" s="551"/>
      <c r="Z15" s="551"/>
    </row>
    <row r="16" spans="1:26" ht="12.75" customHeight="1">
      <c r="A16" s="1265"/>
      <c r="B16" s="1264"/>
      <c r="C16" s="1027"/>
      <c r="D16" s="1220" t="s">
        <v>19</v>
      </c>
      <c r="E16" s="1260"/>
      <c r="F16" s="1260"/>
      <c r="G16" s="1260"/>
      <c r="H16" s="1260"/>
      <c r="I16" s="1260"/>
      <c r="J16" s="1260"/>
      <c r="K16" s="1261"/>
      <c r="L16" s="551"/>
      <c r="M16" s="551"/>
      <c r="N16" s="551"/>
      <c r="O16" s="551"/>
      <c r="P16" s="551"/>
      <c r="Q16" s="551"/>
      <c r="R16" s="551"/>
      <c r="S16" s="551"/>
      <c r="T16" s="551"/>
      <c r="U16" s="551"/>
      <c r="V16" s="551"/>
      <c r="W16" s="551"/>
      <c r="X16" s="551"/>
      <c r="Y16" s="551"/>
      <c r="Z16" s="551"/>
    </row>
    <row r="17" spans="1:26" ht="12.75" customHeight="1">
      <c r="A17" s="554"/>
      <c r="B17" s="1066"/>
      <c r="C17" s="1029"/>
      <c r="D17" s="555"/>
      <c r="E17" s="1066"/>
      <c r="F17" s="1066"/>
      <c r="G17" s="1066"/>
      <c r="H17" s="1066"/>
      <c r="I17" s="1066"/>
      <c r="J17" s="1067"/>
      <c r="K17" s="1067"/>
      <c r="L17" s="551"/>
      <c r="M17" s="551"/>
      <c r="N17" s="551"/>
      <c r="O17" s="551"/>
      <c r="P17" s="551"/>
      <c r="Q17" s="551"/>
      <c r="R17" s="551"/>
      <c r="S17" s="551"/>
      <c r="T17" s="551"/>
      <c r="U17" s="551"/>
      <c r="V17" s="551"/>
      <c r="W17" s="551"/>
      <c r="X17" s="551"/>
      <c r="Y17" s="551"/>
      <c r="Z17" s="551"/>
    </row>
    <row r="18" spans="1:26" ht="12.75" customHeight="1">
      <c r="A18" s="556" t="s">
        <v>22</v>
      </c>
      <c r="B18" s="425" t="s">
        <v>23</v>
      </c>
      <c r="C18" s="425" t="s">
        <v>768</v>
      </c>
      <c r="D18" s="483" t="s">
        <v>10</v>
      </c>
      <c r="E18" s="483" t="s">
        <v>353</v>
      </c>
      <c r="F18" s="483" t="s">
        <v>354</v>
      </c>
      <c r="G18" s="483" t="s">
        <v>355</v>
      </c>
      <c r="H18" s="483" t="s">
        <v>356</v>
      </c>
      <c r="I18" s="483" t="s">
        <v>357</v>
      </c>
      <c r="J18" s="483" t="s">
        <v>358</v>
      </c>
      <c r="K18" s="557" t="str">
        <f>$K$2</f>
        <v>Y7: FY 2025/26</v>
      </c>
      <c r="L18" s="551"/>
      <c r="M18" s="551"/>
      <c r="N18" s="551"/>
      <c r="O18" s="551"/>
      <c r="P18" s="551"/>
      <c r="Q18" s="551"/>
      <c r="R18" s="551"/>
      <c r="S18" s="551"/>
      <c r="T18" s="551"/>
      <c r="U18" s="551"/>
      <c r="V18" s="551"/>
      <c r="W18" s="551"/>
      <c r="X18" s="551"/>
      <c r="Y18" s="551"/>
      <c r="Z18" s="551"/>
    </row>
    <row r="19" spans="1:26" ht="16.5" customHeight="1">
      <c r="A19" s="1199"/>
      <c r="B19" s="1198" t="s">
        <v>769</v>
      </c>
      <c r="C19" s="428" t="s">
        <v>770</v>
      </c>
      <c r="D19" s="429" t="s">
        <v>167</v>
      </c>
      <c r="E19" s="428" t="s">
        <v>167</v>
      </c>
      <c r="F19" s="428" t="s">
        <v>167</v>
      </c>
      <c r="G19" s="428">
        <v>22000</v>
      </c>
      <c r="H19" s="428" t="s">
        <v>167</v>
      </c>
      <c r="I19" s="428" t="s">
        <v>167</v>
      </c>
      <c r="J19" s="428">
        <v>40000</v>
      </c>
      <c r="K19" s="558">
        <v>70000</v>
      </c>
      <c r="L19" s="551"/>
      <c r="M19" s="551"/>
      <c r="N19" s="551"/>
      <c r="O19" s="551"/>
      <c r="P19" s="551"/>
      <c r="Q19" s="551"/>
      <c r="R19" s="551"/>
      <c r="S19" s="551"/>
      <c r="T19" s="551"/>
      <c r="U19" s="551"/>
      <c r="V19" s="551"/>
      <c r="W19" s="551"/>
      <c r="X19" s="551"/>
      <c r="Y19" s="551"/>
      <c r="Z19" s="551"/>
    </row>
    <row r="20" spans="1:26" ht="16.5" customHeight="1">
      <c r="A20" s="1290"/>
      <c r="B20" s="1278"/>
      <c r="C20" s="428" t="s">
        <v>771</v>
      </c>
      <c r="D20" s="429" t="s">
        <v>167</v>
      </c>
      <c r="E20" s="428" t="s">
        <v>167</v>
      </c>
      <c r="F20" s="428" t="s">
        <v>167</v>
      </c>
      <c r="G20" s="428" t="s">
        <v>772</v>
      </c>
      <c r="H20" s="428" t="s">
        <v>167</v>
      </c>
      <c r="I20" s="428" t="s">
        <v>167</v>
      </c>
      <c r="J20" s="428" t="s">
        <v>772</v>
      </c>
      <c r="K20" s="558" t="s">
        <v>772</v>
      </c>
      <c r="L20" s="551"/>
      <c r="M20" s="551"/>
      <c r="N20" s="551"/>
      <c r="O20" s="551"/>
      <c r="P20" s="551"/>
      <c r="Q20" s="551"/>
      <c r="R20" s="551"/>
      <c r="S20" s="551"/>
      <c r="T20" s="551"/>
      <c r="U20" s="551"/>
      <c r="V20" s="551"/>
      <c r="W20" s="551"/>
      <c r="X20" s="551"/>
      <c r="Y20" s="551"/>
      <c r="Z20" s="551"/>
    </row>
    <row r="21" spans="1:26" ht="16.5" customHeight="1">
      <c r="A21" s="1290"/>
      <c r="B21" s="1278"/>
      <c r="C21" s="559" t="s">
        <v>17</v>
      </c>
      <c r="D21" s="433" t="s">
        <v>167</v>
      </c>
      <c r="E21" s="450">
        <v>0</v>
      </c>
      <c r="F21" s="560">
        <v>10178</v>
      </c>
      <c r="G21" s="560">
        <v>20488</v>
      </c>
      <c r="H21" s="560">
        <v>20640</v>
      </c>
      <c r="I21" s="560">
        <v>22137</v>
      </c>
      <c r="J21" s="560">
        <v>65211</v>
      </c>
      <c r="K21" s="561">
        <v>71354</v>
      </c>
      <c r="L21" s="551"/>
      <c r="M21" s="551"/>
      <c r="N21" s="551"/>
      <c r="O21" s="551"/>
      <c r="P21" s="551"/>
      <c r="Q21" s="551"/>
      <c r="R21" s="551"/>
      <c r="S21" s="551"/>
      <c r="T21" s="551"/>
      <c r="U21" s="551"/>
      <c r="V21" s="551"/>
      <c r="W21" s="551"/>
      <c r="X21" s="551"/>
      <c r="Y21" s="551"/>
      <c r="Z21" s="551"/>
    </row>
    <row r="22" spans="1:26" ht="12.75" customHeight="1">
      <c r="A22" s="1290"/>
      <c r="B22" s="1278"/>
      <c r="C22" s="559" t="s">
        <v>909</v>
      </c>
      <c r="D22" s="433" t="s">
        <v>167</v>
      </c>
      <c r="E22" s="433" t="s">
        <v>167</v>
      </c>
      <c r="F22" s="433" t="s">
        <v>167</v>
      </c>
      <c r="G22" s="433" t="s">
        <v>167</v>
      </c>
      <c r="H22" s="433" t="s">
        <v>167</v>
      </c>
      <c r="I22" s="433" t="s">
        <v>167</v>
      </c>
      <c r="J22" s="560"/>
      <c r="K22" s="561" t="s">
        <v>890</v>
      </c>
      <c r="L22" s="551"/>
      <c r="M22" s="551"/>
      <c r="N22" s="551"/>
      <c r="O22" s="551"/>
      <c r="P22" s="551"/>
      <c r="Q22" s="551"/>
      <c r="R22" s="551"/>
      <c r="S22" s="551"/>
      <c r="T22" s="551"/>
      <c r="U22" s="551"/>
      <c r="V22" s="551"/>
      <c r="W22" s="551"/>
      <c r="X22" s="551"/>
      <c r="Y22" s="551"/>
      <c r="Z22" s="551"/>
    </row>
    <row r="23" spans="1:26" ht="28.5" customHeight="1">
      <c r="A23" s="1290"/>
      <c r="B23" s="1278"/>
      <c r="C23" s="559" t="s">
        <v>910</v>
      </c>
      <c r="D23" s="433" t="s">
        <v>167</v>
      </c>
      <c r="E23" s="433" t="s">
        <v>167</v>
      </c>
      <c r="F23" s="433" t="s">
        <v>167</v>
      </c>
      <c r="G23" s="433" t="s">
        <v>167</v>
      </c>
      <c r="H23" s="433" t="s">
        <v>167</v>
      </c>
      <c r="I23" s="433" t="s">
        <v>167</v>
      </c>
      <c r="J23" s="560"/>
      <c r="K23" s="561" t="s">
        <v>892</v>
      </c>
      <c r="L23" s="551"/>
      <c r="M23" s="551"/>
      <c r="N23" s="551"/>
      <c r="O23" s="551"/>
      <c r="P23" s="551"/>
      <c r="Q23" s="551"/>
      <c r="R23" s="551"/>
      <c r="S23" s="551"/>
      <c r="T23" s="551"/>
      <c r="U23" s="551"/>
      <c r="V23" s="551"/>
      <c r="W23" s="551"/>
      <c r="X23" s="551"/>
      <c r="Y23" s="551"/>
      <c r="Z23" s="551"/>
    </row>
    <row r="24" spans="1:26" ht="28.5" customHeight="1">
      <c r="A24" s="1290"/>
      <c r="B24" s="1278"/>
      <c r="C24" s="559" t="s">
        <v>873</v>
      </c>
      <c r="D24" s="433" t="s">
        <v>167</v>
      </c>
      <c r="E24" s="433" t="s">
        <v>167</v>
      </c>
      <c r="F24" s="433" t="s">
        <v>167</v>
      </c>
      <c r="G24" s="433" t="s">
        <v>167</v>
      </c>
      <c r="H24" s="433" t="s">
        <v>167</v>
      </c>
      <c r="I24" s="433" t="s">
        <v>167</v>
      </c>
      <c r="J24" s="560">
        <v>2325</v>
      </c>
      <c r="K24" s="561">
        <v>12339</v>
      </c>
      <c r="L24" s="551"/>
      <c r="M24" s="551"/>
      <c r="N24" s="551"/>
      <c r="O24" s="551"/>
      <c r="P24" s="551"/>
      <c r="Q24" s="551"/>
      <c r="R24" s="551"/>
      <c r="S24" s="551"/>
      <c r="T24" s="551"/>
      <c r="U24" s="551"/>
      <c r="V24" s="551"/>
      <c r="W24" s="551"/>
      <c r="X24" s="551"/>
      <c r="Y24" s="551"/>
      <c r="Z24" s="551"/>
    </row>
    <row r="25" spans="1:26" ht="28.5" customHeight="1">
      <c r="A25" s="1290"/>
      <c r="B25" s="1278"/>
      <c r="C25" s="562" t="s">
        <v>911</v>
      </c>
      <c r="D25" s="1068"/>
      <c r="E25" s="563"/>
      <c r="F25" s="563"/>
      <c r="G25" s="563"/>
      <c r="H25" s="563"/>
      <c r="I25" s="563"/>
      <c r="J25" s="563">
        <f>SUM(J21,J24)</f>
        <v>67536</v>
      </c>
      <c r="K25" s="564">
        <f>SUM(K21,K22,K23,K24)</f>
        <v>83693</v>
      </c>
      <c r="L25" s="551"/>
      <c r="M25" s="551"/>
      <c r="N25" s="551"/>
      <c r="O25" s="551"/>
      <c r="P25" s="551"/>
      <c r="Q25" s="551"/>
      <c r="R25" s="551"/>
      <c r="S25" s="551"/>
      <c r="T25" s="551"/>
      <c r="U25" s="551"/>
      <c r="V25" s="551"/>
      <c r="W25" s="551"/>
      <c r="X25" s="551"/>
      <c r="Y25" s="551"/>
      <c r="Z25" s="551"/>
    </row>
    <row r="26" spans="1:26" ht="28.5" customHeight="1">
      <c r="A26" s="1290"/>
      <c r="B26" s="1278"/>
      <c r="C26" s="429"/>
      <c r="D26" s="1221" t="s">
        <v>912</v>
      </c>
      <c r="E26" s="1277"/>
      <c r="F26" s="1277"/>
      <c r="G26" s="1277"/>
      <c r="H26" s="1277"/>
      <c r="I26" s="1277"/>
      <c r="J26" s="1277"/>
      <c r="K26" s="1282"/>
      <c r="L26" s="551"/>
      <c r="M26" s="551"/>
      <c r="N26" s="551"/>
      <c r="O26" s="551"/>
      <c r="P26" s="551"/>
      <c r="Q26" s="551"/>
      <c r="R26" s="551"/>
      <c r="S26" s="551"/>
      <c r="T26" s="551"/>
      <c r="U26" s="551"/>
      <c r="V26" s="551"/>
      <c r="W26" s="551"/>
      <c r="X26" s="551"/>
      <c r="Y26" s="551"/>
      <c r="Z26" s="551"/>
    </row>
    <row r="27" spans="1:26" ht="28.5" customHeight="1">
      <c r="A27" s="1290"/>
      <c r="B27" s="1279"/>
      <c r="C27" s="429"/>
      <c r="D27" s="1222" t="s">
        <v>913</v>
      </c>
      <c r="E27" s="1277"/>
      <c r="F27" s="1277"/>
      <c r="G27" s="1277"/>
      <c r="H27" s="1277"/>
      <c r="I27" s="1277"/>
      <c r="J27" s="1277"/>
      <c r="K27" s="1282"/>
      <c r="L27" s="551"/>
      <c r="M27" s="551"/>
      <c r="N27" s="551"/>
      <c r="O27" s="551"/>
      <c r="P27" s="551"/>
      <c r="Q27" s="551"/>
      <c r="R27" s="551"/>
      <c r="S27" s="551"/>
      <c r="T27" s="551"/>
      <c r="U27" s="551"/>
      <c r="V27" s="551"/>
      <c r="W27" s="551"/>
      <c r="X27" s="551"/>
      <c r="Y27" s="551"/>
      <c r="Z27" s="551"/>
    </row>
    <row r="28" spans="1:26" ht="12.75" customHeight="1">
      <c r="A28" s="1290"/>
      <c r="B28" s="425" t="s">
        <v>50</v>
      </c>
      <c r="C28" s="444"/>
      <c r="D28" s="483" t="s">
        <v>10</v>
      </c>
      <c r="E28" s="483" t="s">
        <v>353</v>
      </c>
      <c r="F28" s="483" t="s">
        <v>354</v>
      </c>
      <c r="G28" s="483" t="s">
        <v>355</v>
      </c>
      <c r="H28" s="483" t="s">
        <v>356</v>
      </c>
      <c r="I28" s="483" t="s">
        <v>357</v>
      </c>
      <c r="J28" s="483" t="s">
        <v>358</v>
      </c>
      <c r="K28" s="557" t="str">
        <f>$K$2</f>
        <v>Y7: FY 2025/26</v>
      </c>
      <c r="L28" s="551"/>
      <c r="M28" s="551"/>
      <c r="N28" s="551"/>
      <c r="O28" s="551"/>
      <c r="P28" s="551"/>
      <c r="Q28" s="551"/>
      <c r="R28" s="551"/>
      <c r="S28" s="551"/>
      <c r="T28" s="551"/>
      <c r="U28" s="551"/>
      <c r="V28" s="551"/>
      <c r="W28" s="551"/>
      <c r="X28" s="551"/>
      <c r="Y28" s="551"/>
      <c r="Z28" s="551"/>
    </row>
    <row r="29" spans="1:26" ht="12.75" customHeight="1">
      <c r="A29" s="1290"/>
      <c r="B29" s="1198" t="s">
        <v>781</v>
      </c>
      <c r="C29" s="429" t="s">
        <v>782</v>
      </c>
      <c r="D29" s="565"/>
      <c r="E29" s="429"/>
      <c r="F29" s="429"/>
      <c r="G29" s="566"/>
      <c r="H29" s="429"/>
      <c r="I29" s="567"/>
      <c r="J29" s="567"/>
      <c r="K29" s="568"/>
      <c r="L29" s="551"/>
      <c r="M29" s="551"/>
      <c r="N29" s="551"/>
      <c r="O29" s="551"/>
      <c r="P29" s="551"/>
      <c r="Q29" s="551"/>
      <c r="R29" s="551"/>
      <c r="S29" s="551"/>
      <c r="T29" s="551"/>
      <c r="U29" s="551"/>
      <c r="V29" s="551"/>
      <c r="W29" s="551"/>
      <c r="X29" s="551"/>
      <c r="Y29" s="551"/>
      <c r="Z29" s="551"/>
    </row>
    <row r="30" spans="1:26" ht="12.75" customHeight="1">
      <c r="A30" s="1290"/>
      <c r="B30" s="1278"/>
      <c r="C30" s="433" t="s">
        <v>783</v>
      </c>
      <c r="D30" s="433" t="s">
        <v>167</v>
      </c>
      <c r="E30" s="433" t="s">
        <v>167</v>
      </c>
      <c r="F30" s="433" t="s">
        <v>167</v>
      </c>
      <c r="G30" s="433" t="s">
        <v>167</v>
      </c>
      <c r="H30" s="450" t="s">
        <v>914</v>
      </c>
      <c r="I30" s="433" t="s">
        <v>167</v>
      </c>
      <c r="J30" s="433" t="s">
        <v>167</v>
      </c>
      <c r="K30" s="569" t="s">
        <v>915</v>
      </c>
      <c r="L30" s="551"/>
      <c r="M30" s="551"/>
      <c r="N30" s="551"/>
      <c r="O30" s="551"/>
      <c r="P30" s="551"/>
      <c r="Q30" s="551"/>
      <c r="R30" s="551"/>
      <c r="S30" s="551"/>
      <c r="T30" s="551"/>
      <c r="U30" s="551"/>
      <c r="V30" s="551"/>
      <c r="W30" s="551"/>
      <c r="X30" s="551"/>
      <c r="Y30" s="551"/>
      <c r="Z30" s="551"/>
    </row>
    <row r="31" spans="1:26" ht="12.75" customHeight="1">
      <c r="A31" s="1290"/>
      <c r="B31" s="1032"/>
      <c r="C31" s="429"/>
      <c r="D31" s="1221" t="s">
        <v>18</v>
      </c>
      <c r="E31" s="1277"/>
      <c r="F31" s="1277"/>
      <c r="G31" s="1277"/>
      <c r="H31" s="1277"/>
      <c r="I31" s="1277"/>
      <c r="J31" s="1277"/>
      <c r="K31" s="1282"/>
      <c r="L31" s="551"/>
      <c r="M31" s="551"/>
      <c r="N31" s="551"/>
      <c r="O31" s="551"/>
      <c r="P31" s="551"/>
      <c r="Q31" s="551"/>
      <c r="R31" s="551"/>
      <c r="S31" s="551"/>
      <c r="T31" s="551"/>
      <c r="U31" s="551"/>
      <c r="V31" s="551"/>
      <c r="W31" s="551"/>
      <c r="X31" s="551"/>
      <c r="Y31" s="551"/>
      <c r="Z31" s="551"/>
    </row>
    <row r="32" spans="1:26" ht="12.75" customHeight="1">
      <c r="A32" s="1290"/>
      <c r="B32" s="443"/>
      <c r="C32" s="429"/>
      <c r="D32" s="1222" t="s">
        <v>60</v>
      </c>
      <c r="E32" s="1277"/>
      <c r="F32" s="1277"/>
      <c r="G32" s="1277"/>
      <c r="H32" s="1277"/>
      <c r="I32" s="1277"/>
      <c r="J32" s="1277"/>
      <c r="K32" s="1282"/>
      <c r="L32" s="551"/>
      <c r="M32" s="551"/>
      <c r="N32" s="551"/>
      <c r="O32" s="551"/>
      <c r="P32" s="551"/>
      <c r="Q32" s="551"/>
      <c r="R32" s="551"/>
      <c r="S32" s="551"/>
      <c r="T32" s="551"/>
      <c r="U32" s="551"/>
      <c r="V32" s="551"/>
      <c r="W32" s="551"/>
      <c r="X32" s="551"/>
      <c r="Y32" s="551"/>
      <c r="Z32" s="551"/>
    </row>
    <row r="33" spans="1:26" ht="12.75" customHeight="1">
      <c r="A33" s="1290"/>
      <c r="B33" s="425" t="s">
        <v>61</v>
      </c>
      <c r="C33" s="444"/>
      <c r="D33" s="483" t="s">
        <v>10</v>
      </c>
      <c r="E33" s="483" t="s">
        <v>353</v>
      </c>
      <c r="F33" s="483" t="s">
        <v>354</v>
      </c>
      <c r="G33" s="483" t="s">
        <v>355</v>
      </c>
      <c r="H33" s="483" t="s">
        <v>356</v>
      </c>
      <c r="I33" s="483" t="s">
        <v>357</v>
      </c>
      <c r="J33" s="483" t="s">
        <v>358</v>
      </c>
      <c r="K33" s="557" t="str">
        <f>$K$2</f>
        <v>Y7: FY 2025/26</v>
      </c>
      <c r="L33" s="551"/>
      <c r="M33" s="551"/>
      <c r="N33" s="551"/>
      <c r="O33" s="551"/>
      <c r="P33" s="551"/>
      <c r="Q33" s="551"/>
      <c r="R33" s="551"/>
      <c r="S33" s="551"/>
      <c r="T33" s="551"/>
      <c r="U33" s="551"/>
      <c r="V33" s="551"/>
      <c r="W33" s="551"/>
      <c r="X33" s="551"/>
      <c r="Y33" s="551"/>
      <c r="Z33" s="551"/>
    </row>
    <row r="34" spans="1:26" ht="12.75" customHeight="1">
      <c r="A34" s="1290"/>
      <c r="B34" s="451" t="s">
        <v>555</v>
      </c>
      <c r="C34" s="433" t="s">
        <v>17</v>
      </c>
      <c r="D34" s="433" t="s">
        <v>167</v>
      </c>
      <c r="E34" s="433" t="s">
        <v>167</v>
      </c>
      <c r="F34" s="433" t="s">
        <v>167</v>
      </c>
      <c r="G34" s="433" t="s">
        <v>167</v>
      </c>
      <c r="H34" s="433" t="s">
        <v>167</v>
      </c>
      <c r="I34" s="433" t="s">
        <v>167</v>
      </c>
      <c r="J34" s="433" t="s">
        <v>167</v>
      </c>
      <c r="K34" s="452" t="s">
        <v>563</v>
      </c>
      <c r="L34" s="551"/>
      <c r="M34" s="551"/>
      <c r="N34" s="551"/>
      <c r="O34" s="551"/>
      <c r="P34" s="551"/>
      <c r="Q34" s="551"/>
      <c r="R34" s="551"/>
      <c r="S34" s="551"/>
      <c r="T34" s="551"/>
      <c r="U34" s="551"/>
      <c r="V34" s="551"/>
      <c r="W34" s="551"/>
      <c r="X34" s="551"/>
      <c r="Y34" s="551"/>
      <c r="Z34" s="551"/>
    </row>
    <row r="35" spans="1:26" ht="12.75" customHeight="1">
      <c r="A35" s="1290"/>
      <c r="B35" s="1032"/>
      <c r="C35" s="429"/>
      <c r="D35" s="1221" t="s">
        <v>18</v>
      </c>
      <c r="E35" s="1277"/>
      <c r="F35" s="1277"/>
      <c r="G35" s="1277"/>
      <c r="H35" s="1277"/>
      <c r="I35" s="1277"/>
      <c r="J35" s="1277"/>
      <c r="K35" s="1282"/>
      <c r="L35" s="551"/>
      <c r="M35" s="551"/>
      <c r="N35" s="551"/>
      <c r="O35" s="551"/>
      <c r="P35" s="551"/>
      <c r="Q35" s="551"/>
      <c r="R35" s="551"/>
      <c r="S35" s="551"/>
      <c r="T35" s="551"/>
      <c r="U35" s="551"/>
      <c r="V35" s="551"/>
      <c r="W35" s="551"/>
      <c r="X35" s="551"/>
      <c r="Y35" s="551"/>
      <c r="Z35" s="551"/>
    </row>
    <row r="36" spans="1:26" ht="12.75" customHeight="1">
      <c r="A36" s="1290"/>
      <c r="B36" s="1032"/>
      <c r="C36" s="429"/>
      <c r="D36" s="1222" t="s">
        <v>65</v>
      </c>
      <c r="E36" s="1277"/>
      <c r="F36" s="1277"/>
      <c r="G36" s="1277"/>
      <c r="H36" s="1277"/>
      <c r="I36" s="1277"/>
      <c r="J36" s="1277"/>
      <c r="K36" s="1282"/>
      <c r="L36" s="551"/>
      <c r="M36" s="551"/>
      <c r="N36" s="551"/>
      <c r="O36" s="551"/>
      <c r="P36" s="551"/>
      <c r="Q36" s="551"/>
      <c r="R36" s="551"/>
      <c r="S36" s="551"/>
      <c r="T36" s="551"/>
      <c r="U36" s="551"/>
      <c r="V36" s="551"/>
      <c r="W36" s="551"/>
      <c r="X36" s="551"/>
      <c r="Y36" s="551"/>
      <c r="Z36" s="551"/>
    </row>
    <row r="37" spans="1:26" ht="12.75" customHeight="1">
      <c r="A37" s="1290"/>
      <c r="B37" s="425" t="s">
        <v>564</v>
      </c>
      <c r="C37" s="1069"/>
      <c r="D37" s="1070" t="s">
        <v>10</v>
      </c>
      <c r="E37" s="483" t="s">
        <v>353</v>
      </c>
      <c r="F37" s="483" t="s">
        <v>354</v>
      </c>
      <c r="G37" s="483" t="s">
        <v>355</v>
      </c>
      <c r="H37" s="483" t="s">
        <v>356</v>
      </c>
      <c r="I37" s="1070" t="s">
        <v>357</v>
      </c>
      <c r="J37" s="1070" t="s">
        <v>358</v>
      </c>
      <c r="K37" s="570" t="s">
        <v>359</v>
      </c>
      <c r="L37" s="551"/>
      <c r="M37" s="551"/>
      <c r="N37" s="551"/>
      <c r="O37" s="551"/>
      <c r="P37" s="551"/>
      <c r="Q37" s="551"/>
      <c r="R37" s="551"/>
      <c r="S37" s="551"/>
      <c r="T37" s="551"/>
      <c r="U37" s="551"/>
      <c r="V37" s="551"/>
      <c r="W37" s="551"/>
      <c r="X37" s="551"/>
      <c r="Y37" s="551"/>
      <c r="Z37" s="551"/>
    </row>
    <row r="38" spans="1:26" ht="12.75" customHeight="1">
      <c r="A38" s="1290"/>
      <c r="B38" s="1198" t="s">
        <v>565</v>
      </c>
      <c r="C38" s="429" t="s">
        <v>787</v>
      </c>
      <c r="D38" s="565" t="s">
        <v>167</v>
      </c>
      <c r="E38" s="456" t="s">
        <v>167</v>
      </c>
      <c r="F38" s="456" t="s">
        <v>167</v>
      </c>
      <c r="G38" s="456" t="s">
        <v>167</v>
      </c>
      <c r="H38" s="456" t="s">
        <v>167</v>
      </c>
      <c r="I38" s="456" t="s">
        <v>167</v>
      </c>
      <c r="J38" s="456" t="s">
        <v>167</v>
      </c>
      <c r="K38" s="571" t="s">
        <v>167</v>
      </c>
      <c r="L38" s="551"/>
      <c r="M38" s="551"/>
      <c r="N38" s="551"/>
      <c r="O38" s="551"/>
      <c r="P38" s="551"/>
      <c r="Q38" s="551"/>
      <c r="R38" s="551"/>
      <c r="S38" s="551"/>
      <c r="T38" s="551"/>
      <c r="U38" s="551"/>
      <c r="V38" s="551"/>
      <c r="W38" s="551"/>
      <c r="X38" s="551"/>
      <c r="Y38" s="551"/>
      <c r="Z38" s="551"/>
    </row>
    <row r="39" spans="1:26" ht="12.75" customHeight="1">
      <c r="A39" s="1290"/>
      <c r="B39" s="1278"/>
      <c r="C39" s="433" t="s">
        <v>17</v>
      </c>
      <c r="D39" s="1071" t="s">
        <v>167</v>
      </c>
      <c r="E39" s="450" t="str">
        <f ca="1">IFERROR(__xludf.DUMMYFUNCTION("countuniqueifs('Catalysed investment tracker'!$L:$L,'Catalysed investment tracker'!$L:$L,""&lt;&gt;""&amp;'Catalysed investment tracker'!$L$11,'Catalysed investment tracker'!$A:$A,""&lt;=""&amp;F1,'Catalysed investment tracker'!$D:$D,""Core"")"),"#N/A")</f>
        <v>#N/A</v>
      </c>
      <c r="F39" s="450" t="str">
        <f ca="1">IFERROR(__xludf.DUMMYFUNCTION("countuniqueifs('Catalysed investment tracker'!$L:$L,'Catalysed investment tracker'!$L:$L,""&lt;&gt;""&amp;'Catalysed investment tracker'!$L$11,'Catalysed investment tracker'!$A:$A,""&lt;=""&amp;G1,'Catalysed investment tracker'!$D:$D,""Core"")"),"#N/A")</f>
        <v>#N/A</v>
      </c>
      <c r="G39" s="450" t="str">
        <f ca="1">IFERROR(__xludf.DUMMYFUNCTION("countuniqueifs('Catalysed investment tracker'!$L:$L,'Catalysed investment tracker'!$L:$L,""&lt;&gt;""&amp;'Catalysed investment tracker'!$L$11,'Catalysed investment tracker'!$A:$A,""&lt;=""&amp;H1,'Catalysed investment tracker'!$D:$D,""Core"")"),"#N/A")</f>
        <v>#N/A</v>
      </c>
      <c r="H39" s="450" t="str">
        <f ca="1">IFERROR(__xludf.DUMMYFUNCTION("countuniqueifs('Catalysed investment tracker'!$L:$L,'Catalysed investment tracker'!$L:$L,""&lt;&gt;""&amp;'Catalysed investment tracker'!$L$11,'Catalysed investment tracker'!$A:$A,""&lt;=""&amp;I1,'Catalysed investment tracker'!$D:$D,""Core"")"),"#N/A")</f>
        <v>#N/A</v>
      </c>
      <c r="I39" s="450" t="str">
        <f ca="1">IFERROR(__xludf.DUMMYFUNCTION("countuniqueifs('Catalysed investment tracker'!$L:$L,'Catalysed investment tracker'!$L:$L,""&lt;&gt;""&amp;'Catalysed investment tracker'!$L$11,'Catalysed investment tracker'!$A:$A,""&lt;=""&amp;J1,'Catalysed investment tracker'!$D:$D,""Core"")"),"#N/A")</f>
        <v>#N/A</v>
      </c>
      <c r="J39" s="450" t="str">
        <f ca="1">IFERROR(__xludf.DUMMYFUNCTION("countuniqueifs('Catalysed investment tracker'!$L:$L,'Catalysed investment tracker'!$L:$L,""&lt;&gt;""&amp;'Catalysed investment tracker'!$L$11,'Catalysed investment tracker'!$A:$A,""&lt;=""&amp;K1,'Catalysed investment tracker'!$D:$D,""Core"")"),"#N/A")</f>
        <v>#N/A</v>
      </c>
      <c r="K39" s="569" t="str">
        <f ca="1">IFERROR(__xludf.DUMMYFUNCTION("countuniqueifs('Catalysed investment tracker'!$L:$L,'Catalysed investment tracker'!$L:$L,""&lt;&gt;""&amp;'Catalysed investment tracker'!$L$11,'Catalysed investment tracker'!$A:$A,""&lt;=""&amp;L1,'Catalysed investment tracker'!$D:$D,""Core"")"),"#N/A")</f>
        <v>#N/A</v>
      </c>
      <c r="L39" s="551"/>
      <c r="M39" s="551"/>
      <c r="N39" s="551"/>
      <c r="O39" s="551"/>
      <c r="P39" s="551"/>
      <c r="Q39" s="551"/>
      <c r="R39" s="551"/>
      <c r="S39" s="551"/>
      <c r="T39" s="551"/>
      <c r="U39" s="551"/>
      <c r="V39" s="551"/>
      <c r="W39" s="551"/>
      <c r="X39" s="551"/>
      <c r="Y39" s="551"/>
      <c r="Z39" s="551"/>
    </row>
    <row r="40" spans="1:26" ht="12.75" customHeight="1">
      <c r="A40" s="1290"/>
      <c r="B40" s="1278"/>
      <c r="C40" s="433" t="s">
        <v>789</v>
      </c>
      <c r="D40" s="433" t="s">
        <v>167</v>
      </c>
      <c r="E40" s="433" t="s">
        <v>167</v>
      </c>
      <c r="F40" s="433" t="s">
        <v>167</v>
      </c>
      <c r="G40" s="433" t="s">
        <v>167</v>
      </c>
      <c r="H40" s="433" t="s">
        <v>167</v>
      </c>
      <c r="I40" s="433" t="s">
        <v>167</v>
      </c>
      <c r="J40" s="450" t="str">
        <f ca="1">IFERROR(__xludf.DUMMYFUNCTION("countuniqueifs('Catalysed investment tracker'!$L:$L,'Catalysed investment tracker'!$L:$L,""&lt;&gt;""&amp;'Catalysed investment tracker'!$L$11,'Catalysed investment tracker'!$A:$A,""&lt;=""&amp;K1,'Catalysed investment tracker'!$D:$D,""CASA Plus"")"),"#N/A")</f>
        <v>#N/A</v>
      </c>
      <c r="K40" s="569" t="str">
        <f ca="1">IFERROR(__xludf.DUMMYFUNCTION("countuniqueifs('Catalysed investment tracker'!$L:$L,'Catalysed investment tracker'!$L:$L,""&lt;&gt;""&amp;'Catalysed investment tracker'!$L$11,'Catalysed investment tracker'!$A:$A,""&lt;=""&amp;L1,'Catalysed investment tracker'!$D:$D,""CASA Plus"")"),"#N/A")</f>
        <v>#N/A</v>
      </c>
      <c r="L40" s="551"/>
      <c r="M40" s="551"/>
      <c r="N40" s="551"/>
      <c r="O40" s="551"/>
      <c r="P40" s="551"/>
      <c r="Q40" s="551"/>
      <c r="R40" s="551"/>
      <c r="S40" s="551"/>
      <c r="T40" s="551"/>
      <c r="U40" s="551"/>
      <c r="V40" s="551"/>
      <c r="W40" s="551"/>
      <c r="X40" s="551"/>
      <c r="Y40" s="551"/>
      <c r="Z40" s="551"/>
    </row>
    <row r="41" spans="1:26" ht="12.75" customHeight="1">
      <c r="A41" s="1290"/>
      <c r="B41" s="1278"/>
      <c r="C41" s="433" t="s">
        <v>916</v>
      </c>
      <c r="D41" s="433" t="s">
        <v>167</v>
      </c>
      <c r="E41" s="433" t="s">
        <v>167</v>
      </c>
      <c r="F41" s="433" t="s">
        <v>167</v>
      </c>
      <c r="G41" s="433" t="s">
        <v>167</v>
      </c>
      <c r="H41" s="433" t="s">
        <v>167</v>
      </c>
      <c r="I41" s="433" t="s">
        <v>167</v>
      </c>
      <c r="J41" s="450"/>
      <c r="K41" s="569" t="s">
        <v>895</v>
      </c>
      <c r="L41" s="551"/>
      <c r="M41" s="551"/>
      <c r="N41" s="551"/>
      <c r="O41" s="551"/>
      <c r="P41" s="551"/>
      <c r="Q41" s="551"/>
      <c r="R41" s="551"/>
      <c r="S41" s="551"/>
      <c r="T41" s="551"/>
      <c r="U41" s="551"/>
      <c r="V41" s="551"/>
      <c r="W41" s="551"/>
      <c r="X41" s="551"/>
      <c r="Y41" s="551"/>
      <c r="Z41" s="551"/>
    </row>
    <row r="42" spans="1:26" ht="12.75" customHeight="1">
      <c r="A42" s="1290"/>
      <c r="B42" s="1278"/>
      <c r="C42" s="433" t="s">
        <v>873</v>
      </c>
      <c r="D42" s="433" t="s">
        <v>167</v>
      </c>
      <c r="E42" s="433" t="s">
        <v>167</v>
      </c>
      <c r="F42" s="433" t="s">
        <v>167</v>
      </c>
      <c r="G42" s="433" t="s">
        <v>167</v>
      </c>
      <c r="H42" s="433" t="s">
        <v>167</v>
      </c>
      <c r="I42" s="433" t="s">
        <v>167</v>
      </c>
      <c r="J42" s="450">
        <v>1</v>
      </c>
      <c r="K42" s="569">
        <v>7</v>
      </c>
      <c r="L42" s="551"/>
      <c r="M42" s="551"/>
      <c r="N42" s="551"/>
      <c r="O42" s="551"/>
      <c r="P42" s="551"/>
      <c r="Q42" s="551"/>
      <c r="R42" s="551"/>
      <c r="S42" s="551"/>
      <c r="T42" s="551"/>
      <c r="U42" s="551"/>
      <c r="V42" s="551"/>
      <c r="W42" s="551"/>
      <c r="X42" s="551"/>
      <c r="Y42" s="551"/>
      <c r="Z42" s="551"/>
    </row>
    <row r="43" spans="1:26" ht="12.75" customHeight="1">
      <c r="A43" s="1290"/>
      <c r="B43" s="1279"/>
      <c r="C43" s="562" t="s">
        <v>911</v>
      </c>
      <c r="D43" s="1068"/>
      <c r="E43" s="563"/>
      <c r="F43" s="563"/>
      <c r="G43" s="563"/>
      <c r="H43" s="563"/>
      <c r="I43" s="563"/>
      <c r="J43" s="563">
        <f t="shared" ref="J43:K43" ca="1" si="0">SUM(J39,J40,J41,J42)</f>
        <v>1</v>
      </c>
      <c r="K43" s="564">
        <f t="shared" ca="1" si="0"/>
        <v>7</v>
      </c>
      <c r="L43" s="551"/>
      <c r="M43" s="551"/>
      <c r="N43" s="551"/>
      <c r="O43" s="551"/>
      <c r="P43" s="551"/>
      <c r="Q43" s="551"/>
      <c r="R43" s="551"/>
      <c r="S43" s="551"/>
      <c r="T43" s="551"/>
      <c r="U43" s="551"/>
      <c r="V43" s="551"/>
      <c r="W43" s="551"/>
      <c r="X43" s="551"/>
      <c r="Y43" s="551"/>
      <c r="Z43" s="551"/>
    </row>
    <row r="44" spans="1:26" ht="12.75" customHeight="1">
      <c r="A44" s="1290"/>
      <c r="B44" s="425" t="s">
        <v>588</v>
      </c>
      <c r="C44" s="444" t="s">
        <v>768</v>
      </c>
      <c r="D44" s="483" t="s">
        <v>10</v>
      </c>
      <c r="E44" s="483" t="s">
        <v>353</v>
      </c>
      <c r="F44" s="483" t="s">
        <v>354</v>
      </c>
      <c r="G44" s="483" t="s">
        <v>355</v>
      </c>
      <c r="H44" s="483" t="s">
        <v>356</v>
      </c>
      <c r="I44" s="483" t="s">
        <v>357</v>
      </c>
      <c r="J44" s="483" t="s">
        <v>358</v>
      </c>
      <c r="K44" s="557" t="str">
        <f>$K$2</f>
        <v>Y7: FY 2025/26</v>
      </c>
      <c r="L44" s="551"/>
      <c r="M44" s="551"/>
      <c r="N44" s="551"/>
      <c r="O44" s="551"/>
      <c r="P44" s="551"/>
      <c r="Q44" s="551"/>
      <c r="R44" s="551"/>
      <c r="S44" s="551"/>
      <c r="T44" s="551"/>
      <c r="U44" s="551"/>
      <c r="V44" s="551"/>
      <c r="W44" s="551"/>
      <c r="X44" s="551"/>
      <c r="Y44" s="551"/>
      <c r="Z44" s="551"/>
    </row>
    <row r="45" spans="1:26" ht="12.75" customHeight="1">
      <c r="A45" s="1290"/>
      <c r="B45" s="1198" t="s">
        <v>790</v>
      </c>
      <c r="C45" s="429" t="s">
        <v>13</v>
      </c>
      <c r="D45" s="565" t="s">
        <v>167</v>
      </c>
      <c r="E45" s="456" t="s">
        <v>167</v>
      </c>
      <c r="F45" s="456" t="s">
        <v>167</v>
      </c>
      <c r="G45" s="456">
        <v>500000</v>
      </c>
      <c r="H45" s="456" t="s">
        <v>167</v>
      </c>
      <c r="I45" s="456" t="s">
        <v>167</v>
      </c>
      <c r="J45" s="456">
        <v>4000000</v>
      </c>
      <c r="K45" s="571">
        <v>14000000</v>
      </c>
      <c r="L45" s="551"/>
      <c r="M45" s="551"/>
      <c r="N45" s="551"/>
      <c r="O45" s="551"/>
      <c r="P45" s="551"/>
      <c r="Q45" s="551"/>
      <c r="R45" s="551"/>
      <c r="S45" s="551"/>
      <c r="T45" s="551"/>
      <c r="U45" s="551"/>
      <c r="V45" s="551"/>
      <c r="W45" s="551"/>
      <c r="X45" s="551"/>
      <c r="Y45" s="551"/>
      <c r="Z45" s="551"/>
    </row>
    <row r="46" spans="1:26" ht="12.75" customHeight="1">
      <c r="A46" s="1290"/>
      <c r="B46" s="1278"/>
      <c r="C46" s="436" t="s">
        <v>17</v>
      </c>
      <c r="D46" s="500" t="s">
        <v>167</v>
      </c>
      <c r="E46" s="572">
        <v>0</v>
      </c>
      <c r="F46" s="572">
        <v>332221</v>
      </c>
      <c r="G46" s="572">
        <v>1773291</v>
      </c>
      <c r="H46" s="572">
        <v>2098664</v>
      </c>
      <c r="I46" s="572">
        <v>6925365</v>
      </c>
      <c r="J46" s="572">
        <v>12692936</v>
      </c>
      <c r="K46" s="573">
        <f>'[1]Comp B CASA TAF and Plus'!K50</f>
        <v>0</v>
      </c>
      <c r="L46" s="551"/>
      <c r="M46" s="551"/>
      <c r="N46" s="551"/>
      <c r="O46" s="551"/>
      <c r="P46" s="551"/>
      <c r="Q46" s="551"/>
      <c r="R46" s="551"/>
      <c r="S46" s="551"/>
      <c r="T46" s="551"/>
      <c r="U46" s="551"/>
      <c r="V46" s="551"/>
      <c r="W46" s="551"/>
      <c r="X46" s="551"/>
      <c r="Y46" s="551"/>
      <c r="Z46" s="551"/>
    </row>
    <row r="47" spans="1:26" ht="12.75" customHeight="1">
      <c r="A47" s="1290"/>
      <c r="B47" s="1278"/>
      <c r="C47" s="436" t="s">
        <v>789</v>
      </c>
      <c r="D47" s="433" t="s">
        <v>167</v>
      </c>
      <c r="E47" s="433" t="s">
        <v>167</v>
      </c>
      <c r="F47" s="433" t="s">
        <v>167</v>
      </c>
      <c r="G47" s="433" t="s">
        <v>167</v>
      </c>
      <c r="H47" s="433" t="s">
        <v>167</v>
      </c>
      <c r="I47" s="433" t="s">
        <v>167</v>
      </c>
      <c r="J47" s="572">
        <v>0</v>
      </c>
      <c r="K47" s="573">
        <v>4135310</v>
      </c>
      <c r="L47" s="551"/>
      <c r="M47" s="551"/>
      <c r="N47" s="551"/>
      <c r="O47" s="551"/>
      <c r="P47" s="551"/>
      <c r="Q47" s="551"/>
      <c r="R47" s="551"/>
      <c r="S47" s="551"/>
      <c r="T47" s="551"/>
      <c r="U47" s="551"/>
      <c r="V47" s="551"/>
      <c r="W47" s="551"/>
      <c r="X47" s="551"/>
      <c r="Y47" s="551"/>
      <c r="Z47" s="551"/>
    </row>
    <row r="48" spans="1:26" ht="12.75" customHeight="1">
      <c r="A48" s="1290"/>
      <c r="B48" s="1278"/>
      <c r="C48" s="436" t="s">
        <v>916</v>
      </c>
      <c r="D48" s="433" t="s">
        <v>167</v>
      </c>
      <c r="E48" s="433" t="s">
        <v>167</v>
      </c>
      <c r="F48" s="433" t="s">
        <v>167</v>
      </c>
      <c r="G48" s="433" t="s">
        <v>167</v>
      </c>
      <c r="H48" s="433" t="s">
        <v>167</v>
      </c>
      <c r="I48" s="433" t="s">
        <v>167</v>
      </c>
      <c r="J48" s="572">
        <v>0</v>
      </c>
      <c r="K48" s="573">
        <v>10785962</v>
      </c>
      <c r="L48" s="551"/>
      <c r="M48" s="551"/>
      <c r="N48" s="551"/>
      <c r="O48" s="551"/>
      <c r="P48" s="551"/>
      <c r="Q48" s="551"/>
      <c r="R48" s="551"/>
      <c r="S48" s="551"/>
      <c r="T48" s="551"/>
      <c r="U48" s="551"/>
      <c r="V48" s="551"/>
      <c r="W48" s="551"/>
      <c r="X48" s="551"/>
      <c r="Y48" s="551"/>
      <c r="Z48" s="551"/>
    </row>
    <row r="49" spans="1:26" ht="12.75" customHeight="1">
      <c r="A49" s="1290"/>
      <c r="B49" s="1278"/>
      <c r="C49" s="436" t="s">
        <v>873</v>
      </c>
      <c r="D49" s="433" t="s">
        <v>167</v>
      </c>
      <c r="E49" s="433" t="s">
        <v>167</v>
      </c>
      <c r="F49" s="433" t="s">
        <v>167</v>
      </c>
      <c r="G49" s="433" t="s">
        <v>167</v>
      </c>
      <c r="H49" s="433" t="s">
        <v>167</v>
      </c>
      <c r="I49" s="433" t="s">
        <v>167</v>
      </c>
      <c r="J49" s="572">
        <v>208500</v>
      </c>
      <c r="K49" s="573">
        <v>2848034.68</v>
      </c>
      <c r="L49" s="551"/>
      <c r="M49" s="551"/>
      <c r="N49" s="551"/>
      <c r="O49" s="551"/>
      <c r="P49" s="551"/>
      <c r="Q49" s="551"/>
      <c r="R49" s="551"/>
      <c r="S49" s="551"/>
      <c r="T49" s="551"/>
      <c r="U49" s="551"/>
      <c r="V49" s="551"/>
      <c r="W49" s="551"/>
      <c r="X49" s="551"/>
      <c r="Y49" s="551"/>
      <c r="Z49" s="551"/>
    </row>
    <row r="50" spans="1:26" ht="12.75" customHeight="1">
      <c r="A50" s="1290"/>
      <c r="B50" s="1278"/>
      <c r="C50" s="562" t="s">
        <v>911</v>
      </c>
      <c r="D50" s="1068"/>
      <c r="E50" s="563"/>
      <c r="F50" s="563"/>
      <c r="G50" s="563"/>
      <c r="H50" s="563"/>
      <c r="I50" s="563"/>
      <c r="J50" s="574">
        <f t="shared" ref="J50:K50" si="1">SUM(J46,J47,J48,J49)</f>
        <v>12901436</v>
      </c>
      <c r="K50" s="575">
        <f t="shared" si="1"/>
        <v>17769306.68</v>
      </c>
      <c r="L50" s="551"/>
      <c r="M50" s="551">
        <v>34834469.68</v>
      </c>
      <c r="N50" s="551"/>
      <c r="O50" s="551"/>
      <c r="P50" s="551"/>
      <c r="Q50" s="551"/>
      <c r="R50" s="551"/>
      <c r="S50" s="551"/>
      <c r="T50" s="551"/>
      <c r="U50" s="551"/>
      <c r="V50" s="551"/>
      <c r="W50" s="551"/>
      <c r="X50" s="551"/>
      <c r="Y50" s="551"/>
      <c r="Z50" s="551"/>
    </row>
    <row r="51" spans="1:26" ht="12.75" customHeight="1">
      <c r="A51" s="1290"/>
      <c r="B51" s="1278"/>
      <c r="C51" s="429"/>
      <c r="D51" s="1221" t="s">
        <v>18</v>
      </c>
      <c r="E51" s="1277"/>
      <c r="F51" s="1277"/>
      <c r="G51" s="1277"/>
      <c r="H51" s="1277"/>
      <c r="I51" s="1277"/>
      <c r="J51" s="1277"/>
      <c r="K51" s="1282"/>
      <c r="L51" s="551"/>
      <c r="M51" s="551"/>
      <c r="N51" s="551"/>
      <c r="O51" s="551"/>
      <c r="P51" s="551"/>
      <c r="Q51" s="551"/>
      <c r="R51" s="551"/>
      <c r="S51" s="551"/>
      <c r="T51" s="551"/>
      <c r="U51" s="551"/>
      <c r="V51" s="551"/>
      <c r="W51" s="551"/>
      <c r="X51" s="551"/>
      <c r="Y51" s="551"/>
      <c r="Z51" s="551"/>
    </row>
    <row r="52" spans="1:26" ht="30.75" customHeight="1">
      <c r="A52" s="1290"/>
      <c r="B52" s="1279"/>
      <c r="C52" s="429"/>
      <c r="D52" s="1222" t="s">
        <v>72</v>
      </c>
      <c r="E52" s="1277"/>
      <c r="F52" s="1277"/>
      <c r="G52" s="1277"/>
      <c r="H52" s="1277"/>
      <c r="I52" s="1277"/>
      <c r="J52" s="1277"/>
      <c r="K52" s="1282"/>
      <c r="L52" s="551"/>
      <c r="M52" s="551"/>
      <c r="N52" s="551"/>
      <c r="O52" s="551"/>
      <c r="P52" s="551"/>
      <c r="Q52" s="551"/>
      <c r="R52" s="551"/>
      <c r="S52" s="551"/>
      <c r="T52" s="551"/>
      <c r="U52" s="551"/>
      <c r="V52" s="551"/>
      <c r="W52" s="551"/>
      <c r="X52" s="551"/>
      <c r="Y52" s="551"/>
      <c r="Z52" s="551"/>
    </row>
    <row r="53" spans="1:26" ht="12.75" customHeight="1">
      <c r="A53" s="1290"/>
      <c r="B53" s="425" t="s">
        <v>73</v>
      </c>
      <c r="C53" s="444" t="s">
        <v>768</v>
      </c>
      <c r="D53" s="483" t="s">
        <v>10</v>
      </c>
      <c r="E53" s="483" t="s">
        <v>353</v>
      </c>
      <c r="F53" s="483" t="s">
        <v>354</v>
      </c>
      <c r="G53" s="483" t="s">
        <v>355</v>
      </c>
      <c r="H53" s="483" t="s">
        <v>356</v>
      </c>
      <c r="I53" s="483" t="s">
        <v>357</v>
      </c>
      <c r="J53" s="483" t="s">
        <v>358</v>
      </c>
      <c r="K53" s="557" t="str">
        <f>$K$2</f>
        <v>Y7: FY 2025/26</v>
      </c>
      <c r="L53" s="551"/>
      <c r="M53" s="551"/>
      <c r="N53" s="551"/>
      <c r="O53" s="551"/>
      <c r="P53" s="551"/>
      <c r="Q53" s="551"/>
      <c r="R53" s="551"/>
      <c r="S53" s="551"/>
      <c r="T53" s="551"/>
      <c r="U53" s="551"/>
      <c r="V53" s="551"/>
      <c r="W53" s="551"/>
      <c r="X53" s="551"/>
      <c r="Y53" s="551"/>
      <c r="Z53" s="551"/>
    </row>
    <row r="54" spans="1:26" ht="12.75" customHeight="1">
      <c r="A54" s="1290"/>
      <c r="B54" s="1203" t="s">
        <v>620</v>
      </c>
      <c r="C54" s="429" t="s">
        <v>770</v>
      </c>
      <c r="D54" s="565" t="s">
        <v>167</v>
      </c>
      <c r="E54" s="565" t="s">
        <v>167</v>
      </c>
      <c r="F54" s="565" t="s">
        <v>167</v>
      </c>
      <c r="G54" s="576">
        <v>3</v>
      </c>
      <c r="H54" s="577">
        <v>4</v>
      </c>
      <c r="I54" s="565" t="s">
        <v>167</v>
      </c>
      <c r="J54" s="577">
        <v>5</v>
      </c>
      <c r="K54" s="578">
        <v>5</v>
      </c>
      <c r="L54" s="551"/>
      <c r="M54" s="551"/>
      <c r="N54" s="551"/>
      <c r="O54" s="551"/>
      <c r="P54" s="551"/>
      <c r="Q54" s="551"/>
      <c r="R54" s="551"/>
      <c r="S54" s="551"/>
      <c r="T54" s="551"/>
      <c r="U54" s="551"/>
      <c r="V54" s="551"/>
      <c r="W54" s="551"/>
      <c r="X54" s="551"/>
      <c r="Y54" s="551"/>
      <c r="Z54" s="551"/>
    </row>
    <row r="55" spans="1:26" ht="12.75" customHeight="1">
      <c r="A55" s="1290"/>
      <c r="B55" s="1278"/>
      <c r="C55" s="433" t="s">
        <v>17</v>
      </c>
      <c r="D55" s="433" t="s">
        <v>167</v>
      </c>
      <c r="E55" s="450">
        <v>0</v>
      </c>
      <c r="F55" s="450">
        <v>0</v>
      </c>
      <c r="G55" s="450">
        <v>4</v>
      </c>
      <c r="H55" s="450">
        <v>5</v>
      </c>
      <c r="I55" s="450">
        <v>8</v>
      </c>
      <c r="J55" s="450">
        <v>11</v>
      </c>
      <c r="K55" s="569">
        <v>12</v>
      </c>
      <c r="L55" s="551"/>
      <c r="M55" s="551"/>
      <c r="N55" s="551"/>
      <c r="O55" s="551"/>
      <c r="P55" s="551"/>
      <c r="Q55" s="551"/>
      <c r="R55" s="551"/>
      <c r="S55" s="551"/>
      <c r="T55" s="551"/>
      <c r="U55" s="551"/>
      <c r="V55" s="551"/>
      <c r="W55" s="551"/>
      <c r="X55" s="551"/>
      <c r="Y55" s="551"/>
      <c r="Z55" s="551"/>
    </row>
    <row r="56" spans="1:26" ht="12.75" customHeight="1">
      <c r="A56" s="1290"/>
      <c r="B56" s="1278"/>
      <c r="C56" s="433" t="s">
        <v>789</v>
      </c>
      <c r="D56" s="433" t="s">
        <v>167</v>
      </c>
      <c r="E56" s="433" t="s">
        <v>167</v>
      </c>
      <c r="F56" s="433" t="s">
        <v>167</v>
      </c>
      <c r="G56" s="433" t="s">
        <v>167</v>
      </c>
      <c r="H56" s="433" t="s">
        <v>167</v>
      </c>
      <c r="I56" s="433" t="s">
        <v>167</v>
      </c>
      <c r="J56" s="433" t="s">
        <v>167</v>
      </c>
      <c r="K56" s="569">
        <v>3</v>
      </c>
      <c r="L56" s="551"/>
      <c r="M56" s="551"/>
      <c r="N56" s="551"/>
      <c r="O56" s="551"/>
      <c r="P56" s="551"/>
      <c r="Q56" s="551"/>
      <c r="R56" s="551"/>
      <c r="S56" s="551"/>
      <c r="T56" s="551"/>
      <c r="U56" s="551"/>
      <c r="V56" s="551"/>
      <c r="W56" s="551"/>
      <c r="X56" s="551"/>
      <c r="Y56" s="551"/>
      <c r="Z56" s="551"/>
    </row>
    <row r="57" spans="1:26" ht="12.75" customHeight="1">
      <c r="A57" s="1290"/>
      <c r="B57" s="1278"/>
      <c r="C57" s="433" t="s">
        <v>916</v>
      </c>
      <c r="D57" s="433" t="s">
        <v>167</v>
      </c>
      <c r="E57" s="433" t="s">
        <v>167</v>
      </c>
      <c r="F57" s="433" t="s">
        <v>167</v>
      </c>
      <c r="G57" s="433" t="s">
        <v>167</v>
      </c>
      <c r="H57" s="433" t="s">
        <v>167</v>
      </c>
      <c r="I57" s="433" t="s">
        <v>167</v>
      </c>
      <c r="J57" s="433" t="s">
        <v>167</v>
      </c>
      <c r="K57" s="569">
        <v>6</v>
      </c>
      <c r="L57" s="551"/>
      <c r="M57" s="551"/>
      <c r="N57" s="551"/>
      <c r="O57" s="551"/>
      <c r="P57" s="551"/>
      <c r="Q57" s="551"/>
      <c r="R57" s="551"/>
      <c r="S57" s="551"/>
      <c r="T57" s="551"/>
      <c r="U57" s="551"/>
      <c r="V57" s="551"/>
      <c r="W57" s="551"/>
      <c r="X57" s="551"/>
      <c r="Y57" s="551"/>
      <c r="Z57" s="551"/>
    </row>
    <row r="58" spans="1:26" ht="12.75" customHeight="1">
      <c r="A58" s="1290"/>
      <c r="B58" s="1278"/>
      <c r="C58" s="562" t="s">
        <v>911</v>
      </c>
      <c r="D58" s="1068"/>
      <c r="E58" s="563"/>
      <c r="F58" s="563"/>
      <c r="G58" s="563"/>
      <c r="H58" s="563"/>
      <c r="I58" s="563"/>
      <c r="J58" s="563">
        <f>SUM(J55)</f>
        <v>11</v>
      </c>
      <c r="K58" s="564">
        <f>SUM(K55,K57,K56)</f>
        <v>21</v>
      </c>
      <c r="L58" s="551"/>
      <c r="M58" s="551"/>
      <c r="N58" s="551"/>
      <c r="O58" s="551"/>
      <c r="P58" s="551"/>
      <c r="Q58" s="551"/>
      <c r="R58" s="551"/>
      <c r="S58" s="551"/>
      <c r="T58" s="551"/>
      <c r="U58" s="551"/>
      <c r="V58" s="551"/>
      <c r="W58" s="551"/>
      <c r="X58" s="551"/>
      <c r="Y58" s="551"/>
      <c r="Z58" s="551"/>
    </row>
    <row r="59" spans="1:26" ht="12.75" customHeight="1">
      <c r="A59" s="1290"/>
      <c r="B59" s="1278"/>
      <c r="C59" s="429"/>
      <c r="D59" s="1221" t="s">
        <v>18</v>
      </c>
      <c r="E59" s="1277"/>
      <c r="F59" s="1277"/>
      <c r="G59" s="1277"/>
      <c r="H59" s="1277"/>
      <c r="I59" s="1277"/>
      <c r="J59" s="1277"/>
      <c r="K59" s="1282"/>
      <c r="L59" s="551"/>
      <c r="M59" s="551"/>
      <c r="N59" s="551"/>
      <c r="O59" s="551"/>
      <c r="P59" s="551"/>
      <c r="Q59" s="551"/>
      <c r="R59" s="551"/>
      <c r="S59" s="551"/>
      <c r="T59" s="551"/>
      <c r="U59" s="551"/>
      <c r="V59" s="551"/>
      <c r="W59" s="551"/>
      <c r="X59" s="551"/>
      <c r="Y59" s="551"/>
      <c r="Z59" s="551"/>
    </row>
    <row r="60" spans="1:26" ht="25.5" customHeight="1">
      <c r="A60" s="1290"/>
      <c r="B60" s="1279"/>
      <c r="C60" s="565"/>
      <c r="D60" s="1222" t="s">
        <v>82</v>
      </c>
      <c r="E60" s="1277"/>
      <c r="F60" s="1277"/>
      <c r="G60" s="1277"/>
      <c r="H60" s="1277"/>
      <c r="I60" s="1277"/>
      <c r="J60" s="1277"/>
      <c r="K60" s="1282"/>
      <c r="L60" s="551"/>
      <c r="M60" s="551"/>
      <c r="N60" s="551"/>
      <c r="O60" s="551"/>
      <c r="P60" s="551"/>
      <c r="Q60" s="551"/>
      <c r="R60" s="551"/>
      <c r="S60" s="551"/>
      <c r="T60" s="551"/>
      <c r="U60" s="551"/>
      <c r="V60" s="551"/>
      <c r="W60" s="551"/>
      <c r="X60" s="551"/>
      <c r="Y60" s="551"/>
      <c r="Z60" s="551"/>
    </row>
    <row r="61" spans="1:26" ht="12.75" customHeight="1">
      <c r="A61" s="1290"/>
      <c r="B61" s="425" t="s">
        <v>632</v>
      </c>
      <c r="C61" s="444" t="s">
        <v>768</v>
      </c>
      <c r="D61" s="483" t="s">
        <v>10</v>
      </c>
      <c r="E61" s="483" t="s">
        <v>353</v>
      </c>
      <c r="F61" s="483" t="s">
        <v>354</v>
      </c>
      <c r="G61" s="483" t="s">
        <v>355</v>
      </c>
      <c r="H61" s="483" t="s">
        <v>356</v>
      </c>
      <c r="I61" s="483" t="s">
        <v>357</v>
      </c>
      <c r="J61" s="483" t="s">
        <v>358</v>
      </c>
      <c r="K61" s="557" t="str">
        <f>$K$2</f>
        <v>Y7: FY 2025/26</v>
      </c>
      <c r="L61" s="551"/>
      <c r="M61" s="551"/>
      <c r="N61" s="551"/>
      <c r="O61" s="551"/>
      <c r="P61" s="551"/>
      <c r="Q61" s="551"/>
      <c r="R61" s="551"/>
      <c r="S61" s="551"/>
      <c r="T61" s="551"/>
      <c r="U61" s="551"/>
      <c r="V61" s="551"/>
      <c r="W61" s="551"/>
      <c r="X61" s="551"/>
      <c r="Y61" s="551"/>
      <c r="Z61" s="551"/>
    </row>
    <row r="62" spans="1:26" ht="12.75" customHeight="1">
      <c r="A62" s="1290"/>
      <c r="B62" s="1203" t="s">
        <v>633</v>
      </c>
      <c r="C62" s="429" t="s">
        <v>75</v>
      </c>
      <c r="D62" s="565" t="s">
        <v>167</v>
      </c>
      <c r="E62" s="565" t="s">
        <v>634</v>
      </c>
      <c r="F62" s="565" t="s">
        <v>634</v>
      </c>
      <c r="G62" s="565" t="s">
        <v>634</v>
      </c>
      <c r="H62" s="565" t="s">
        <v>634</v>
      </c>
      <c r="I62" s="565" t="s">
        <v>634</v>
      </c>
      <c r="J62" s="565" t="s">
        <v>634</v>
      </c>
      <c r="K62" s="579" t="s">
        <v>634</v>
      </c>
      <c r="L62" s="551"/>
      <c r="M62" s="551"/>
      <c r="N62" s="551"/>
      <c r="O62" s="551"/>
      <c r="P62" s="551"/>
      <c r="Q62" s="551"/>
      <c r="R62" s="551"/>
      <c r="S62" s="551"/>
      <c r="T62" s="551"/>
      <c r="U62" s="551"/>
      <c r="V62" s="551"/>
      <c r="W62" s="551"/>
      <c r="X62" s="551"/>
      <c r="Y62" s="551"/>
      <c r="Z62" s="551"/>
    </row>
    <row r="63" spans="1:26" ht="12.75" customHeight="1">
      <c r="A63" s="1290"/>
      <c r="B63" s="1278"/>
      <c r="C63" s="433" t="s">
        <v>17</v>
      </c>
      <c r="D63" s="433" t="s">
        <v>167</v>
      </c>
      <c r="E63" s="433"/>
      <c r="F63" s="433"/>
      <c r="G63" s="433"/>
      <c r="H63" s="433"/>
      <c r="I63" s="433"/>
      <c r="J63" s="433"/>
      <c r="K63" s="452" t="s">
        <v>917</v>
      </c>
      <c r="L63" s="551"/>
      <c r="M63" s="551"/>
      <c r="N63" s="551"/>
      <c r="O63" s="551"/>
      <c r="P63" s="551"/>
      <c r="Q63" s="551"/>
      <c r="R63" s="551"/>
      <c r="S63" s="551"/>
      <c r="T63" s="551"/>
      <c r="U63" s="551"/>
      <c r="V63" s="551"/>
      <c r="W63" s="551"/>
      <c r="X63" s="551"/>
      <c r="Y63" s="551"/>
      <c r="Z63" s="551"/>
    </row>
    <row r="64" spans="1:26" ht="12.75" customHeight="1">
      <c r="A64" s="1290"/>
      <c r="B64" s="476"/>
      <c r="C64" s="429"/>
      <c r="D64" s="1221" t="s">
        <v>18</v>
      </c>
      <c r="E64" s="1277"/>
      <c r="F64" s="1277"/>
      <c r="G64" s="1277"/>
      <c r="H64" s="1277"/>
      <c r="I64" s="1277"/>
      <c r="J64" s="1277"/>
      <c r="K64" s="1282"/>
      <c r="L64" s="551"/>
      <c r="M64" s="551"/>
      <c r="N64" s="551"/>
      <c r="O64" s="551"/>
      <c r="P64" s="551"/>
      <c r="Q64" s="551"/>
      <c r="R64" s="551"/>
      <c r="S64" s="551"/>
      <c r="T64" s="551"/>
      <c r="U64" s="551"/>
      <c r="V64" s="551"/>
      <c r="W64" s="551"/>
      <c r="X64" s="551"/>
      <c r="Y64" s="551"/>
      <c r="Z64" s="551"/>
    </row>
    <row r="65" spans="1:26" ht="12.75" customHeight="1">
      <c r="A65" s="1291"/>
      <c r="B65" s="1041"/>
      <c r="C65" s="565"/>
      <c r="D65" s="1222" t="s">
        <v>644</v>
      </c>
      <c r="E65" s="1277"/>
      <c r="F65" s="1277"/>
      <c r="G65" s="1277"/>
      <c r="H65" s="1277"/>
      <c r="I65" s="1277"/>
      <c r="J65" s="1277"/>
      <c r="K65" s="1282"/>
      <c r="L65" s="551"/>
      <c r="M65" s="551"/>
      <c r="N65" s="551"/>
      <c r="O65" s="551"/>
      <c r="P65" s="551"/>
      <c r="Q65" s="551"/>
      <c r="R65" s="551"/>
      <c r="S65" s="551"/>
      <c r="T65" s="551"/>
      <c r="U65" s="551"/>
      <c r="V65" s="551"/>
      <c r="W65" s="551"/>
      <c r="X65" s="551"/>
      <c r="Y65" s="551"/>
      <c r="Z65" s="551"/>
    </row>
    <row r="66" spans="1:26" ht="12.75" customHeight="1">
      <c r="A66" s="551"/>
      <c r="B66" s="551"/>
      <c r="C66" s="551"/>
      <c r="D66" s="551"/>
      <c r="E66" s="551"/>
      <c r="F66" s="551"/>
      <c r="G66" s="551"/>
      <c r="H66" s="551"/>
      <c r="I66" s="551"/>
      <c r="J66" s="551"/>
      <c r="K66" s="551"/>
      <c r="L66" s="551"/>
      <c r="M66" s="551"/>
      <c r="N66" s="551"/>
      <c r="O66" s="551"/>
      <c r="P66" s="551"/>
      <c r="Q66" s="551"/>
      <c r="R66" s="551"/>
      <c r="S66" s="551"/>
      <c r="T66" s="551"/>
      <c r="U66" s="551"/>
      <c r="V66" s="551"/>
      <c r="W66" s="551"/>
      <c r="X66" s="551"/>
      <c r="Y66" s="551"/>
      <c r="Z66" s="551"/>
    </row>
    <row r="67" spans="1:26" ht="12.75" customHeight="1">
      <c r="A67" s="551"/>
      <c r="B67" s="551"/>
      <c r="C67" s="551"/>
      <c r="D67" s="551"/>
      <c r="E67" s="551"/>
      <c r="F67" s="551"/>
      <c r="G67" s="551"/>
      <c r="H67" s="551"/>
      <c r="I67" s="551"/>
      <c r="J67" s="551"/>
      <c r="K67" s="551"/>
      <c r="L67" s="551"/>
      <c r="M67" s="551"/>
      <c r="N67" s="551"/>
      <c r="O67" s="551"/>
      <c r="P67" s="551"/>
      <c r="Q67" s="551"/>
      <c r="R67" s="551"/>
      <c r="S67" s="551"/>
      <c r="T67" s="551"/>
      <c r="U67" s="551"/>
      <c r="V67" s="551"/>
      <c r="W67" s="551"/>
      <c r="X67" s="551"/>
      <c r="Y67" s="551"/>
      <c r="Z67" s="551"/>
    </row>
    <row r="68" spans="1:26" ht="12.75" customHeight="1">
      <c r="A68" s="551"/>
      <c r="B68" s="551"/>
      <c r="C68" s="551"/>
      <c r="D68" s="551"/>
      <c r="E68" s="551"/>
      <c r="F68" s="551"/>
      <c r="G68" s="551"/>
      <c r="H68" s="551"/>
      <c r="I68" s="551"/>
      <c r="J68" s="551"/>
      <c r="K68" s="551"/>
      <c r="L68" s="551"/>
      <c r="M68" s="551"/>
      <c r="N68" s="551"/>
      <c r="O68" s="551"/>
      <c r="P68" s="551"/>
      <c r="Q68" s="551"/>
      <c r="R68" s="551"/>
      <c r="S68" s="551"/>
      <c r="T68" s="551"/>
      <c r="U68" s="551"/>
      <c r="V68" s="551"/>
      <c r="W68" s="551"/>
      <c r="X68" s="551"/>
      <c r="Y68" s="551"/>
      <c r="Z68" s="551"/>
    </row>
    <row r="69" spans="1:26" ht="12.75" customHeight="1">
      <c r="A69" s="551"/>
      <c r="B69" s="551"/>
      <c r="C69" s="551"/>
      <c r="D69" s="551"/>
      <c r="E69" s="551"/>
      <c r="F69" s="551"/>
      <c r="G69" s="551"/>
      <c r="H69" s="551"/>
      <c r="I69" s="551"/>
      <c r="J69" s="551"/>
      <c r="K69" s="551"/>
      <c r="L69" s="551"/>
      <c r="M69" s="551"/>
      <c r="N69" s="551"/>
      <c r="O69" s="551"/>
      <c r="P69" s="551"/>
      <c r="Q69" s="551"/>
      <c r="R69" s="551"/>
      <c r="S69" s="551"/>
      <c r="T69" s="551"/>
      <c r="U69" s="551"/>
      <c r="V69" s="551"/>
      <c r="W69" s="551"/>
      <c r="X69" s="551"/>
      <c r="Y69" s="551"/>
      <c r="Z69" s="551"/>
    </row>
    <row r="70" spans="1:26" ht="12.75" customHeight="1">
      <c r="A70" s="551"/>
      <c r="B70" s="551"/>
      <c r="C70" s="551"/>
      <c r="D70" s="551"/>
      <c r="E70" s="551"/>
      <c r="F70" s="551"/>
      <c r="G70" s="551"/>
      <c r="H70" s="551"/>
      <c r="I70" s="551"/>
      <c r="J70" s="551"/>
      <c r="K70" s="551"/>
      <c r="L70" s="551"/>
      <c r="M70" s="551"/>
      <c r="N70" s="551"/>
      <c r="O70" s="551"/>
      <c r="P70" s="551"/>
      <c r="Q70" s="551"/>
      <c r="R70" s="551"/>
      <c r="S70" s="551"/>
      <c r="T70" s="551"/>
      <c r="U70" s="551"/>
      <c r="V70" s="551"/>
      <c r="W70" s="551"/>
      <c r="X70" s="551"/>
      <c r="Y70" s="551"/>
      <c r="Z70" s="551"/>
    </row>
    <row r="71" spans="1:26" ht="12.75" customHeight="1">
      <c r="A71" s="551"/>
      <c r="B71" s="551"/>
      <c r="C71" s="551"/>
      <c r="D71" s="551"/>
      <c r="E71" s="551"/>
      <c r="F71" s="551"/>
      <c r="G71" s="551"/>
      <c r="H71" s="551"/>
      <c r="I71" s="551"/>
      <c r="J71" s="551"/>
      <c r="K71" s="551"/>
      <c r="L71" s="551"/>
      <c r="M71" s="551"/>
      <c r="N71" s="551"/>
      <c r="O71" s="551"/>
      <c r="P71" s="551"/>
      <c r="Q71" s="551"/>
      <c r="R71" s="551"/>
      <c r="S71" s="551"/>
      <c r="T71" s="551"/>
      <c r="U71" s="551"/>
      <c r="V71" s="551"/>
      <c r="W71" s="551"/>
      <c r="X71" s="551"/>
      <c r="Y71" s="551"/>
      <c r="Z71" s="551"/>
    </row>
    <row r="72" spans="1:26" ht="12.75" customHeight="1">
      <c r="A72" s="551"/>
      <c r="B72" s="551"/>
      <c r="C72" s="551"/>
      <c r="D72" s="551"/>
      <c r="E72" s="551"/>
      <c r="F72" s="551"/>
      <c r="G72" s="551"/>
      <c r="H72" s="551"/>
      <c r="I72" s="551"/>
      <c r="J72" s="551"/>
      <c r="K72" s="551"/>
      <c r="L72" s="551"/>
      <c r="M72" s="551"/>
      <c r="N72" s="551"/>
      <c r="O72" s="551"/>
      <c r="P72" s="551"/>
      <c r="Q72" s="551"/>
      <c r="R72" s="551"/>
      <c r="S72" s="551"/>
      <c r="T72" s="551"/>
      <c r="U72" s="551"/>
      <c r="V72" s="551"/>
      <c r="W72" s="551"/>
      <c r="X72" s="551"/>
      <c r="Y72" s="551"/>
      <c r="Z72" s="551"/>
    </row>
    <row r="73" spans="1:26" ht="12.75" customHeight="1">
      <c r="A73" s="551"/>
      <c r="B73" s="551"/>
      <c r="C73" s="551"/>
      <c r="D73" s="551"/>
      <c r="E73" s="551"/>
      <c r="F73" s="551"/>
      <c r="G73" s="551"/>
      <c r="H73" s="551"/>
      <c r="I73" s="551"/>
      <c r="J73" s="551"/>
      <c r="K73" s="551"/>
      <c r="L73" s="551"/>
      <c r="M73" s="551"/>
      <c r="N73" s="551"/>
      <c r="O73" s="551"/>
      <c r="P73" s="551"/>
      <c r="Q73" s="551"/>
      <c r="R73" s="551"/>
      <c r="S73" s="551"/>
      <c r="T73" s="551"/>
      <c r="U73" s="551"/>
      <c r="V73" s="551"/>
      <c r="W73" s="551"/>
      <c r="X73" s="551"/>
      <c r="Y73" s="551"/>
      <c r="Z73" s="551"/>
    </row>
    <row r="74" spans="1:26" ht="12.75" customHeight="1">
      <c r="A74" s="551"/>
      <c r="B74" s="551"/>
      <c r="C74" s="551"/>
      <c r="D74" s="551"/>
      <c r="E74" s="551"/>
      <c r="F74" s="551"/>
      <c r="G74" s="551"/>
      <c r="H74" s="551"/>
      <c r="I74" s="551"/>
      <c r="J74" s="551"/>
      <c r="K74" s="551"/>
      <c r="L74" s="551"/>
      <c r="M74" s="551"/>
      <c r="N74" s="551"/>
      <c r="O74" s="551"/>
      <c r="P74" s="551"/>
      <c r="Q74" s="551"/>
      <c r="R74" s="551"/>
      <c r="S74" s="551"/>
      <c r="T74" s="551"/>
      <c r="U74" s="551"/>
      <c r="V74" s="551"/>
      <c r="W74" s="551"/>
      <c r="X74" s="551"/>
      <c r="Y74" s="551"/>
      <c r="Z74" s="551"/>
    </row>
    <row r="75" spans="1:26" ht="12.75" customHeight="1">
      <c r="A75" s="551"/>
      <c r="B75" s="551"/>
      <c r="C75" s="551"/>
      <c r="D75" s="551"/>
      <c r="E75" s="551"/>
      <c r="F75" s="551"/>
      <c r="G75" s="551"/>
      <c r="H75" s="551"/>
      <c r="I75" s="551"/>
      <c r="J75" s="551"/>
      <c r="K75" s="551"/>
      <c r="L75" s="551"/>
      <c r="M75" s="551"/>
      <c r="N75" s="551"/>
      <c r="O75" s="551"/>
      <c r="P75" s="551"/>
      <c r="Q75" s="551"/>
      <c r="R75" s="551"/>
      <c r="S75" s="551"/>
      <c r="T75" s="551"/>
      <c r="U75" s="551"/>
      <c r="V75" s="551"/>
      <c r="W75" s="551"/>
      <c r="X75" s="551"/>
      <c r="Y75" s="551"/>
      <c r="Z75" s="551"/>
    </row>
    <row r="76" spans="1:26" ht="12.75" customHeight="1">
      <c r="A76" s="551"/>
      <c r="B76" s="551"/>
      <c r="C76" s="551"/>
      <c r="D76" s="551"/>
      <c r="E76" s="551"/>
      <c r="F76" s="551"/>
      <c r="G76" s="551"/>
      <c r="H76" s="551"/>
      <c r="I76" s="551"/>
      <c r="J76" s="551"/>
      <c r="K76" s="551"/>
      <c r="L76" s="551"/>
      <c r="M76" s="551"/>
      <c r="N76" s="551"/>
      <c r="O76" s="551"/>
      <c r="P76" s="551"/>
      <c r="Q76" s="551"/>
      <c r="R76" s="551"/>
      <c r="S76" s="551"/>
      <c r="T76" s="551"/>
      <c r="U76" s="551"/>
      <c r="V76" s="551"/>
      <c r="W76" s="551"/>
      <c r="X76" s="551"/>
      <c r="Y76" s="551"/>
      <c r="Z76" s="551"/>
    </row>
    <row r="77" spans="1:26" ht="12.75" customHeight="1">
      <c r="A77" s="551"/>
      <c r="B77" s="551"/>
      <c r="C77" s="551"/>
      <c r="D77" s="551"/>
      <c r="E77" s="551"/>
      <c r="F77" s="551"/>
      <c r="G77" s="551"/>
      <c r="H77" s="551"/>
      <c r="I77" s="551"/>
      <c r="J77" s="551"/>
      <c r="K77" s="551"/>
      <c r="L77" s="551"/>
      <c r="M77" s="551"/>
      <c r="N77" s="551"/>
      <c r="O77" s="551"/>
      <c r="P77" s="551"/>
      <c r="Q77" s="551"/>
      <c r="R77" s="551"/>
      <c r="S77" s="551"/>
      <c r="T77" s="551"/>
      <c r="U77" s="551"/>
      <c r="V77" s="551"/>
      <c r="W77" s="551"/>
      <c r="X77" s="551"/>
      <c r="Y77" s="551"/>
      <c r="Z77" s="551"/>
    </row>
    <row r="78" spans="1:26" ht="12.75" customHeight="1">
      <c r="A78" s="551"/>
      <c r="B78" s="551"/>
      <c r="C78" s="551"/>
      <c r="D78" s="551"/>
      <c r="E78" s="551"/>
      <c r="F78" s="551"/>
      <c r="G78" s="551"/>
      <c r="H78" s="551"/>
      <c r="I78" s="551"/>
      <c r="J78" s="551"/>
      <c r="K78" s="551"/>
      <c r="L78" s="551"/>
      <c r="M78" s="551"/>
      <c r="N78" s="551"/>
      <c r="O78" s="551"/>
      <c r="P78" s="551"/>
      <c r="Q78" s="551"/>
      <c r="R78" s="551"/>
      <c r="S78" s="551"/>
      <c r="T78" s="551"/>
      <c r="U78" s="551"/>
      <c r="V78" s="551"/>
      <c r="W78" s="551"/>
      <c r="X78" s="551"/>
      <c r="Y78" s="551"/>
      <c r="Z78" s="551"/>
    </row>
    <row r="79" spans="1:26" ht="12.75" customHeight="1">
      <c r="A79" s="551"/>
      <c r="B79" s="551"/>
      <c r="C79" s="551"/>
      <c r="D79" s="551"/>
      <c r="E79" s="551"/>
      <c r="F79" s="551"/>
      <c r="G79" s="551"/>
      <c r="H79" s="551"/>
      <c r="I79" s="551"/>
      <c r="J79" s="551"/>
      <c r="K79" s="551"/>
      <c r="L79" s="551"/>
      <c r="M79" s="551"/>
      <c r="N79" s="551"/>
      <c r="O79" s="551"/>
      <c r="P79" s="551"/>
      <c r="Q79" s="551"/>
      <c r="R79" s="551"/>
      <c r="S79" s="551"/>
      <c r="T79" s="551"/>
      <c r="U79" s="551"/>
      <c r="V79" s="551"/>
      <c r="W79" s="551"/>
      <c r="X79" s="551"/>
      <c r="Y79" s="551"/>
      <c r="Z79" s="551"/>
    </row>
    <row r="80" spans="1:26" ht="12.75" customHeight="1">
      <c r="A80" s="551"/>
      <c r="B80" s="551"/>
      <c r="C80" s="551"/>
      <c r="D80" s="551"/>
      <c r="E80" s="551"/>
      <c r="F80" s="551"/>
      <c r="G80" s="551"/>
      <c r="H80" s="551"/>
      <c r="I80" s="551"/>
      <c r="J80" s="551"/>
      <c r="K80" s="551"/>
      <c r="L80" s="551"/>
      <c r="M80" s="551"/>
      <c r="N80" s="551"/>
      <c r="O80" s="551"/>
      <c r="P80" s="551"/>
      <c r="Q80" s="551"/>
      <c r="R80" s="551"/>
      <c r="S80" s="551"/>
      <c r="T80" s="551"/>
      <c r="U80" s="551"/>
      <c r="V80" s="551"/>
      <c r="W80" s="551"/>
      <c r="X80" s="551"/>
      <c r="Y80" s="551"/>
      <c r="Z80" s="551"/>
    </row>
    <row r="81" spans="1:26" ht="12.75" customHeight="1">
      <c r="A81" s="551"/>
      <c r="B81" s="551"/>
      <c r="C81" s="551"/>
      <c r="D81" s="551"/>
      <c r="E81" s="551"/>
      <c r="F81" s="551"/>
      <c r="G81" s="551"/>
      <c r="H81" s="551"/>
      <c r="I81" s="551"/>
      <c r="J81" s="551"/>
      <c r="K81" s="551"/>
      <c r="L81" s="551"/>
      <c r="M81" s="551"/>
      <c r="N81" s="551"/>
      <c r="O81" s="551"/>
      <c r="P81" s="551"/>
      <c r="Q81" s="551"/>
      <c r="R81" s="551"/>
      <c r="S81" s="551"/>
      <c r="T81" s="551"/>
      <c r="U81" s="551"/>
      <c r="V81" s="551"/>
      <c r="W81" s="551"/>
      <c r="X81" s="551"/>
      <c r="Y81" s="551"/>
      <c r="Z81" s="551"/>
    </row>
    <row r="82" spans="1:26" ht="12.75" customHeight="1">
      <c r="A82" s="551"/>
      <c r="B82" s="551"/>
      <c r="C82" s="551"/>
      <c r="D82" s="551"/>
      <c r="E82" s="551"/>
      <c r="F82" s="551"/>
      <c r="G82" s="551"/>
      <c r="H82" s="551"/>
      <c r="I82" s="551"/>
      <c r="J82" s="551"/>
      <c r="K82" s="551"/>
      <c r="L82" s="551"/>
      <c r="M82" s="551"/>
      <c r="N82" s="551"/>
      <c r="O82" s="551"/>
      <c r="P82" s="551"/>
      <c r="Q82" s="551"/>
      <c r="R82" s="551"/>
      <c r="S82" s="551"/>
      <c r="T82" s="551"/>
      <c r="U82" s="551"/>
      <c r="V82" s="551"/>
      <c r="W82" s="551"/>
      <c r="X82" s="551"/>
      <c r="Y82" s="551"/>
      <c r="Z82" s="551"/>
    </row>
    <row r="83" spans="1:26" ht="12.75" customHeight="1">
      <c r="A83" s="551"/>
      <c r="B83" s="551"/>
      <c r="C83" s="551"/>
      <c r="D83" s="551"/>
      <c r="E83" s="551"/>
      <c r="F83" s="551"/>
      <c r="G83" s="551"/>
      <c r="H83" s="551"/>
      <c r="I83" s="551"/>
      <c r="J83" s="551"/>
      <c r="K83" s="551"/>
      <c r="L83" s="551"/>
      <c r="M83" s="551"/>
      <c r="N83" s="551"/>
      <c r="O83" s="551"/>
      <c r="P83" s="551"/>
      <c r="Q83" s="551"/>
      <c r="R83" s="551"/>
      <c r="S83" s="551"/>
      <c r="T83" s="551"/>
      <c r="U83" s="551"/>
      <c r="V83" s="551"/>
      <c r="W83" s="551"/>
      <c r="X83" s="551"/>
      <c r="Y83" s="551"/>
      <c r="Z83" s="551"/>
    </row>
    <row r="84" spans="1:26" ht="12.75" customHeight="1">
      <c r="A84" s="551"/>
      <c r="B84" s="551"/>
      <c r="C84" s="551"/>
      <c r="D84" s="551"/>
      <c r="E84" s="551"/>
      <c r="F84" s="551"/>
      <c r="G84" s="551"/>
      <c r="H84" s="551"/>
      <c r="I84" s="551"/>
      <c r="J84" s="551"/>
      <c r="K84" s="551"/>
      <c r="L84" s="551"/>
      <c r="M84" s="551"/>
      <c r="N84" s="551"/>
      <c r="O84" s="551"/>
      <c r="P84" s="551"/>
      <c r="Q84" s="551"/>
      <c r="R84" s="551"/>
      <c r="S84" s="551"/>
      <c r="T84" s="551"/>
      <c r="U84" s="551"/>
      <c r="V84" s="551"/>
      <c r="W84" s="551"/>
      <c r="X84" s="551"/>
      <c r="Y84" s="551"/>
      <c r="Z84" s="551"/>
    </row>
    <row r="85" spans="1:26" ht="12.75" customHeight="1">
      <c r="A85" s="551"/>
      <c r="B85" s="551"/>
      <c r="C85" s="551"/>
      <c r="D85" s="551"/>
      <c r="E85" s="551"/>
      <c r="F85" s="551"/>
      <c r="G85" s="551"/>
      <c r="H85" s="551"/>
      <c r="I85" s="551"/>
      <c r="J85" s="551"/>
      <c r="K85" s="551"/>
      <c r="L85" s="551"/>
      <c r="M85" s="551"/>
      <c r="N85" s="551"/>
      <c r="O85" s="551"/>
      <c r="P85" s="551"/>
      <c r="Q85" s="551"/>
      <c r="R85" s="551"/>
      <c r="S85" s="551"/>
      <c r="T85" s="551"/>
      <c r="U85" s="551"/>
      <c r="V85" s="551"/>
      <c r="W85" s="551"/>
      <c r="X85" s="551"/>
      <c r="Y85" s="551"/>
      <c r="Z85" s="551"/>
    </row>
    <row r="86" spans="1:26" ht="12.75" customHeight="1">
      <c r="A86" s="551"/>
      <c r="B86" s="551"/>
      <c r="C86" s="551"/>
      <c r="D86" s="551"/>
      <c r="E86" s="551"/>
      <c r="F86" s="551"/>
      <c r="G86" s="551"/>
      <c r="H86" s="551"/>
      <c r="I86" s="551"/>
      <c r="J86" s="551"/>
      <c r="K86" s="551"/>
      <c r="L86" s="551"/>
      <c r="M86" s="551"/>
      <c r="N86" s="551"/>
      <c r="O86" s="551"/>
      <c r="P86" s="551"/>
      <c r="Q86" s="551"/>
      <c r="R86" s="551"/>
      <c r="S86" s="551"/>
      <c r="T86" s="551"/>
      <c r="U86" s="551"/>
      <c r="V86" s="551"/>
      <c r="W86" s="551"/>
      <c r="X86" s="551"/>
      <c r="Y86" s="551"/>
      <c r="Z86" s="551"/>
    </row>
    <row r="87" spans="1:26" ht="12.75" customHeight="1">
      <c r="A87" s="551"/>
      <c r="B87" s="551"/>
      <c r="C87" s="551"/>
      <c r="D87" s="551"/>
      <c r="E87" s="551"/>
      <c r="F87" s="551"/>
      <c r="G87" s="551"/>
      <c r="H87" s="551"/>
      <c r="I87" s="551"/>
      <c r="J87" s="551"/>
      <c r="K87" s="551"/>
      <c r="L87" s="551"/>
      <c r="M87" s="551"/>
      <c r="N87" s="551"/>
      <c r="O87" s="551"/>
      <c r="P87" s="551"/>
      <c r="Q87" s="551"/>
      <c r="R87" s="551"/>
      <c r="S87" s="551"/>
      <c r="T87" s="551"/>
      <c r="U87" s="551"/>
      <c r="V87" s="551"/>
      <c r="W87" s="551"/>
      <c r="X87" s="551"/>
      <c r="Y87" s="551"/>
      <c r="Z87" s="551"/>
    </row>
    <row r="88" spans="1:26" ht="12.75" customHeight="1">
      <c r="A88" s="551"/>
      <c r="B88" s="551"/>
      <c r="C88" s="551"/>
      <c r="D88" s="551"/>
      <c r="E88" s="551"/>
      <c r="F88" s="551"/>
      <c r="G88" s="551"/>
      <c r="H88" s="551"/>
      <c r="I88" s="551"/>
      <c r="J88" s="551"/>
      <c r="K88" s="551"/>
      <c r="L88" s="551"/>
      <c r="M88" s="551"/>
      <c r="N88" s="551"/>
      <c r="O88" s="551"/>
      <c r="P88" s="551"/>
      <c r="Q88" s="551"/>
      <c r="R88" s="551"/>
      <c r="S88" s="551"/>
      <c r="T88" s="551"/>
      <c r="U88" s="551"/>
      <c r="V88" s="551"/>
      <c r="W88" s="551"/>
      <c r="X88" s="551"/>
      <c r="Y88" s="551"/>
      <c r="Z88" s="551"/>
    </row>
    <row r="89" spans="1:26" ht="12.75" customHeight="1">
      <c r="A89" s="551"/>
      <c r="B89" s="551"/>
      <c r="C89" s="551"/>
      <c r="D89" s="551"/>
      <c r="E89" s="551"/>
      <c r="F89" s="551"/>
      <c r="G89" s="551"/>
      <c r="H89" s="551"/>
      <c r="I89" s="551"/>
      <c r="J89" s="551"/>
      <c r="K89" s="551"/>
      <c r="L89" s="551"/>
      <c r="M89" s="551"/>
      <c r="N89" s="551"/>
      <c r="O89" s="551"/>
      <c r="P89" s="551"/>
      <c r="Q89" s="551"/>
      <c r="R89" s="551"/>
      <c r="S89" s="551"/>
      <c r="T89" s="551"/>
      <c r="U89" s="551"/>
      <c r="V89" s="551"/>
      <c r="W89" s="551"/>
      <c r="X89" s="551"/>
      <c r="Y89" s="551"/>
      <c r="Z89" s="551"/>
    </row>
    <row r="90" spans="1:26" ht="12.75" customHeight="1">
      <c r="A90" s="551"/>
      <c r="B90" s="551"/>
      <c r="C90" s="551"/>
      <c r="D90" s="551"/>
      <c r="E90" s="551"/>
      <c r="F90" s="551"/>
      <c r="G90" s="551"/>
      <c r="H90" s="551"/>
      <c r="I90" s="551"/>
      <c r="J90" s="551"/>
      <c r="K90" s="551"/>
      <c r="L90" s="551"/>
      <c r="M90" s="551"/>
      <c r="N90" s="551"/>
      <c r="O90" s="551"/>
      <c r="P90" s="551"/>
      <c r="Q90" s="551"/>
      <c r="R90" s="551"/>
      <c r="S90" s="551"/>
      <c r="T90" s="551"/>
      <c r="U90" s="551"/>
      <c r="V90" s="551"/>
      <c r="W90" s="551"/>
      <c r="X90" s="551"/>
      <c r="Y90" s="551"/>
      <c r="Z90" s="551"/>
    </row>
    <row r="91" spans="1:26" ht="12.75" customHeight="1">
      <c r="A91" s="551"/>
      <c r="B91" s="551"/>
      <c r="C91" s="551"/>
      <c r="D91" s="551"/>
      <c r="E91" s="551"/>
      <c r="F91" s="551"/>
      <c r="G91" s="551"/>
      <c r="H91" s="551"/>
      <c r="I91" s="551"/>
      <c r="J91" s="551"/>
      <c r="K91" s="551"/>
      <c r="L91" s="551"/>
      <c r="M91" s="551"/>
      <c r="N91" s="551"/>
      <c r="O91" s="551"/>
      <c r="P91" s="551"/>
      <c r="Q91" s="551"/>
      <c r="R91" s="551"/>
      <c r="S91" s="551"/>
      <c r="T91" s="551"/>
      <c r="U91" s="551"/>
      <c r="V91" s="551"/>
      <c r="W91" s="551"/>
      <c r="X91" s="551"/>
      <c r="Y91" s="551"/>
      <c r="Z91" s="551"/>
    </row>
    <row r="92" spans="1:26" ht="12.75" customHeight="1">
      <c r="A92" s="551"/>
      <c r="B92" s="551"/>
      <c r="C92" s="551"/>
      <c r="D92" s="551"/>
      <c r="E92" s="551"/>
      <c r="F92" s="551"/>
      <c r="G92" s="551"/>
      <c r="H92" s="551"/>
      <c r="I92" s="551"/>
      <c r="J92" s="551"/>
      <c r="K92" s="551"/>
      <c r="L92" s="551"/>
      <c r="M92" s="551"/>
      <c r="N92" s="551"/>
      <c r="O92" s="551"/>
      <c r="P92" s="551"/>
      <c r="Q92" s="551"/>
      <c r="R92" s="551"/>
      <c r="S92" s="551"/>
      <c r="T92" s="551"/>
      <c r="U92" s="551"/>
      <c r="V92" s="551"/>
      <c r="W92" s="551"/>
      <c r="X92" s="551"/>
      <c r="Y92" s="551"/>
      <c r="Z92" s="551"/>
    </row>
    <row r="93" spans="1:26" ht="12.75" customHeight="1">
      <c r="A93" s="551"/>
      <c r="B93" s="551"/>
      <c r="C93" s="551"/>
      <c r="D93" s="551"/>
      <c r="E93" s="551"/>
      <c r="F93" s="551"/>
      <c r="G93" s="551"/>
      <c r="H93" s="551"/>
      <c r="I93" s="551"/>
      <c r="J93" s="551"/>
      <c r="K93" s="551"/>
      <c r="L93" s="551"/>
      <c r="M93" s="551"/>
      <c r="N93" s="551"/>
      <c r="O93" s="551"/>
      <c r="P93" s="551"/>
      <c r="Q93" s="551"/>
      <c r="R93" s="551"/>
      <c r="S93" s="551"/>
      <c r="T93" s="551"/>
      <c r="U93" s="551"/>
      <c r="V93" s="551"/>
      <c r="W93" s="551"/>
      <c r="X93" s="551"/>
      <c r="Y93" s="551"/>
      <c r="Z93" s="551"/>
    </row>
    <row r="94" spans="1:26" ht="12.75" customHeight="1">
      <c r="A94" s="551"/>
      <c r="B94" s="551"/>
      <c r="C94" s="551"/>
      <c r="D94" s="551"/>
      <c r="E94" s="551"/>
      <c r="F94" s="551"/>
      <c r="G94" s="551"/>
      <c r="H94" s="551"/>
      <c r="I94" s="551"/>
      <c r="J94" s="551"/>
      <c r="K94" s="551"/>
      <c r="L94" s="551"/>
      <c r="M94" s="551"/>
      <c r="N94" s="551"/>
      <c r="O94" s="551"/>
      <c r="P94" s="551"/>
      <c r="Q94" s="551"/>
      <c r="R94" s="551"/>
      <c r="S94" s="551"/>
      <c r="T94" s="551"/>
      <c r="U94" s="551"/>
      <c r="V94" s="551"/>
      <c r="W94" s="551"/>
      <c r="X94" s="551"/>
      <c r="Y94" s="551"/>
      <c r="Z94" s="551"/>
    </row>
    <row r="95" spans="1:26" ht="12.75" customHeight="1">
      <c r="A95" s="551"/>
      <c r="B95" s="551"/>
      <c r="C95" s="551"/>
      <c r="D95" s="551"/>
      <c r="E95" s="551"/>
      <c r="F95" s="551"/>
      <c r="G95" s="551"/>
      <c r="H95" s="551"/>
      <c r="I95" s="551"/>
      <c r="J95" s="551"/>
      <c r="K95" s="551"/>
      <c r="L95" s="551"/>
      <c r="M95" s="551"/>
      <c r="N95" s="551"/>
      <c r="O95" s="551"/>
      <c r="P95" s="551"/>
      <c r="Q95" s="551"/>
      <c r="R95" s="551"/>
      <c r="S95" s="551"/>
      <c r="T95" s="551"/>
      <c r="U95" s="551"/>
      <c r="V95" s="551"/>
      <c r="W95" s="551"/>
      <c r="X95" s="551"/>
      <c r="Y95" s="551"/>
      <c r="Z95" s="551"/>
    </row>
    <row r="96" spans="1:26" ht="12.75" customHeight="1">
      <c r="A96" s="551"/>
      <c r="B96" s="551"/>
      <c r="C96" s="551"/>
      <c r="D96" s="551"/>
      <c r="E96" s="551"/>
      <c r="F96" s="551"/>
      <c r="G96" s="551"/>
      <c r="H96" s="551"/>
      <c r="I96" s="551"/>
      <c r="J96" s="551"/>
      <c r="K96" s="551"/>
      <c r="L96" s="551"/>
      <c r="M96" s="551"/>
      <c r="N96" s="551"/>
      <c r="O96" s="551"/>
      <c r="P96" s="551"/>
      <c r="Q96" s="551"/>
      <c r="R96" s="551"/>
      <c r="S96" s="551"/>
      <c r="T96" s="551"/>
      <c r="U96" s="551"/>
      <c r="V96" s="551"/>
      <c r="W96" s="551"/>
      <c r="X96" s="551"/>
      <c r="Y96" s="551"/>
      <c r="Z96" s="551"/>
    </row>
    <row r="97" spans="1:26" ht="12.75" customHeight="1">
      <c r="A97" s="551"/>
      <c r="B97" s="551"/>
      <c r="C97" s="551"/>
      <c r="D97" s="551"/>
      <c r="E97" s="551"/>
      <c r="F97" s="551"/>
      <c r="G97" s="551"/>
      <c r="H97" s="551"/>
      <c r="I97" s="551"/>
      <c r="J97" s="551"/>
      <c r="K97" s="551"/>
      <c r="L97" s="551"/>
      <c r="M97" s="551"/>
      <c r="N97" s="551"/>
      <c r="O97" s="551"/>
      <c r="P97" s="551"/>
      <c r="Q97" s="551"/>
      <c r="R97" s="551"/>
      <c r="S97" s="551"/>
      <c r="T97" s="551"/>
      <c r="U97" s="551"/>
      <c r="V97" s="551"/>
      <c r="W97" s="551"/>
      <c r="X97" s="551"/>
      <c r="Y97" s="551"/>
      <c r="Z97" s="551"/>
    </row>
    <row r="98" spans="1:26" ht="12.75" customHeight="1">
      <c r="A98" s="551"/>
      <c r="B98" s="551"/>
      <c r="C98" s="551"/>
      <c r="D98" s="551"/>
      <c r="E98" s="551"/>
      <c r="F98" s="551"/>
      <c r="G98" s="551"/>
      <c r="H98" s="551"/>
      <c r="I98" s="551"/>
      <c r="J98" s="551"/>
      <c r="K98" s="551"/>
      <c r="L98" s="551"/>
      <c r="M98" s="551"/>
      <c r="N98" s="551"/>
      <c r="O98" s="551"/>
      <c r="P98" s="551"/>
      <c r="Q98" s="551"/>
      <c r="R98" s="551"/>
      <c r="S98" s="551"/>
      <c r="T98" s="551"/>
      <c r="U98" s="551"/>
      <c r="V98" s="551"/>
      <c r="W98" s="551"/>
      <c r="X98" s="551"/>
      <c r="Y98" s="551"/>
      <c r="Z98" s="551"/>
    </row>
    <row r="99" spans="1:26" ht="12.75" customHeight="1">
      <c r="A99" s="551"/>
      <c r="B99" s="551"/>
      <c r="C99" s="551"/>
      <c r="D99" s="551"/>
      <c r="E99" s="551"/>
      <c r="F99" s="551"/>
      <c r="G99" s="551"/>
      <c r="H99" s="551"/>
      <c r="I99" s="551"/>
      <c r="J99" s="551"/>
      <c r="K99" s="551"/>
      <c r="L99" s="551"/>
      <c r="M99" s="551"/>
      <c r="N99" s="551"/>
      <c r="O99" s="551"/>
      <c r="P99" s="551"/>
      <c r="Q99" s="551"/>
      <c r="R99" s="551"/>
      <c r="S99" s="551"/>
      <c r="T99" s="551"/>
      <c r="U99" s="551"/>
      <c r="V99" s="551"/>
      <c r="W99" s="551"/>
      <c r="X99" s="551"/>
      <c r="Y99" s="551"/>
      <c r="Z99" s="551"/>
    </row>
    <row r="100" spans="1:26" ht="12.75" customHeight="1">
      <c r="A100" s="551"/>
      <c r="B100" s="551"/>
      <c r="C100" s="551"/>
      <c r="D100" s="551"/>
      <c r="E100" s="551"/>
      <c r="F100" s="551"/>
      <c r="G100" s="551"/>
      <c r="H100" s="551"/>
      <c r="I100" s="551"/>
      <c r="J100" s="551"/>
      <c r="K100" s="551"/>
      <c r="L100" s="551"/>
      <c r="M100" s="551"/>
      <c r="N100" s="551"/>
      <c r="O100" s="551"/>
      <c r="P100" s="551"/>
      <c r="Q100" s="551"/>
      <c r="R100" s="551"/>
      <c r="S100" s="551"/>
      <c r="T100" s="551"/>
      <c r="U100" s="551"/>
      <c r="V100" s="551"/>
      <c r="W100" s="551"/>
      <c r="X100" s="551"/>
      <c r="Y100" s="551"/>
      <c r="Z100" s="551"/>
    </row>
    <row r="101" spans="1:26" ht="12.75" customHeight="1">
      <c r="A101" s="551"/>
      <c r="B101" s="551"/>
      <c r="C101" s="551"/>
      <c r="D101" s="551"/>
      <c r="E101" s="551"/>
      <c r="F101" s="551"/>
      <c r="G101" s="551"/>
      <c r="H101" s="551"/>
      <c r="I101" s="551"/>
      <c r="J101" s="551"/>
      <c r="K101" s="551"/>
      <c r="L101" s="551"/>
      <c r="M101" s="551"/>
      <c r="N101" s="551"/>
      <c r="O101" s="551"/>
      <c r="P101" s="551"/>
      <c r="Q101" s="551"/>
      <c r="R101" s="551"/>
      <c r="S101" s="551"/>
      <c r="T101" s="551"/>
      <c r="U101" s="551"/>
      <c r="V101" s="551"/>
      <c r="W101" s="551"/>
      <c r="X101" s="551"/>
      <c r="Y101" s="551"/>
      <c r="Z101" s="551"/>
    </row>
    <row r="102" spans="1:26" ht="12.75" customHeight="1">
      <c r="A102" s="551"/>
      <c r="B102" s="551"/>
      <c r="C102" s="551"/>
      <c r="D102" s="551"/>
      <c r="E102" s="551"/>
      <c r="F102" s="551"/>
      <c r="G102" s="551"/>
      <c r="H102" s="551"/>
      <c r="I102" s="551"/>
      <c r="J102" s="551"/>
      <c r="K102" s="551"/>
      <c r="L102" s="551"/>
      <c r="M102" s="551"/>
      <c r="N102" s="551"/>
      <c r="O102" s="551"/>
      <c r="P102" s="551"/>
      <c r="Q102" s="551"/>
      <c r="R102" s="551"/>
      <c r="S102" s="551"/>
      <c r="T102" s="551"/>
      <c r="U102" s="551"/>
      <c r="V102" s="551"/>
      <c r="W102" s="551"/>
      <c r="X102" s="551"/>
      <c r="Y102" s="551"/>
      <c r="Z102" s="551"/>
    </row>
    <row r="103" spans="1:26" ht="12.75" customHeight="1">
      <c r="A103" s="551"/>
      <c r="B103" s="551"/>
      <c r="C103" s="551"/>
      <c r="D103" s="551"/>
      <c r="E103" s="551"/>
      <c r="F103" s="551"/>
      <c r="G103" s="551"/>
      <c r="H103" s="551"/>
      <c r="I103" s="551"/>
      <c r="J103" s="551"/>
      <c r="K103" s="551"/>
      <c r="L103" s="551"/>
      <c r="M103" s="551"/>
      <c r="N103" s="551"/>
      <c r="O103" s="551"/>
      <c r="P103" s="551"/>
      <c r="Q103" s="551"/>
      <c r="R103" s="551"/>
      <c r="S103" s="551"/>
      <c r="T103" s="551"/>
      <c r="U103" s="551"/>
      <c r="V103" s="551"/>
      <c r="W103" s="551"/>
      <c r="X103" s="551"/>
      <c r="Y103" s="551"/>
      <c r="Z103" s="551"/>
    </row>
    <row r="104" spans="1:26" ht="12.75" customHeight="1">
      <c r="A104" s="551"/>
      <c r="B104" s="551"/>
      <c r="C104" s="551"/>
      <c r="D104" s="551"/>
      <c r="E104" s="551"/>
      <c r="F104" s="551"/>
      <c r="G104" s="551"/>
      <c r="H104" s="551"/>
      <c r="I104" s="551"/>
      <c r="J104" s="551"/>
      <c r="K104" s="551"/>
      <c r="L104" s="551"/>
      <c r="M104" s="551"/>
      <c r="N104" s="551"/>
      <c r="O104" s="551"/>
      <c r="P104" s="551"/>
      <c r="Q104" s="551"/>
      <c r="R104" s="551"/>
      <c r="S104" s="551"/>
      <c r="T104" s="551"/>
      <c r="U104" s="551"/>
      <c r="V104" s="551"/>
      <c r="W104" s="551"/>
      <c r="X104" s="551"/>
      <c r="Y104" s="551"/>
      <c r="Z104" s="551"/>
    </row>
    <row r="105" spans="1:26" ht="12.75" customHeight="1">
      <c r="A105" s="551"/>
      <c r="B105" s="551"/>
      <c r="C105" s="551"/>
      <c r="D105" s="551"/>
      <c r="E105" s="551"/>
      <c r="F105" s="551"/>
      <c r="G105" s="551"/>
      <c r="H105" s="551"/>
      <c r="I105" s="551"/>
      <c r="J105" s="551"/>
      <c r="K105" s="551"/>
      <c r="L105" s="551"/>
      <c r="M105" s="551"/>
      <c r="N105" s="551"/>
      <c r="O105" s="551"/>
      <c r="P105" s="551"/>
      <c r="Q105" s="551"/>
      <c r="R105" s="551"/>
      <c r="S105" s="551"/>
      <c r="T105" s="551"/>
      <c r="U105" s="551"/>
      <c r="V105" s="551"/>
      <c r="W105" s="551"/>
      <c r="X105" s="551"/>
      <c r="Y105" s="551"/>
      <c r="Z105" s="551"/>
    </row>
    <row r="106" spans="1:26" ht="12.75" customHeight="1">
      <c r="A106" s="551"/>
      <c r="B106" s="551"/>
      <c r="C106" s="551"/>
      <c r="D106" s="551"/>
      <c r="E106" s="551"/>
      <c r="F106" s="551"/>
      <c r="G106" s="551"/>
      <c r="H106" s="551"/>
      <c r="I106" s="551"/>
      <c r="J106" s="551"/>
      <c r="K106" s="551"/>
      <c r="L106" s="551"/>
      <c r="M106" s="551"/>
      <c r="N106" s="551"/>
      <c r="O106" s="551"/>
      <c r="P106" s="551"/>
      <c r="Q106" s="551"/>
      <c r="R106" s="551"/>
      <c r="S106" s="551"/>
      <c r="T106" s="551"/>
      <c r="U106" s="551"/>
      <c r="V106" s="551"/>
      <c r="W106" s="551"/>
      <c r="X106" s="551"/>
      <c r="Y106" s="551"/>
      <c r="Z106" s="551"/>
    </row>
    <row r="107" spans="1:26" ht="12.75" customHeight="1">
      <c r="A107" s="551"/>
      <c r="B107" s="551"/>
      <c r="C107" s="551"/>
      <c r="D107" s="551"/>
      <c r="E107" s="551"/>
      <c r="F107" s="551"/>
      <c r="G107" s="551"/>
      <c r="H107" s="551"/>
      <c r="I107" s="551"/>
      <c r="J107" s="551"/>
      <c r="K107" s="551"/>
      <c r="L107" s="551"/>
      <c r="M107" s="551"/>
      <c r="N107" s="551"/>
      <c r="O107" s="551"/>
      <c r="P107" s="551"/>
      <c r="Q107" s="551"/>
      <c r="R107" s="551"/>
      <c r="S107" s="551"/>
      <c r="T107" s="551"/>
      <c r="U107" s="551"/>
      <c r="V107" s="551"/>
      <c r="W107" s="551"/>
      <c r="X107" s="551"/>
      <c r="Y107" s="551"/>
      <c r="Z107" s="551"/>
    </row>
    <row r="108" spans="1:26" ht="12.75" customHeight="1">
      <c r="A108" s="551"/>
      <c r="B108" s="551"/>
      <c r="C108" s="551"/>
      <c r="D108" s="551"/>
      <c r="E108" s="551"/>
      <c r="F108" s="551"/>
      <c r="G108" s="551"/>
      <c r="H108" s="551"/>
      <c r="I108" s="551"/>
      <c r="J108" s="551"/>
      <c r="K108" s="551"/>
      <c r="L108" s="551"/>
      <c r="M108" s="551"/>
      <c r="N108" s="551"/>
      <c r="O108" s="551"/>
      <c r="P108" s="551"/>
      <c r="Q108" s="551"/>
      <c r="R108" s="551"/>
      <c r="S108" s="551"/>
      <c r="T108" s="551"/>
      <c r="U108" s="551"/>
      <c r="V108" s="551"/>
      <c r="W108" s="551"/>
      <c r="X108" s="551"/>
      <c r="Y108" s="551"/>
      <c r="Z108" s="551"/>
    </row>
    <row r="109" spans="1:26" ht="12.75" customHeight="1">
      <c r="A109" s="551"/>
      <c r="B109" s="551"/>
      <c r="C109" s="551"/>
      <c r="D109" s="551"/>
      <c r="E109" s="551"/>
      <c r="F109" s="551"/>
      <c r="G109" s="551"/>
      <c r="H109" s="551"/>
      <c r="I109" s="551"/>
      <c r="J109" s="551"/>
      <c r="K109" s="551"/>
      <c r="L109" s="551"/>
      <c r="M109" s="551"/>
      <c r="N109" s="551"/>
      <c r="O109" s="551"/>
      <c r="P109" s="551"/>
      <c r="Q109" s="551"/>
      <c r="R109" s="551"/>
      <c r="S109" s="551"/>
      <c r="T109" s="551"/>
      <c r="U109" s="551"/>
      <c r="V109" s="551"/>
      <c r="W109" s="551"/>
      <c r="X109" s="551"/>
      <c r="Y109" s="551"/>
      <c r="Z109" s="551"/>
    </row>
    <row r="110" spans="1:26" ht="12.75" customHeight="1">
      <c r="A110" s="551"/>
      <c r="B110" s="551"/>
      <c r="C110" s="551"/>
      <c r="D110" s="551"/>
      <c r="E110" s="551"/>
      <c r="F110" s="551"/>
      <c r="G110" s="551"/>
      <c r="H110" s="551"/>
      <c r="I110" s="551"/>
      <c r="J110" s="551"/>
      <c r="K110" s="551"/>
      <c r="L110" s="551"/>
      <c r="M110" s="551"/>
      <c r="N110" s="551"/>
      <c r="O110" s="551"/>
      <c r="P110" s="551"/>
      <c r="Q110" s="551"/>
      <c r="R110" s="551"/>
      <c r="S110" s="551"/>
      <c r="T110" s="551"/>
      <c r="U110" s="551"/>
      <c r="V110" s="551"/>
      <c r="W110" s="551"/>
      <c r="X110" s="551"/>
      <c r="Y110" s="551"/>
      <c r="Z110" s="551"/>
    </row>
    <row r="111" spans="1:26" ht="12.75" customHeight="1">
      <c r="A111" s="551"/>
      <c r="B111" s="551"/>
      <c r="C111" s="551"/>
      <c r="D111" s="551"/>
      <c r="E111" s="551"/>
      <c r="F111" s="551"/>
      <c r="G111" s="551"/>
      <c r="H111" s="551"/>
      <c r="I111" s="551"/>
      <c r="J111" s="551"/>
      <c r="K111" s="551"/>
      <c r="L111" s="551"/>
      <c r="M111" s="551"/>
      <c r="N111" s="551"/>
      <c r="O111" s="551"/>
      <c r="P111" s="551"/>
      <c r="Q111" s="551"/>
      <c r="R111" s="551"/>
      <c r="S111" s="551"/>
      <c r="T111" s="551"/>
      <c r="U111" s="551"/>
      <c r="V111" s="551"/>
      <c r="W111" s="551"/>
      <c r="X111" s="551"/>
      <c r="Y111" s="551"/>
      <c r="Z111" s="551"/>
    </row>
    <row r="112" spans="1:26" ht="12.75" customHeight="1">
      <c r="A112" s="551"/>
      <c r="B112" s="551"/>
      <c r="C112" s="551"/>
      <c r="D112" s="551"/>
      <c r="E112" s="551"/>
      <c r="F112" s="551"/>
      <c r="G112" s="551"/>
      <c r="H112" s="551"/>
      <c r="I112" s="551"/>
      <c r="J112" s="551"/>
      <c r="K112" s="551"/>
      <c r="L112" s="551"/>
      <c r="M112" s="551"/>
      <c r="N112" s="551"/>
      <c r="O112" s="551"/>
      <c r="P112" s="551"/>
      <c r="Q112" s="551"/>
      <c r="R112" s="551"/>
      <c r="S112" s="551"/>
      <c r="T112" s="551"/>
      <c r="U112" s="551"/>
      <c r="V112" s="551"/>
      <c r="W112" s="551"/>
      <c r="X112" s="551"/>
      <c r="Y112" s="551"/>
      <c r="Z112" s="551"/>
    </row>
    <row r="113" spans="1:26" ht="12.75" customHeight="1">
      <c r="A113" s="551"/>
      <c r="B113" s="551"/>
      <c r="C113" s="551"/>
      <c r="D113" s="551"/>
      <c r="E113" s="551"/>
      <c r="F113" s="551"/>
      <c r="G113" s="551"/>
      <c r="H113" s="551"/>
      <c r="I113" s="551"/>
      <c r="J113" s="551"/>
      <c r="K113" s="551"/>
      <c r="L113" s="551"/>
      <c r="M113" s="551"/>
      <c r="N113" s="551"/>
      <c r="O113" s="551"/>
      <c r="P113" s="551"/>
      <c r="Q113" s="551"/>
      <c r="R113" s="551"/>
      <c r="S113" s="551"/>
      <c r="T113" s="551"/>
      <c r="U113" s="551"/>
      <c r="V113" s="551"/>
      <c r="W113" s="551"/>
      <c r="X113" s="551"/>
      <c r="Y113" s="551"/>
      <c r="Z113" s="551"/>
    </row>
    <row r="114" spans="1:26" ht="12.75" customHeight="1">
      <c r="A114" s="551"/>
      <c r="B114" s="551"/>
      <c r="C114" s="551"/>
      <c r="D114" s="551"/>
      <c r="E114" s="551"/>
      <c r="F114" s="551"/>
      <c r="G114" s="551"/>
      <c r="H114" s="551"/>
      <c r="I114" s="551"/>
      <c r="J114" s="551"/>
      <c r="K114" s="551"/>
      <c r="L114" s="551"/>
      <c r="M114" s="551"/>
      <c r="N114" s="551"/>
      <c r="O114" s="551"/>
      <c r="P114" s="551"/>
      <c r="Q114" s="551"/>
      <c r="R114" s="551"/>
      <c r="S114" s="551"/>
      <c r="T114" s="551"/>
      <c r="U114" s="551"/>
      <c r="V114" s="551"/>
      <c r="W114" s="551"/>
      <c r="X114" s="551"/>
      <c r="Y114" s="551"/>
      <c r="Z114" s="551"/>
    </row>
    <row r="115" spans="1:26" ht="12.75" customHeight="1">
      <c r="A115" s="551"/>
      <c r="B115" s="551"/>
      <c r="C115" s="551"/>
      <c r="D115" s="551"/>
      <c r="E115" s="551"/>
      <c r="F115" s="551"/>
      <c r="G115" s="551"/>
      <c r="H115" s="551"/>
      <c r="I115" s="551"/>
      <c r="J115" s="551"/>
      <c r="K115" s="551"/>
      <c r="L115" s="551"/>
      <c r="M115" s="551"/>
      <c r="N115" s="551"/>
      <c r="O115" s="551"/>
      <c r="P115" s="551"/>
      <c r="Q115" s="551"/>
      <c r="R115" s="551"/>
      <c r="S115" s="551"/>
      <c r="T115" s="551"/>
      <c r="U115" s="551"/>
      <c r="V115" s="551"/>
      <c r="W115" s="551"/>
      <c r="X115" s="551"/>
      <c r="Y115" s="551"/>
      <c r="Z115" s="551"/>
    </row>
    <row r="116" spans="1:26" ht="12.75" customHeight="1">
      <c r="A116" s="551"/>
      <c r="B116" s="551"/>
      <c r="C116" s="551"/>
      <c r="D116" s="551"/>
      <c r="E116" s="551"/>
      <c r="F116" s="551"/>
      <c r="G116" s="551"/>
      <c r="H116" s="551"/>
      <c r="I116" s="551"/>
      <c r="J116" s="551"/>
      <c r="K116" s="551"/>
      <c r="L116" s="551"/>
      <c r="M116" s="551"/>
      <c r="N116" s="551"/>
      <c r="O116" s="551"/>
      <c r="P116" s="551"/>
      <c r="Q116" s="551"/>
      <c r="R116" s="551"/>
      <c r="S116" s="551"/>
      <c r="T116" s="551"/>
      <c r="U116" s="551"/>
      <c r="V116" s="551"/>
      <c r="W116" s="551"/>
      <c r="X116" s="551"/>
      <c r="Y116" s="551"/>
      <c r="Z116" s="551"/>
    </row>
    <row r="117" spans="1:26" ht="12.75" customHeight="1">
      <c r="A117" s="551"/>
      <c r="B117" s="551"/>
      <c r="C117" s="551"/>
      <c r="D117" s="551"/>
      <c r="E117" s="551"/>
      <c r="F117" s="551"/>
      <c r="G117" s="551"/>
      <c r="H117" s="551"/>
      <c r="I117" s="551"/>
      <c r="J117" s="551"/>
      <c r="K117" s="551"/>
      <c r="L117" s="551"/>
      <c r="M117" s="551"/>
      <c r="N117" s="551"/>
      <c r="O117" s="551"/>
      <c r="P117" s="551"/>
      <c r="Q117" s="551"/>
      <c r="R117" s="551"/>
      <c r="S117" s="551"/>
      <c r="T117" s="551"/>
      <c r="U117" s="551"/>
      <c r="V117" s="551"/>
      <c r="W117" s="551"/>
      <c r="X117" s="551"/>
      <c r="Y117" s="551"/>
      <c r="Z117" s="551"/>
    </row>
    <row r="118" spans="1:26" ht="12.75" customHeight="1">
      <c r="A118" s="551"/>
      <c r="B118" s="551"/>
      <c r="C118" s="551"/>
      <c r="D118" s="551"/>
      <c r="E118" s="551"/>
      <c r="F118" s="551"/>
      <c r="G118" s="551"/>
      <c r="H118" s="551"/>
      <c r="I118" s="551"/>
      <c r="J118" s="551"/>
      <c r="K118" s="551"/>
      <c r="L118" s="551"/>
      <c r="M118" s="551"/>
      <c r="N118" s="551"/>
      <c r="O118" s="551"/>
      <c r="P118" s="551"/>
      <c r="Q118" s="551"/>
      <c r="R118" s="551"/>
      <c r="S118" s="551"/>
      <c r="T118" s="551"/>
      <c r="U118" s="551"/>
      <c r="V118" s="551"/>
      <c r="W118" s="551"/>
      <c r="X118" s="551"/>
      <c r="Y118" s="551"/>
      <c r="Z118" s="551"/>
    </row>
    <row r="119" spans="1:26" ht="12.75" customHeight="1">
      <c r="A119" s="551"/>
      <c r="B119" s="551"/>
      <c r="C119" s="551"/>
      <c r="D119" s="551"/>
      <c r="E119" s="551"/>
      <c r="F119" s="551"/>
      <c r="G119" s="551"/>
      <c r="H119" s="551"/>
      <c r="I119" s="551"/>
      <c r="J119" s="551"/>
      <c r="K119" s="551"/>
      <c r="L119" s="551"/>
      <c r="M119" s="551"/>
      <c r="N119" s="551"/>
      <c r="O119" s="551"/>
      <c r="P119" s="551"/>
      <c r="Q119" s="551"/>
      <c r="R119" s="551"/>
      <c r="S119" s="551"/>
      <c r="T119" s="551"/>
      <c r="U119" s="551"/>
      <c r="V119" s="551"/>
      <c r="W119" s="551"/>
      <c r="X119" s="551"/>
      <c r="Y119" s="551"/>
      <c r="Z119" s="551"/>
    </row>
    <row r="120" spans="1:26" ht="12.75" customHeight="1">
      <c r="A120" s="551"/>
      <c r="B120" s="551"/>
      <c r="C120" s="551"/>
      <c r="D120" s="551"/>
      <c r="E120" s="551"/>
      <c r="F120" s="551"/>
      <c r="G120" s="551"/>
      <c r="H120" s="551"/>
      <c r="I120" s="551"/>
      <c r="J120" s="551"/>
      <c r="K120" s="551"/>
      <c r="L120" s="551"/>
      <c r="M120" s="551"/>
      <c r="N120" s="551"/>
      <c r="O120" s="551"/>
      <c r="P120" s="551"/>
      <c r="Q120" s="551"/>
      <c r="R120" s="551"/>
      <c r="S120" s="551"/>
      <c r="T120" s="551"/>
      <c r="U120" s="551"/>
      <c r="V120" s="551"/>
      <c r="W120" s="551"/>
      <c r="X120" s="551"/>
      <c r="Y120" s="551"/>
      <c r="Z120" s="551"/>
    </row>
    <row r="121" spans="1:26" ht="12.75" customHeight="1">
      <c r="A121" s="551"/>
      <c r="B121" s="551"/>
      <c r="C121" s="551"/>
      <c r="D121" s="551"/>
      <c r="E121" s="551"/>
      <c r="F121" s="551"/>
      <c r="G121" s="551"/>
      <c r="H121" s="551"/>
      <c r="I121" s="551"/>
      <c r="J121" s="551"/>
      <c r="K121" s="551"/>
      <c r="L121" s="551"/>
      <c r="M121" s="551"/>
      <c r="N121" s="551"/>
      <c r="O121" s="551"/>
      <c r="P121" s="551"/>
      <c r="Q121" s="551"/>
      <c r="R121" s="551"/>
      <c r="S121" s="551"/>
      <c r="T121" s="551"/>
      <c r="U121" s="551"/>
      <c r="V121" s="551"/>
      <c r="W121" s="551"/>
      <c r="X121" s="551"/>
      <c r="Y121" s="551"/>
      <c r="Z121" s="551"/>
    </row>
    <row r="122" spans="1:26" ht="12.75" customHeight="1">
      <c r="A122" s="551"/>
      <c r="B122" s="551"/>
      <c r="C122" s="551"/>
      <c r="D122" s="551"/>
      <c r="E122" s="551"/>
      <c r="F122" s="551"/>
      <c r="G122" s="551"/>
      <c r="H122" s="551"/>
      <c r="I122" s="551"/>
      <c r="J122" s="551"/>
      <c r="K122" s="551"/>
      <c r="L122" s="551"/>
      <c r="M122" s="551"/>
      <c r="N122" s="551"/>
      <c r="O122" s="551"/>
      <c r="P122" s="551"/>
      <c r="Q122" s="551"/>
      <c r="R122" s="551"/>
      <c r="S122" s="551"/>
      <c r="T122" s="551"/>
      <c r="U122" s="551"/>
      <c r="V122" s="551"/>
      <c r="W122" s="551"/>
      <c r="X122" s="551"/>
      <c r="Y122" s="551"/>
      <c r="Z122" s="551"/>
    </row>
    <row r="123" spans="1:26" ht="12.75" customHeight="1">
      <c r="A123" s="551"/>
      <c r="B123" s="551"/>
      <c r="C123" s="551"/>
      <c r="D123" s="551"/>
      <c r="E123" s="551"/>
      <c r="F123" s="551"/>
      <c r="G123" s="551"/>
      <c r="H123" s="551"/>
      <c r="I123" s="551"/>
      <c r="J123" s="551"/>
      <c r="K123" s="551"/>
      <c r="L123" s="551"/>
      <c r="M123" s="551"/>
      <c r="N123" s="551"/>
      <c r="O123" s="551"/>
      <c r="P123" s="551"/>
      <c r="Q123" s="551"/>
      <c r="R123" s="551"/>
      <c r="S123" s="551"/>
      <c r="T123" s="551"/>
      <c r="U123" s="551"/>
      <c r="V123" s="551"/>
      <c r="W123" s="551"/>
      <c r="X123" s="551"/>
      <c r="Y123" s="551"/>
      <c r="Z123" s="551"/>
    </row>
    <row r="124" spans="1:26" ht="12.75" customHeight="1">
      <c r="A124" s="551"/>
      <c r="B124" s="551"/>
      <c r="C124" s="551"/>
      <c r="D124" s="551"/>
      <c r="E124" s="551"/>
      <c r="F124" s="551"/>
      <c r="G124" s="551"/>
      <c r="H124" s="551"/>
      <c r="I124" s="551"/>
      <c r="J124" s="551"/>
      <c r="K124" s="551"/>
      <c r="L124" s="551"/>
      <c r="M124" s="551"/>
      <c r="N124" s="551"/>
      <c r="O124" s="551"/>
      <c r="P124" s="551"/>
      <c r="Q124" s="551"/>
      <c r="R124" s="551"/>
      <c r="S124" s="551"/>
      <c r="T124" s="551"/>
      <c r="U124" s="551"/>
      <c r="V124" s="551"/>
      <c r="W124" s="551"/>
      <c r="X124" s="551"/>
      <c r="Y124" s="551"/>
      <c r="Z124" s="551"/>
    </row>
    <row r="125" spans="1:26" ht="12.75" customHeight="1">
      <c r="A125" s="551"/>
      <c r="B125" s="551"/>
      <c r="C125" s="551"/>
      <c r="D125" s="551"/>
      <c r="E125" s="551"/>
      <c r="F125" s="551"/>
      <c r="G125" s="551"/>
      <c r="H125" s="551"/>
      <c r="I125" s="551"/>
      <c r="J125" s="551"/>
      <c r="K125" s="551"/>
      <c r="L125" s="551"/>
      <c r="M125" s="551"/>
      <c r="N125" s="551"/>
      <c r="O125" s="551"/>
      <c r="P125" s="551"/>
      <c r="Q125" s="551"/>
      <c r="R125" s="551"/>
      <c r="S125" s="551"/>
      <c r="T125" s="551"/>
      <c r="U125" s="551"/>
      <c r="V125" s="551"/>
      <c r="W125" s="551"/>
      <c r="X125" s="551"/>
      <c r="Y125" s="551"/>
      <c r="Z125" s="551"/>
    </row>
    <row r="126" spans="1:26" ht="12.75" customHeight="1">
      <c r="A126" s="551"/>
      <c r="B126" s="551"/>
      <c r="C126" s="551"/>
      <c r="D126" s="551"/>
      <c r="E126" s="551"/>
      <c r="F126" s="551"/>
      <c r="G126" s="551"/>
      <c r="H126" s="551"/>
      <c r="I126" s="551"/>
      <c r="J126" s="551"/>
      <c r="K126" s="551"/>
      <c r="L126" s="551"/>
      <c r="M126" s="551"/>
      <c r="N126" s="551"/>
      <c r="O126" s="551"/>
      <c r="P126" s="551"/>
      <c r="Q126" s="551"/>
      <c r="R126" s="551"/>
      <c r="S126" s="551"/>
      <c r="T126" s="551"/>
      <c r="U126" s="551"/>
      <c r="V126" s="551"/>
      <c r="W126" s="551"/>
      <c r="X126" s="551"/>
      <c r="Y126" s="551"/>
      <c r="Z126" s="551"/>
    </row>
    <row r="127" spans="1:26" ht="12.75" customHeight="1">
      <c r="A127" s="551"/>
      <c r="B127" s="551"/>
      <c r="C127" s="551"/>
      <c r="D127" s="551"/>
      <c r="E127" s="551"/>
      <c r="F127" s="551"/>
      <c r="G127" s="551"/>
      <c r="H127" s="551"/>
      <c r="I127" s="551"/>
      <c r="J127" s="551"/>
      <c r="K127" s="551"/>
      <c r="L127" s="551"/>
      <c r="M127" s="551"/>
      <c r="N127" s="551"/>
      <c r="O127" s="551"/>
      <c r="P127" s="551"/>
      <c r="Q127" s="551"/>
      <c r="R127" s="551"/>
      <c r="S127" s="551"/>
      <c r="T127" s="551"/>
      <c r="U127" s="551"/>
      <c r="V127" s="551"/>
      <c r="W127" s="551"/>
      <c r="X127" s="551"/>
      <c r="Y127" s="551"/>
      <c r="Z127" s="551"/>
    </row>
    <row r="128" spans="1:26" ht="12.75" customHeight="1">
      <c r="A128" s="551"/>
      <c r="B128" s="551"/>
      <c r="C128" s="551"/>
      <c r="D128" s="551"/>
      <c r="E128" s="551"/>
      <c r="F128" s="551"/>
      <c r="G128" s="551"/>
      <c r="H128" s="551"/>
      <c r="I128" s="551"/>
      <c r="J128" s="551"/>
      <c r="K128" s="551"/>
      <c r="L128" s="551"/>
      <c r="M128" s="551"/>
      <c r="N128" s="551"/>
      <c r="O128" s="551"/>
      <c r="P128" s="551"/>
      <c r="Q128" s="551"/>
      <c r="R128" s="551"/>
      <c r="S128" s="551"/>
      <c r="T128" s="551"/>
      <c r="U128" s="551"/>
      <c r="V128" s="551"/>
      <c r="W128" s="551"/>
      <c r="X128" s="551"/>
      <c r="Y128" s="551"/>
      <c r="Z128" s="551"/>
    </row>
    <row r="129" spans="1:26" ht="12.75" customHeight="1">
      <c r="A129" s="551"/>
      <c r="B129" s="551"/>
      <c r="C129" s="551"/>
      <c r="D129" s="551"/>
      <c r="E129" s="551"/>
      <c r="F129" s="551"/>
      <c r="G129" s="551"/>
      <c r="H129" s="551"/>
      <c r="I129" s="551"/>
      <c r="J129" s="551"/>
      <c r="K129" s="551"/>
      <c r="L129" s="551"/>
      <c r="M129" s="551"/>
      <c r="N129" s="551"/>
      <c r="O129" s="551"/>
      <c r="P129" s="551"/>
      <c r="Q129" s="551"/>
      <c r="R129" s="551"/>
      <c r="S129" s="551"/>
      <c r="T129" s="551"/>
      <c r="U129" s="551"/>
      <c r="V129" s="551"/>
      <c r="W129" s="551"/>
      <c r="X129" s="551"/>
      <c r="Y129" s="551"/>
      <c r="Z129" s="551"/>
    </row>
    <row r="130" spans="1:26" ht="12.75" customHeight="1">
      <c r="A130" s="551"/>
      <c r="B130" s="551"/>
      <c r="C130" s="551"/>
      <c r="D130" s="551"/>
      <c r="E130" s="551"/>
      <c r="F130" s="551"/>
      <c r="G130" s="551"/>
      <c r="H130" s="551"/>
      <c r="I130" s="551"/>
      <c r="J130" s="551"/>
      <c r="K130" s="551"/>
      <c r="L130" s="551"/>
      <c r="M130" s="551"/>
      <c r="N130" s="551"/>
      <c r="O130" s="551"/>
      <c r="P130" s="551"/>
      <c r="Q130" s="551"/>
      <c r="R130" s="551"/>
      <c r="S130" s="551"/>
      <c r="T130" s="551"/>
      <c r="U130" s="551"/>
      <c r="V130" s="551"/>
      <c r="W130" s="551"/>
      <c r="X130" s="551"/>
      <c r="Y130" s="551"/>
      <c r="Z130" s="551"/>
    </row>
    <row r="131" spans="1:26" ht="12.75" customHeight="1">
      <c r="A131" s="551"/>
      <c r="B131" s="551"/>
      <c r="C131" s="551"/>
      <c r="D131" s="551"/>
      <c r="E131" s="551"/>
      <c r="F131" s="551"/>
      <c r="G131" s="551"/>
      <c r="H131" s="551"/>
      <c r="I131" s="551"/>
      <c r="J131" s="551"/>
      <c r="K131" s="551"/>
      <c r="L131" s="551"/>
      <c r="M131" s="551"/>
      <c r="N131" s="551"/>
      <c r="O131" s="551"/>
      <c r="P131" s="551"/>
      <c r="Q131" s="551"/>
      <c r="R131" s="551"/>
      <c r="S131" s="551"/>
      <c r="T131" s="551"/>
      <c r="U131" s="551"/>
      <c r="V131" s="551"/>
      <c r="W131" s="551"/>
      <c r="X131" s="551"/>
      <c r="Y131" s="551"/>
      <c r="Z131" s="551"/>
    </row>
    <row r="132" spans="1:26" ht="12.75" customHeight="1">
      <c r="A132" s="551"/>
      <c r="B132" s="551"/>
      <c r="C132" s="551"/>
      <c r="D132" s="551"/>
      <c r="E132" s="551"/>
      <c r="F132" s="551"/>
      <c r="G132" s="551"/>
      <c r="H132" s="551"/>
      <c r="I132" s="551"/>
      <c r="J132" s="551"/>
      <c r="K132" s="551"/>
      <c r="L132" s="551"/>
      <c r="M132" s="551"/>
      <c r="N132" s="551"/>
      <c r="O132" s="551"/>
      <c r="P132" s="551"/>
      <c r="Q132" s="551"/>
      <c r="R132" s="551"/>
      <c r="S132" s="551"/>
      <c r="T132" s="551"/>
      <c r="U132" s="551"/>
      <c r="V132" s="551"/>
      <c r="W132" s="551"/>
      <c r="X132" s="551"/>
      <c r="Y132" s="551"/>
      <c r="Z132" s="551"/>
    </row>
    <row r="133" spans="1:26" ht="12.75" customHeight="1">
      <c r="A133" s="551"/>
      <c r="B133" s="551"/>
      <c r="C133" s="551"/>
      <c r="D133" s="551"/>
      <c r="E133" s="551"/>
      <c r="F133" s="551"/>
      <c r="G133" s="551"/>
      <c r="H133" s="551"/>
      <c r="I133" s="551"/>
      <c r="J133" s="551"/>
      <c r="K133" s="551"/>
      <c r="L133" s="551"/>
      <c r="M133" s="551"/>
      <c r="N133" s="551"/>
      <c r="O133" s="551"/>
      <c r="P133" s="551"/>
      <c r="Q133" s="551"/>
      <c r="R133" s="551"/>
      <c r="S133" s="551"/>
      <c r="T133" s="551"/>
      <c r="U133" s="551"/>
      <c r="V133" s="551"/>
      <c r="W133" s="551"/>
      <c r="X133" s="551"/>
      <c r="Y133" s="551"/>
      <c r="Z133" s="551"/>
    </row>
    <row r="134" spans="1:26" ht="12.75" customHeight="1">
      <c r="A134" s="551"/>
      <c r="B134" s="551"/>
      <c r="C134" s="551"/>
      <c r="D134" s="551"/>
      <c r="E134" s="551"/>
      <c r="F134" s="551"/>
      <c r="G134" s="551"/>
      <c r="H134" s="551"/>
      <c r="I134" s="551"/>
      <c r="J134" s="551"/>
      <c r="K134" s="551"/>
      <c r="L134" s="551"/>
      <c r="M134" s="551"/>
      <c r="N134" s="551"/>
      <c r="O134" s="551"/>
      <c r="P134" s="551"/>
      <c r="Q134" s="551"/>
      <c r="R134" s="551"/>
      <c r="S134" s="551"/>
      <c r="T134" s="551"/>
      <c r="U134" s="551"/>
      <c r="V134" s="551"/>
      <c r="W134" s="551"/>
      <c r="X134" s="551"/>
      <c r="Y134" s="551"/>
      <c r="Z134" s="551"/>
    </row>
    <row r="135" spans="1:26" ht="12.75" customHeight="1">
      <c r="A135" s="551"/>
      <c r="B135" s="551"/>
      <c r="C135" s="551"/>
      <c r="D135" s="551"/>
      <c r="E135" s="551"/>
      <c r="F135" s="551"/>
      <c r="G135" s="551"/>
      <c r="H135" s="551"/>
      <c r="I135" s="551"/>
      <c r="J135" s="551"/>
      <c r="K135" s="551"/>
      <c r="L135" s="551"/>
      <c r="M135" s="551"/>
      <c r="N135" s="551"/>
      <c r="O135" s="551"/>
      <c r="P135" s="551"/>
      <c r="Q135" s="551"/>
      <c r="R135" s="551"/>
      <c r="S135" s="551"/>
      <c r="T135" s="551"/>
      <c r="U135" s="551"/>
      <c r="V135" s="551"/>
      <c r="W135" s="551"/>
      <c r="X135" s="551"/>
      <c r="Y135" s="551"/>
      <c r="Z135" s="551"/>
    </row>
    <row r="136" spans="1:26" ht="12.75" customHeight="1">
      <c r="A136" s="551"/>
      <c r="B136" s="551"/>
      <c r="C136" s="551"/>
      <c r="D136" s="551"/>
      <c r="E136" s="551"/>
      <c r="F136" s="551"/>
      <c r="G136" s="551"/>
      <c r="H136" s="551"/>
      <c r="I136" s="551"/>
      <c r="J136" s="551"/>
      <c r="K136" s="551"/>
      <c r="L136" s="551"/>
      <c r="M136" s="551"/>
      <c r="N136" s="551"/>
      <c r="O136" s="551"/>
      <c r="P136" s="551"/>
      <c r="Q136" s="551"/>
      <c r="R136" s="551"/>
      <c r="S136" s="551"/>
      <c r="T136" s="551"/>
      <c r="U136" s="551"/>
      <c r="V136" s="551"/>
      <c r="W136" s="551"/>
      <c r="X136" s="551"/>
      <c r="Y136" s="551"/>
      <c r="Z136" s="551"/>
    </row>
    <row r="137" spans="1:26" ht="12.75" customHeight="1">
      <c r="A137" s="551"/>
      <c r="B137" s="551"/>
      <c r="C137" s="551"/>
      <c r="D137" s="551"/>
      <c r="E137" s="551"/>
      <c r="F137" s="551"/>
      <c r="G137" s="551"/>
      <c r="H137" s="551"/>
      <c r="I137" s="551"/>
      <c r="J137" s="551"/>
      <c r="K137" s="551"/>
      <c r="L137" s="551"/>
      <c r="M137" s="551"/>
      <c r="N137" s="551"/>
      <c r="O137" s="551"/>
      <c r="P137" s="551"/>
      <c r="Q137" s="551"/>
      <c r="R137" s="551"/>
      <c r="S137" s="551"/>
      <c r="T137" s="551"/>
      <c r="U137" s="551"/>
      <c r="V137" s="551"/>
      <c r="W137" s="551"/>
      <c r="X137" s="551"/>
      <c r="Y137" s="551"/>
      <c r="Z137" s="551"/>
    </row>
    <row r="138" spans="1:26" ht="12.75" customHeight="1">
      <c r="A138" s="551"/>
      <c r="B138" s="551"/>
      <c r="C138" s="551"/>
      <c r="D138" s="551"/>
      <c r="E138" s="551"/>
      <c r="F138" s="551"/>
      <c r="G138" s="551"/>
      <c r="H138" s="551"/>
      <c r="I138" s="551"/>
      <c r="J138" s="551"/>
      <c r="K138" s="551"/>
      <c r="L138" s="551"/>
      <c r="M138" s="551"/>
      <c r="N138" s="551"/>
      <c r="O138" s="551"/>
      <c r="P138" s="551"/>
      <c r="Q138" s="551"/>
      <c r="R138" s="551"/>
      <c r="S138" s="551"/>
      <c r="T138" s="551"/>
      <c r="U138" s="551"/>
      <c r="V138" s="551"/>
      <c r="W138" s="551"/>
      <c r="X138" s="551"/>
      <c r="Y138" s="551"/>
      <c r="Z138" s="551"/>
    </row>
    <row r="139" spans="1:26" ht="12.75" customHeight="1">
      <c r="A139" s="551"/>
      <c r="B139" s="551"/>
      <c r="C139" s="551"/>
      <c r="D139" s="551"/>
      <c r="E139" s="551"/>
      <c r="F139" s="551"/>
      <c r="G139" s="551"/>
      <c r="H139" s="551"/>
      <c r="I139" s="551"/>
      <c r="J139" s="551"/>
      <c r="K139" s="551"/>
      <c r="L139" s="551"/>
      <c r="M139" s="551"/>
      <c r="N139" s="551"/>
      <c r="O139" s="551"/>
      <c r="P139" s="551"/>
      <c r="Q139" s="551"/>
      <c r="R139" s="551"/>
      <c r="S139" s="551"/>
      <c r="T139" s="551"/>
      <c r="U139" s="551"/>
      <c r="V139" s="551"/>
      <c r="W139" s="551"/>
      <c r="X139" s="551"/>
      <c r="Y139" s="551"/>
      <c r="Z139" s="551"/>
    </row>
    <row r="140" spans="1:26" ht="12.75" customHeight="1">
      <c r="A140" s="551"/>
      <c r="B140" s="551"/>
      <c r="C140" s="551"/>
      <c r="D140" s="551"/>
      <c r="E140" s="551"/>
      <c r="F140" s="551"/>
      <c r="G140" s="551"/>
      <c r="H140" s="551"/>
      <c r="I140" s="551"/>
      <c r="J140" s="551"/>
      <c r="K140" s="551"/>
      <c r="L140" s="551"/>
      <c r="M140" s="551"/>
      <c r="N140" s="551"/>
      <c r="O140" s="551"/>
      <c r="P140" s="551"/>
      <c r="Q140" s="551"/>
      <c r="R140" s="551"/>
      <c r="S140" s="551"/>
      <c r="T140" s="551"/>
      <c r="U140" s="551"/>
      <c r="V140" s="551"/>
      <c r="W140" s="551"/>
      <c r="X140" s="551"/>
      <c r="Y140" s="551"/>
      <c r="Z140" s="551"/>
    </row>
    <row r="141" spans="1:26" ht="12.75" customHeight="1">
      <c r="A141" s="551"/>
      <c r="B141" s="551"/>
      <c r="C141" s="551"/>
      <c r="D141" s="551"/>
      <c r="E141" s="551"/>
      <c r="F141" s="551"/>
      <c r="G141" s="551"/>
      <c r="H141" s="551"/>
      <c r="I141" s="551"/>
      <c r="J141" s="551"/>
      <c r="K141" s="551"/>
      <c r="L141" s="551"/>
      <c r="M141" s="551"/>
      <c r="N141" s="551"/>
      <c r="O141" s="551"/>
      <c r="P141" s="551"/>
      <c r="Q141" s="551"/>
      <c r="R141" s="551"/>
      <c r="S141" s="551"/>
      <c r="T141" s="551"/>
      <c r="U141" s="551"/>
      <c r="V141" s="551"/>
      <c r="W141" s="551"/>
      <c r="X141" s="551"/>
      <c r="Y141" s="551"/>
      <c r="Z141" s="551"/>
    </row>
    <row r="142" spans="1:26" ht="12.75" customHeight="1">
      <c r="A142" s="551"/>
      <c r="B142" s="551"/>
      <c r="C142" s="551"/>
      <c r="D142" s="551"/>
      <c r="E142" s="551"/>
      <c r="F142" s="551"/>
      <c r="G142" s="551"/>
      <c r="H142" s="551"/>
      <c r="I142" s="551"/>
      <c r="J142" s="551"/>
      <c r="K142" s="551"/>
      <c r="L142" s="551"/>
      <c r="M142" s="551"/>
      <c r="N142" s="551"/>
      <c r="O142" s="551"/>
      <c r="P142" s="551"/>
      <c r="Q142" s="551"/>
      <c r="R142" s="551"/>
      <c r="S142" s="551"/>
      <c r="T142" s="551"/>
      <c r="U142" s="551"/>
      <c r="V142" s="551"/>
      <c r="W142" s="551"/>
      <c r="X142" s="551"/>
      <c r="Y142" s="551"/>
      <c r="Z142" s="551"/>
    </row>
    <row r="143" spans="1:26" ht="12.75" customHeight="1">
      <c r="A143" s="551"/>
      <c r="B143" s="551"/>
      <c r="C143" s="551"/>
      <c r="D143" s="551"/>
      <c r="E143" s="551"/>
      <c r="F143" s="551"/>
      <c r="G143" s="551"/>
      <c r="H143" s="551"/>
      <c r="I143" s="551"/>
      <c r="J143" s="551"/>
      <c r="K143" s="551"/>
      <c r="L143" s="551"/>
      <c r="M143" s="551"/>
      <c r="N143" s="551"/>
      <c r="O143" s="551"/>
      <c r="P143" s="551"/>
      <c r="Q143" s="551"/>
      <c r="R143" s="551"/>
      <c r="S143" s="551"/>
      <c r="T143" s="551"/>
      <c r="U143" s="551"/>
      <c r="V143" s="551"/>
      <c r="W143" s="551"/>
      <c r="X143" s="551"/>
      <c r="Y143" s="551"/>
      <c r="Z143" s="551"/>
    </row>
    <row r="144" spans="1:26" ht="12.75" customHeight="1">
      <c r="A144" s="551"/>
      <c r="B144" s="551"/>
      <c r="C144" s="551"/>
      <c r="D144" s="551"/>
      <c r="E144" s="551"/>
      <c r="F144" s="551"/>
      <c r="G144" s="551"/>
      <c r="H144" s="551"/>
      <c r="I144" s="551"/>
      <c r="J144" s="551"/>
      <c r="K144" s="551"/>
      <c r="L144" s="551"/>
      <c r="M144" s="551"/>
      <c r="N144" s="551"/>
      <c r="O144" s="551"/>
      <c r="P144" s="551"/>
      <c r="Q144" s="551"/>
      <c r="R144" s="551"/>
      <c r="S144" s="551"/>
      <c r="T144" s="551"/>
      <c r="U144" s="551"/>
      <c r="V144" s="551"/>
      <c r="W144" s="551"/>
      <c r="X144" s="551"/>
      <c r="Y144" s="551"/>
      <c r="Z144" s="551"/>
    </row>
    <row r="145" spans="1:26" ht="12.75" customHeight="1">
      <c r="A145" s="551"/>
      <c r="B145" s="551"/>
      <c r="C145" s="551"/>
      <c r="D145" s="551"/>
      <c r="E145" s="551"/>
      <c r="F145" s="551"/>
      <c r="G145" s="551"/>
      <c r="H145" s="551"/>
      <c r="I145" s="551"/>
      <c r="J145" s="551"/>
      <c r="K145" s="551"/>
      <c r="L145" s="551"/>
      <c r="M145" s="551"/>
      <c r="N145" s="551"/>
      <c r="O145" s="551"/>
      <c r="P145" s="551"/>
      <c r="Q145" s="551"/>
      <c r="R145" s="551"/>
      <c r="S145" s="551"/>
      <c r="T145" s="551"/>
      <c r="U145" s="551"/>
      <c r="V145" s="551"/>
      <c r="W145" s="551"/>
      <c r="X145" s="551"/>
      <c r="Y145" s="551"/>
      <c r="Z145" s="551"/>
    </row>
    <row r="146" spans="1:26" ht="12.75" customHeight="1">
      <c r="A146" s="551"/>
      <c r="B146" s="551"/>
      <c r="C146" s="551"/>
      <c r="D146" s="551"/>
      <c r="E146" s="551"/>
      <c r="F146" s="551"/>
      <c r="G146" s="551"/>
      <c r="H146" s="551"/>
      <c r="I146" s="551"/>
      <c r="J146" s="551"/>
      <c r="K146" s="551"/>
      <c r="L146" s="551"/>
      <c r="M146" s="551"/>
      <c r="N146" s="551"/>
      <c r="O146" s="551"/>
      <c r="P146" s="551"/>
      <c r="Q146" s="551"/>
      <c r="R146" s="551"/>
      <c r="S146" s="551"/>
      <c r="T146" s="551"/>
      <c r="U146" s="551"/>
      <c r="V146" s="551"/>
      <c r="W146" s="551"/>
      <c r="X146" s="551"/>
      <c r="Y146" s="551"/>
      <c r="Z146" s="551"/>
    </row>
    <row r="147" spans="1:26" ht="12.75" customHeight="1">
      <c r="A147" s="551"/>
      <c r="B147" s="551"/>
      <c r="C147" s="551"/>
      <c r="D147" s="551"/>
      <c r="E147" s="551"/>
      <c r="F147" s="551"/>
      <c r="G147" s="551"/>
      <c r="H147" s="551"/>
      <c r="I147" s="551"/>
      <c r="J147" s="551"/>
      <c r="K147" s="551"/>
      <c r="L147" s="551"/>
      <c r="M147" s="551"/>
      <c r="N147" s="551"/>
      <c r="O147" s="551"/>
      <c r="P147" s="551"/>
      <c r="Q147" s="551"/>
      <c r="R147" s="551"/>
      <c r="S147" s="551"/>
      <c r="T147" s="551"/>
      <c r="U147" s="551"/>
      <c r="V147" s="551"/>
      <c r="W147" s="551"/>
      <c r="X147" s="551"/>
      <c r="Y147" s="551"/>
      <c r="Z147" s="551"/>
    </row>
    <row r="148" spans="1:26" ht="12.75" customHeight="1">
      <c r="A148" s="551"/>
      <c r="B148" s="551"/>
      <c r="C148" s="551"/>
      <c r="D148" s="551"/>
      <c r="E148" s="551"/>
      <c r="F148" s="551"/>
      <c r="G148" s="551"/>
      <c r="H148" s="551"/>
      <c r="I148" s="551"/>
      <c r="J148" s="551"/>
      <c r="K148" s="551"/>
      <c r="L148" s="551"/>
      <c r="M148" s="551"/>
      <c r="N148" s="551"/>
      <c r="O148" s="551"/>
      <c r="P148" s="551"/>
      <c r="Q148" s="551"/>
      <c r="R148" s="551"/>
      <c r="S148" s="551"/>
      <c r="T148" s="551"/>
      <c r="U148" s="551"/>
      <c r="V148" s="551"/>
      <c r="W148" s="551"/>
      <c r="X148" s="551"/>
      <c r="Y148" s="551"/>
      <c r="Z148" s="551"/>
    </row>
    <row r="149" spans="1:26" ht="12.75" customHeight="1">
      <c r="A149" s="551"/>
      <c r="B149" s="551"/>
      <c r="C149" s="551"/>
      <c r="D149" s="551"/>
      <c r="E149" s="551"/>
      <c r="F149" s="551"/>
      <c r="G149" s="551"/>
      <c r="H149" s="551"/>
      <c r="I149" s="551"/>
      <c r="J149" s="551"/>
      <c r="K149" s="551"/>
      <c r="L149" s="551"/>
      <c r="M149" s="551"/>
      <c r="N149" s="551"/>
      <c r="O149" s="551"/>
      <c r="P149" s="551"/>
      <c r="Q149" s="551"/>
      <c r="R149" s="551"/>
      <c r="S149" s="551"/>
      <c r="T149" s="551"/>
      <c r="U149" s="551"/>
      <c r="V149" s="551"/>
      <c r="W149" s="551"/>
      <c r="X149" s="551"/>
      <c r="Y149" s="551"/>
      <c r="Z149" s="551"/>
    </row>
    <row r="150" spans="1:26" ht="12.75" customHeight="1">
      <c r="A150" s="551"/>
      <c r="B150" s="551"/>
      <c r="C150" s="551"/>
      <c r="D150" s="551"/>
      <c r="E150" s="551"/>
      <c r="F150" s="551"/>
      <c r="G150" s="551"/>
      <c r="H150" s="551"/>
      <c r="I150" s="551"/>
      <c r="J150" s="551"/>
      <c r="K150" s="551"/>
      <c r="L150" s="551"/>
      <c r="M150" s="551"/>
      <c r="N150" s="551"/>
      <c r="O150" s="551"/>
      <c r="P150" s="551"/>
      <c r="Q150" s="551"/>
      <c r="R150" s="551"/>
      <c r="S150" s="551"/>
      <c r="T150" s="551"/>
      <c r="U150" s="551"/>
      <c r="V150" s="551"/>
      <c r="W150" s="551"/>
      <c r="X150" s="551"/>
      <c r="Y150" s="551"/>
      <c r="Z150" s="551"/>
    </row>
    <row r="151" spans="1:26" ht="12.75" customHeight="1">
      <c r="A151" s="551"/>
      <c r="B151" s="551"/>
      <c r="C151" s="551"/>
      <c r="D151" s="551"/>
      <c r="E151" s="551"/>
      <c r="F151" s="551"/>
      <c r="G151" s="551"/>
      <c r="H151" s="551"/>
      <c r="I151" s="551"/>
      <c r="J151" s="551"/>
      <c r="K151" s="551"/>
      <c r="L151" s="551"/>
      <c r="M151" s="551"/>
      <c r="N151" s="551"/>
      <c r="O151" s="551"/>
      <c r="P151" s="551"/>
      <c r="Q151" s="551"/>
      <c r="R151" s="551"/>
      <c r="S151" s="551"/>
      <c r="T151" s="551"/>
      <c r="U151" s="551"/>
      <c r="V151" s="551"/>
      <c r="W151" s="551"/>
      <c r="X151" s="551"/>
      <c r="Y151" s="551"/>
      <c r="Z151" s="551"/>
    </row>
    <row r="152" spans="1:26" ht="12.75" customHeight="1">
      <c r="A152" s="551"/>
      <c r="B152" s="551"/>
      <c r="C152" s="551"/>
      <c r="D152" s="551"/>
      <c r="E152" s="551"/>
      <c r="F152" s="551"/>
      <c r="G152" s="551"/>
      <c r="H152" s="551"/>
      <c r="I152" s="551"/>
      <c r="J152" s="551"/>
      <c r="K152" s="551"/>
      <c r="L152" s="551"/>
      <c r="M152" s="551"/>
      <c r="N152" s="551"/>
      <c r="O152" s="551"/>
      <c r="P152" s="551"/>
      <c r="Q152" s="551"/>
      <c r="R152" s="551"/>
      <c r="S152" s="551"/>
      <c r="T152" s="551"/>
      <c r="U152" s="551"/>
      <c r="V152" s="551"/>
      <c r="W152" s="551"/>
      <c r="X152" s="551"/>
      <c r="Y152" s="551"/>
      <c r="Z152" s="551"/>
    </row>
    <row r="153" spans="1:26" ht="12.75" customHeight="1">
      <c r="A153" s="551"/>
      <c r="B153" s="551"/>
      <c r="C153" s="551"/>
      <c r="D153" s="551"/>
      <c r="E153" s="551"/>
      <c r="F153" s="551"/>
      <c r="G153" s="551"/>
      <c r="H153" s="551"/>
      <c r="I153" s="551"/>
      <c r="J153" s="551"/>
      <c r="K153" s="551"/>
      <c r="L153" s="551"/>
      <c r="M153" s="551"/>
      <c r="N153" s="551"/>
      <c r="O153" s="551"/>
      <c r="P153" s="551"/>
      <c r="Q153" s="551"/>
      <c r="R153" s="551"/>
      <c r="S153" s="551"/>
      <c r="T153" s="551"/>
      <c r="U153" s="551"/>
      <c r="V153" s="551"/>
      <c r="W153" s="551"/>
      <c r="X153" s="551"/>
      <c r="Y153" s="551"/>
      <c r="Z153" s="551"/>
    </row>
    <row r="154" spans="1:26" ht="12.75" customHeight="1">
      <c r="A154" s="551"/>
      <c r="B154" s="551"/>
      <c r="C154" s="551"/>
      <c r="D154" s="551"/>
      <c r="E154" s="551"/>
      <c r="F154" s="551"/>
      <c r="G154" s="551"/>
      <c r="H154" s="551"/>
      <c r="I154" s="551"/>
      <c r="J154" s="551"/>
      <c r="K154" s="551"/>
      <c r="L154" s="551"/>
      <c r="M154" s="551"/>
      <c r="N154" s="551"/>
      <c r="O154" s="551"/>
      <c r="P154" s="551"/>
      <c r="Q154" s="551"/>
      <c r="R154" s="551"/>
      <c r="S154" s="551"/>
      <c r="T154" s="551"/>
      <c r="U154" s="551"/>
      <c r="V154" s="551"/>
      <c r="W154" s="551"/>
      <c r="X154" s="551"/>
      <c r="Y154" s="551"/>
      <c r="Z154" s="551"/>
    </row>
    <row r="155" spans="1:26" ht="12.75" customHeight="1">
      <c r="A155" s="551"/>
      <c r="B155" s="551"/>
      <c r="C155" s="551"/>
      <c r="D155" s="551"/>
      <c r="E155" s="551"/>
      <c r="F155" s="551"/>
      <c r="G155" s="551"/>
      <c r="H155" s="551"/>
      <c r="I155" s="551"/>
      <c r="J155" s="551"/>
      <c r="K155" s="551"/>
      <c r="L155" s="551"/>
      <c r="M155" s="551"/>
      <c r="N155" s="551"/>
      <c r="O155" s="551"/>
      <c r="P155" s="551"/>
      <c r="Q155" s="551"/>
      <c r="R155" s="551"/>
      <c r="S155" s="551"/>
      <c r="T155" s="551"/>
      <c r="U155" s="551"/>
      <c r="V155" s="551"/>
      <c r="W155" s="551"/>
      <c r="X155" s="551"/>
      <c r="Y155" s="551"/>
      <c r="Z155" s="551"/>
    </row>
    <row r="156" spans="1:26" ht="12.75" customHeight="1">
      <c r="A156" s="551"/>
      <c r="B156" s="551"/>
      <c r="C156" s="551"/>
      <c r="D156" s="551"/>
      <c r="E156" s="551"/>
      <c r="F156" s="551"/>
      <c r="G156" s="551"/>
      <c r="H156" s="551"/>
      <c r="I156" s="551"/>
      <c r="J156" s="551"/>
      <c r="K156" s="551"/>
      <c r="L156" s="551"/>
      <c r="M156" s="551"/>
      <c r="N156" s="551"/>
      <c r="O156" s="551"/>
      <c r="P156" s="551"/>
      <c r="Q156" s="551"/>
      <c r="R156" s="551"/>
      <c r="S156" s="551"/>
      <c r="T156" s="551"/>
      <c r="U156" s="551"/>
      <c r="V156" s="551"/>
      <c r="W156" s="551"/>
      <c r="X156" s="551"/>
      <c r="Y156" s="551"/>
      <c r="Z156" s="551"/>
    </row>
    <row r="157" spans="1:26" ht="12.75" customHeight="1">
      <c r="A157" s="551"/>
      <c r="B157" s="551"/>
      <c r="C157" s="551"/>
      <c r="D157" s="551"/>
      <c r="E157" s="551"/>
      <c r="F157" s="551"/>
      <c r="G157" s="551"/>
      <c r="H157" s="551"/>
      <c r="I157" s="551"/>
      <c r="J157" s="551"/>
      <c r="K157" s="551"/>
      <c r="L157" s="551"/>
      <c r="M157" s="551"/>
      <c r="N157" s="551"/>
      <c r="O157" s="551"/>
      <c r="P157" s="551"/>
      <c r="Q157" s="551"/>
      <c r="R157" s="551"/>
      <c r="S157" s="551"/>
      <c r="T157" s="551"/>
      <c r="U157" s="551"/>
      <c r="V157" s="551"/>
      <c r="W157" s="551"/>
      <c r="X157" s="551"/>
      <c r="Y157" s="551"/>
      <c r="Z157" s="551"/>
    </row>
    <row r="158" spans="1:26" ht="12.75" customHeight="1">
      <c r="A158" s="551"/>
      <c r="B158" s="551"/>
      <c r="C158" s="551"/>
      <c r="D158" s="551"/>
      <c r="E158" s="551"/>
      <c r="F158" s="551"/>
      <c r="G158" s="551"/>
      <c r="H158" s="551"/>
      <c r="I158" s="551"/>
      <c r="J158" s="551"/>
      <c r="K158" s="551"/>
      <c r="L158" s="551"/>
      <c r="M158" s="551"/>
      <c r="N158" s="551"/>
      <c r="O158" s="551"/>
      <c r="P158" s="551"/>
      <c r="Q158" s="551"/>
      <c r="R158" s="551"/>
      <c r="S158" s="551"/>
      <c r="T158" s="551"/>
      <c r="U158" s="551"/>
      <c r="V158" s="551"/>
      <c r="W158" s="551"/>
      <c r="X158" s="551"/>
      <c r="Y158" s="551"/>
      <c r="Z158" s="551"/>
    </row>
    <row r="159" spans="1:26" ht="12.75" customHeight="1">
      <c r="A159" s="551"/>
      <c r="B159" s="551"/>
      <c r="C159" s="551"/>
      <c r="D159" s="551"/>
      <c r="E159" s="551"/>
      <c r="F159" s="551"/>
      <c r="G159" s="551"/>
      <c r="H159" s="551"/>
      <c r="I159" s="551"/>
      <c r="J159" s="551"/>
      <c r="K159" s="551"/>
      <c r="L159" s="551"/>
      <c r="M159" s="551"/>
      <c r="N159" s="551"/>
      <c r="O159" s="551"/>
      <c r="P159" s="551"/>
      <c r="Q159" s="551"/>
      <c r="R159" s="551"/>
      <c r="S159" s="551"/>
      <c r="T159" s="551"/>
      <c r="U159" s="551"/>
      <c r="V159" s="551"/>
      <c r="W159" s="551"/>
      <c r="X159" s="551"/>
      <c r="Y159" s="551"/>
      <c r="Z159" s="551"/>
    </row>
    <row r="160" spans="1:26" ht="12.75" customHeight="1">
      <c r="A160" s="551"/>
      <c r="B160" s="551"/>
      <c r="C160" s="551"/>
      <c r="D160" s="551"/>
      <c r="E160" s="551"/>
      <c r="F160" s="551"/>
      <c r="G160" s="551"/>
      <c r="H160" s="551"/>
      <c r="I160" s="551"/>
      <c r="J160" s="551"/>
      <c r="K160" s="551"/>
      <c r="L160" s="551"/>
      <c r="M160" s="551"/>
      <c r="N160" s="551"/>
      <c r="O160" s="551"/>
      <c r="P160" s="551"/>
      <c r="Q160" s="551"/>
      <c r="R160" s="551"/>
      <c r="S160" s="551"/>
      <c r="T160" s="551"/>
      <c r="U160" s="551"/>
      <c r="V160" s="551"/>
      <c r="W160" s="551"/>
      <c r="X160" s="551"/>
      <c r="Y160" s="551"/>
      <c r="Z160" s="551"/>
    </row>
    <row r="161" spans="1:26" ht="12.75" customHeight="1">
      <c r="A161" s="551"/>
      <c r="B161" s="551"/>
      <c r="C161" s="551"/>
      <c r="D161" s="551"/>
      <c r="E161" s="551"/>
      <c r="F161" s="551"/>
      <c r="G161" s="551"/>
      <c r="H161" s="551"/>
      <c r="I161" s="551"/>
      <c r="J161" s="551"/>
      <c r="K161" s="551"/>
      <c r="L161" s="551"/>
      <c r="M161" s="551"/>
      <c r="N161" s="551"/>
      <c r="O161" s="551"/>
      <c r="P161" s="551"/>
      <c r="Q161" s="551"/>
      <c r="R161" s="551"/>
      <c r="S161" s="551"/>
      <c r="T161" s="551"/>
      <c r="U161" s="551"/>
      <c r="V161" s="551"/>
      <c r="W161" s="551"/>
      <c r="X161" s="551"/>
      <c r="Y161" s="551"/>
      <c r="Z161" s="551"/>
    </row>
    <row r="162" spans="1:26" ht="12.75" customHeight="1">
      <c r="A162" s="551"/>
      <c r="B162" s="551"/>
      <c r="C162" s="551"/>
      <c r="D162" s="551"/>
      <c r="E162" s="551"/>
      <c r="F162" s="551"/>
      <c r="G162" s="551"/>
      <c r="H162" s="551"/>
      <c r="I162" s="551"/>
      <c r="J162" s="551"/>
      <c r="K162" s="551"/>
      <c r="L162" s="551"/>
      <c r="M162" s="551"/>
      <c r="N162" s="551"/>
      <c r="O162" s="551"/>
      <c r="P162" s="551"/>
      <c r="Q162" s="551"/>
      <c r="R162" s="551"/>
      <c r="S162" s="551"/>
      <c r="T162" s="551"/>
      <c r="U162" s="551"/>
      <c r="V162" s="551"/>
      <c r="W162" s="551"/>
      <c r="X162" s="551"/>
      <c r="Y162" s="551"/>
      <c r="Z162" s="551"/>
    </row>
    <row r="163" spans="1:26" ht="12.75" customHeight="1">
      <c r="A163" s="551"/>
      <c r="B163" s="551"/>
      <c r="C163" s="551"/>
      <c r="D163" s="551"/>
      <c r="E163" s="551"/>
      <c r="F163" s="551"/>
      <c r="G163" s="551"/>
      <c r="H163" s="551"/>
      <c r="I163" s="551"/>
      <c r="J163" s="551"/>
      <c r="K163" s="551"/>
      <c r="L163" s="551"/>
      <c r="M163" s="551"/>
      <c r="N163" s="551"/>
      <c r="O163" s="551"/>
      <c r="P163" s="551"/>
      <c r="Q163" s="551"/>
      <c r="R163" s="551"/>
      <c r="S163" s="551"/>
      <c r="T163" s="551"/>
      <c r="U163" s="551"/>
      <c r="V163" s="551"/>
      <c r="W163" s="551"/>
      <c r="X163" s="551"/>
      <c r="Y163" s="551"/>
      <c r="Z163" s="551"/>
    </row>
    <row r="164" spans="1:26" ht="12.75" customHeight="1">
      <c r="A164" s="551"/>
      <c r="B164" s="551"/>
      <c r="C164" s="551"/>
      <c r="D164" s="551"/>
      <c r="E164" s="551"/>
      <c r="F164" s="551"/>
      <c r="G164" s="551"/>
      <c r="H164" s="551"/>
      <c r="I164" s="551"/>
      <c r="J164" s="551"/>
      <c r="K164" s="551"/>
      <c r="L164" s="551"/>
      <c r="M164" s="551"/>
      <c r="N164" s="551"/>
      <c r="O164" s="551"/>
      <c r="P164" s="551"/>
      <c r="Q164" s="551"/>
      <c r="R164" s="551"/>
      <c r="S164" s="551"/>
      <c r="T164" s="551"/>
      <c r="U164" s="551"/>
      <c r="V164" s="551"/>
      <c r="W164" s="551"/>
      <c r="X164" s="551"/>
      <c r="Y164" s="551"/>
      <c r="Z164" s="551"/>
    </row>
    <row r="165" spans="1:26" ht="12.75" customHeight="1">
      <c r="A165" s="551"/>
      <c r="B165" s="551"/>
      <c r="C165" s="551"/>
      <c r="D165" s="551"/>
      <c r="E165" s="551"/>
      <c r="F165" s="551"/>
      <c r="G165" s="551"/>
      <c r="H165" s="551"/>
      <c r="I165" s="551"/>
      <c r="J165" s="551"/>
      <c r="K165" s="551"/>
      <c r="L165" s="551"/>
      <c r="M165" s="551"/>
      <c r="N165" s="551"/>
      <c r="O165" s="551"/>
      <c r="P165" s="551"/>
      <c r="Q165" s="551"/>
      <c r="R165" s="551"/>
      <c r="S165" s="551"/>
      <c r="T165" s="551"/>
      <c r="U165" s="551"/>
      <c r="V165" s="551"/>
      <c r="W165" s="551"/>
      <c r="X165" s="551"/>
      <c r="Y165" s="551"/>
      <c r="Z165" s="551"/>
    </row>
    <row r="166" spans="1:26" ht="12.75" customHeight="1">
      <c r="A166" s="551"/>
      <c r="B166" s="551"/>
      <c r="C166" s="551"/>
      <c r="D166" s="551"/>
      <c r="E166" s="551"/>
      <c r="F166" s="551"/>
      <c r="G166" s="551"/>
      <c r="H166" s="551"/>
      <c r="I166" s="551"/>
      <c r="J166" s="551"/>
      <c r="K166" s="551"/>
      <c r="L166" s="551"/>
      <c r="M166" s="551"/>
      <c r="N166" s="551"/>
      <c r="O166" s="551"/>
      <c r="P166" s="551"/>
      <c r="Q166" s="551"/>
      <c r="R166" s="551"/>
      <c r="S166" s="551"/>
      <c r="T166" s="551"/>
      <c r="U166" s="551"/>
      <c r="V166" s="551"/>
      <c r="W166" s="551"/>
      <c r="X166" s="551"/>
      <c r="Y166" s="551"/>
      <c r="Z166" s="551"/>
    </row>
    <row r="167" spans="1:26" ht="12.75" customHeight="1">
      <c r="A167" s="551"/>
      <c r="B167" s="551"/>
      <c r="C167" s="551"/>
      <c r="D167" s="551"/>
      <c r="E167" s="551"/>
      <c r="F167" s="551"/>
      <c r="G167" s="551"/>
      <c r="H167" s="551"/>
      <c r="I167" s="551"/>
      <c r="J167" s="551"/>
      <c r="K167" s="551"/>
      <c r="L167" s="551"/>
      <c r="M167" s="551"/>
      <c r="N167" s="551"/>
      <c r="O167" s="551"/>
      <c r="P167" s="551"/>
      <c r="Q167" s="551"/>
      <c r="R167" s="551"/>
      <c r="S167" s="551"/>
      <c r="T167" s="551"/>
      <c r="U167" s="551"/>
      <c r="V167" s="551"/>
      <c r="W167" s="551"/>
      <c r="X167" s="551"/>
      <c r="Y167" s="551"/>
      <c r="Z167" s="551"/>
    </row>
    <row r="168" spans="1:26" ht="12.75" customHeight="1">
      <c r="A168" s="551"/>
      <c r="B168" s="551"/>
      <c r="C168" s="551"/>
      <c r="D168" s="551"/>
      <c r="E168" s="551"/>
      <c r="F168" s="551"/>
      <c r="G168" s="551"/>
      <c r="H168" s="551"/>
      <c r="I168" s="551"/>
      <c r="J168" s="551"/>
      <c r="K168" s="551"/>
      <c r="L168" s="551"/>
      <c r="M168" s="551"/>
      <c r="N168" s="551"/>
      <c r="O168" s="551"/>
      <c r="P168" s="551"/>
      <c r="Q168" s="551"/>
      <c r="R168" s="551"/>
      <c r="S168" s="551"/>
      <c r="T168" s="551"/>
      <c r="U168" s="551"/>
      <c r="V168" s="551"/>
      <c r="W168" s="551"/>
      <c r="X168" s="551"/>
      <c r="Y168" s="551"/>
      <c r="Z168" s="551"/>
    </row>
    <row r="169" spans="1:26" ht="12.75" customHeight="1">
      <c r="A169" s="551"/>
      <c r="B169" s="551"/>
      <c r="C169" s="551"/>
      <c r="D169" s="551"/>
      <c r="E169" s="551"/>
      <c r="F169" s="551"/>
      <c r="G169" s="551"/>
      <c r="H169" s="551"/>
      <c r="I169" s="551"/>
      <c r="J169" s="551"/>
      <c r="K169" s="551"/>
      <c r="L169" s="551"/>
      <c r="M169" s="551"/>
      <c r="N169" s="551"/>
      <c r="O169" s="551"/>
      <c r="P169" s="551"/>
      <c r="Q169" s="551"/>
      <c r="R169" s="551"/>
      <c r="S169" s="551"/>
      <c r="T169" s="551"/>
      <c r="U169" s="551"/>
      <c r="V169" s="551"/>
      <c r="W169" s="551"/>
      <c r="X169" s="551"/>
      <c r="Y169" s="551"/>
      <c r="Z169" s="551"/>
    </row>
    <row r="170" spans="1:26" ht="12.75" customHeight="1">
      <c r="A170" s="551"/>
      <c r="B170" s="551"/>
      <c r="C170" s="551"/>
      <c r="D170" s="551"/>
      <c r="E170" s="551"/>
      <c r="F170" s="551"/>
      <c r="G170" s="551"/>
      <c r="H170" s="551"/>
      <c r="I170" s="551"/>
      <c r="J170" s="551"/>
      <c r="K170" s="551"/>
      <c r="L170" s="551"/>
      <c r="M170" s="551"/>
      <c r="N170" s="551"/>
      <c r="O170" s="551"/>
      <c r="P170" s="551"/>
      <c r="Q170" s="551"/>
      <c r="R170" s="551"/>
      <c r="S170" s="551"/>
      <c r="T170" s="551"/>
      <c r="U170" s="551"/>
      <c r="V170" s="551"/>
      <c r="W170" s="551"/>
      <c r="X170" s="551"/>
      <c r="Y170" s="551"/>
      <c r="Z170" s="551"/>
    </row>
    <row r="171" spans="1:26" ht="12.75" customHeight="1">
      <c r="A171" s="551"/>
      <c r="B171" s="551"/>
      <c r="C171" s="551"/>
      <c r="D171" s="551"/>
      <c r="E171" s="551"/>
      <c r="F171" s="551"/>
      <c r="G171" s="551"/>
      <c r="H171" s="551"/>
      <c r="I171" s="551"/>
      <c r="J171" s="551"/>
      <c r="K171" s="551"/>
      <c r="L171" s="551"/>
      <c r="M171" s="551"/>
      <c r="N171" s="551"/>
      <c r="O171" s="551"/>
      <c r="P171" s="551"/>
      <c r="Q171" s="551"/>
      <c r="R171" s="551"/>
      <c r="S171" s="551"/>
      <c r="T171" s="551"/>
      <c r="U171" s="551"/>
      <c r="V171" s="551"/>
      <c r="W171" s="551"/>
      <c r="X171" s="551"/>
      <c r="Y171" s="551"/>
      <c r="Z171" s="551"/>
    </row>
    <row r="172" spans="1:26" ht="12.75" customHeight="1">
      <c r="A172" s="551"/>
      <c r="B172" s="551"/>
      <c r="C172" s="551"/>
      <c r="D172" s="551"/>
      <c r="E172" s="551"/>
      <c r="F172" s="551"/>
      <c r="G172" s="551"/>
      <c r="H172" s="551"/>
      <c r="I172" s="551"/>
      <c r="J172" s="551"/>
      <c r="K172" s="551"/>
      <c r="L172" s="551"/>
      <c r="M172" s="551"/>
      <c r="N172" s="551"/>
      <c r="O172" s="551"/>
      <c r="P172" s="551"/>
      <c r="Q172" s="551"/>
      <c r="R172" s="551"/>
      <c r="S172" s="551"/>
      <c r="T172" s="551"/>
      <c r="U172" s="551"/>
      <c r="V172" s="551"/>
      <c r="W172" s="551"/>
      <c r="X172" s="551"/>
      <c r="Y172" s="551"/>
      <c r="Z172" s="551"/>
    </row>
    <row r="173" spans="1:26" ht="12.75" customHeight="1">
      <c r="A173" s="551"/>
      <c r="B173" s="551"/>
      <c r="C173" s="551"/>
      <c r="D173" s="551"/>
      <c r="E173" s="551"/>
      <c r="F173" s="551"/>
      <c r="G173" s="551"/>
      <c r="H173" s="551"/>
      <c r="I173" s="551"/>
      <c r="J173" s="551"/>
      <c r="K173" s="551"/>
      <c r="L173" s="551"/>
      <c r="M173" s="551"/>
      <c r="N173" s="551"/>
      <c r="O173" s="551"/>
      <c r="P173" s="551"/>
      <c r="Q173" s="551"/>
      <c r="R173" s="551"/>
      <c r="S173" s="551"/>
      <c r="T173" s="551"/>
      <c r="U173" s="551"/>
      <c r="V173" s="551"/>
      <c r="W173" s="551"/>
      <c r="X173" s="551"/>
      <c r="Y173" s="551"/>
      <c r="Z173" s="551"/>
    </row>
    <row r="174" spans="1:26" ht="12.75" customHeight="1">
      <c r="A174" s="551"/>
      <c r="B174" s="551"/>
      <c r="C174" s="551"/>
      <c r="D174" s="551"/>
      <c r="E174" s="551"/>
      <c r="F174" s="551"/>
      <c r="G174" s="551"/>
      <c r="H174" s="551"/>
      <c r="I174" s="551"/>
      <c r="J174" s="551"/>
      <c r="K174" s="551"/>
      <c r="L174" s="551"/>
      <c r="M174" s="551"/>
      <c r="N174" s="551"/>
      <c r="O174" s="551"/>
      <c r="P174" s="551"/>
      <c r="Q174" s="551"/>
      <c r="R174" s="551"/>
      <c r="S174" s="551"/>
      <c r="T174" s="551"/>
      <c r="U174" s="551"/>
      <c r="V174" s="551"/>
      <c r="W174" s="551"/>
      <c r="X174" s="551"/>
      <c r="Y174" s="551"/>
      <c r="Z174" s="551"/>
    </row>
    <row r="175" spans="1:26" ht="12.75" customHeight="1">
      <c r="A175" s="551"/>
      <c r="B175" s="551"/>
      <c r="C175" s="551"/>
      <c r="D175" s="551"/>
      <c r="E175" s="551"/>
      <c r="F175" s="551"/>
      <c r="G175" s="551"/>
      <c r="H175" s="551"/>
      <c r="I175" s="551"/>
      <c r="J175" s="551"/>
      <c r="K175" s="551"/>
      <c r="L175" s="551"/>
      <c r="M175" s="551"/>
      <c r="N175" s="551"/>
      <c r="O175" s="551"/>
      <c r="P175" s="551"/>
      <c r="Q175" s="551"/>
      <c r="R175" s="551"/>
      <c r="S175" s="551"/>
      <c r="T175" s="551"/>
      <c r="U175" s="551"/>
      <c r="V175" s="551"/>
      <c r="W175" s="551"/>
      <c r="X175" s="551"/>
      <c r="Y175" s="551"/>
      <c r="Z175" s="551"/>
    </row>
    <row r="176" spans="1:26" ht="12.75" customHeight="1">
      <c r="A176" s="551"/>
      <c r="B176" s="551"/>
      <c r="C176" s="551"/>
      <c r="D176" s="551"/>
      <c r="E176" s="551"/>
      <c r="F176" s="551"/>
      <c r="G176" s="551"/>
      <c r="H176" s="551"/>
      <c r="I176" s="551"/>
      <c r="J176" s="551"/>
      <c r="K176" s="551"/>
      <c r="L176" s="551"/>
      <c r="M176" s="551"/>
      <c r="N176" s="551"/>
      <c r="O176" s="551"/>
      <c r="P176" s="551"/>
      <c r="Q176" s="551"/>
      <c r="R176" s="551"/>
      <c r="S176" s="551"/>
      <c r="T176" s="551"/>
      <c r="U176" s="551"/>
      <c r="V176" s="551"/>
      <c r="W176" s="551"/>
      <c r="X176" s="551"/>
      <c r="Y176" s="551"/>
      <c r="Z176" s="551"/>
    </row>
    <row r="177" spans="1:26" ht="12.75" customHeight="1">
      <c r="A177" s="551"/>
      <c r="B177" s="551"/>
      <c r="C177" s="551"/>
      <c r="D177" s="551"/>
      <c r="E177" s="551"/>
      <c r="F177" s="551"/>
      <c r="G177" s="551"/>
      <c r="H177" s="551"/>
      <c r="I177" s="551"/>
      <c r="J177" s="551"/>
      <c r="K177" s="551"/>
      <c r="L177" s="551"/>
      <c r="M177" s="551"/>
      <c r="N177" s="551"/>
      <c r="O177" s="551"/>
      <c r="P177" s="551"/>
      <c r="Q177" s="551"/>
      <c r="R177" s="551"/>
      <c r="S177" s="551"/>
      <c r="T177" s="551"/>
      <c r="U177" s="551"/>
      <c r="V177" s="551"/>
      <c r="W177" s="551"/>
      <c r="X177" s="551"/>
      <c r="Y177" s="551"/>
      <c r="Z177" s="551"/>
    </row>
    <row r="178" spans="1:26" ht="12.75" customHeight="1">
      <c r="A178" s="551"/>
      <c r="B178" s="551"/>
      <c r="C178" s="551"/>
      <c r="D178" s="551"/>
      <c r="E178" s="551"/>
      <c r="F178" s="551"/>
      <c r="G178" s="551"/>
      <c r="H178" s="551"/>
      <c r="I178" s="551"/>
      <c r="J178" s="551"/>
      <c r="K178" s="551"/>
      <c r="L178" s="551"/>
      <c r="M178" s="551"/>
      <c r="N178" s="551"/>
      <c r="O178" s="551"/>
      <c r="P178" s="551"/>
      <c r="Q178" s="551"/>
      <c r="R178" s="551"/>
      <c r="S178" s="551"/>
      <c r="T178" s="551"/>
      <c r="U178" s="551"/>
      <c r="V178" s="551"/>
      <c r="W178" s="551"/>
      <c r="X178" s="551"/>
      <c r="Y178" s="551"/>
      <c r="Z178" s="551"/>
    </row>
    <row r="179" spans="1:26" ht="12.75" customHeight="1">
      <c r="A179" s="551"/>
      <c r="B179" s="551"/>
      <c r="C179" s="551"/>
      <c r="D179" s="551"/>
      <c r="E179" s="551"/>
      <c r="F179" s="551"/>
      <c r="G179" s="551"/>
      <c r="H179" s="551"/>
      <c r="I179" s="551"/>
      <c r="J179" s="551"/>
      <c r="K179" s="551"/>
      <c r="L179" s="551"/>
      <c r="M179" s="551"/>
      <c r="N179" s="551"/>
      <c r="O179" s="551"/>
      <c r="P179" s="551"/>
      <c r="Q179" s="551"/>
      <c r="R179" s="551"/>
      <c r="S179" s="551"/>
      <c r="T179" s="551"/>
      <c r="U179" s="551"/>
      <c r="V179" s="551"/>
      <c r="W179" s="551"/>
      <c r="X179" s="551"/>
      <c r="Y179" s="551"/>
      <c r="Z179" s="551"/>
    </row>
    <row r="180" spans="1:26" ht="12.75" customHeight="1">
      <c r="A180" s="551"/>
      <c r="B180" s="551"/>
      <c r="C180" s="551"/>
      <c r="D180" s="551"/>
      <c r="E180" s="551"/>
      <c r="F180" s="551"/>
      <c r="G180" s="551"/>
      <c r="H180" s="551"/>
      <c r="I180" s="551"/>
      <c r="J180" s="551"/>
      <c r="K180" s="551"/>
      <c r="L180" s="551"/>
      <c r="M180" s="551"/>
      <c r="N180" s="551"/>
      <c r="O180" s="551"/>
      <c r="P180" s="551"/>
      <c r="Q180" s="551"/>
      <c r="R180" s="551"/>
      <c r="S180" s="551"/>
      <c r="T180" s="551"/>
      <c r="U180" s="551"/>
      <c r="V180" s="551"/>
      <c r="W180" s="551"/>
      <c r="X180" s="551"/>
      <c r="Y180" s="551"/>
      <c r="Z180" s="551"/>
    </row>
    <row r="181" spans="1:26" ht="12.75" customHeight="1">
      <c r="A181" s="551"/>
      <c r="B181" s="551"/>
      <c r="C181" s="551"/>
      <c r="D181" s="551"/>
      <c r="E181" s="551"/>
      <c r="F181" s="551"/>
      <c r="G181" s="551"/>
      <c r="H181" s="551"/>
      <c r="I181" s="551"/>
      <c r="J181" s="551"/>
      <c r="K181" s="551"/>
      <c r="L181" s="551"/>
      <c r="M181" s="551"/>
      <c r="N181" s="551"/>
      <c r="O181" s="551"/>
      <c r="P181" s="551"/>
      <c r="Q181" s="551"/>
      <c r="R181" s="551"/>
      <c r="S181" s="551"/>
      <c r="T181" s="551"/>
      <c r="U181" s="551"/>
      <c r="V181" s="551"/>
      <c r="W181" s="551"/>
      <c r="X181" s="551"/>
      <c r="Y181" s="551"/>
      <c r="Z181" s="551"/>
    </row>
    <row r="182" spans="1:26" ht="12.75" customHeight="1">
      <c r="A182" s="551"/>
      <c r="B182" s="551"/>
      <c r="C182" s="551"/>
      <c r="D182" s="551"/>
      <c r="E182" s="551"/>
      <c r="F182" s="551"/>
      <c r="G182" s="551"/>
      <c r="H182" s="551"/>
      <c r="I182" s="551"/>
      <c r="J182" s="551"/>
      <c r="K182" s="551"/>
      <c r="L182" s="551"/>
      <c r="M182" s="551"/>
      <c r="N182" s="551"/>
      <c r="O182" s="551"/>
      <c r="P182" s="551"/>
      <c r="Q182" s="551"/>
      <c r="R182" s="551"/>
      <c r="S182" s="551"/>
      <c r="T182" s="551"/>
      <c r="U182" s="551"/>
      <c r="V182" s="551"/>
      <c r="W182" s="551"/>
      <c r="X182" s="551"/>
      <c r="Y182" s="551"/>
      <c r="Z182" s="551"/>
    </row>
    <row r="183" spans="1:26" ht="12.75" customHeight="1">
      <c r="A183" s="551"/>
      <c r="B183" s="551"/>
      <c r="C183" s="551"/>
      <c r="D183" s="551"/>
      <c r="E183" s="551"/>
      <c r="F183" s="551"/>
      <c r="G183" s="551"/>
      <c r="H183" s="551"/>
      <c r="I183" s="551"/>
      <c r="J183" s="551"/>
      <c r="K183" s="551"/>
      <c r="L183" s="551"/>
      <c r="M183" s="551"/>
      <c r="N183" s="551"/>
      <c r="O183" s="551"/>
      <c r="P183" s="551"/>
      <c r="Q183" s="551"/>
      <c r="R183" s="551"/>
      <c r="S183" s="551"/>
      <c r="T183" s="551"/>
      <c r="U183" s="551"/>
      <c r="V183" s="551"/>
      <c r="W183" s="551"/>
      <c r="X183" s="551"/>
      <c r="Y183" s="551"/>
      <c r="Z183" s="551"/>
    </row>
    <row r="184" spans="1:26" ht="12.75" customHeight="1">
      <c r="A184" s="551"/>
      <c r="B184" s="551"/>
      <c r="C184" s="551"/>
      <c r="D184" s="551"/>
      <c r="E184" s="551"/>
      <c r="F184" s="551"/>
      <c r="G184" s="551"/>
      <c r="H184" s="551"/>
      <c r="I184" s="551"/>
      <c r="J184" s="551"/>
      <c r="K184" s="551"/>
      <c r="L184" s="551"/>
      <c r="M184" s="551"/>
      <c r="N184" s="551"/>
      <c r="O184" s="551"/>
      <c r="P184" s="551"/>
      <c r="Q184" s="551"/>
      <c r="R184" s="551"/>
      <c r="S184" s="551"/>
      <c r="T184" s="551"/>
      <c r="U184" s="551"/>
      <c r="V184" s="551"/>
      <c r="W184" s="551"/>
      <c r="X184" s="551"/>
      <c r="Y184" s="551"/>
      <c r="Z184" s="551"/>
    </row>
    <row r="185" spans="1:26" ht="12.75" customHeight="1">
      <c r="A185" s="551"/>
      <c r="B185" s="551"/>
      <c r="C185" s="551"/>
      <c r="D185" s="551"/>
      <c r="E185" s="551"/>
      <c r="F185" s="551"/>
      <c r="G185" s="551"/>
      <c r="H185" s="551"/>
      <c r="I185" s="551"/>
      <c r="J185" s="551"/>
      <c r="K185" s="551"/>
      <c r="L185" s="551"/>
      <c r="M185" s="551"/>
      <c r="N185" s="551"/>
      <c r="O185" s="551"/>
      <c r="P185" s="551"/>
      <c r="Q185" s="551"/>
      <c r="R185" s="551"/>
      <c r="S185" s="551"/>
      <c r="T185" s="551"/>
      <c r="U185" s="551"/>
      <c r="V185" s="551"/>
      <c r="W185" s="551"/>
      <c r="X185" s="551"/>
      <c r="Y185" s="551"/>
      <c r="Z185" s="551"/>
    </row>
    <row r="186" spans="1:26" ht="12.75" customHeight="1">
      <c r="A186" s="551"/>
      <c r="B186" s="551"/>
      <c r="C186" s="551"/>
      <c r="D186" s="551"/>
      <c r="E186" s="551"/>
      <c r="F186" s="551"/>
      <c r="G186" s="551"/>
      <c r="H186" s="551"/>
      <c r="I186" s="551"/>
      <c r="J186" s="551"/>
      <c r="K186" s="551"/>
      <c r="L186" s="551"/>
      <c r="M186" s="551"/>
      <c r="N186" s="551"/>
      <c r="O186" s="551"/>
      <c r="P186" s="551"/>
      <c r="Q186" s="551"/>
      <c r="R186" s="551"/>
      <c r="S186" s="551"/>
      <c r="T186" s="551"/>
      <c r="U186" s="551"/>
      <c r="V186" s="551"/>
      <c r="W186" s="551"/>
      <c r="X186" s="551"/>
      <c r="Y186" s="551"/>
      <c r="Z186" s="551"/>
    </row>
    <row r="187" spans="1:26" ht="12.75" customHeight="1">
      <c r="A187" s="551"/>
      <c r="B187" s="551"/>
      <c r="C187" s="551"/>
      <c r="D187" s="551"/>
      <c r="E187" s="551"/>
      <c r="F187" s="551"/>
      <c r="G187" s="551"/>
      <c r="H187" s="551"/>
      <c r="I187" s="551"/>
      <c r="J187" s="551"/>
      <c r="K187" s="551"/>
      <c r="L187" s="551"/>
      <c r="M187" s="551"/>
      <c r="N187" s="551"/>
      <c r="O187" s="551"/>
      <c r="P187" s="551"/>
      <c r="Q187" s="551"/>
      <c r="R187" s="551"/>
      <c r="S187" s="551"/>
      <c r="T187" s="551"/>
      <c r="U187" s="551"/>
      <c r="V187" s="551"/>
      <c r="W187" s="551"/>
      <c r="X187" s="551"/>
      <c r="Y187" s="551"/>
      <c r="Z187" s="551"/>
    </row>
    <row r="188" spans="1:26" ht="12.75" customHeight="1">
      <c r="A188" s="551"/>
      <c r="B188" s="551"/>
      <c r="C188" s="551"/>
      <c r="D188" s="551"/>
      <c r="E188" s="551"/>
      <c r="F188" s="551"/>
      <c r="G188" s="551"/>
      <c r="H188" s="551"/>
      <c r="I188" s="551"/>
      <c r="J188" s="551"/>
      <c r="K188" s="551"/>
      <c r="L188" s="551"/>
      <c r="M188" s="551"/>
      <c r="N188" s="551"/>
      <c r="O188" s="551"/>
      <c r="P188" s="551"/>
      <c r="Q188" s="551"/>
      <c r="R188" s="551"/>
      <c r="S188" s="551"/>
      <c r="T188" s="551"/>
      <c r="U188" s="551"/>
      <c r="V188" s="551"/>
      <c r="W188" s="551"/>
      <c r="X188" s="551"/>
      <c r="Y188" s="551"/>
      <c r="Z188" s="551"/>
    </row>
    <row r="189" spans="1:26" ht="12.75" customHeight="1">
      <c r="A189" s="551"/>
      <c r="B189" s="551"/>
      <c r="C189" s="551"/>
      <c r="D189" s="551"/>
      <c r="E189" s="551"/>
      <c r="F189" s="551"/>
      <c r="G189" s="551"/>
      <c r="H189" s="551"/>
      <c r="I189" s="551"/>
      <c r="J189" s="551"/>
      <c r="K189" s="551"/>
      <c r="L189" s="551"/>
      <c r="M189" s="551"/>
      <c r="N189" s="551"/>
      <c r="O189" s="551"/>
      <c r="P189" s="551"/>
      <c r="Q189" s="551"/>
      <c r="R189" s="551"/>
      <c r="S189" s="551"/>
      <c r="T189" s="551"/>
      <c r="U189" s="551"/>
      <c r="V189" s="551"/>
      <c r="W189" s="551"/>
      <c r="X189" s="551"/>
      <c r="Y189" s="551"/>
      <c r="Z189" s="551"/>
    </row>
    <row r="190" spans="1:26" ht="12.75" customHeight="1">
      <c r="A190" s="551"/>
      <c r="B190" s="551"/>
      <c r="C190" s="551"/>
      <c r="D190" s="551"/>
      <c r="E190" s="551"/>
      <c r="F190" s="551"/>
      <c r="G190" s="551"/>
      <c r="H190" s="551"/>
      <c r="I190" s="551"/>
      <c r="J190" s="551"/>
      <c r="K190" s="551"/>
      <c r="L190" s="551"/>
      <c r="M190" s="551"/>
      <c r="N190" s="551"/>
      <c r="O190" s="551"/>
      <c r="P190" s="551"/>
      <c r="Q190" s="551"/>
      <c r="R190" s="551"/>
      <c r="S190" s="551"/>
      <c r="T190" s="551"/>
      <c r="U190" s="551"/>
      <c r="V190" s="551"/>
      <c r="W190" s="551"/>
      <c r="X190" s="551"/>
      <c r="Y190" s="551"/>
      <c r="Z190" s="551"/>
    </row>
    <row r="191" spans="1:26" ht="12.75" customHeight="1">
      <c r="A191" s="551"/>
      <c r="B191" s="551"/>
      <c r="C191" s="551"/>
      <c r="D191" s="551"/>
      <c r="E191" s="551"/>
      <c r="F191" s="551"/>
      <c r="G191" s="551"/>
      <c r="H191" s="551"/>
      <c r="I191" s="551"/>
      <c r="J191" s="551"/>
      <c r="K191" s="551"/>
      <c r="L191" s="551"/>
      <c r="M191" s="551"/>
      <c r="N191" s="551"/>
      <c r="O191" s="551"/>
      <c r="P191" s="551"/>
      <c r="Q191" s="551"/>
      <c r="R191" s="551"/>
      <c r="S191" s="551"/>
      <c r="T191" s="551"/>
      <c r="U191" s="551"/>
      <c r="V191" s="551"/>
      <c r="W191" s="551"/>
      <c r="X191" s="551"/>
      <c r="Y191" s="551"/>
      <c r="Z191" s="551"/>
    </row>
    <row r="192" spans="1:26" ht="12.75" customHeight="1">
      <c r="A192" s="551"/>
      <c r="B192" s="551"/>
      <c r="C192" s="551"/>
      <c r="D192" s="551"/>
      <c r="E192" s="551"/>
      <c r="F192" s="551"/>
      <c r="G192" s="551"/>
      <c r="H192" s="551"/>
      <c r="I192" s="551"/>
      <c r="J192" s="551"/>
      <c r="K192" s="551"/>
      <c r="L192" s="551"/>
      <c r="M192" s="551"/>
      <c r="N192" s="551"/>
      <c r="O192" s="551"/>
      <c r="P192" s="551"/>
      <c r="Q192" s="551"/>
      <c r="R192" s="551"/>
      <c r="S192" s="551"/>
      <c r="T192" s="551"/>
      <c r="U192" s="551"/>
      <c r="V192" s="551"/>
      <c r="W192" s="551"/>
      <c r="X192" s="551"/>
      <c r="Y192" s="551"/>
      <c r="Z192" s="551"/>
    </row>
    <row r="193" spans="1:26" ht="12.75" customHeight="1">
      <c r="A193" s="551"/>
      <c r="B193" s="551"/>
      <c r="C193" s="551"/>
      <c r="D193" s="551"/>
      <c r="E193" s="551"/>
      <c r="F193" s="551"/>
      <c r="G193" s="551"/>
      <c r="H193" s="551"/>
      <c r="I193" s="551"/>
      <c r="J193" s="551"/>
      <c r="K193" s="551"/>
      <c r="L193" s="551"/>
      <c r="M193" s="551"/>
      <c r="N193" s="551"/>
      <c r="O193" s="551"/>
      <c r="P193" s="551"/>
      <c r="Q193" s="551"/>
      <c r="R193" s="551"/>
      <c r="S193" s="551"/>
      <c r="T193" s="551"/>
      <c r="U193" s="551"/>
      <c r="V193" s="551"/>
      <c r="W193" s="551"/>
      <c r="X193" s="551"/>
      <c r="Y193" s="551"/>
      <c r="Z193" s="551"/>
    </row>
    <row r="194" spans="1:26" ht="12.75" customHeight="1">
      <c r="A194" s="551"/>
      <c r="B194" s="551"/>
      <c r="C194" s="551"/>
      <c r="D194" s="551"/>
      <c r="E194" s="551"/>
      <c r="F194" s="551"/>
      <c r="G194" s="551"/>
      <c r="H194" s="551"/>
      <c r="I194" s="551"/>
      <c r="J194" s="551"/>
      <c r="K194" s="551"/>
      <c r="L194" s="551"/>
      <c r="M194" s="551"/>
      <c r="N194" s="551"/>
      <c r="O194" s="551"/>
      <c r="P194" s="551"/>
      <c r="Q194" s="551"/>
      <c r="R194" s="551"/>
      <c r="S194" s="551"/>
      <c r="T194" s="551"/>
      <c r="U194" s="551"/>
      <c r="V194" s="551"/>
      <c r="W194" s="551"/>
      <c r="X194" s="551"/>
      <c r="Y194" s="551"/>
      <c r="Z194" s="551"/>
    </row>
    <row r="195" spans="1:26" ht="12.75" customHeight="1">
      <c r="A195" s="551"/>
      <c r="B195" s="551"/>
      <c r="C195" s="551"/>
      <c r="D195" s="551"/>
      <c r="E195" s="551"/>
      <c r="F195" s="551"/>
      <c r="G195" s="551"/>
      <c r="H195" s="551"/>
      <c r="I195" s="551"/>
      <c r="J195" s="551"/>
      <c r="K195" s="551"/>
      <c r="L195" s="551"/>
      <c r="M195" s="551"/>
      <c r="N195" s="551"/>
      <c r="O195" s="551"/>
      <c r="P195" s="551"/>
      <c r="Q195" s="551"/>
      <c r="R195" s="551"/>
      <c r="S195" s="551"/>
      <c r="T195" s="551"/>
      <c r="U195" s="551"/>
      <c r="V195" s="551"/>
      <c r="W195" s="551"/>
      <c r="X195" s="551"/>
      <c r="Y195" s="551"/>
      <c r="Z195" s="551"/>
    </row>
    <row r="196" spans="1:26" ht="12.75" customHeight="1">
      <c r="A196" s="551"/>
      <c r="B196" s="551"/>
      <c r="C196" s="551"/>
      <c r="D196" s="551"/>
      <c r="E196" s="551"/>
      <c r="F196" s="551"/>
      <c r="G196" s="551"/>
      <c r="H196" s="551"/>
      <c r="I196" s="551"/>
      <c r="J196" s="551"/>
      <c r="K196" s="551"/>
      <c r="L196" s="551"/>
      <c r="M196" s="551"/>
      <c r="N196" s="551"/>
      <c r="O196" s="551"/>
      <c r="P196" s="551"/>
      <c r="Q196" s="551"/>
      <c r="R196" s="551"/>
      <c r="S196" s="551"/>
      <c r="T196" s="551"/>
      <c r="U196" s="551"/>
      <c r="V196" s="551"/>
      <c r="W196" s="551"/>
      <c r="X196" s="551"/>
      <c r="Y196" s="551"/>
      <c r="Z196" s="551"/>
    </row>
    <row r="197" spans="1:26" ht="12.75" customHeight="1">
      <c r="A197" s="551"/>
      <c r="B197" s="551"/>
      <c r="C197" s="551"/>
      <c r="D197" s="551"/>
      <c r="E197" s="551"/>
      <c r="F197" s="551"/>
      <c r="G197" s="551"/>
      <c r="H197" s="551"/>
      <c r="I197" s="551"/>
      <c r="J197" s="551"/>
      <c r="K197" s="551"/>
      <c r="L197" s="551"/>
      <c r="M197" s="551"/>
      <c r="N197" s="551"/>
      <c r="O197" s="551"/>
      <c r="P197" s="551"/>
      <c r="Q197" s="551"/>
      <c r="R197" s="551"/>
      <c r="S197" s="551"/>
      <c r="T197" s="551"/>
      <c r="U197" s="551"/>
      <c r="V197" s="551"/>
      <c r="W197" s="551"/>
      <c r="X197" s="551"/>
      <c r="Y197" s="551"/>
      <c r="Z197" s="551"/>
    </row>
    <row r="198" spans="1:26" ht="12.75" customHeight="1">
      <c r="A198" s="551"/>
      <c r="B198" s="551"/>
      <c r="C198" s="551"/>
      <c r="D198" s="551"/>
      <c r="E198" s="551"/>
      <c r="F198" s="551"/>
      <c r="G198" s="551"/>
      <c r="H198" s="551"/>
      <c r="I198" s="551"/>
      <c r="J198" s="551"/>
      <c r="K198" s="551"/>
      <c r="L198" s="551"/>
      <c r="M198" s="551"/>
      <c r="N198" s="551"/>
      <c r="O198" s="551"/>
      <c r="P198" s="551"/>
      <c r="Q198" s="551"/>
      <c r="R198" s="551"/>
      <c r="S198" s="551"/>
      <c r="T198" s="551"/>
      <c r="U198" s="551"/>
      <c r="V198" s="551"/>
      <c r="W198" s="551"/>
      <c r="X198" s="551"/>
      <c r="Y198" s="551"/>
      <c r="Z198" s="551"/>
    </row>
    <row r="199" spans="1:26" ht="12.75" customHeight="1">
      <c r="A199" s="551"/>
      <c r="B199" s="551"/>
      <c r="C199" s="551"/>
      <c r="D199" s="551"/>
      <c r="E199" s="551"/>
      <c r="F199" s="551"/>
      <c r="G199" s="551"/>
      <c r="H199" s="551"/>
      <c r="I199" s="551"/>
      <c r="J199" s="551"/>
      <c r="K199" s="551"/>
      <c r="L199" s="551"/>
      <c r="M199" s="551"/>
      <c r="N199" s="551"/>
      <c r="O199" s="551"/>
      <c r="P199" s="551"/>
      <c r="Q199" s="551"/>
      <c r="R199" s="551"/>
      <c r="S199" s="551"/>
      <c r="T199" s="551"/>
      <c r="U199" s="551"/>
      <c r="V199" s="551"/>
      <c r="W199" s="551"/>
      <c r="X199" s="551"/>
      <c r="Y199" s="551"/>
      <c r="Z199" s="551"/>
    </row>
    <row r="200" spans="1:26" ht="12.75" customHeight="1">
      <c r="A200" s="551"/>
      <c r="B200" s="551"/>
      <c r="C200" s="551"/>
      <c r="D200" s="551"/>
      <c r="E200" s="551"/>
      <c r="F200" s="551"/>
      <c r="G200" s="551"/>
      <c r="H200" s="551"/>
      <c r="I200" s="551"/>
      <c r="J200" s="551"/>
      <c r="K200" s="551"/>
      <c r="L200" s="551"/>
      <c r="M200" s="551"/>
      <c r="N200" s="551"/>
      <c r="O200" s="551"/>
      <c r="P200" s="551"/>
      <c r="Q200" s="551"/>
      <c r="R200" s="551"/>
      <c r="S200" s="551"/>
      <c r="T200" s="551"/>
      <c r="U200" s="551"/>
      <c r="V200" s="551"/>
      <c r="W200" s="551"/>
      <c r="X200" s="551"/>
      <c r="Y200" s="551"/>
      <c r="Z200" s="551"/>
    </row>
    <row r="201" spans="1:26" ht="12.75" customHeight="1">
      <c r="A201" s="551"/>
      <c r="B201" s="551"/>
      <c r="C201" s="551"/>
      <c r="D201" s="551"/>
      <c r="E201" s="551"/>
      <c r="F201" s="551"/>
      <c r="G201" s="551"/>
      <c r="H201" s="551"/>
      <c r="I201" s="551"/>
      <c r="J201" s="551"/>
      <c r="K201" s="551"/>
      <c r="L201" s="551"/>
      <c r="M201" s="551"/>
      <c r="N201" s="551"/>
      <c r="O201" s="551"/>
      <c r="P201" s="551"/>
      <c r="Q201" s="551"/>
      <c r="R201" s="551"/>
      <c r="S201" s="551"/>
      <c r="T201" s="551"/>
      <c r="U201" s="551"/>
      <c r="V201" s="551"/>
      <c r="W201" s="551"/>
      <c r="X201" s="551"/>
      <c r="Y201" s="551"/>
      <c r="Z201" s="551"/>
    </row>
    <row r="202" spans="1:26" ht="12.75" customHeight="1">
      <c r="A202" s="551"/>
      <c r="B202" s="551"/>
      <c r="C202" s="551"/>
      <c r="D202" s="551"/>
      <c r="E202" s="551"/>
      <c r="F202" s="551"/>
      <c r="G202" s="551"/>
      <c r="H202" s="551"/>
      <c r="I202" s="551"/>
      <c r="J202" s="551"/>
      <c r="K202" s="551"/>
      <c r="L202" s="551"/>
      <c r="M202" s="551"/>
      <c r="N202" s="551"/>
      <c r="O202" s="551"/>
      <c r="P202" s="551"/>
      <c r="Q202" s="551"/>
      <c r="R202" s="551"/>
      <c r="S202" s="551"/>
      <c r="T202" s="551"/>
      <c r="U202" s="551"/>
      <c r="V202" s="551"/>
      <c r="W202" s="551"/>
      <c r="X202" s="551"/>
      <c r="Y202" s="551"/>
      <c r="Z202" s="551"/>
    </row>
    <row r="203" spans="1:26" ht="12.75" customHeight="1">
      <c r="A203" s="551"/>
      <c r="B203" s="551"/>
      <c r="C203" s="551"/>
      <c r="D203" s="551"/>
      <c r="E203" s="551"/>
      <c r="F203" s="551"/>
      <c r="G203" s="551"/>
      <c r="H203" s="551"/>
      <c r="I203" s="551"/>
      <c r="J203" s="551"/>
      <c r="K203" s="551"/>
      <c r="L203" s="551"/>
      <c r="M203" s="551"/>
      <c r="N203" s="551"/>
      <c r="O203" s="551"/>
      <c r="P203" s="551"/>
      <c r="Q203" s="551"/>
      <c r="R203" s="551"/>
      <c r="S203" s="551"/>
      <c r="T203" s="551"/>
      <c r="U203" s="551"/>
      <c r="V203" s="551"/>
      <c r="W203" s="551"/>
      <c r="X203" s="551"/>
      <c r="Y203" s="551"/>
      <c r="Z203" s="551"/>
    </row>
    <row r="204" spans="1:26" ht="12.75" customHeight="1">
      <c r="A204" s="551"/>
      <c r="B204" s="551"/>
      <c r="C204" s="551"/>
      <c r="D204" s="551"/>
      <c r="E204" s="551"/>
      <c r="F204" s="551"/>
      <c r="G204" s="551"/>
      <c r="H204" s="551"/>
      <c r="I204" s="551"/>
      <c r="J204" s="551"/>
      <c r="K204" s="551"/>
      <c r="L204" s="551"/>
      <c r="M204" s="551"/>
      <c r="N204" s="551"/>
      <c r="O204" s="551"/>
      <c r="P204" s="551"/>
      <c r="Q204" s="551"/>
      <c r="R204" s="551"/>
      <c r="S204" s="551"/>
      <c r="T204" s="551"/>
      <c r="U204" s="551"/>
      <c r="V204" s="551"/>
      <c r="W204" s="551"/>
      <c r="X204" s="551"/>
      <c r="Y204" s="551"/>
      <c r="Z204" s="551"/>
    </row>
    <row r="205" spans="1:26" ht="12.75" customHeight="1">
      <c r="A205" s="551"/>
      <c r="B205" s="551"/>
      <c r="C205" s="551"/>
      <c r="D205" s="551"/>
      <c r="E205" s="551"/>
      <c r="F205" s="551"/>
      <c r="G205" s="551"/>
      <c r="H205" s="551"/>
      <c r="I205" s="551"/>
      <c r="J205" s="551"/>
      <c r="K205" s="551"/>
      <c r="L205" s="551"/>
      <c r="M205" s="551"/>
      <c r="N205" s="551"/>
      <c r="O205" s="551"/>
      <c r="P205" s="551"/>
      <c r="Q205" s="551"/>
      <c r="R205" s="551"/>
      <c r="S205" s="551"/>
      <c r="T205" s="551"/>
      <c r="U205" s="551"/>
      <c r="V205" s="551"/>
      <c r="W205" s="551"/>
      <c r="X205" s="551"/>
      <c r="Y205" s="551"/>
      <c r="Z205" s="551"/>
    </row>
    <row r="206" spans="1:26" ht="12.75" customHeight="1">
      <c r="A206" s="551"/>
      <c r="B206" s="551"/>
      <c r="C206" s="551"/>
      <c r="D206" s="551"/>
      <c r="E206" s="551"/>
      <c r="F206" s="551"/>
      <c r="G206" s="551"/>
      <c r="H206" s="551"/>
      <c r="I206" s="551"/>
      <c r="J206" s="551"/>
      <c r="K206" s="551"/>
      <c r="L206" s="551"/>
      <c r="M206" s="551"/>
      <c r="N206" s="551"/>
      <c r="O206" s="551"/>
      <c r="P206" s="551"/>
      <c r="Q206" s="551"/>
      <c r="R206" s="551"/>
      <c r="S206" s="551"/>
      <c r="T206" s="551"/>
      <c r="U206" s="551"/>
      <c r="V206" s="551"/>
      <c r="W206" s="551"/>
      <c r="X206" s="551"/>
      <c r="Y206" s="551"/>
      <c r="Z206" s="551"/>
    </row>
    <row r="207" spans="1:26" ht="12.75" customHeight="1">
      <c r="A207" s="551"/>
      <c r="B207" s="551"/>
      <c r="C207" s="551"/>
      <c r="D207" s="551"/>
      <c r="E207" s="551"/>
      <c r="F207" s="551"/>
      <c r="G207" s="551"/>
      <c r="H207" s="551"/>
      <c r="I207" s="551"/>
      <c r="J207" s="551"/>
      <c r="K207" s="551"/>
      <c r="L207" s="551"/>
      <c r="M207" s="551"/>
      <c r="N207" s="551"/>
      <c r="O207" s="551"/>
      <c r="P207" s="551"/>
      <c r="Q207" s="551"/>
      <c r="R207" s="551"/>
      <c r="S207" s="551"/>
      <c r="T207" s="551"/>
      <c r="U207" s="551"/>
      <c r="V207" s="551"/>
      <c r="W207" s="551"/>
      <c r="X207" s="551"/>
      <c r="Y207" s="551"/>
      <c r="Z207" s="551"/>
    </row>
    <row r="208" spans="1:26" ht="12.75" customHeight="1">
      <c r="A208" s="551"/>
      <c r="B208" s="551"/>
      <c r="C208" s="551"/>
      <c r="D208" s="551"/>
      <c r="E208" s="551"/>
      <c r="F208" s="551"/>
      <c r="G208" s="551"/>
      <c r="H208" s="551"/>
      <c r="I208" s="551"/>
      <c r="J208" s="551"/>
      <c r="K208" s="551"/>
      <c r="L208" s="551"/>
      <c r="M208" s="551"/>
      <c r="N208" s="551"/>
      <c r="O208" s="551"/>
      <c r="P208" s="551"/>
      <c r="Q208" s="551"/>
      <c r="R208" s="551"/>
      <c r="S208" s="551"/>
      <c r="T208" s="551"/>
      <c r="U208" s="551"/>
      <c r="V208" s="551"/>
      <c r="W208" s="551"/>
      <c r="X208" s="551"/>
      <c r="Y208" s="551"/>
      <c r="Z208" s="551"/>
    </row>
    <row r="209" spans="1:26" ht="12.75" customHeight="1">
      <c r="A209" s="551"/>
      <c r="B209" s="551"/>
      <c r="C209" s="551"/>
      <c r="D209" s="551"/>
      <c r="E209" s="551"/>
      <c r="F209" s="551"/>
      <c r="G209" s="551"/>
      <c r="H209" s="551"/>
      <c r="I209" s="551"/>
      <c r="J209" s="551"/>
      <c r="K209" s="551"/>
      <c r="L209" s="551"/>
      <c r="M209" s="551"/>
      <c r="N209" s="551"/>
      <c r="O209" s="551"/>
      <c r="P209" s="551"/>
      <c r="Q209" s="551"/>
      <c r="R209" s="551"/>
      <c r="S209" s="551"/>
      <c r="T209" s="551"/>
      <c r="U209" s="551"/>
      <c r="V209" s="551"/>
      <c r="W209" s="551"/>
      <c r="X209" s="551"/>
      <c r="Y209" s="551"/>
      <c r="Z209" s="551"/>
    </row>
    <row r="210" spans="1:26" ht="12.75" customHeight="1">
      <c r="A210" s="551"/>
      <c r="B210" s="551"/>
      <c r="C210" s="551"/>
      <c r="D210" s="551"/>
      <c r="E210" s="551"/>
      <c r="F210" s="551"/>
      <c r="G210" s="551"/>
      <c r="H210" s="551"/>
      <c r="I210" s="551"/>
      <c r="J210" s="551"/>
      <c r="K210" s="551"/>
      <c r="L210" s="551"/>
      <c r="M210" s="551"/>
      <c r="N210" s="551"/>
      <c r="O210" s="551"/>
      <c r="P210" s="551"/>
      <c r="Q210" s="551"/>
      <c r="R210" s="551"/>
      <c r="S210" s="551"/>
      <c r="T210" s="551"/>
      <c r="U210" s="551"/>
      <c r="V210" s="551"/>
      <c r="W210" s="551"/>
      <c r="X210" s="551"/>
      <c r="Y210" s="551"/>
      <c r="Z210" s="551"/>
    </row>
    <row r="211" spans="1:26" ht="12.75" customHeight="1">
      <c r="A211" s="551"/>
      <c r="B211" s="551"/>
      <c r="C211" s="551"/>
      <c r="D211" s="551"/>
      <c r="E211" s="551"/>
      <c r="F211" s="551"/>
      <c r="G211" s="551"/>
      <c r="H211" s="551"/>
      <c r="I211" s="551"/>
      <c r="J211" s="551"/>
      <c r="K211" s="551"/>
      <c r="L211" s="551"/>
      <c r="M211" s="551"/>
      <c r="N211" s="551"/>
      <c r="O211" s="551"/>
      <c r="P211" s="551"/>
      <c r="Q211" s="551"/>
      <c r="R211" s="551"/>
      <c r="S211" s="551"/>
      <c r="T211" s="551"/>
      <c r="U211" s="551"/>
      <c r="V211" s="551"/>
      <c r="W211" s="551"/>
      <c r="X211" s="551"/>
      <c r="Y211" s="551"/>
      <c r="Z211" s="551"/>
    </row>
    <row r="212" spans="1:26" ht="12.75" customHeight="1">
      <c r="A212" s="551"/>
      <c r="B212" s="551"/>
      <c r="C212" s="551"/>
      <c r="D212" s="551"/>
      <c r="E212" s="551"/>
      <c r="F212" s="551"/>
      <c r="G212" s="551"/>
      <c r="H212" s="551"/>
      <c r="I212" s="551"/>
      <c r="J212" s="551"/>
      <c r="K212" s="551"/>
      <c r="L212" s="551"/>
      <c r="M212" s="551"/>
      <c r="N212" s="551"/>
      <c r="O212" s="551"/>
      <c r="P212" s="551"/>
      <c r="Q212" s="551"/>
      <c r="R212" s="551"/>
      <c r="S212" s="551"/>
      <c r="T212" s="551"/>
      <c r="U212" s="551"/>
      <c r="V212" s="551"/>
      <c r="W212" s="551"/>
      <c r="X212" s="551"/>
      <c r="Y212" s="551"/>
      <c r="Z212" s="551"/>
    </row>
    <row r="213" spans="1:26" ht="12.75" customHeight="1">
      <c r="A213" s="551"/>
      <c r="B213" s="551"/>
      <c r="C213" s="551"/>
      <c r="D213" s="551"/>
      <c r="E213" s="551"/>
      <c r="F213" s="551"/>
      <c r="G213" s="551"/>
      <c r="H213" s="551"/>
      <c r="I213" s="551"/>
      <c r="J213" s="551"/>
      <c r="K213" s="551"/>
      <c r="L213" s="551"/>
      <c r="M213" s="551"/>
      <c r="N213" s="551"/>
      <c r="O213" s="551"/>
      <c r="P213" s="551"/>
      <c r="Q213" s="551"/>
      <c r="R213" s="551"/>
      <c r="S213" s="551"/>
      <c r="T213" s="551"/>
      <c r="U213" s="551"/>
      <c r="V213" s="551"/>
      <c r="W213" s="551"/>
      <c r="X213" s="551"/>
      <c r="Y213" s="551"/>
      <c r="Z213" s="551"/>
    </row>
    <row r="214" spans="1:26" ht="12.75" customHeight="1">
      <c r="A214" s="551"/>
      <c r="B214" s="551"/>
      <c r="C214" s="551"/>
      <c r="D214" s="551"/>
      <c r="E214" s="551"/>
      <c r="F214" s="551"/>
      <c r="G214" s="551"/>
      <c r="H214" s="551"/>
      <c r="I214" s="551"/>
      <c r="J214" s="551"/>
      <c r="K214" s="551"/>
      <c r="L214" s="551"/>
      <c r="M214" s="551"/>
      <c r="N214" s="551"/>
      <c r="O214" s="551"/>
      <c r="P214" s="551"/>
      <c r="Q214" s="551"/>
      <c r="R214" s="551"/>
      <c r="S214" s="551"/>
      <c r="T214" s="551"/>
      <c r="U214" s="551"/>
      <c r="V214" s="551"/>
      <c r="W214" s="551"/>
      <c r="X214" s="551"/>
      <c r="Y214" s="551"/>
      <c r="Z214" s="551"/>
    </row>
    <row r="215" spans="1:26" ht="12.75" customHeight="1">
      <c r="A215" s="551"/>
      <c r="B215" s="551"/>
      <c r="C215" s="551"/>
      <c r="D215" s="551"/>
      <c r="E215" s="551"/>
      <c r="F215" s="551"/>
      <c r="G215" s="551"/>
      <c r="H215" s="551"/>
      <c r="I215" s="551"/>
      <c r="J215" s="551"/>
      <c r="K215" s="551"/>
      <c r="L215" s="551"/>
      <c r="M215" s="551"/>
      <c r="N215" s="551"/>
      <c r="O215" s="551"/>
      <c r="P215" s="551"/>
      <c r="Q215" s="551"/>
      <c r="R215" s="551"/>
      <c r="S215" s="551"/>
      <c r="T215" s="551"/>
      <c r="U215" s="551"/>
      <c r="V215" s="551"/>
      <c r="W215" s="551"/>
      <c r="X215" s="551"/>
      <c r="Y215" s="551"/>
      <c r="Z215" s="551"/>
    </row>
    <row r="216" spans="1:26" ht="12.75" customHeight="1">
      <c r="A216" s="551"/>
      <c r="B216" s="551"/>
      <c r="C216" s="551"/>
      <c r="D216" s="551"/>
      <c r="E216" s="551"/>
      <c r="F216" s="551"/>
      <c r="G216" s="551"/>
      <c r="H216" s="551"/>
      <c r="I216" s="551"/>
      <c r="J216" s="551"/>
      <c r="K216" s="551"/>
      <c r="L216" s="551"/>
      <c r="M216" s="551"/>
      <c r="N216" s="551"/>
      <c r="O216" s="551"/>
      <c r="P216" s="551"/>
      <c r="Q216" s="551"/>
      <c r="R216" s="551"/>
      <c r="S216" s="551"/>
      <c r="T216" s="551"/>
      <c r="U216" s="551"/>
      <c r="V216" s="551"/>
      <c r="W216" s="551"/>
      <c r="X216" s="551"/>
      <c r="Y216" s="551"/>
      <c r="Z216" s="551"/>
    </row>
    <row r="217" spans="1:26" ht="12.75" customHeight="1">
      <c r="A217" s="551"/>
      <c r="B217" s="551"/>
      <c r="C217" s="551"/>
      <c r="D217" s="551"/>
      <c r="E217" s="551"/>
      <c r="F217" s="551"/>
      <c r="G217" s="551"/>
      <c r="H217" s="551"/>
      <c r="I217" s="551"/>
      <c r="J217" s="551"/>
      <c r="K217" s="551"/>
      <c r="L217" s="551"/>
      <c r="M217" s="551"/>
      <c r="N217" s="551"/>
      <c r="O217" s="551"/>
      <c r="P217" s="551"/>
      <c r="Q217" s="551"/>
      <c r="R217" s="551"/>
      <c r="S217" s="551"/>
      <c r="T217" s="551"/>
      <c r="U217" s="551"/>
      <c r="V217" s="551"/>
      <c r="W217" s="551"/>
      <c r="X217" s="551"/>
      <c r="Y217" s="551"/>
      <c r="Z217" s="551"/>
    </row>
    <row r="218" spans="1:26" ht="12.75" customHeight="1">
      <c r="A218" s="551"/>
      <c r="B218" s="551"/>
      <c r="C218" s="551"/>
      <c r="D218" s="551"/>
      <c r="E218" s="551"/>
      <c r="F218" s="551"/>
      <c r="G218" s="551"/>
      <c r="H218" s="551"/>
      <c r="I218" s="551"/>
      <c r="J218" s="551"/>
      <c r="K218" s="551"/>
      <c r="L218" s="551"/>
      <c r="M218" s="551"/>
      <c r="N218" s="551"/>
      <c r="O218" s="551"/>
      <c r="P218" s="551"/>
      <c r="Q218" s="551"/>
      <c r="R218" s="551"/>
      <c r="S218" s="551"/>
      <c r="T218" s="551"/>
      <c r="U218" s="551"/>
      <c r="V218" s="551"/>
      <c r="W218" s="551"/>
      <c r="X218" s="551"/>
      <c r="Y218" s="551"/>
      <c r="Z218" s="551"/>
    </row>
    <row r="219" spans="1:26" ht="12.75" customHeight="1">
      <c r="A219" s="551"/>
      <c r="B219" s="551"/>
      <c r="C219" s="551"/>
      <c r="D219" s="551"/>
      <c r="E219" s="551"/>
      <c r="F219" s="551"/>
      <c r="G219" s="551"/>
      <c r="H219" s="551"/>
      <c r="I219" s="551"/>
      <c r="J219" s="551"/>
      <c r="K219" s="551"/>
      <c r="L219" s="551"/>
      <c r="M219" s="551"/>
      <c r="N219" s="551"/>
      <c r="O219" s="551"/>
      <c r="P219" s="551"/>
      <c r="Q219" s="551"/>
      <c r="R219" s="551"/>
      <c r="S219" s="551"/>
      <c r="T219" s="551"/>
      <c r="U219" s="551"/>
      <c r="V219" s="551"/>
      <c r="W219" s="551"/>
      <c r="X219" s="551"/>
      <c r="Y219" s="551"/>
      <c r="Z219" s="551"/>
    </row>
    <row r="220" spans="1:26" ht="12.75" customHeight="1">
      <c r="A220" s="551"/>
      <c r="B220" s="551"/>
      <c r="C220" s="551"/>
      <c r="D220" s="551"/>
      <c r="E220" s="551"/>
      <c r="F220" s="551"/>
      <c r="G220" s="551"/>
      <c r="H220" s="551"/>
      <c r="I220" s="551"/>
      <c r="J220" s="551"/>
      <c r="K220" s="551"/>
      <c r="L220" s="551"/>
      <c r="M220" s="551"/>
      <c r="N220" s="551"/>
      <c r="O220" s="551"/>
      <c r="P220" s="551"/>
      <c r="Q220" s="551"/>
      <c r="R220" s="551"/>
      <c r="S220" s="551"/>
      <c r="T220" s="551"/>
      <c r="U220" s="551"/>
      <c r="V220" s="551"/>
      <c r="W220" s="551"/>
      <c r="X220" s="551"/>
      <c r="Y220" s="551"/>
      <c r="Z220" s="551"/>
    </row>
    <row r="221" spans="1:26" ht="12.75" customHeight="1">
      <c r="A221" s="551"/>
      <c r="B221" s="551"/>
      <c r="C221" s="551"/>
      <c r="D221" s="551"/>
      <c r="E221" s="551"/>
      <c r="F221" s="551"/>
      <c r="G221" s="551"/>
      <c r="H221" s="551"/>
      <c r="I221" s="551"/>
      <c r="J221" s="551"/>
      <c r="K221" s="551"/>
      <c r="L221" s="551"/>
      <c r="M221" s="551"/>
      <c r="N221" s="551"/>
      <c r="O221" s="551"/>
      <c r="P221" s="551"/>
      <c r="Q221" s="551"/>
      <c r="R221" s="551"/>
      <c r="S221" s="551"/>
      <c r="T221" s="551"/>
      <c r="U221" s="551"/>
      <c r="V221" s="551"/>
      <c r="W221" s="551"/>
      <c r="X221" s="551"/>
      <c r="Y221" s="551"/>
      <c r="Z221" s="551"/>
    </row>
    <row r="222" spans="1:26" ht="12.75" customHeight="1">
      <c r="A222" s="551"/>
      <c r="B222" s="551"/>
      <c r="C222" s="551"/>
      <c r="D222" s="551"/>
      <c r="E222" s="551"/>
      <c r="F222" s="551"/>
      <c r="G222" s="551"/>
      <c r="H222" s="551"/>
      <c r="I222" s="551"/>
      <c r="J222" s="551"/>
      <c r="K222" s="551"/>
      <c r="L222" s="551"/>
      <c r="M222" s="551"/>
      <c r="N222" s="551"/>
      <c r="O222" s="551"/>
      <c r="P222" s="551"/>
      <c r="Q222" s="551"/>
      <c r="R222" s="551"/>
      <c r="S222" s="551"/>
      <c r="T222" s="551"/>
      <c r="U222" s="551"/>
      <c r="V222" s="551"/>
      <c r="W222" s="551"/>
      <c r="X222" s="551"/>
      <c r="Y222" s="551"/>
      <c r="Z222" s="551"/>
    </row>
    <row r="223" spans="1:26" ht="12.75" customHeight="1">
      <c r="A223" s="551"/>
      <c r="B223" s="551"/>
      <c r="C223" s="551"/>
      <c r="D223" s="551"/>
      <c r="E223" s="551"/>
      <c r="F223" s="551"/>
      <c r="G223" s="551"/>
      <c r="H223" s="551"/>
      <c r="I223" s="551"/>
      <c r="J223" s="551"/>
      <c r="K223" s="551"/>
      <c r="L223" s="551"/>
      <c r="M223" s="551"/>
      <c r="N223" s="551"/>
      <c r="O223" s="551"/>
      <c r="P223" s="551"/>
      <c r="Q223" s="551"/>
      <c r="R223" s="551"/>
      <c r="S223" s="551"/>
      <c r="T223" s="551"/>
      <c r="U223" s="551"/>
      <c r="V223" s="551"/>
      <c r="W223" s="551"/>
      <c r="X223" s="551"/>
      <c r="Y223" s="551"/>
      <c r="Z223" s="551"/>
    </row>
    <row r="224" spans="1:26" ht="12.75" customHeight="1">
      <c r="A224" s="551"/>
      <c r="B224" s="551"/>
      <c r="C224" s="551"/>
      <c r="D224" s="551"/>
      <c r="E224" s="551"/>
      <c r="F224" s="551"/>
      <c r="G224" s="551"/>
      <c r="H224" s="551"/>
      <c r="I224" s="551"/>
      <c r="J224" s="551"/>
      <c r="K224" s="551"/>
      <c r="L224" s="551"/>
      <c r="M224" s="551"/>
      <c r="N224" s="551"/>
      <c r="O224" s="551"/>
      <c r="P224" s="551"/>
      <c r="Q224" s="551"/>
      <c r="R224" s="551"/>
      <c r="S224" s="551"/>
      <c r="T224" s="551"/>
      <c r="U224" s="551"/>
      <c r="V224" s="551"/>
      <c r="W224" s="551"/>
      <c r="X224" s="551"/>
      <c r="Y224" s="551"/>
      <c r="Z224" s="551"/>
    </row>
    <row r="225" spans="1:26" ht="12.75" customHeight="1">
      <c r="A225" s="551"/>
      <c r="B225" s="551"/>
      <c r="C225" s="551"/>
      <c r="D225" s="551"/>
      <c r="E225" s="551"/>
      <c r="F225" s="551"/>
      <c r="G225" s="551"/>
      <c r="H225" s="551"/>
      <c r="I225" s="551"/>
      <c r="J225" s="551"/>
      <c r="K225" s="551"/>
      <c r="L225" s="551"/>
      <c r="M225" s="551"/>
      <c r="N225" s="551"/>
      <c r="O225" s="551"/>
      <c r="P225" s="551"/>
      <c r="Q225" s="551"/>
      <c r="R225" s="551"/>
      <c r="S225" s="551"/>
      <c r="T225" s="551"/>
      <c r="U225" s="551"/>
      <c r="V225" s="551"/>
      <c r="W225" s="551"/>
      <c r="X225" s="551"/>
      <c r="Y225" s="551"/>
      <c r="Z225" s="551"/>
    </row>
    <row r="226" spans="1:26" ht="12.75" customHeight="1">
      <c r="A226" s="551"/>
      <c r="B226" s="551"/>
      <c r="C226" s="551"/>
      <c r="D226" s="551"/>
      <c r="E226" s="551"/>
      <c r="F226" s="551"/>
      <c r="G226" s="551"/>
      <c r="H226" s="551"/>
      <c r="I226" s="551"/>
      <c r="J226" s="551"/>
      <c r="K226" s="551"/>
      <c r="L226" s="551"/>
      <c r="M226" s="551"/>
      <c r="N226" s="551"/>
      <c r="O226" s="551"/>
      <c r="P226" s="551"/>
      <c r="Q226" s="551"/>
      <c r="R226" s="551"/>
      <c r="S226" s="551"/>
      <c r="T226" s="551"/>
      <c r="U226" s="551"/>
      <c r="V226" s="551"/>
      <c r="W226" s="551"/>
      <c r="X226" s="551"/>
      <c r="Y226" s="551"/>
      <c r="Z226" s="551"/>
    </row>
    <row r="227" spans="1:26" ht="12.75" customHeight="1">
      <c r="A227" s="551"/>
      <c r="B227" s="551"/>
      <c r="C227" s="551"/>
      <c r="D227" s="551"/>
      <c r="E227" s="551"/>
      <c r="F227" s="551"/>
      <c r="G227" s="551"/>
      <c r="H227" s="551"/>
      <c r="I227" s="551"/>
      <c r="J227" s="551"/>
      <c r="K227" s="551"/>
      <c r="L227" s="551"/>
      <c r="M227" s="551"/>
      <c r="N227" s="551"/>
      <c r="O227" s="551"/>
      <c r="P227" s="551"/>
      <c r="Q227" s="551"/>
      <c r="R227" s="551"/>
      <c r="S227" s="551"/>
      <c r="T227" s="551"/>
      <c r="U227" s="551"/>
      <c r="V227" s="551"/>
      <c r="W227" s="551"/>
      <c r="X227" s="551"/>
      <c r="Y227" s="551"/>
      <c r="Z227" s="551"/>
    </row>
    <row r="228" spans="1:26" ht="12.75" customHeight="1">
      <c r="A228" s="551"/>
      <c r="B228" s="551"/>
      <c r="C228" s="551"/>
      <c r="D228" s="551"/>
      <c r="E228" s="551"/>
      <c r="F228" s="551"/>
      <c r="G228" s="551"/>
      <c r="H228" s="551"/>
      <c r="I228" s="551"/>
      <c r="J228" s="551"/>
      <c r="K228" s="551"/>
      <c r="L228" s="551"/>
      <c r="M228" s="551"/>
      <c r="N228" s="551"/>
      <c r="O228" s="551"/>
      <c r="P228" s="551"/>
      <c r="Q228" s="551"/>
      <c r="R228" s="551"/>
      <c r="S228" s="551"/>
      <c r="T228" s="551"/>
      <c r="U228" s="551"/>
      <c r="V228" s="551"/>
      <c r="W228" s="551"/>
      <c r="X228" s="551"/>
      <c r="Y228" s="551"/>
      <c r="Z228" s="551"/>
    </row>
    <row r="229" spans="1:26" ht="12.75" customHeight="1">
      <c r="A229" s="551"/>
      <c r="B229" s="551"/>
      <c r="C229" s="551"/>
      <c r="D229" s="551"/>
      <c r="E229" s="551"/>
      <c r="F229" s="551"/>
      <c r="G229" s="551"/>
      <c r="H229" s="551"/>
      <c r="I229" s="551"/>
      <c r="J229" s="551"/>
      <c r="K229" s="551"/>
      <c r="L229" s="551"/>
      <c r="M229" s="551"/>
      <c r="N229" s="551"/>
      <c r="O229" s="551"/>
      <c r="P229" s="551"/>
      <c r="Q229" s="551"/>
      <c r="R229" s="551"/>
      <c r="S229" s="551"/>
      <c r="T229" s="551"/>
      <c r="U229" s="551"/>
      <c r="V229" s="551"/>
      <c r="W229" s="551"/>
      <c r="X229" s="551"/>
      <c r="Y229" s="551"/>
      <c r="Z229" s="551"/>
    </row>
    <row r="230" spans="1:26" ht="12.75" customHeight="1">
      <c r="A230" s="551"/>
      <c r="B230" s="551"/>
      <c r="C230" s="551"/>
      <c r="D230" s="551"/>
      <c r="E230" s="551"/>
      <c r="F230" s="551"/>
      <c r="G230" s="551"/>
      <c r="H230" s="551"/>
      <c r="I230" s="551"/>
      <c r="J230" s="551"/>
      <c r="K230" s="551"/>
      <c r="L230" s="551"/>
      <c r="M230" s="551"/>
      <c r="N230" s="551"/>
      <c r="O230" s="551"/>
      <c r="P230" s="551"/>
      <c r="Q230" s="551"/>
      <c r="R230" s="551"/>
      <c r="S230" s="551"/>
      <c r="T230" s="551"/>
      <c r="U230" s="551"/>
      <c r="V230" s="551"/>
      <c r="W230" s="551"/>
      <c r="X230" s="551"/>
      <c r="Y230" s="551"/>
      <c r="Z230" s="551"/>
    </row>
    <row r="231" spans="1:26" ht="12.75" customHeight="1">
      <c r="A231" s="551"/>
      <c r="B231" s="551"/>
      <c r="C231" s="551"/>
      <c r="D231" s="551"/>
      <c r="E231" s="551"/>
      <c r="F231" s="551"/>
      <c r="G231" s="551"/>
      <c r="H231" s="551"/>
      <c r="I231" s="551"/>
      <c r="J231" s="551"/>
      <c r="K231" s="551"/>
      <c r="L231" s="551"/>
      <c r="M231" s="551"/>
      <c r="N231" s="551"/>
      <c r="O231" s="551"/>
      <c r="P231" s="551"/>
      <c r="Q231" s="551"/>
      <c r="R231" s="551"/>
      <c r="S231" s="551"/>
      <c r="T231" s="551"/>
      <c r="U231" s="551"/>
      <c r="V231" s="551"/>
      <c r="W231" s="551"/>
      <c r="X231" s="551"/>
      <c r="Y231" s="551"/>
      <c r="Z231" s="551"/>
    </row>
    <row r="232" spans="1:26" ht="12.75" customHeight="1">
      <c r="A232" s="551"/>
      <c r="B232" s="551"/>
      <c r="C232" s="551"/>
      <c r="D232" s="551"/>
      <c r="E232" s="551"/>
      <c r="F232" s="551"/>
      <c r="G232" s="551"/>
      <c r="H232" s="551"/>
      <c r="I232" s="551"/>
      <c r="J232" s="551"/>
      <c r="K232" s="551"/>
      <c r="L232" s="551"/>
      <c r="M232" s="551"/>
      <c r="N232" s="551"/>
      <c r="O232" s="551"/>
      <c r="P232" s="551"/>
      <c r="Q232" s="551"/>
      <c r="R232" s="551"/>
      <c r="S232" s="551"/>
      <c r="T232" s="551"/>
      <c r="U232" s="551"/>
      <c r="V232" s="551"/>
      <c r="W232" s="551"/>
      <c r="X232" s="551"/>
      <c r="Y232" s="551"/>
      <c r="Z232" s="551"/>
    </row>
    <row r="233" spans="1:26" ht="12.75" customHeight="1">
      <c r="A233" s="551"/>
      <c r="B233" s="551"/>
      <c r="C233" s="551"/>
      <c r="D233" s="551"/>
      <c r="E233" s="551"/>
      <c r="F233" s="551"/>
      <c r="G233" s="551"/>
      <c r="H233" s="551"/>
      <c r="I233" s="551"/>
      <c r="J233" s="551"/>
      <c r="K233" s="551"/>
      <c r="L233" s="551"/>
      <c r="M233" s="551"/>
      <c r="N233" s="551"/>
      <c r="O233" s="551"/>
      <c r="P233" s="551"/>
      <c r="Q233" s="551"/>
      <c r="R233" s="551"/>
      <c r="S233" s="551"/>
      <c r="T233" s="551"/>
      <c r="U233" s="551"/>
      <c r="V233" s="551"/>
      <c r="W233" s="551"/>
      <c r="X233" s="551"/>
      <c r="Y233" s="551"/>
      <c r="Z233" s="551"/>
    </row>
    <row r="234" spans="1:26" ht="12.75" customHeight="1">
      <c r="A234" s="551"/>
      <c r="B234" s="551"/>
      <c r="C234" s="551"/>
      <c r="D234" s="551"/>
      <c r="E234" s="551"/>
      <c r="F234" s="551"/>
      <c r="G234" s="551"/>
      <c r="H234" s="551"/>
      <c r="I234" s="551"/>
      <c r="J234" s="551"/>
      <c r="K234" s="551"/>
      <c r="L234" s="551"/>
      <c r="M234" s="551"/>
      <c r="N234" s="551"/>
      <c r="O234" s="551"/>
      <c r="P234" s="551"/>
      <c r="Q234" s="551"/>
      <c r="R234" s="551"/>
      <c r="S234" s="551"/>
      <c r="T234" s="551"/>
      <c r="U234" s="551"/>
      <c r="V234" s="551"/>
      <c r="W234" s="551"/>
      <c r="X234" s="551"/>
      <c r="Y234" s="551"/>
      <c r="Z234" s="551"/>
    </row>
    <row r="235" spans="1:26" ht="12.75" customHeight="1">
      <c r="A235" s="551"/>
      <c r="B235" s="551"/>
      <c r="C235" s="551"/>
      <c r="D235" s="551"/>
      <c r="E235" s="551"/>
      <c r="F235" s="551"/>
      <c r="G235" s="551"/>
      <c r="H235" s="551"/>
      <c r="I235" s="551"/>
      <c r="J235" s="551"/>
      <c r="K235" s="551"/>
      <c r="L235" s="551"/>
      <c r="M235" s="551"/>
      <c r="N235" s="551"/>
      <c r="O235" s="551"/>
      <c r="P235" s="551"/>
      <c r="Q235" s="551"/>
      <c r="R235" s="551"/>
      <c r="S235" s="551"/>
      <c r="T235" s="551"/>
      <c r="U235" s="551"/>
      <c r="V235" s="551"/>
      <c r="W235" s="551"/>
      <c r="X235" s="551"/>
      <c r="Y235" s="551"/>
      <c r="Z235" s="551"/>
    </row>
    <row r="236" spans="1:26" ht="12.75" customHeight="1">
      <c r="A236" s="551"/>
      <c r="B236" s="551"/>
      <c r="C236" s="551"/>
      <c r="D236" s="551"/>
      <c r="E236" s="551"/>
      <c r="F236" s="551"/>
      <c r="G236" s="551"/>
      <c r="H236" s="551"/>
      <c r="I236" s="551"/>
      <c r="J236" s="551"/>
      <c r="K236" s="551"/>
      <c r="L236" s="551"/>
      <c r="M236" s="551"/>
      <c r="N236" s="551"/>
      <c r="O236" s="551"/>
      <c r="P236" s="551"/>
      <c r="Q236" s="551"/>
      <c r="R236" s="551"/>
      <c r="S236" s="551"/>
      <c r="T236" s="551"/>
      <c r="U236" s="551"/>
      <c r="V236" s="551"/>
      <c r="W236" s="551"/>
      <c r="X236" s="551"/>
      <c r="Y236" s="551"/>
      <c r="Z236" s="551"/>
    </row>
    <row r="237" spans="1:26" ht="12.75" customHeight="1">
      <c r="A237" s="551"/>
      <c r="B237" s="551"/>
      <c r="C237" s="551"/>
      <c r="D237" s="551"/>
      <c r="E237" s="551"/>
      <c r="F237" s="551"/>
      <c r="G237" s="551"/>
      <c r="H237" s="551"/>
      <c r="I237" s="551"/>
      <c r="J237" s="551"/>
      <c r="K237" s="551"/>
      <c r="L237" s="551"/>
      <c r="M237" s="551"/>
      <c r="N237" s="551"/>
      <c r="O237" s="551"/>
      <c r="P237" s="551"/>
      <c r="Q237" s="551"/>
      <c r="R237" s="551"/>
      <c r="S237" s="551"/>
      <c r="T237" s="551"/>
      <c r="U237" s="551"/>
      <c r="V237" s="551"/>
      <c r="W237" s="551"/>
      <c r="X237" s="551"/>
      <c r="Y237" s="551"/>
      <c r="Z237" s="551"/>
    </row>
    <row r="238" spans="1:26" ht="12.75" customHeight="1">
      <c r="A238" s="551"/>
      <c r="B238" s="551"/>
      <c r="C238" s="551"/>
      <c r="D238" s="551"/>
      <c r="E238" s="551"/>
      <c r="F238" s="551"/>
      <c r="G238" s="551"/>
      <c r="H238" s="551"/>
      <c r="I238" s="551"/>
      <c r="J238" s="551"/>
      <c r="K238" s="551"/>
      <c r="L238" s="551"/>
      <c r="M238" s="551"/>
      <c r="N238" s="551"/>
      <c r="O238" s="551"/>
      <c r="P238" s="551"/>
      <c r="Q238" s="551"/>
      <c r="R238" s="551"/>
      <c r="S238" s="551"/>
      <c r="T238" s="551"/>
      <c r="U238" s="551"/>
      <c r="V238" s="551"/>
      <c r="W238" s="551"/>
      <c r="X238" s="551"/>
      <c r="Y238" s="551"/>
      <c r="Z238" s="551"/>
    </row>
    <row r="239" spans="1:26" ht="12.75" customHeight="1">
      <c r="A239" s="551"/>
      <c r="B239" s="551"/>
      <c r="C239" s="551"/>
      <c r="D239" s="551"/>
      <c r="E239" s="551"/>
      <c r="F239" s="551"/>
      <c r="G239" s="551"/>
      <c r="H239" s="551"/>
      <c r="I239" s="551"/>
      <c r="J239" s="551"/>
      <c r="K239" s="551"/>
      <c r="L239" s="551"/>
      <c r="M239" s="551"/>
      <c r="N239" s="551"/>
      <c r="O239" s="551"/>
      <c r="P239" s="551"/>
      <c r="Q239" s="551"/>
      <c r="R239" s="551"/>
      <c r="S239" s="551"/>
      <c r="T239" s="551"/>
      <c r="U239" s="551"/>
      <c r="V239" s="551"/>
      <c r="W239" s="551"/>
      <c r="X239" s="551"/>
      <c r="Y239" s="551"/>
      <c r="Z239" s="551"/>
    </row>
    <row r="240" spans="1:26" ht="12.75" customHeight="1">
      <c r="A240" s="551"/>
      <c r="B240" s="551"/>
      <c r="C240" s="551"/>
      <c r="D240" s="551"/>
      <c r="E240" s="551"/>
      <c r="F240" s="551"/>
      <c r="G240" s="551"/>
      <c r="H240" s="551"/>
      <c r="I240" s="551"/>
      <c r="J240" s="551"/>
      <c r="K240" s="551"/>
      <c r="L240" s="551"/>
      <c r="M240" s="551"/>
      <c r="N240" s="551"/>
      <c r="O240" s="551"/>
      <c r="P240" s="551"/>
      <c r="Q240" s="551"/>
      <c r="R240" s="551"/>
      <c r="S240" s="551"/>
      <c r="T240" s="551"/>
      <c r="U240" s="551"/>
      <c r="V240" s="551"/>
      <c r="W240" s="551"/>
      <c r="X240" s="551"/>
      <c r="Y240" s="551"/>
      <c r="Z240" s="551"/>
    </row>
    <row r="241" spans="1:26" ht="12.75" customHeight="1">
      <c r="A241" s="551"/>
      <c r="B241" s="551"/>
      <c r="C241" s="551"/>
      <c r="D241" s="551"/>
      <c r="E241" s="551"/>
      <c r="F241" s="551"/>
      <c r="G241" s="551"/>
      <c r="H241" s="551"/>
      <c r="I241" s="551"/>
      <c r="J241" s="551"/>
      <c r="K241" s="551"/>
      <c r="L241" s="551"/>
      <c r="M241" s="551"/>
      <c r="N241" s="551"/>
      <c r="O241" s="551"/>
      <c r="P241" s="551"/>
      <c r="Q241" s="551"/>
      <c r="R241" s="551"/>
      <c r="S241" s="551"/>
      <c r="T241" s="551"/>
      <c r="U241" s="551"/>
      <c r="V241" s="551"/>
      <c r="W241" s="551"/>
      <c r="X241" s="551"/>
      <c r="Y241" s="551"/>
      <c r="Z241" s="551"/>
    </row>
    <row r="242" spans="1:26" ht="12.75" customHeight="1">
      <c r="A242" s="551"/>
      <c r="B242" s="551"/>
      <c r="C242" s="551"/>
      <c r="D242" s="551"/>
      <c r="E242" s="551"/>
      <c r="F242" s="551"/>
      <c r="G242" s="551"/>
      <c r="H242" s="551"/>
      <c r="I242" s="551"/>
      <c r="J242" s="551"/>
      <c r="K242" s="551"/>
      <c r="L242" s="551"/>
      <c r="M242" s="551"/>
      <c r="N242" s="551"/>
      <c r="O242" s="551"/>
      <c r="P242" s="551"/>
      <c r="Q242" s="551"/>
      <c r="R242" s="551"/>
      <c r="S242" s="551"/>
      <c r="T242" s="551"/>
      <c r="U242" s="551"/>
      <c r="V242" s="551"/>
      <c r="W242" s="551"/>
      <c r="X242" s="551"/>
      <c r="Y242" s="551"/>
      <c r="Z242" s="551"/>
    </row>
    <row r="243" spans="1:26" ht="12.75" customHeight="1">
      <c r="A243" s="551"/>
      <c r="B243" s="551"/>
      <c r="C243" s="551"/>
      <c r="D243" s="551"/>
      <c r="E243" s="551"/>
      <c r="F243" s="551"/>
      <c r="G243" s="551"/>
      <c r="H243" s="551"/>
      <c r="I243" s="551"/>
      <c r="J243" s="551"/>
      <c r="K243" s="551"/>
      <c r="L243" s="551"/>
      <c r="M243" s="551"/>
      <c r="N243" s="551"/>
      <c r="O243" s="551"/>
      <c r="P243" s="551"/>
      <c r="Q243" s="551"/>
      <c r="R243" s="551"/>
      <c r="S243" s="551"/>
      <c r="T243" s="551"/>
      <c r="U243" s="551"/>
      <c r="V243" s="551"/>
      <c r="W243" s="551"/>
      <c r="X243" s="551"/>
      <c r="Y243" s="551"/>
      <c r="Z243" s="551"/>
    </row>
    <row r="244" spans="1:26" ht="12.75" customHeight="1">
      <c r="A244" s="551"/>
      <c r="B244" s="551"/>
      <c r="C244" s="551"/>
      <c r="D244" s="551"/>
      <c r="E244" s="551"/>
      <c r="F244" s="551"/>
      <c r="G244" s="551"/>
      <c r="H244" s="551"/>
      <c r="I244" s="551"/>
      <c r="J244" s="551"/>
      <c r="K244" s="551"/>
      <c r="L244" s="551"/>
      <c r="M244" s="551"/>
      <c r="N244" s="551"/>
      <c r="O244" s="551"/>
      <c r="P244" s="551"/>
      <c r="Q244" s="551"/>
      <c r="R244" s="551"/>
      <c r="S244" s="551"/>
      <c r="T244" s="551"/>
      <c r="U244" s="551"/>
      <c r="V244" s="551"/>
      <c r="W244" s="551"/>
      <c r="X244" s="551"/>
      <c r="Y244" s="551"/>
      <c r="Z244" s="551"/>
    </row>
    <row r="245" spans="1:26" ht="12.75" customHeight="1">
      <c r="A245" s="551"/>
      <c r="B245" s="551"/>
      <c r="C245" s="551"/>
      <c r="D245" s="551"/>
      <c r="E245" s="551"/>
      <c r="F245" s="551"/>
      <c r="G245" s="551"/>
      <c r="H245" s="551"/>
      <c r="I245" s="551"/>
      <c r="J245" s="551"/>
      <c r="K245" s="551"/>
      <c r="L245" s="551"/>
      <c r="M245" s="551"/>
      <c r="N245" s="551"/>
      <c r="O245" s="551"/>
      <c r="P245" s="551"/>
      <c r="Q245" s="551"/>
      <c r="R245" s="551"/>
      <c r="S245" s="551"/>
      <c r="T245" s="551"/>
      <c r="U245" s="551"/>
      <c r="V245" s="551"/>
      <c r="W245" s="551"/>
      <c r="X245" s="551"/>
      <c r="Y245" s="551"/>
      <c r="Z245" s="551"/>
    </row>
    <row r="246" spans="1:26" ht="12.75" customHeight="1">
      <c r="A246" s="551"/>
      <c r="B246" s="551"/>
      <c r="C246" s="551"/>
      <c r="D246" s="551"/>
      <c r="E246" s="551"/>
      <c r="F246" s="551"/>
      <c r="G246" s="551"/>
      <c r="H246" s="551"/>
      <c r="I246" s="551"/>
      <c r="J246" s="551"/>
      <c r="K246" s="551"/>
      <c r="L246" s="551"/>
      <c r="M246" s="551"/>
      <c r="N246" s="551"/>
      <c r="O246" s="551"/>
      <c r="P246" s="551"/>
      <c r="Q246" s="551"/>
      <c r="R246" s="551"/>
      <c r="S246" s="551"/>
      <c r="T246" s="551"/>
      <c r="U246" s="551"/>
      <c r="V246" s="551"/>
      <c r="W246" s="551"/>
      <c r="X246" s="551"/>
      <c r="Y246" s="551"/>
      <c r="Z246" s="551"/>
    </row>
    <row r="247" spans="1:26" ht="12.75" customHeight="1">
      <c r="A247" s="551"/>
      <c r="B247" s="551"/>
      <c r="C247" s="551"/>
      <c r="D247" s="551"/>
      <c r="E247" s="551"/>
      <c r="F247" s="551"/>
      <c r="G247" s="551"/>
      <c r="H247" s="551"/>
      <c r="I247" s="551"/>
      <c r="J247" s="551"/>
      <c r="K247" s="551"/>
      <c r="L247" s="551"/>
      <c r="M247" s="551"/>
      <c r="N247" s="551"/>
      <c r="O247" s="551"/>
      <c r="P247" s="551"/>
      <c r="Q247" s="551"/>
      <c r="R247" s="551"/>
      <c r="S247" s="551"/>
      <c r="T247" s="551"/>
      <c r="U247" s="551"/>
      <c r="V247" s="551"/>
      <c r="W247" s="551"/>
      <c r="X247" s="551"/>
      <c r="Y247" s="551"/>
      <c r="Z247" s="551"/>
    </row>
    <row r="248" spans="1:26" ht="12.75" customHeight="1">
      <c r="A248" s="551"/>
      <c r="B248" s="551"/>
      <c r="C248" s="551"/>
      <c r="D248" s="551"/>
      <c r="E248" s="551"/>
      <c r="F248" s="551"/>
      <c r="G248" s="551"/>
      <c r="H248" s="551"/>
      <c r="I248" s="551"/>
      <c r="J248" s="551"/>
      <c r="K248" s="551"/>
      <c r="L248" s="551"/>
      <c r="M248" s="551"/>
      <c r="N248" s="551"/>
      <c r="O248" s="551"/>
      <c r="P248" s="551"/>
      <c r="Q248" s="551"/>
      <c r="R248" s="551"/>
      <c r="S248" s="551"/>
      <c r="T248" s="551"/>
      <c r="U248" s="551"/>
      <c r="V248" s="551"/>
      <c r="W248" s="551"/>
      <c r="X248" s="551"/>
      <c r="Y248" s="551"/>
      <c r="Z248" s="551"/>
    </row>
    <row r="249" spans="1:26" ht="12.75" customHeight="1">
      <c r="A249" s="551"/>
      <c r="B249" s="551"/>
      <c r="C249" s="551"/>
      <c r="D249" s="551"/>
      <c r="E249" s="551"/>
      <c r="F249" s="551"/>
      <c r="G249" s="551"/>
      <c r="H249" s="551"/>
      <c r="I249" s="551"/>
      <c r="J249" s="551"/>
      <c r="K249" s="551"/>
      <c r="L249" s="551"/>
      <c r="M249" s="551"/>
      <c r="N249" s="551"/>
      <c r="O249" s="551"/>
      <c r="P249" s="551"/>
      <c r="Q249" s="551"/>
      <c r="R249" s="551"/>
      <c r="S249" s="551"/>
      <c r="T249" s="551"/>
      <c r="U249" s="551"/>
      <c r="V249" s="551"/>
      <c r="W249" s="551"/>
      <c r="X249" s="551"/>
      <c r="Y249" s="551"/>
      <c r="Z249" s="551"/>
    </row>
    <row r="250" spans="1:26" ht="12.75" customHeight="1">
      <c r="A250" s="551"/>
      <c r="B250" s="551"/>
      <c r="C250" s="551"/>
      <c r="D250" s="551"/>
      <c r="E250" s="551"/>
      <c r="F250" s="551"/>
      <c r="G250" s="551"/>
      <c r="H250" s="551"/>
      <c r="I250" s="551"/>
      <c r="J250" s="551"/>
      <c r="K250" s="551"/>
      <c r="L250" s="551"/>
      <c r="M250" s="551"/>
      <c r="N250" s="551"/>
      <c r="O250" s="551"/>
      <c r="P250" s="551"/>
      <c r="Q250" s="551"/>
      <c r="R250" s="551"/>
      <c r="S250" s="551"/>
      <c r="T250" s="551"/>
      <c r="U250" s="551"/>
      <c r="V250" s="551"/>
      <c r="W250" s="551"/>
      <c r="X250" s="551"/>
      <c r="Y250" s="551"/>
      <c r="Z250" s="551"/>
    </row>
    <row r="251" spans="1:26" ht="12.75" customHeight="1">
      <c r="A251" s="551"/>
      <c r="B251" s="551"/>
      <c r="C251" s="551"/>
      <c r="D251" s="551"/>
      <c r="E251" s="551"/>
      <c r="F251" s="551"/>
      <c r="G251" s="551"/>
      <c r="H251" s="551"/>
      <c r="I251" s="551"/>
      <c r="J251" s="551"/>
      <c r="K251" s="551"/>
      <c r="L251" s="551"/>
      <c r="M251" s="551"/>
      <c r="N251" s="551"/>
      <c r="O251" s="551"/>
      <c r="P251" s="551"/>
      <c r="Q251" s="551"/>
      <c r="R251" s="551"/>
      <c r="S251" s="551"/>
      <c r="T251" s="551"/>
      <c r="U251" s="551"/>
      <c r="V251" s="551"/>
      <c r="W251" s="551"/>
      <c r="X251" s="551"/>
      <c r="Y251" s="551"/>
      <c r="Z251" s="551"/>
    </row>
    <row r="252" spans="1:26" ht="12.75" customHeight="1">
      <c r="A252" s="551"/>
      <c r="B252" s="551"/>
      <c r="C252" s="551"/>
      <c r="D252" s="551"/>
      <c r="E252" s="551"/>
      <c r="F252" s="551"/>
      <c r="G252" s="551"/>
      <c r="H252" s="551"/>
      <c r="I252" s="551"/>
      <c r="J252" s="551"/>
      <c r="K252" s="551"/>
      <c r="L252" s="551"/>
      <c r="M252" s="551"/>
      <c r="N252" s="551"/>
      <c r="O252" s="551"/>
      <c r="P252" s="551"/>
      <c r="Q252" s="551"/>
      <c r="R252" s="551"/>
      <c r="S252" s="551"/>
      <c r="T252" s="551"/>
      <c r="U252" s="551"/>
      <c r="V252" s="551"/>
      <c r="W252" s="551"/>
      <c r="X252" s="551"/>
      <c r="Y252" s="551"/>
      <c r="Z252" s="551"/>
    </row>
    <row r="253" spans="1:26" ht="12.75" customHeight="1">
      <c r="A253" s="551"/>
      <c r="B253" s="551"/>
      <c r="C253" s="551"/>
      <c r="D253" s="551"/>
      <c r="E253" s="551"/>
      <c r="F253" s="551"/>
      <c r="G253" s="551"/>
      <c r="H253" s="551"/>
      <c r="I253" s="551"/>
      <c r="J253" s="551"/>
      <c r="K253" s="551"/>
      <c r="L253" s="551"/>
      <c r="M253" s="551"/>
      <c r="N253" s="551"/>
      <c r="O253" s="551"/>
      <c r="P253" s="551"/>
      <c r="Q253" s="551"/>
      <c r="R253" s="551"/>
      <c r="S253" s="551"/>
      <c r="T253" s="551"/>
      <c r="U253" s="551"/>
      <c r="V253" s="551"/>
      <c r="W253" s="551"/>
      <c r="X253" s="551"/>
      <c r="Y253" s="551"/>
      <c r="Z253" s="551"/>
    </row>
    <row r="254" spans="1:26" ht="12.75" customHeight="1">
      <c r="A254" s="551"/>
      <c r="B254" s="551"/>
      <c r="C254" s="551"/>
      <c r="D254" s="551"/>
      <c r="E254" s="551"/>
      <c r="F254" s="551"/>
      <c r="G254" s="551"/>
      <c r="H254" s="551"/>
      <c r="I254" s="551"/>
      <c r="J254" s="551"/>
      <c r="K254" s="551"/>
      <c r="L254" s="551"/>
      <c r="M254" s="551"/>
      <c r="N254" s="551"/>
      <c r="O254" s="551"/>
      <c r="P254" s="551"/>
      <c r="Q254" s="551"/>
      <c r="R254" s="551"/>
      <c r="S254" s="551"/>
      <c r="T254" s="551"/>
      <c r="U254" s="551"/>
      <c r="V254" s="551"/>
      <c r="W254" s="551"/>
      <c r="X254" s="551"/>
      <c r="Y254" s="551"/>
      <c r="Z254" s="551"/>
    </row>
    <row r="255" spans="1:26" ht="12.75" customHeight="1">
      <c r="A255" s="551"/>
      <c r="B255" s="551"/>
      <c r="C255" s="551"/>
      <c r="D255" s="551"/>
      <c r="E255" s="551"/>
      <c r="F255" s="551"/>
      <c r="G255" s="551"/>
      <c r="H255" s="551"/>
      <c r="I255" s="551"/>
      <c r="J255" s="551"/>
      <c r="K255" s="551"/>
      <c r="L255" s="551"/>
      <c r="M255" s="551"/>
      <c r="N255" s="551"/>
      <c r="O255" s="551"/>
      <c r="P255" s="551"/>
      <c r="Q255" s="551"/>
      <c r="R255" s="551"/>
      <c r="S255" s="551"/>
      <c r="T255" s="551"/>
      <c r="U255" s="551"/>
      <c r="V255" s="551"/>
      <c r="W255" s="551"/>
      <c r="X255" s="551"/>
      <c r="Y255" s="551"/>
      <c r="Z255" s="551"/>
    </row>
    <row r="256" spans="1:26" ht="12.75" customHeight="1">
      <c r="A256" s="551"/>
      <c r="B256" s="551"/>
      <c r="C256" s="551"/>
      <c r="D256" s="551"/>
      <c r="E256" s="551"/>
      <c r="F256" s="551"/>
      <c r="G256" s="551"/>
      <c r="H256" s="551"/>
      <c r="I256" s="551"/>
      <c r="J256" s="551"/>
      <c r="K256" s="551"/>
      <c r="L256" s="551"/>
      <c r="M256" s="551"/>
      <c r="N256" s="551"/>
      <c r="O256" s="551"/>
      <c r="P256" s="551"/>
      <c r="Q256" s="551"/>
      <c r="R256" s="551"/>
      <c r="S256" s="551"/>
      <c r="T256" s="551"/>
      <c r="U256" s="551"/>
      <c r="V256" s="551"/>
      <c r="W256" s="551"/>
      <c r="X256" s="551"/>
      <c r="Y256" s="551"/>
      <c r="Z256" s="551"/>
    </row>
    <row r="257" spans="1:26" ht="12.75" customHeight="1">
      <c r="A257" s="551"/>
      <c r="B257" s="551"/>
      <c r="C257" s="551"/>
      <c r="D257" s="551"/>
      <c r="E257" s="551"/>
      <c r="F257" s="551"/>
      <c r="G257" s="551"/>
      <c r="H257" s="551"/>
      <c r="I257" s="551"/>
      <c r="J257" s="551"/>
      <c r="K257" s="551"/>
      <c r="L257" s="551"/>
      <c r="M257" s="551"/>
      <c r="N257" s="551"/>
      <c r="O257" s="551"/>
      <c r="P257" s="551"/>
      <c r="Q257" s="551"/>
      <c r="R257" s="551"/>
      <c r="S257" s="551"/>
      <c r="T257" s="551"/>
      <c r="U257" s="551"/>
      <c r="V257" s="551"/>
      <c r="W257" s="551"/>
      <c r="X257" s="551"/>
      <c r="Y257" s="551"/>
      <c r="Z257" s="551"/>
    </row>
    <row r="258" spans="1:26" ht="12.75" customHeight="1">
      <c r="A258" s="551"/>
      <c r="B258" s="551"/>
      <c r="C258" s="551"/>
      <c r="D258" s="551"/>
      <c r="E258" s="551"/>
      <c r="F258" s="551"/>
      <c r="G258" s="551"/>
      <c r="H258" s="551"/>
      <c r="I258" s="551"/>
      <c r="J258" s="551"/>
      <c r="K258" s="551"/>
      <c r="L258" s="551"/>
      <c r="M258" s="551"/>
      <c r="N258" s="551"/>
      <c r="O258" s="551"/>
      <c r="P258" s="551"/>
      <c r="Q258" s="551"/>
      <c r="R258" s="551"/>
      <c r="S258" s="551"/>
      <c r="T258" s="551"/>
      <c r="U258" s="551"/>
      <c r="V258" s="551"/>
      <c r="W258" s="551"/>
      <c r="X258" s="551"/>
      <c r="Y258" s="551"/>
      <c r="Z258" s="551"/>
    </row>
    <row r="259" spans="1:26" ht="12.75" customHeight="1">
      <c r="A259" s="551"/>
      <c r="B259" s="551"/>
      <c r="C259" s="551"/>
      <c r="D259" s="551"/>
      <c r="E259" s="551"/>
      <c r="F259" s="551"/>
      <c r="G259" s="551"/>
      <c r="H259" s="551"/>
      <c r="I259" s="551"/>
      <c r="J259" s="551"/>
      <c r="K259" s="551"/>
      <c r="L259" s="551"/>
      <c r="M259" s="551"/>
      <c r="N259" s="551"/>
      <c r="O259" s="551"/>
      <c r="P259" s="551"/>
      <c r="Q259" s="551"/>
      <c r="R259" s="551"/>
      <c r="S259" s="551"/>
      <c r="T259" s="551"/>
      <c r="U259" s="551"/>
      <c r="V259" s="551"/>
      <c r="W259" s="551"/>
      <c r="X259" s="551"/>
      <c r="Y259" s="551"/>
      <c r="Z259" s="551"/>
    </row>
    <row r="260" spans="1:26" ht="12.75" customHeight="1">
      <c r="A260" s="551"/>
      <c r="B260" s="551"/>
      <c r="C260" s="551"/>
      <c r="D260" s="551"/>
      <c r="E260" s="551"/>
      <c r="F260" s="551"/>
      <c r="G260" s="551"/>
      <c r="H260" s="551"/>
      <c r="I260" s="551"/>
      <c r="J260" s="551"/>
      <c r="K260" s="551"/>
      <c r="L260" s="551"/>
      <c r="M260" s="551"/>
      <c r="N260" s="551"/>
      <c r="O260" s="551"/>
      <c r="P260" s="551"/>
      <c r="Q260" s="551"/>
      <c r="R260" s="551"/>
      <c r="S260" s="551"/>
      <c r="T260" s="551"/>
      <c r="U260" s="551"/>
      <c r="V260" s="551"/>
      <c r="W260" s="551"/>
      <c r="X260" s="551"/>
      <c r="Y260" s="551"/>
      <c r="Z260" s="551"/>
    </row>
    <row r="261" spans="1:26" ht="12.75" customHeight="1">
      <c r="A261" s="551"/>
      <c r="B261" s="551"/>
      <c r="C261" s="551"/>
      <c r="D261" s="551"/>
      <c r="E261" s="551"/>
      <c r="F261" s="551"/>
      <c r="G261" s="551"/>
      <c r="H261" s="551"/>
      <c r="I261" s="551"/>
      <c r="J261" s="551"/>
      <c r="K261" s="551"/>
      <c r="L261" s="551"/>
      <c r="M261" s="551"/>
      <c r="N261" s="551"/>
      <c r="O261" s="551"/>
      <c r="P261" s="551"/>
      <c r="Q261" s="551"/>
      <c r="R261" s="551"/>
      <c r="S261" s="551"/>
      <c r="T261" s="551"/>
      <c r="U261" s="551"/>
      <c r="V261" s="551"/>
      <c r="W261" s="551"/>
      <c r="X261" s="551"/>
      <c r="Y261" s="551"/>
      <c r="Z261" s="551"/>
    </row>
    <row r="262" spans="1:26" ht="12.75" customHeight="1">
      <c r="A262" s="551"/>
      <c r="B262" s="551"/>
      <c r="C262" s="551"/>
      <c r="D262" s="551"/>
      <c r="E262" s="551"/>
      <c r="F262" s="551"/>
      <c r="G262" s="551"/>
      <c r="H262" s="551"/>
      <c r="I262" s="551"/>
      <c r="J262" s="551"/>
      <c r="K262" s="551"/>
      <c r="L262" s="551"/>
      <c r="M262" s="551"/>
      <c r="N262" s="551"/>
      <c r="O262" s="551"/>
      <c r="P262" s="551"/>
      <c r="Q262" s="551"/>
      <c r="R262" s="551"/>
      <c r="S262" s="551"/>
      <c r="T262" s="551"/>
      <c r="U262" s="551"/>
      <c r="V262" s="551"/>
      <c r="W262" s="551"/>
      <c r="X262" s="551"/>
      <c r="Y262" s="551"/>
      <c r="Z262" s="551"/>
    </row>
    <row r="263" spans="1:26" ht="12.75" customHeight="1">
      <c r="A263" s="551"/>
      <c r="B263" s="551"/>
      <c r="C263" s="551"/>
      <c r="D263" s="551"/>
      <c r="E263" s="551"/>
      <c r="F263" s="551"/>
      <c r="G263" s="551"/>
      <c r="H263" s="551"/>
      <c r="I263" s="551"/>
      <c r="J263" s="551"/>
      <c r="K263" s="551"/>
      <c r="L263" s="551"/>
      <c r="M263" s="551"/>
      <c r="N263" s="551"/>
      <c r="O263" s="551"/>
      <c r="P263" s="551"/>
      <c r="Q263" s="551"/>
      <c r="R263" s="551"/>
      <c r="S263" s="551"/>
      <c r="T263" s="551"/>
      <c r="U263" s="551"/>
      <c r="V263" s="551"/>
      <c r="W263" s="551"/>
      <c r="X263" s="551"/>
      <c r="Y263" s="551"/>
      <c r="Z263" s="551"/>
    </row>
    <row r="264" spans="1:26" ht="12.75" customHeight="1">
      <c r="A264" s="551"/>
      <c r="B264" s="551"/>
      <c r="C264" s="551"/>
      <c r="D264" s="551"/>
      <c r="E264" s="551"/>
      <c r="F264" s="551"/>
      <c r="G264" s="551"/>
      <c r="H264" s="551"/>
      <c r="I264" s="551"/>
      <c r="J264" s="551"/>
      <c r="K264" s="551"/>
      <c r="L264" s="551"/>
      <c r="M264" s="551"/>
      <c r="N264" s="551"/>
      <c r="O264" s="551"/>
      <c r="P264" s="551"/>
      <c r="Q264" s="551"/>
      <c r="R264" s="551"/>
      <c r="S264" s="551"/>
      <c r="T264" s="551"/>
      <c r="U264" s="551"/>
      <c r="V264" s="551"/>
      <c r="W264" s="551"/>
      <c r="X264" s="551"/>
      <c r="Y264" s="551"/>
      <c r="Z264" s="551"/>
    </row>
    <row r="265" spans="1:26" ht="12.75" customHeight="1">
      <c r="A265" s="551"/>
      <c r="B265" s="551"/>
      <c r="C265" s="551"/>
      <c r="D265" s="551"/>
      <c r="E265" s="551"/>
      <c r="F265" s="551"/>
      <c r="G265" s="551"/>
      <c r="H265" s="551"/>
      <c r="I265" s="551"/>
      <c r="J265" s="551"/>
      <c r="K265" s="551"/>
      <c r="L265" s="551"/>
      <c r="M265" s="551"/>
      <c r="N265" s="551"/>
      <c r="O265" s="551"/>
      <c r="P265" s="551"/>
      <c r="Q265" s="551"/>
      <c r="R265" s="551"/>
      <c r="S265" s="551"/>
      <c r="T265" s="551"/>
      <c r="U265" s="551"/>
      <c r="V265" s="551"/>
      <c r="W265" s="551"/>
      <c r="X265" s="551"/>
      <c r="Y265" s="551"/>
      <c r="Z265" s="551"/>
    </row>
    <row r="266" spans="1:26" ht="12.75" customHeight="1">
      <c r="A266" s="551"/>
      <c r="B266" s="551"/>
      <c r="C266" s="551"/>
      <c r="D266" s="551"/>
      <c r="E266" s="551"/>
      <c r="F266" s="551"/>
      <c r="G266" s="551"/>
      <c r="H266" s="551"/>
      <c r="I266" s="551"/>
      <c r="J266" s="551"/>
      <c r="K266" s="551"/>
      <c r="L266" s="551"/>
      <c r="M266" s="551"/>
      <c r="N266" s="551"/>
      <c r="O266" s="551"/>
      <c r="P266" s="551"/>
      <c r="Q266" s="551"/>
      <c r="R266" s="551"/>
      <c r="S266" s="551"/>
      <c r="T266" s="551"/>
      <c r="U266" s="551"/>
      <c r="V266" s="551"/>
      <c r="W266" s="551"/>
      <c r="X266" s="551"/>
      <c r="Y266" s="551"/>
      <c r="Z266" s="551"/>
    </row>
    <row r="267" spans="1:26" ht="12.75" customHeight="1">
      <c r="A267" s="551"/>
      <c r="B267" s="551"/>
      <c r="C267" s="551"/>
      <c r="D267" s="551"/>
      <c r="E267" s="551"/>
      <c r="F267" s="551"/>
      <c r="G267" s="551"/>
      <c r="H267" s="551"/>
      <c r="I267" s="551"/>
      <c r="J267" s="551"/>
      <c r="K267" s="551"/>
      <c r="L267" s="551"/>
      <c r="M267" s="551"/>
      <c r="N267" s="551"/>
      <c r="O267" s="551"/>
      <c r="P267" s="551"/>
      <c r="Q267" s="551"/>
      <c r="R267" s="551"/>
      <c r="S267" s="551"/>
      <c r="T267" s="551"/>
      <c r="U267" s="551"/>
      <c r="V267" s="551"/>
      <c r="W267" s="551"/>
      <c r="X267" s="551"/>
      <c r="Y267" s="551"/>
      <c r="Z267" s="551"/>
    </row>
    <row r="268" spans="1:26" ht="12.75" customHeight="1">
      <c r="A268" s="551"/>
      <c r="B268" s="551"/>
      <c r="C268" s="551"/>
      <c r="D268" s="551"/>
      <c r="E268" s="551"/>
      <c r="F268" s="551"/>
      <c r="G268" s="551"/>
      <c r="H268" s="551"/>
      <c r="I268" s="551"/>
      <c r="J268" s="551"/>
      <c r="K268" s="551"/>
      <c r="L268" s="551"/>
      <c r="M268" s="551"/>
      <c r="N268" s="551"/>
      <c r="O268" s="551"/>
      <c r="P268" s="551"/>
      <c r="Q268" s="551"/>
      <c r="R268" s="551"/>
      <c r="S268" s="551"/>
      <c r="T268" s="551"/>
      <c r="U268" s="551"/>
      <c r="V268" s="551"/>
      <c r="W268" s="551"/>
      <c r="X268" s="551"/>
      <c r="Y268" s="551"/>
      <c r="Z268" s="551"/>
    </row>
    <row r="269" spans="1:26" ht="12.75" customHeight="1">
      <c r="A269" s="551"/>
      <c r="B269" s="551"/>
      <c r="C269" s="551"/>
      <c r="D269" s="551"/>
      <c r="E269" s="551"/>
      <c r="F269" s="551"/>
      <c r="G269" s="551"/>
      <c r="H269" s="551"/>
      <c r="I269" s="551"/>
      <c r="J269" s="551"/>
      <c r="K269" s="551"/>
      <c r="L269" s="551"/>
      <c r="M269" s="551"/>
      <c r="N269" s="551"/>
      <c r="O269" s="551"/>
      <c r="P269" s="551"/>
      <c r="Q269" s="551"/>
      <c r="R269" s="551"/>
      <c r="S269" s="551"/>
      <c r="T269" s="551"/>
      <c r="U269" s="551"/>
      <c r="V269" s="551"/>
      <c r="W269" s="551"/>
      <c r="X269" s="551"/>
      <c r="Y269" s="551"/>
      <c r="Z269" s="551"/>
    </row>
    <row r="270" spans="1:26" ht="12.75" customHeight="1">
      <c r="A270" s="551"/>
      <c r="B270" s="551"/>
      <c r="C270" s="551"/>
      <c r="D270" s="551"/>
      <c r="E270" s="551"/>
      <c r="F270" s="551"/>
      <c r="G270" s="551"/>
      <c r="H270" s="551"/>
      <c r="I270" s="551"/>
      <c r="J270" s="551"/>
      <c r="K270" s="551"/>
      <c r="L270" s="551"/>
      <c r="M270" s="551"/>
      <c r="N270" s="551"/>
      <c r="O270" s="551"/>
      <c r="P270" s="551"/>
      <c r="Q270" s="551"/>
      <c r="R270" s="551"/>
      <c r="S270" s="551"/>
      <c r="T270" s="551"/>
      <c r="U270" s="551"/>
      <c r="V270" s="551"/>
      <c r="W270" s="551"/>
      <c r="X270" s="551"/>
      <c r="Y270" s="551"/>
      <c r="Z270" s="551"/>
    </row>
    <row r="271" spans="1:26" ht="12.75" customHeight="1">
      <c r="A271" s="551"/>
      <c r="B271" s="551"/>
      <c r="C271" s="551"/>
      <c r="D271" s="551"/>
      <c r="E271" s="551"/>
      <c r="F271" s="551"/>
      <c r="G271" s="551"/>
      <c r="H271" s="551"/>
      <c r="I271" s="551"/>
      <c r="J271" s="551"/>
      <c r="K271" s="551"/>
      <c r="L271" s="551"/>
      <c r="M271" s="551"/>
      <c r="N271" s="551"/>
      <c r="O271" s="551"/>
      <c r="P271" s="551"/>
      <c r="Q271" s="551"/>
      <c r="R271" s="551"/>
      <c r="S271" s="551"/>
      <c r="T271" s="551"/>
      <c r="U271" s="551"/>
      <c r="V271" s="551"/>
      <c r="W271" s="551"/>
      <c r="X271" s="551"/>
      <c r="Y271" s="551"/>
      <c r="Z271" s="551"/>
    </row>
    <row r="272" spans="1:26" ht="12.75" customHeight="1">
      <c r="A272" s="551"/>
      <c r="B272" s="551"/>
      <c r="C272" s="551"/>
      <c r="D272" s="551"/>
      <c r="E272" s="551"/>
      <c r="F272" s="551"/>
      <c r="G272" s="551"/>
      <c r="H272" s="551"/>
      <c r="I272" s="551"/>
      <c r="J272" s="551"/>
      <c r="K272" s="551"/>
      <c r="L272" s="551"/>
      <c r="M272" s="551"/>
      <c r="N272" s="551"/>
      <c r="O272" s="551"/>
      <c r="P272" s="551"/>
      <c r="Q272" s="551"/>
      <c r="R272" s="551"/>
      <c r="S272" s="551"/>
      <c r="T272" s="551"/>
      <c r="U272" s="551"/>
      <c r="V272" s="551"/>
      <c r="W272" s="551"/>
      <c r="X272" s="551"/>
      <c r="Y272" s="551"/>
      <c r="Z272" s="551"/>
    </row>
    <row r="273" spans="1:26" ht="12.75" customHeight="1">
      <c r="A273" s="551"/>
      <c r="B273" s="551"/>
      <c r="C273" s="551"/>
      <c r="D273" s="551"/>
      <c r="E273" s="551"/>
      <c r="F273" s="551"/>
      <c r="G273" s="551"/>
      <c r="H273" s="551"/>
      <c r="I273" s="551"/>
      <c r="J273" s="551"/>
      <c r="K273" s="551"/>
      <c r="L273" s="551"/>
      <c r="M273" s="551"/>
      <c r="N273" s="551"/>
      <c r="O273" s="551"/>
      <c r="P273" s="551"/>
      <c r="Q273" s="551"/>
      <c r="R273" s="551"/>
      <c r="S273" s="551"/>
      <c r="T273" s="551"/>
      <c r="U273" s="551"/>
      <c r="V273" s="551"/>
      <c r="W273" s="551"/>
      <c r="X273" s="551"/>
      <c r="Y273" s="551"/>
      <c r="Z273" s="551"/>
    </row>
    <row r="274" spans="1:26" ht="12.75" customHeight="1">
      <c r="A274" s="551"/>
      <c r="B274" s="551"/>
      <c r="C274" s="551"/>
      <c r="D274" s="551"/>
      <c r="E274" s="551"/>
      <c r="F274" s="551"/>
      <c r="G274" s="551"/>
      <c r="H274" s="551"/>
      <c r="I274" s="551"/>
      <c r="J274" s="551"/>
      <c r="K274" s="551"/>
      <c r="L274" s="551"/>
      <c r="M274" s="551"/>
      <c r="N274" s="551"/>
      <c r="O274" s="551"/>
      <c r="P274" s="551"/>
      <c r="Q274" s="551"/>
      <c r="R274" s="551"/>
      <c r="S274" s="551"/>
      <c r="T274" s="551"/>
      <c r="U274" s="551"/>
      <c r="V274" s="551"/>
      <c r="W274" s="551"/>
      <c r="X274" s="551"/>
      <c r="Y274" s="551"/>
      <c r="Z274" s="551"/>
    </row>
    <row r="275" spans="1:26" ht="12.75" customHeight="1">
      <c r="A275" s="551"/>
      <c r="B275" s="551"/>
      <c r="C275" s="551"/>
      <c r="D275" s="551"/>
      <c r="E275" s="551"/>
      <c r="F275" s="551"/>
      <c r="G275" s="551"/>
      <c r="H275" s="551"/>
      <c r="I275" s="551"/>
      <c r="J275" s="551"/>
      <c r="K275" s="551"/>
      <c r="L275" s="551"/>
      <c r="M275" s="551"/>
      <c r="N275" s="551"/>
      <c r="O275" s="551"/>
      <c r="P275" s="551"/>
      <c r="Q275" s="551"/>
      <c r="R275" s="551"/>
      <c r="S275" s="551"/>
      <c r="T275" s="551"/>
      <c r="U275" s="551"/>
      <c r="V275" s="551"/>
      <c r="W275" s="551"/>
      <c r="X275" s="551"/>
      <c r="Y275" s="551"/>
      <c r="Z275" s="551"/>
    </row>
    <row r="276" spans="1:26" ht="12.75" customHeight="1">
      <c r="A276" s="551"/>
      <c r="B276" s="551"/>
      <c r="C276" s="551"/>
      <c r="D276" s="551"/>
      <c r="E276" s="551"/>
      <c r="F276" s="551"/>
      <c r="G276" s="551"/>
      <c r="H276" s="551"/>
      <c r="I276" s="551"/>
      <c r="J276" s="551"/>
      <c r="K276" s="551"/>
      <c r="L276" s="551"/>
      <c r="M276" s="551"/>
      <c r="N276" s="551"/>
      <c r="O276" s="551"/>
      <c r="P276" s="551"/>
      <c r="Q276" s="551"/>
      <c r="R276" s="551"/>
      <c r="S276" s="551"/>
      <c r="T276" s="551"/>
      <c r="U276" s="551"/>
      <c r="V276" s="551"/>
      <c r="W276" s="551"/>
      <c r="X276" s="551"/>
      <c r="Y276" s="551"/>
      <c r="Z276" s="551"/>
    </row>
    <row r="277" spans="1:26" ht="12.75" customHeight="1">
      <c r="A277" s="551"/>
      <c r="B277" s="551"/>
      <c r="C277" s="551"/>
      <c r="D277" s="551"/>
      <c r="E277" s="551"/>
      <c r="F277" s="551"/>
      <c r="G277" s="551"/>
      <c r="H277" s="551"/>
      <c r="I277" s="551"/>
      <c r="J277" s="551"/>
      <c r="K277" s="551"/>
      <c r="L277" s="551"/>
      <c r="M277" s="551"/>
      <c r="N277" s="551"/>
      <c r="O277" s="551"/>
      <c r="P277" s="551"/>
      <c r="Q277" s="551"/>
      <c r="R277" s="551"/>
      <c r="S277" s="551"/>
      <c r="T277" s="551"/>
      <c r="U277" s="551"/>
      <c r="V277" s="551"/>
      <c r="W277" s="551"/>
      <c r="X277" s="551"/>
      <c r="Y277" s="551"/>
      <c r="Z277" s="551"/>
    </row>
    <row r="278" spans="1:26" ht="12.75" customHeight="1">
      <c r="A278" s="551"/>
      <c r="B278" s="551"/>
      <c r="C278" s="551"/>
      <c r="D278" s="551"/>
      <c r="E278" s="551"/>
      <c r="F278" s="551"/>
      <c r="G278" s="551"/>
      <c r="H278" s="551"/>
      <c r="I278" s="551"/>
      <c r="J278" s="551"/>
      <c r="K278" s="551"/>
      <c r="L278" s="551"/>
      <c r="M278" s="551"/>
      <c r="N278" s="551"/>
      <c r="O278" s="551"/>
      <c r="P278" s="551"/>
      <c r="Q278" s="551"/>
      <c r="R278" s="551"/>
      <c r="S278" s="551"/>
      <c r="T278" s="551"/>
      <c r="U278" s="551"/>
      <c r="V278" s="551"/>
      <c r="W278" s="551"/>
      <c r="X278" s="551"/>
      <c r="Y278" s="551"/>
      <c r="Z278" s="551"/>
    </row>
    <row r="279" spans="1:26" ht="12.75" customHeight="1">
      <c r="A279" s="551"/>
      <c r="B279" s="551"/>
      <c r="C279" s="551"/>
      <c r="D279" s="551"/>
      <c r="E279" s="551"/>
      <c r="F279" s="551"/>
      <c r="G279" s="551"/>
      <c r="H279" s="551"/>
      <c r="I279" s="551"/>
      <c r="J279" s="551"/>
      <c r="K279" s="551"/>
      <c r="L279" s="551"/>
      <c r="M279" s="551"/>
      <c r="N279" s="551"/>
      <c r="O279" s="551"/>
      <c r="P279" s="551"/>
      <c r="Q279" s="551"/>
      <c r="R279" s="551"/>
      <c r="S279" s="551"/>
      <c r="T279" s="551"/>
      <c r="U279" s="551"/>
      <c r="V279" s="551"/>
      <c r="W279" s="551"/>
      <c r="X279" s="551"/>
      <c r="Y279" s="551"/>
      <c r="Z279" s="551"/>
    </row>
    <row r="280" spans="1:26" ht="12.75" customHeight="1">
      <c r="A280" s="551"/>
      <c r="B280" s="551"/>
      <c r="C280" s="551"/>
      <c r="D280" s="551"/>
      <c r="E280" s="551"/>
      <c r="F280" s="551"/>
      <c r="G280" s="551"/>
      <c r="H280" s="551"/>
      <c r="I280" s="551"/>
      <c r="J280" s="551"/>
      <c r="K280" s="551"/>
      <c r="L280" s="551"/>
      <c r="M280" s="551"/>
      <c r="N280" s="551"/>
      <c r="O280" s="551"/>
      <c r="P280" s="551"/>
      <c r="Q280" s="551"/>
      <c r="R280" s="551"/>
      <c r="S280" s="551"/>
      <c r="T280" s="551"/>
      <c r="U280" s="551"/>
      <c r="V280" s="551"/>
      <c r="W280" s="551"/>
      <c r="X280" s="551"/>
      <c r="Y280" s="551"/>
      <c r="Z280" s="551"/>
    </row>
    <row r="281" spans="1:26" ht="12.75" customHeight="1">
      <c r="A281" s="551"/>
      <c r="B281" s="551"/>
      <c r="C281" s="551"/>
      <c r="D281" s="551"/>
      <c r="E281" s="551"/>
      <c r="F281" s="551"/>
      <c r="G281" s="551"/>
      <c r="H281" s="551"/>
      <c r="I281" s="551"/>
      <c r="J281" s="551"/>
      <c r="K281" s="551"/>
      <c r="L281" s="551"/>
      <c r="M281" s="551"/>
      <c r="N281" s="551"/>
      <c r="O281" s="551"/>
      <c r="P281" s="551"/>
      <c r="Q281" s="551"/>
      <c r="R281" s="551"/>
      <c r="S281" s="551"/>
      <c r="T281" s="551"/>
      <c r="U281" s="551"/>
      <c r="V281" s="551"/>
      <c r="W281" s="551"/>
      <c r="X281" s="551"/>
      <c r="Y281" s="551"/>
      <c r="Z281" s="551"/>
    </row>
    <row r="282" spans="1:26" ht="12.75" customHeight="1">
      <c r="A282" s="551"/>
      <c r="B282" s="551"/>
      <c r="C282" s="551"/>
      <c r="D282" s="551"/>
      <c r="E282" s="551"/>
      <c r="F282" s="551"/>
      <c r="G282" s="551"/>
      <c r="H282" s="551"/>
      <c r="I282" s="551"/>
      <c r="J282" s="551"/>
      <c r="K282" s="551"/>
      <c r="L282" s="551"/>
      <c r="M282" s="551"/>
      <c r="N282" s="551"/>
      <c r="O282" s="551"/>
      <c r="P282" s="551"/>
      <c r="Q282" s="551"/>
      <c r="R282" s="551"/>
      <c r="S282" s="551"/>
      <c r="T282" s="551"/>
      <c r="U282" s="551"/>
      <c r="V282" s="551"/>
      <c r="W282" s="551"/>
      <c r="X282" s="551"/>
      <c r="Y282" s="551"/>
      <c r="Z282" s="551"/>
    </row>
    <row r="283" spans="1:26" ht="12.75" customHeight="1">
      <c r="A283" s="551"/>
      <c r="B283" s="551"/>
      <c r="C283" s="551"/>
      <c r="D283" s="551"/>
      <c r="E283" s="551"/>
      <c r="F283" s="551"/>
      <c r="G283" s="551"/>
      <c r="H283" s="551"/>
      <c r="I283" s="551"/>
      <c r="J283" s="551"/>
      <c r="K283" s="551"/>
      <c r="L283" s="551"/>
      <c r="M283" s="551"/>
      <c r="N283" s="551"/>
      <c r="O283" s="551"/>
      <c r="P283" s="551"/>
      <c r="Q283" s="551"/>
      <c r="R283" s="551"/>
      <c r="S283" s="551"/>
      <c r="T283" s="551"/>
      <c r="U283" s="551"/>
      <c r="V283" s="551"/>
      <c r="W283" s="551"/>
      <c r="X283" s="551"/>
      <c r="Y283" s="551"/>
      <c r="Z283" s="551"/>
    </row>
    <row r="284" spans="1:26" ht="12.75" customHeight="1">
      <c r="A284" s="551"/>
      <c r="B284" s="551"/>
      <c r="C284" s="551"/>
      <c r="D284" s="551"/>
      <c r="E284" s="551"/>
      <c r="F284" s="551"/>
      <c r="G284" s="551"/>
      <c r="H284" s="551"/>
      <c r="I284" s="551"/>
      <c r="J284" s="551"/>
      <c r="K284" s="551"/>
      <c r="L284" s="551"/>
      <c r="M284" s="551"/>
      <c r="N284" s="551"/>
      <c r="O284" s="551"/>
      <c r="P284" s="551"/>
      <c r="Q284" s="551"/>
      <c r="R284" s="551"/>
      <c r="S284" s="551"/>
      <c r="T284" s="551"/>
      <c r="U284" s="551"/>
      <c r="V284" s="551"/>
      <c r="W284" s="551"/>
      <c r="X284" s="551"/>
      <c r="Y284" s="551"/>
      <c r="Z284" s="551"/>
    </row>
    <row r="285" spans="1:26" ht="12.75" customHeight="1">
      <c r="A285" s="551"/>
      <c r="B285" s="551"/>
      <c r="C285" s="551"/>
      <c r="D285" s="551"/>
      <c r="E285" s="551"/>
      <c r="F285" s="551"/>
      <c r="G285" s="551"/>
      <c r="H285" s="551"/>
      <c r="I285" s="551"/>
      <c r="J285" s="551"/>
      <c r="K285" s="551"/>
      <c r="L285" s="551"/>
      <c r="M285" s="551"/>
      <c r="N285" s="551"/>
      <c r="O285" s="551"/>
      <c r="P285" s="551"/>
      <c r="Q285" s="551"/>
      <c r="R285" s="551"/>
      <c r="S285" s="551"/>
      <c r="T285" s="551"/>
      <c r="U285" s="551"/>
      <c r="V285" s="551"/>
      <c r="W285" s="551"/>
      <c r="X285" s="551"/>
      <c r="Y285" s="551"/>
      <c r="Z285" s="551"/>
    </row>
    <row r="286" spans="1:26" ht="12.75" customHeight="1">
      <c r="A286" s="551"/>
      <c r="B286" s="551"/>
      <c r="C286" s="551"/>
      <c r="D286" s="551"/>
      <c r="E286" s="551"/>
      <c r="F286" s="551"/>
      <c r="G286" s="551"/>
      <c r="H286" s="551"/>
      <c r="I286" s="551"/>
      <c r="J286" s="551"/>
      <c r="K286" s="551"/>
      <c r="L286" s="551"/>
      <c r="M286" s="551"/>
      <c r="N286" s="551"/>
      <c r="O286" s="551"/>
      <c r="P286" s="551"/>
      <c r="Q286" s="551"/>
      <c r="R286" s="551"/>
      <c r="S286" s="551"/>
      <c r="T286" s="551"/>
      <c r="U286" s="551"/>
      <c r="V286" s="551"/>
      <c r="W286" s="551"/>
      <c r="X286" s="551"/>
      <c r="Y286" s="551"/>
      <c r="Z286" s="551"/>
    </row>
    <row r="287" spans="1:26" ht="12.75" customHeight="1">
      <c r="A287" s="551"/>
      <c r="B287" s="551"/>
      <c r="C287" s="551"/>
      <c r="D287" s="551"/>
      <c r="E287" s="551"/>
      <c r="F287" s="551"/>
      <c r="G287" s="551"/>
      <c r="H287" s="551"/>
      <c r="I287" s="551"/>
      <c r="J287" s="551"/>
      <c r="K287" s="551"/>
      <c r="L287" s="551"/>
      <c r="M287" s="551"/>
      <c r="N287" s="551"/>
      <c r="O287" s="551"/>
      <c r="P287" s="551"/>
      <c r="Q287" s="551"/>
      <c r="R287" s="551"/>
      <c r="S287" s="551"/>
      <c r="T287" s="551"/>
      <c r="U287" s="551"/>
      <c r="V287" s="551"/>
      <c r="W287" s="551"/>
      <c r="X287" s="551"/>
      <c r="Y287" s="551"/>
      <c r="Z287" s="551"/>
    </row>
    <row r="288" spans="1:26" ht="12.75" customHeight="1">
      <c r="A288" s="551"/>
      <c r="B288" s="551"/>
      <c r="C288" s="551"/>
      <c r="D288" s="551"/>
      <c r="E288" s="551"/>
      <c r="F288" s="551"/>
      <c r="G288" s="551"/>
      <c r="H288" s="551"/>
      <c r="I288" s="551"/>
      <c r="J288" s="551"/>
      <c r="K288" s="551"/>
      <c r="L288" s="551"/>
      <c r="M288" s="551"/>
      <c r="N288" s="551"/>
      <c r="O288" s="551"/>
      <c r="P288" s="551"/>
      <c r="Q288" s="551"/>
      <c r="R288" s="551"/>
      <c r="S288" s="551"/>
      <c r="T288" s="551"/>
      <c r="U288" s="551"/>
      <c r="V288" s="551"/>
      <c r="W288" s="551"/>
      <c r="X288" s="551"/>
      <c r="Y288" s="551"/>
      <c r="Z288" s="551"/>
    </row>
    <row r="289" spans="1:26" ht="12.75" customHeight="1">
      <c r="A289" s="551"/>
      <c r="B289" s="551"/>
      <c r="C289" s="551"/>
      <c r="D289" s="551"/>
      <c r="E289" s="551"/>
      <c r="F289" s="551"/>
      <c r="G289" s="551"/>
      <c r="H289" s="551"/>
      <c r="I289" s="551"/>
      <c r="J289" s="551"/>
      <c r="K289" s="551"/>
      <c r="L289" s="551"/>
      <c r="M289" s="551"/>
      <c r="N289" s="551"/>
      <c r="O289" s="551"/>
      <c r="P289" s="551"/>
      <c r="Q289" s="551"/>
      <c r="R289" s="551"/>
      <c r="S289" s="551"/>
      <c r="T289" s="551"/>
      <c r="U289" s="551"/>
      <c r="V289" s="551"/>
      <c r="W289" s="551"/>
      <c r="X289" s="551"/>
      <c r="Y289" s="551"/>
      <c r="Z289" s="551"/>
    </row>
    <row r="290" spans="1:26" ht="12.75" customHeight="1">
      <c r="A290" s="551"/>
      <c r="B290" s="551"/>
      <c r="C290" s="551"/>
      <c r="D290" s="551"/>
      <c r="E290" s="551"/>
      <c r="F290" s="551"/>
      <c r="G290" s="551"/>
      <c r="H290" s="551"/>
      <c r="I290" s="551"/>
      <c r="J290" s="551"/>
      <c r="K290" s="551"/>
      <c r="L290" s="551"/>
      <c r="M290" s="551"/>
      <c r="N290" s="551"/>
      <c r="O290" s="551"/>
      <c r="P290" s="551"/>
      <c r="Q290" s="551"/>
      <c r="R290" s="551"/>
      <c r="S290" s="551"/>
      <c r="T290" s="551"/>
      <c r="U290" s="551"/>
      <c r="V290" s="551"/>
      <c r="W290" s="551"/>
      <c r="X290" s="551"/>
      <c r="Y290" s="551"/>
      <c r="Z290" s="551"/>
    </row>
    <row r="291" spans="1:26" ht="12.75" customHeight="1">
      <c r="A291" s="551"/>
      <c r="B291" s="551"/>
      <c r="C291" s="551"/>
      <c r="D291" s="551"/>
      <c r="E291" s="551"/>
      <c r="F291" s="551"/>
      <c r="G291" s="551"/>
      <c r="H291" s="551"/>
      <c r="I291" s="551"/>
      <c r="J291" s="551"/>
      <c r="K291" s="551"/>
      <c r="L291" s="551"/>
      <c r="M291" s="551"/>
      <c r="N291" s="551"/>
      <c r="O291" s="551"/>
      <c r="P291" s="551"/>
      <c r="Q291" s="551"/>
      <c r="R291" s="551"/>
      <c r="S291" s="551"/>
      <c r="T291" s="551"/>
      <c r="U291" s="551"/>
      <c r="V291" s="551"/>
      <c r="W291" s="551"/>
      <c r="X291" s="551"/>
      <c r="Y291" s="551"/>
      <c r="Z291" s="551"/>
    </row>
    <row r="292" spans="1:26" ht="12.75" customHeight="1">
      <c r="A292" s="551"/>
      <c r="B292" s="551"/>
      <c r="C292" s="551"/>
      <c r="D292" s="551"/>
      <c r="E292" s="551"/>
      <c r="F292" s="551"/>
      <c r="G292" s="551"/>
      <c r="H292" s="551"/>
      <c r="I292" s="551"/>
      <c r="J292" s="551"/>
      <c r="K292" s="551"/>
      <c r="L292" s="551"/>
      <c r="M292" s="551"/>
      <c r="N292" s="551"/>
      <c r="O292" s="551"/>
      <c r="P292" s="551"/>
      <c r="Q292" s="551"/>
      <c r="R292" s="551"/>
      <c r="S292" s="551"/>
      <c r="T292" s="551"/>
      <c r="U292" s="551"/>
      <c r="V292" s="551"/>
      <c r="W292" s="551"/>
      <c r="X292" s="551"/>
      <c r="Y292" s="551"/>
      <c r="Z292" s="551"/>
    </row>
    <row r="293" spans="1:26" ht="12.75" customHeight="1">
      <c r="A293" s="551"/>
      <c r="B293" s="551"/>
      <c r="C293" s="551"/>
      <c r="D293" s="551"/>
      <c r="E293" s="551"/>
      <c r="F293" s="551"/>
      <c r="G293" s="551"/>
      <c r="H293" s="551"/>
      <c r="I293" s="551"/>
      <c r="J293" s="551"/>
      <c r="K293" s="551"/>
      <c r="L293" s="551"/>
      <c r="M293" s="551"/>
      <c r="N293" s="551"/>
      <c r="O293" s="551"/>
      <c r="P293" s="551"/>
      <c r="Q293" s="551"/>
      <c r="R293" s="551"/>
      <c r="S293" s="551"/>
      <c r="T293" s="551"/>
      <c r="U293" s="551"/>
      <c r="V293" s="551"/>
      <c r="W293" s="551"/>
      <c r="X293" s="551"/>
      <c r="Y293" s="551"/>
      <c r="Z293" s="551"/>
    </row>
    <row r="294" spans="1:26" ht="12.75" customHeight="1">
      <c r="A294" s="551"/>
      <c r="B294" s="551"/>
      <c r="C294" s="551"/>
      <c r="D294" s="551"/>
      <c r="E294" s="551"/>
      <c r="F294" s="551"/>
      <c r="G294" s="551"/>
      <c r="H294" s="551"/>
      <c r="I294" s="551"/>
      <c r="J294" s="551"/>
      <c r="K294" s="551"/>
      <c r="L294" s="551"/>
      <c r="M294" s="551"/>
      <c r="N294" s="551"/>
      <c r="O294" s="551"/>
      <c r="P294" s="551"/>
      <c r="Q294" s="551"/>
      <c r="R294" s="551"/>
      <c r="S294" s="551"/>
      <c r="T294" s="551"/>
      <c r="U294" s="551"/>
      <c r="V294" s="551"/>
      <c r="W294" s="551"/>
      <c r="X294" s="551"/>
      <c r="Y294" s="551"/>
      <c r="Z294" s="551"/>
    </row>
    <row r="295" spans="1:26" ht="12.75" customHeight="1">
      <c r="A295" s="551"/>
      <c r="B295" s="551"/>
      <c r="C295" s="551"/>
      <c r="D295" s="551"/>
      <c r="E295" s="551"/>
      <c r="F295" s="551"/>
      <c r="G295" s="551"/>
      <c r="H295" s="551"/>
      <c r="I295" s="551"/>
      <c r="J295" s="551"/>
      <c r="K295" s="551"/>
      <c r="L295" s="551"/>
      <c r="M295" s="551"/>
      <c r="N295" s="551"/>
      <c r="O295" s="551"/>
      <c r="P295" s="551"/>
      <c r="Q295" s="551"/>
      <c r="R295" s="551"/>
      <c r="S295" s="551"/>
      <c r="T295" s="551"/>
      <c r="U295" s="551"/>
      <c r="V295" s="551"/>
      <c r="W295" s="551"/>
      <c r="X295" s="551"/>
      <c r="Y295" s="551"/>
      <c r="Z295" s="551"/>
    </row>
    <row r="296" spans="1:26" ht="12.75" customHeight="1">
      <c r="A296" s="551"/>
      <c r="B296" s="551"/>
      <c r="C296" s="551"/>
      <c r="D296" s="551"/>
      <c r="E296" s="551"/>
      <c r="F296" s="551"/>
      <c r="G296" s="551"/>
      <c r="H296" s="551"/>
      <c r="I296" s="551"/>
      <c r="J296" s="551"/>
      <c r="K296" s="551"/>
      <c r="L296" s="551"/>
      <c r="M296" s="551"/>
      <c r="N296" s="551"/>
      <c r="O296" s="551"/>
      <c r="P296" s="551"/>
      <c r="Q296" s="551"/>
      <c r="R296" s="551"/>
      <c r="S296" s="551"/>
      <c r="T296" s="551"/>
      <c r="U296" s="551"/>
      <c r="V296" s="551"/>
      <c r="W296" s="551"/>
      <c r="X296" s="551"/>
      <c r="Y296" s="551"/>
      <c r="Z296" s="551"/>
    </row>
    <row r="297" spans="1:26" ht="12.75" customHeight="1">
      <c r="A297" s="551"/>
      <c r="B297" s="551"/>
      <c r="C297" s="551"/>
      <c r="D297" s="551"/>
      <c r="E297" s="551"/>
      <c r="F297" s="551"/>
      <c r="G297" s="551"/>
      <c r="H297" s="551"/>
      <c r="I297" s="551"/>
      <c r="J297" s="551"/>
      <c r="K297" s="551"/>
      <c r="L297" s="551"/>
      <c r="M297" s="551"/>
      <c r="N297" s="551"/>
      <c r="O297" s="551"/>
      <c r="P297" s="551"/>
      <c r="Q297" s="551"/>
      <c r="R297" s="551"/>
      <c r="S297" s="551"/>
      <c r="T297" s="551"/>
      <c r="U297" s="551"/>
      <c r="V297" s="551"/>
      <c r="W297" s="551"/>
      <c r="X297" s="551"/>
      <c r="Y297" s="551"/>
      <c r="Z297" s="551"/>
    </row>
    <row r="298" spans="1:26" ht="12.75" customHeight="1">
      <c r="A298" s="551"/>
      <c r="B298" s="551"/>
      <c r="C298" s="551"/>
      <c r="D298" s="551"/>
      <c r="E298" s="551"/>
      <c r="F298" s="551"/>
      <c r="G298" s="551"/>
      <c r="H298" s="551"/>
      <c r="I298" s="551"/>
      <c r="J298" s="551"/>
      <c r="K298" s="551"/>
      <c r="L298" s="551"/>
      <c r="M298" s="551"/>
      <c r="N298" s="551"/>
      <c r="O298" s="551"/>
      <c r="P298" s="551"/>
      <c r="Q298" s="551"/>
      <c r="R298" s="551"/>
      <c r="S298" s="551"/>
      <c r="T298" s="551"/>
      <c r="U298" s="551"/>
      <c r="V298" s="551"/>
      <c r="W298" s="551"/>
      <c r="X298" s="551"/>
      <c r="Y298" s="551"/>
      <c r="Z298" s="551"/>
    </row>
    <row r="299" spans="1:26" ht="12.75" customHeight="1">
      <c r="A299" s="551"/>
      <c r="B299" s="551"/>
      <c r="C299" s="551"/>
      <c r="D299" s="551"/>
      <c r="E299" s="551"/>
      <c r="F299" s="551"/>
      <c r="G299" s="551"/>
      <c r="H299" s="551"/>
      <c r="I299" s="551"/>
      <c r="J299" s="551"/>
      <c r="K299" s="551"/>
      <c r="L299" s="551"/>
      <c r="M299" s="551"/>
      <c r="N299" s="551"/>
      <c r="O299" s="551"/>
      <c r="P299" s="551"/>
      <c r="Q299" s="551"/>
      <c r="R299" s="551"/>
      <c r="S299" s="551"/>
      <c r="T299" s="551"/>
      <c r="U299" s="551"/>
      <c r="V299" s="551"/>
      <c r="W299" s="551"/>
      <c r="X299" s="551"/>
      <c r="Y299" s="551"/>
      <c r="Z299" s="551"/>
    </row>
    <row r="300" spans="1:26" ht="12.75" customHeight="1">
      <c r="A300" s="551"/>
      <c r="B300" s="551"/>
      <c r="C300" s="551"/>
      <c r="D300" s="551"/>
      <c r="E300" s="551"/>
      <c r="F300" s="551"/>
      <c r="G300" s="551"/>
      <c r="H300" s="551"/>
      <c r="I300" s="551"/>
      <c r="J300" s="551"/>
      <c r="K300" s="551"/>
      <c r="L300" s="551"/>
      <c r="M300" s="551"/>
      <c r="N300" s="551"/>
      <c r="O300" s="551"/>
      <c r="P300" s="551"/>
      <c r="Q300" s="551"/>
      <c r="R300" s="551"/>
      <c r="S300" s="551"/>
      <c r="T300" s="551"/>
      <c r="U300" s="551"/>
      <c r="V300" s="551"/>
      <c r="W300" s="551"/>
      <c r="X300" s="551"/>
      <c r="Y300" s="551"/>
      <c r="Z300" s="551"/>
    </row>
    <row r="301" spans="1:26" ht="12.75" customHeight="1">
      <c r="A301" s="551"/>
      <c r="B301" s="551"/>
      <c r="C301" s="551"/>
      <c r="D301" s="551"/>
      <c r="E301" s="551"/>
      <c r="F301" s="551"/>
      <c r="G301" s="551"/>
      <c r="H301" s="551"/>
      <c r="I301" s="551"/>
      <c r="J301" s="551"/>
      <c r="K301" s="551"/>
      <c r="L301" s="551"/>
      <c r="M301" s="551"/>
      <c r="N301" s="551"/>
      <c r="O301" s="551"/>
      <c r="P301" s="551"/>
      <c r="Q301" s="551"/>
      <c r="R301" s="551"/>
      <c r="S301" s="551"/>
      <c r="T301" s="551"/>
      <c r="U301" s="551"/>
      <c r="V301" s="551"/>
      <c r="W301" s="551"/>
      <c r="X301" s="551"/>
      <c r="Y301" s="551"/>
      <c r="Z301" s="551"/>
    </row>
    <row r="302" spans="1:26" ht="12.75" customHeight="1">
      <c r="A302" s="551"/>
      <c r="B302" s="551"/>
      <c r="C302" s="551"/>
      <c r="D302" s="551"/>
      <c r="E302" s="551"/>
      <c r="F302" s="551"/>
      <c r="G302" s="551"/>
      <c r="H302" s="551"/>
      <c r="I302" s="551"/>
      <c r="J302" s="551"/>
      <c r="K302" s="551"/>
      <c r="L302" s="551"/>
      <c r="M302" s="551"/>
      <c r="N302" s="551"/>
      <c r="O302" s="551"/>
      <c r="P302" s="551"/>
      <c r="Q302" s="551"/>
      <c r="R302" s="551"/>
      <c r="S302" s="551"/>
      <c r="T302" s="551"/>
      <c r="U302" s="551"/>
      <c r="V302" s="551"/>
      <c r="W302" s="551"/>
      <c r="X302" s="551"/>
      <c r="Y302" s="551"/>
      <c r="Z302" s="551"/>
    </row>
    <row r="303" spans="1:26" ht="12.75" customHeight="1">
      <c r="A303" s="551"/>
      <c r="B303" s="551"/>
      <c r="C303" s="551"/>
      <c r="D303" s="551"/>
      <c r="E303" s="551"/>
      <c r="F303" s="551"/>
      <c r="G303" s="551"/>
      <c r="H303" s="551"/>
      <c r="I303" s="551"/>
      <c r="J303" s="551"/>
      <c r="K303" s="551"/>
      <c r="L303" s="551"/>
      <c r="M303" s="551"/>
      <c r="N303" s="551"/>
      <c r="O303" s="551"/>
      <c r="P303" s="551"/>
      <c r="Q303" s="551"/>
      <c r="R303" s="551"/>
      <c r="S303" s="551"/>
      <c r="T303" s="551"/>
      <c r="U303" s="551"/>
      <c r="V303" s="551"/>
      <c r="W303" s="551"/>
      <c r="X303" s="551"/>
      <c r="Y303" s="551"/>
      <c r="Z303" s="551"/>
    </row>
    <row r="304" spans="1:26" ht="12.75" customHeight="1">
      <c r="A304" s="551"/>
      <c r="B304" s="551"/>
      <c r="C304" s="551"/>
      <c r="D304" s="551"/>
      <c r="E304" s="551"/>
      <c r="F304" s="551"/>
      <c r="G304" s="551"/>
      <c r="H304" s="551"/>
      <c r="I304" s="551"/>
      <c r="J304" s="551"/>
      <c r="K304" s="551"/>
      <c r="L304" s="551"/>
      <c r="M304" s="551"/>
      <c r="N304" s="551"/>
      <c r="O304" s="551"/>
      <c r="P304" s="551"/>
      <c r="Q304" s="551"/>
      <c r="R304" s="551"/>
      <c r="S304" s="551"/>
      <c r="T304" s="551"/>
      <c r="U304" s="551"/>
      <c r="V304" s="551"/>
      <c r="W304" s="551"/>
      <c r="X304" s="551"/>
      <c r="Y304" s="551"/>
      <c r="Z304" s="551"/>
    </row>
    <row r="305" spans="1:26" ht="12.75" customHeight="1">
      <c r="A305" s="551"/>
      <c r="B305" s="551"/>
      <c r="C305" s="551"/>
      <c r="D305" s="551"/>
      <c r="E305" s="551"/>
      <c r="F305" s="551"/>
      <c r="G305" s="551"/>
      <c r="H305" s="551"/>
      <c r="I305" s="551"/>
      <c r="J305" s="551"/>
      <c r="K305" s="551"/>
      <c r="L305" s="551"/>
      <c r="M305" s="551"/>
      <c r="N305" s="551"/>
      <c r="O305" s="551"/>
      <c r="P305" s="551"/>
      <c r="Q305" s="551"/>
      <c r="R305" s="551"/>
      <c r="S305" s="551"/>
      <c r="T305" s="551"/>
      <c r="U305" s="551"/>
      <c r="V305" s="551"/>
      <c r="W305" s="551"/>
      <c r="X305" s="551"/>
      <c r="Y305" s="551"/>
      <c r="Z305" s="551"/>
    </row>
    <row r="306" spans="1:26" ht="12.75" customHeight="1">
      <c r="A306" s="551"/>
      <c r="B306" s="551"/>
      <c r="C306" s="551"/>
      <c r="D306" s="551"/>
      <c r="E306" s="551"/>
      <c r="F306" s="551"/>
      <c r="G306" s="551"/>
      <c r="H306" s="551"/>
      <c r="I306" s="551"/>
      <c r="J306" s="551"/>
      <c r="K306" s="551"/>
      <c r="L306" s="551"/>
      <c r="M306" s="551"/>
      <c r="N306" s="551"/>
      <c r="O306" s="551"/>
      <c r="P306" s="551"/>
      <c r="Q306" s="551"/>
      <c r="R306" s="551"/>
      <c r="S306" s="551"/>
      <c r="T306" s="551"/>
      <c r="U306" s="551"/>
      <c r="V306" s="551"/>
      <c r="W306" s="551"/>
      <c r="X306" s="551"/>
      <c r="Y306" s="551"/>
      <c r="Z306" s="551"/>
    </row>
    <row r="307" spans="1:26" ht="12.75" customHeight="1">
      <c r="A307" s="551"/>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row>
    <row r="308" spans="1:26" ht="12.75" customHeight="1">
      <c r="A308" s="551"/>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row>
    <row r="309" spans="1:26" ht="12.75" customHeight="1">
      <c r="A309" s="551"/>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row>
    <row r="310" spans="1:26" ht="12.75" customHeight="1">
      <c r="A310" s="551"/>
      <c r="B310" s="551"/>
      <c r="C310" s="551"/>
      <c r="D310" s="551"/>
      <c r="E310" s="551"/>
      <c r="F310" s="551"/>
      <c r="G310" s="551"/>
      <c r="H310" s="551"/>
      <c r="I310" s="551"/>
      <c r="J310" s="551"/>
      <c r="K310" s="551"/>
      <c r="L310" s="551"/>
      <c r="M310" s="551"/>
      <c r="N310" s="551"/>
      <c r="O310" s="551"/>
      <c r="P310" s="551"/>
      <c r="Q310" s="551"/>
      <c r="R310" s="551"/>
      <c r="S310" s="551"/>
      <c r="T310" s="551"/>
      <c r="U310" s="551"/>
      <c r="V310" s="551"/>
      <c r="W310" s="551"/>
      <c r="X310" s="551"/>
      <c r="Y310" s="551"/>
      <c r="Z310" s="551"/>
    </row>
    <row r="311" spans="1:26" ht="12.75" customHeight="1">
      <c r="A311" s="551"/>
      <c r="B311" s="551"/>
      <c r="C311" s="551"/>
      <c r="D311" s="551"/>
      <c r="E311" s="551"/>
      <c r="F311" s="551"/>
      <c r="G311" s="551"/>
      <c r="H311" s="551"/>
      <c r="I311" s="551"/>
      <c r="J311" s="551"/>
      <c r="K311" s="551"/>
      <c r="L311" s="551"/>
      <c r="M311" s="551"/>
      <c r="N311" s="551"/>
      <c r="O311" s="551"/>
      <c r="P311" s="551"/>
      <c r="Q311" s="551"/>
      <c r="R311" s="551"/>
      <c r="S311" s="551"/>
      <c r="T311" s="551"/>
      <c r="U311" s="551"/>
      <c r="V311" s="551"/>
      <c r="W311" s="551"/>
      <c r="X311" s="551"/>
      <c r="Y311" s="551"/>
      <c r="Z311" s="551"/>
    </row>
    <row r="312" spans="1:26" ht="12.75" customHeight="1">
      <c r="A312" s="551"/>
      <c r="B312" s="551"/>
      <c r="C312" s="551"/>
      <c r="D312" s="551"/>
      <c r="E312" s="551"/>
      <c r="F312" s="551"/>
      <c r="G312" s="551"/>
      <c r="H312" s="551"/>
      <c r="I312" s="551"/>
      <c r="J312" s="551"/>
      <c r="K312" s="551"/>
      <c r="L312" s="551"/>
      <c r="M312" s="551"/>
      <c r="N312" s="551"/>
      <c r="O312" s="551"/>
      <c r="P312" s="551"/>
      <c r="Q312" s="551"/>
      <c r="R312" s="551"/>
      <c r="S312" s="551"/>
      <c r="T312" s="551"/>
      <c r="U312" s="551"/>
      <c r="V312" s="551"/>
      <c r="W312" s="551"/>
      <c r="X312" s="551"/>
      <c r="Y312" s="551"/>
      <c r="Z312" s="551"/>
    </row>
    <row r="313" spans="1:26" ht="12.75" customHeight="1">
      <c r="A313" s="551"/>
      <c r="B313" s="551"/>
      <c r="C313" s="551"/>
      <c r="D313" s="551"/>
      <c r="E313" s="551"/>
      <c r="F313" s="551"/>
      <c r="G313" s="551"/>
      <c r="H313" s="551"/>
      <c r="I313" s="551"/>
      <c r="J313" s="551"/>
      <c r="K313" s="551"/>
      <c r="L313" s="551"/>
      <c r="M313" s="551"/>
      <c r="N313" s="551"/>
      <c r="O313" s="551"/>
      <c r="P313" s="551"/>
      <c r="Q313" s="551"/>
      <c r="R313" s="551"/>
      <c r="S313" s="551"/>
      <c r="T313" s="551"/>
      <c r="U313" s="551"/>
      <c r="V313" s="551"/>
      <c r="W313" s="551"/>
      <c r="X313" s="551"/>
      <c r="Y313" s="551"/>
      <c r="Z313" s="551"/>
    </row>
    <row r="314" spans="1:26" ht="12.75" customHeight="1">
      <c r="A314" s="551"/>
      <c r="B314" s="551"/>
      <c r="C314" s="551"/>
      <c r="D314" s="551"/>
      <c r="E314" s="551"/>
      <c r="F314" s="551"/>
      <c r="G314" s="551"/>
      <c r="H314" s="551"/>
      <c r="I314" s="551"/>
      <c r="J314" s="551"/>
      <c r="K314" s="551"/>
      <c r="L314" s="551"/>
      <c r="M314" s="551"/>
      <c r="N314" s="551"/>
      <c r="O314" s="551"/>
      <c r="P314" s="551"/>
      <c r="Q314" s="551"/>
      <c r="R314" s="551"/>
      <c r="S314" s="551"/>
      <c r="T314" s="551"/>
      <c r="U314" s="551"/>
      <c r="V314" s="551"/>
      <c r="W314" s="551"/>
      <c r="X314" s="551"/>
      <c r="Y314" s="551"/>
      <c r="Z314" s="551"/>
    </row>
    <row r="315" spans="1:26" ht="12.75" customHeight="1">
      <c r="A315" s="551"/>
      <c r="B315" s="551"/>
      <c r="C315" s="551"/>
      <c r="D315" s="551"/>
      <c r="E315" s="551"/>
      <c r="F315" s="551"/>
      <c r="G315" s="551"/>
      <c r="H315" s="551"/>
      <c r="I315" s="551"/>
      <c r="J315" s="551"/>
      <c r="K315" s="551"/>
      <c r="L315" s="551"/>
      <c r="M315" s="551"/>
      <c r="N315" s="551"/>
      <c r="O315" s="551"/>
      <c r="P315" s="551"/>
      <c r="Q315" s="551"/>
      <c r="R315" s="551"/>
      <c r="S315" s="551"/>
      <c r="T315" s="551"/>
      <c r="U315" s="551"/>
      <c r="V315" s="551"/>
      <c r="W315" s="551"/>
      <c r="X315" s="551"/>
      <c r="Y315" s="551"/>
      <c r="Z315" s="551"/>
    </row>
    <row r="316" spans="1:26" ht="12.75" customHeight="1">
      <c r="A316" s="551"/>
      <c r="B316" s="551"/>
      <c r="C316" s="551"/>
      <c r="D316" s="551"/>
      <c r="E316" s="551"/>
      <c r="F316" s="551"/>
      <c r="G316" s="551"/>
      <c r="H316" s="551"/>
      <c r="I316" s="551"/>
      <c r="J316" s="551"/>
      <c r="K316" s="551"/>
      <c r="L316" s="551"/>
      <c r="M316" s="551"/>
      <c r="N316" s="551"/>
      <c r="O316" s="551"/>
      <c r="P316" s="551"/>
      <c r="Q316" s="551"/>
      <c r="R316" s="551"/>
      <c r="S316" s="551"/>
      <c r="T316" s="551"/>
      <c r="U316" s="551"/>
      <c r="V316" s="551"/>
      <c r="W316" s="551"/>
      <c r="X316" s="551"/>
      <c r="Y316" s="551"/>
      <c r="Z316" s="551"/>
    </row>
    <row r="317" spans="1:26" ht="12.75" customHeight="1">
      <c r="A317" s="551"/>
      <c r="B317" s="551"/>
      <c r="C317" s="551"/>
      <c r="D317" s="551"/>
      <c r="E317" s="551"/>
      <c r="F317" s="551"/>
      <c r="G317" s="551"/>
      <c r="H317" s="551"/>
      <c r="I317" s="551"/>
      <c r="J317" s="551"/>
      <c r="K317" s="551"/>
      <c r="L317" s="551"/>
      <c r="M317" s="551"/>
      <c r="N317" s="551"/>
      <c r="O317" s="551"/>
      <c r="P317" s="551"/>
      <c r="Q317" s="551"/>
      <c r="R317" s="551"/>
      <c r="S317" s="551"/>
      <c r="T317" s="551"/>
      <c r="U317" s="551"/>
      <c r="V317" s="551"/>
      <c r="W317" s="551"/>
      <c r="X317" s="551"/>
      <c r="Y317" s="551"/>
      <c r="Z317" s="551"/>
    </row>
    <row r="318" spans="1:26" ht="12.75" customHeight="1">
      <c r="A318" s="551"/>
      <c r="B318" s="551"/>
      <c r="C318" s="551"/>
      <c r="D318" s="551"/>
      <c r="E318" s="551"/>
      <c r="F318" s="551"/>
      <c r="G318" s="551"/>
      <c r="H318" s="551"/>
      <c r="I318" s="551"/>
      <c r="J318" s="551"/>
      <c r="K318" s="551"/>
      <c r="L318" s="551"/>
      <c r="M318" s="551"/>
      <c r="N318" s="551"/>
      <c r="O318" s="551"/>
      <c r="P318" s="551"/>
      <c r="Q318" s="551"/>
      <c r="R318" s="551"/>
      <c r="S318" s="551"/>
      <c r="T318" s="551"/>
      <c r="U318" s="551"/>
      <c r="V318" s="551"/>
      <c r="W318" s="551"/>
      <c r="X318" s="551"/>
      <c r="Y318" s="551"/>
      <c r="Z318" s="551"/>
    </row>
    <row r="319" spans="1:26" ht="12.75" customHeight="1">
      <c r="A319" s="551"/>
      <c r="B319" s="551"/>
      <c r="C319" s="551"/>
      <c r="D319" s="551"/>
      <c r="E319" s="551"/>
      <c r="F319" s="551"/>
      <c r="G319" s="551"/>
      <c r="H319" s="551"/>
      <c r="I319" s="551"/>
      <c r="J319" s="551"/>
      <c r="K319" s="551"/>
      <c r="L319" s="551"/>
      <c r="M319" s="551"/>
      <c r="N319" s="551"/>
      <c r="O319" s="551"/>
      <c r="P319" s="551"/>
      <c r="Q319" s="551"/>
      <c r="R319" s="551"/>
      <c r="S319" s="551"/>
      <c r="T319" s="551"/>
      <c r="U319" s="551"/>
      <c r="V319" s="551"/>
      <c r="W319" s="551"/>
      <c r="X319" s="551"/>
      <c r="Y319" s="551"/>
      <c r="Z319" s="551"/>
    </row>
    <row r="320" spans="1:26" ht="12.75" customHeight="1">
      <c r="A320" s="551"/>
      <c r="B320" s="551"/>
      <c r="C320" s="551"/>
      <c r="D320" s="551"/>
      <c r="E320" s="551"/>
      <c r="F320" s="551"/>
      <c r="G320" s="551"/>
      <c r="H320" s="551"/>
      <c r="I320" s="551"/>
      <c r="J320" s="551"/>
      <c r="K320" s="551"/>
      <c r="L320" s="551"/>
      <c r="M320" s="551"/>
      <c r="N320" s="551"/>
      <c r="O320" s="551"/>
      <c r="P320" s="551"/>
      <c r="Q320" s="551"/>
      <c r="R320" s="551"/>
      <c r="S320" s="551"/>
      <c r="T320" s="551"/>
      <c r="U320" s="551"/>
      <c r="V320" s="551"/>
      <c r="W320" s="551"/>
      <c r="X320" s="551"/>
      <c r="Y320" s="551"/>
      <c r="Z320" s="551"/>
    </row>
    <row r="321" spans="1:26" ht="12.75" customHeight="1">
      <c r="A321" s="551"/>
      <c r="B321" s="551"/>
      <c r="C321" s="551"/>
      <c r="D321" s="551"/>
      <c r="E321" s="551"/>
      <c r="F321" s="551"/>
      <c r="G321" s="551"/>
      <c r="H321" s="551"/>
      <c r="I321" s="551"/>
      <c r="J321" s="551"/>
      <c r="K321" s="551"/>
      <c r="L321" s="551"/>
      <c r="M321" s="551"/>
      <c r="N321" s="551"/>
      <c r="O321" s="551"/>
      <c r="P321" s="551"/>
      <c r="Q321" s="551"/>
      <c r="R321" s="551"/>
      <c r="S321" s="551"/>
      <c r="T321" s="551"/>
      <c r="U321" s="551"/>
      <c r="V321" s="551"/>
      <c r="W321" s="551"/>
      <c r="X321" s="551"/>
      <c r="Y321" s="551"/>
      <c r="Z321" s="551"/>
    </row>
    <row r="322" spans="1:26" ht="12.75" customHeight="1">
      <c r="A322" s="551"/>
      <c r="B322" s="551"/>
      <c r="C322" s="551"/>
      <c r="D322" s="551"/>
      <c r="E322" s="551"/>
      <c r="F322" s="551"/>
      <c r="G322" s="551"/>
      <c r="H322" s="551"/>
      <c r="I322" s="551"/>
      <c r="J322" s="551"/>
      <c r="K322" s="551"/>
      <c r="L322" s="551"/>
      <c r="M322" s="551"/>
      <c r="N322" s="551"/>
      <c r="O322" s="551"/>
      <c r="P322" s="551"/>
      <c r="Q322" s="551"/>
      <c r="R322" s="551"/>
      <c r="S322" s="551"/>
      <c r="T322" s="551"/>
      <c r="U322" s="551"/>
      <c r="V322" s="551"/>
      <c r="W322" s="551"/>
      <c r="X322" s="551"/>
      <c r="Y322" s="551"/>
      <c r="Z322" s="551"/>
    </row>
    <row r="323" spans="1:26" ht="12.75" customHeight="1">
      <c r="A323" s="551"/>
      <c r="B323" s="551"/>
      <c r="C323" s="551"/>
      <c r="D323" s="551"/>
      <c r="E323" s="551"/>
      <c r="F323" s="551"/>
      <c r="G323" s="551"/>
      <c r="H323" s="551"/>
      <c r="I323" s="551"/>
      <c r="J323" s="551"/>
      <c r="K323" s="551"/>
      <c r="L323" s="551"/>
      <c r="M323" s="551"/>
      <c r="N323" s="551"/>
      <c r="O323" s="551"/>
      <c r="P323" s="551"/>
      <c r="Q323" s="551"/>
      <c r="R323" s="551"/>
      <c r="S323" s="551"/>
      <c r="T323" s="551"/>
      <c r="U323" s="551"/>
      <c r="V323" s="551"/>
      <c r="W323" s="551"/>
      <c r="X323" s="551"/>
      <c r="Y323" s="551"/>
      <c r="Z323" s="551"/>
    </row>
    <row r="324" spans="1:26" ht="12.75" customHeight="1">
      <c r="A324" s="551"/>
      <c r="B324" s="551"/>
      <c r="C324" s="551"/>
      <c r="D324" s="551"/>
      <c r="E324" s="551"/>
      <c r="F324" s="551"/>
      <c r="G324" s="551"/>
      <c r="H324" s="551"/>
      <c r="I324" s="551"/>
      <c r="J324" s="551"/>
      <c r="K324" s="551"/>
      <c r="L324" s="551"/>
      <c r="M324" s="551"/>
      <c r="N324" s="551"/>
      <c r="O324" s="551"/>
      <c r="P324" s="551"/>
      <c r="Q324" s="551"/>
      <c r="R324" s="551"/>
      <c r="S324" s="551"/>
      <c r="T324" s="551"/>
      <c r="U324" s="551"/>
      <c r="V324" s="551"/>
      <c r="W324" s="551"/>
      <c r="X324" s="551"/>
      <c r="Y324" s="551"/>
      <c r="Z324" s="551"/>
    </row>
    <row r="325" spans="1:26" ht="12.75" customHeight="1">
      <c r="A325" s="551"/>
      <c r="B325" s="551"/>
      <c r="C325" s="551"/>
      <c r="D325" s="551"/>
      <c r="E325" s="551"/>
      <c r="F325" s="551"/>
      <c r="G325" s="551"/>
      <c r="H325" s="551"/>
      <c r="I325" s="551"/>
      <c r="J325" s="551"/>
      <c r="K325" s="551"/>
      <c r="L325" s="551"/>
      <c r="M325" s="551"/>
      <c r="N325" s="551"/>
      <c r="O325" s="551"/>
      <c r="P325" s="551"/>
      <c r="Q325" s="551"/>
      <c r="R325" s="551"/>
      <c r="S325" s="551"/>
      <c r="T325" s="551"/>
      <c r="U325" s="551"/>
      <c r="V325" s="551"/>
      <c r="W325" s="551"/>
      <c r="X325" s="551"/>
      <c r="Y325" s="551"/>
      <c r="Z325" s="551"/>
    </row>
    <row r="326" spans="1:26" ht="12.75" customHeight="1">
      <c r="A326" s="551"/>
      <c r="B326" s="551"/>
      <c r="C326" s="551"/>
      <c r="D326" s="551"/>
      <c r="E326" s="551"/>
      <c r="F326" s="551"/>
      <c r="G326" s="551"/>
      <c r="H326" s="551"/>
      <c r="I326" s="551"/>
      <c r="J326" s="551"/>
      <c r="K326" s="551"/>
      <c r="L326" s="551"/>
      <c r="M326" s="551"/>
      <c r="N326" s="551"/>
      <c r="O326" s="551"/>
      <c r="P326" s="551"/>
      <c r="Q326" s="551"/>
      <c r="R326" s="551"/>
      <c r="S326" s="551"/>
      <c r="T326" s="551"/>
      <c r="U326" s="551"/>
      <c r="V326" s="551"/>
      <c r="W326" s="551"/>
      <c r="X326" s="551"/>
      <c r="Y326" s="551"/>
      <c r="Z326" s="551"/>
    </row>
    <row r="327" spans="1:26" ht="12.75" customHeight="1">
      <c r="A327" s="551"/>
      <c r="B327" s="551"/>
      <c r="C327" s="551"/>
      <c r="D327" s="551"/>
      <c r="E327" s="551"/>
      <c r="F327" s="551"/>
      <c r="G327" s="551"/>
      <c r="H327" s="551"/>
      <c r="I327" s="551"/>
      <c r="J327" s="551"/>
      <c r="K327" s="551"/>
      <c r="L327" s="551"/>
      <c r="M327" s="551"/>
      <c r="N327" s="551"/>
      <c r="O327" s="551"/>
      <c r="P327" s="551"/>
      <c r="Q327" s="551"/>
      <c r="R327" s="551"/>
      <c r="S327" s="551"/>
      <c r="T327" s="551"/>
      <c r="U327" s="551"/>
      <c r="V327" s="551"/>
      <c r="W327" s="551"/>
      <c r="X327" s="551"/>
      <c r="Y327" s="551"/>
      <c r="Z327" s="551"/>
    </row>
    <row r="328" spans="1:26" ht="12.75" customHeight="1">
      <c r="A328" s="551"/>
      <c r="B328" s="551"/>
      <c r="C328" s="551"/>
      <c r="D328" s="551"/>
      <c r="E328" s="551"/>
      <c r="F328" s="551"/>
      <c r="G328" s="551"/>
      <c r="H328" s="551"/>
      <c r="I328" s="551"/>
      <c r="J328" s="551"/>
      <c r="K328" s="551"/>
      <c r="L328" s="551"/>
      <c r="M328" s="551"/>
      <c r="N328" s="551"/>
      <c r="O328" s="551"/>
      <c r="P328" s="551"/>
      <c r="Q328" s="551"/>
      <c r="R328" s="551"/>
      <c r="S328" s="551"/>
      <c r="T328" s="551"/>
      <c r="U328" s="551"/>
      <c r="V328" s="551"/>
      <c r="W328" s="551"/>
      <c r="X328" s="551"/>
      <c r="Y328" s="551"/>
      <c r="Z328" s="551"/>
    </row>
    <row r="329" spans="1:26" ht="12.75" customHeight="1">
      <c r="A329" s="551"/>
      <c r="B329" s="551"/>
      <c r="C329" s="551"/>
      <c r="D329" s="551"/>
      <c r="E329" s="551"/>
      <c r="F329" s="551"/>
      <c r="G329" s="551"/>
      <c r="H329" s="551"/>
      <c r="I329" s="551"/>
      <c r="J329" s="551"/>
      <c r="K329" s="551"/>
      <c r="L329" s="551"/>
      <c r="M329" s="551"/>
      <c r="N329" s="551"/>
      <c r="O329" s="551"/>
      <c r="P329" s="551"/>
      <c r="Q329" s="551"/>
      <c r="R329" s="551"/>
      <c r="S329" s="551"/>
      <c r="T329" s="551"/>
      <c r="U329" s="551"/>
      <c r="V329" s="551"/>
      <c r="W329" s="551"/>
      <c r="X329" s="551"/>
      <c r="Y329" s="551"/>
      <c r="Z329" s="551"/>
    </row>
    <row r="330" spans="1:26" ht="12.75" customHeight="1">
      <c r="A330" s="551"/>
      <c r="B330" s="551"/>
      <c r="C330" s="551"/>
      <c r="D330" s="551"/>
      <c r="E330" s="551"/>
      <c r="F330" s="551"/>
      <c r="G330" s="551"/>
      <c r="H330" s="551"/>
      <c r="I330" s="551"/>
      <c r="J330" s="551"/>
      <c r="K330" s="551"/>
      <c r="L330" s="551"/>
      <c r="M330" s="551"/>
      <c r="N330" s="551"/>
      <c r="O330" s="551"/>
      <c r="P330" s="551"/>
      <c r="Q330" s="551"/>
      <c r="R330" s="551"/>
      <c r="S330" s="551"/>
      <c r="T330" s="551"/>
      <c r="U330" s="551"/>
      <c r="V330" s="551"/>
      <c r="W330" s="551"/>
      <c r="X330" s="551"/>
      <c r="Y330" s="551"/>
      <c r="Z330" s="551"/>
    </row>
    <row r="331" spans="1:26" ht="12.75" customHeight="1">
      <c r="A331" s="551"/>
      <c r="B331" s="551"/>
      <c r="C331" s="551"/>
      <c r="D331" s="551"/>
      <c r="E331" s="551"/>
      <c r="F331" s="551"/>
      <c r="G331" s="551"/>
      <c r="H331" s="551"/>
      <c r="I331" s="551"/>
      <c r="J331" s="551"/>
      <c r="K331" s="551"/>
      <c r="L331" s="551"/>
      <c r="M331" s="551"/>
      <c r="N331" s="551"/>
      <c r="O331" s="551"/>
      <c r="P331" s="551"/>
      <c r="Q331" s="551"/>
      <c r="R331" s="551"/>
      <c r="S331" s="551"/>
      <c r="T331" s="551"/>
      <c r="U331" s="551"/>
      <c r="V331" s="551"/>
      <c r="W331" s="551"/>
      <c r="X331" s="551"/>
      <c r="Y331" s="551"/>
      <c r="Z331" s="551"/>
    </row>
    <row r="332" spans="1:26" ht="12.75" customHeight="1">
      <c r="A332" s="551"/>
      <c r="B332" s="551"/>
      <c r="C332" s="551"/>
      <c r="D332" s="551"/>
      <c r="E332" s="551"/>
      <c r="F332" s="551"/>
      <c r="G332" s="551"/>
      <c r="H332" s="551"/>
      <c r="I332" s="551"/>
      <c r="J332" s="551"/>
      <c r="K332" s="551"/>
      <c r="L332" s="551"/>
      <c r="M332" s="551"/>
      <c r="N332" s="551"/>
      <c r="O332" s="551"/>
      <c r="P332" s="551"/>
      <c r="Q332" s="551"/>
      <c r="R332" s="551"/>
      <c r="S332" s="551"/>
      <c r="T332" s="551"/>
      <c r="U332" s="551"/>
      <c r="V332" s="551"/>
      <c r="W332" s="551"/>
      <c r="X332" s="551"/>
      <c r="Y332" s="551"/>
      <c r="Z332" s="551"/>
    </row>
    <row r="333" spans="1:26" ht="12.75" customHeight="1">
      <c r="A333" s="551"/>
      <c r="B333" s="551"/>
      <c r="C333" s="551"/>
      <c r="D333" s="551"/>
      <c r="E333" s="551"/>
      <c r="F333" s="551"/>
      <c r="G333" s="551"/>
      <c r="H333" s="551"/>
      <c r="I333" s="551"/>
      <c r="J333" s="551"/>
      <c r="K333" s="551"/>
      <c r="L333" s="551"/>
      <c r="M333" s="551"/>
      <c r="N333" s="551"/>
      <c r="O333" s="551"/>
      <c r="P333" s="551"/>
      <c r="Q333" s="551"/>
      <c r="R333" s="551"/>
      <c r="S333" s="551"/>
      <c r="T333" s="551"/>
      <c r="U333" s="551"/>
      <c r="V333" s="551"/>
      <c r="W333" s="551"/>
      <c r="X333" s="551"/>
      <c r="Y333" s="551"/>
      <c r="Z333" s="551"/>
    </row>
    <row r="334" spans="1:26" ht="12.75" customHeight="1">
      <c r="A334" s="551"/>
      <c r="B334" s="551"/>
      <c r="C334" s="551"/>
      <c r="D334" s="551"/>
      <c r="E334" s="551"/>
      <c r="F334" s="551"/>
      <c r="G334" s="551"/>
      <c r="H334" s="551"/>
      <c r="I334" s="551"/>
      <c r="J334" s="551"/>
      <c r="K334" s="551"/>
      <c r="L334" s="551"/>
      <c r="M334" s="551"/>
      <c r="N334" s="551"/>
      <c r="O334" s="551"/>
      <c r="P334" s="551"/>
      <c r="Q334" s="551"/>
      <c r="R334" s="551"/>
      <c r="S334" s="551"/>
      <c r="T334" s="551"/>
      <c r="U334" s="551"/>
      <c r="V334" s="551"/>
      <c r="W334" s="551"/>
      <c r="X334" s="551"/>
      <c r="Y334" s="551"/>
      <c r="Z334" s="551"/>
    </row>
    <row r="335" spans="1:26" ht="12.75" customHeight="1">
      <c r="A335" s="551"/>
      <c r="B335" s="551"/>
      <c r="C335" s="551"/>
      <c r="D335" s="551"/>
      <c r="E335" s="551"/>
      <c r="F335" s="551"/>
      <c r="G335" s="551"/>
      <c r="H335" s="551"/>
      <c r="I335" s="551"/>
      <c r="J335" s="551"/>
      <c r="K335" s="551"/>
      <c r="L335" s="551"/>
      <c r="M335" s="551"/>
      <c r="N335" s="551"/>
      <c r="O335" s="551"/>
      <c r="P335" s="551"/>
      <c r="Q335" s="551"/>
      <c r="R335" s="551"/>
      <c r="S335" s="551"/>
      <c r="T335" s="551"/>
      <c r="U335" s="551"/>
      <c r="V335" s="551"/>
      <c r="W335" s="551"/>
      <c r="X335" s="551"/>
      <c r="Y335" s="551"/>
      <c r="Z335" s="551"/>
    </row>
    <row r="336" spans="1:26" ht="12.75" customHeight="1">
      <c r="A336" s="551"/>
      <c r="B336" s="551"/>
      <c r="C336" s="551"/>
      <c r="D336" s="551"/>
      <c r="E336" s="551"/>
      <c r="F336" s="551"/>
      <c r="G336" s="551"/>
      <c r="H336" s="551"/>
      <c r="I336" s="551"/>
      <c r="J336" s="551"/>
      <c r="K336" s="551"/>
      <c r="L336" s="551"/>
      <c r="M336" s="551"/>
      <c r="N336" s="551"/>
      <c r="O336" s="551"/>
      <c r="P336" s="551"/>
      <c r="Q336" s="551"/>
      <c r="R336" s="551"/>
      <c r="S336" s="551"/>
      <c r="T336" s="551"/>
      <c r="U336" s="551"/>
      <c r="V336" s="551"/>
      <c r="W336" s="551"/>
      <c r="X336" s="551"/>
      <c r="Y336" s="551"/>
      <c r="Z336" s="551"/>
    </row>
    <row r="337" spans="1:26" ht="12.75" customHeight="1">
      <c r="A337" s="551"/>
      <c r="B337" s="551"/>
      <c r="C337" s="551"/>
      <c r="D337" s="551"/>
      <c r="E337" s="551"/>
      <c r="F337" s="551"/>
      <c r="G337" s="551"/>
      <c r="H337" s="551"/>
      <c r="I337" s="551"/>
      <c r="J337" s="551"/>
      <c r="K337" s="551"/>
      <c r="L337" s="551"/>
      <c r="M337" s="551"/>
      <c r="N337" s="551"/>
      <c r="O337" s="551"/>
      <c r="P337" s="551"/>
      <c r="Q337" s="551"/>
      <c r="R337" s="551"/>
      <c r="S337" s="551"/>
      <c r="T337" s="551"/>
      <c r="U337" s="551"/>
      <c r="V337" s="551"/>
      <c r="W337" s="551"/>
      <c r="X337" s="551"/>
      <c r="Y337" s="551"/>
      <c r="Z337" s="551"/>
    </row>
    <row r="338" spans="1:26" ht="12.75" customHeight="1">
      <c r="A338" s="551"/>
      <c r="B338" s="551"/>
      <c r="C338" s="551"/>
      <c r="D338" s="551"/>
      <c r="E338" s="551"/>
      <c r="F338" s="551"/>
      <c r="G338" s="551"/>
      <c r="H338" s="551"/>
      <c r="I338" s="551"/>
      <c r="J338" s="551"/>
      <c r="K338" s="551"/>
      <c r="L338" s="551"/>
      <c r="M338" s="551"/>
      <c r="N338" s="551"/>
      <c r="O338" s="551"/>
      <c r="P338" s="551"/>
      <c r="Q338" s="551"/>
      <c r="R338" s="551"/>
      <c r="S338" s="551"/>
      <c r="T338" s="551"/>
      <c r="U338" s="551"/>
      <c r="V338" s="551"/>
      <c r="W338" s="551"/>
      <c r="X338" s="551"/>
      <c r="Y338" s="551"/>
      <c r="Z338" s="551"/>
    </row>
    <row r="339" spans="1:26" ht="12.75" customHeight="1">
      <c r="A339" s="551"/>
      <c r="B339" s="551"/>
      <c r="C339" s="551"/>
      <c r="D339" s="551"/>
      <c r="E339" s="551"/>
      <c r="F339" s="551"/>
      <c r="G339" s="551"/>
      <c r="H339" s="551"/>
      <c r="I339" s="551"/>
      <c r="J339" s="551"/>
      <c r="K339" s="551"/>
      <c r="L339" s="551"/>
      <c r="M339" s="551"/>
      <c r="N339" s="551"/>
      <c r="O339" s="551"/>
      <c r="P339" s="551"/>
      <c r="Q339" s="551"/>
      <c r="R339" s="551"/>
      <c r="S339" s="551"/>
      <c r="T339" s="551"/>
      <c r="U339" s="551"/>
      <c r="V339" s="551"/>
      <c r="W339" s="551"/>
      <c r="X339" s="551"/>
      <c r="Y339" s="551"/>
      <c r="Z339" s="551"/>
    </row>
    <row r="340" spans="1:26" ht="12.75" customHeight="1">
      <c r="A340" s="551"/>
      <c r="B340" s="551"/>
      <c r="C340" s="551"/>
      <c r="D340" s="551"/>
      <c r="E340" s="551"/>
      <c r="F340" s="551"/>
      <c r="G340" s="551"/>
      <c r="H340" s="551"/>
      <c r="I340" s="551"/>
      <c r="J340" s="551"/>
      <c r="K340" s="551"/>
      <c r="L340" s="551"/>
      <c r="M340" s="551"/>
      <c r="N340" s="551"/>
      <c r="O340" s="551"/>
      <c r="P340" s="551"/>
      <c r="Q340" s="551"/>
      <c r="R340" s="551"/>
      <c r="S340" s="551"/>
      <c r="T340" s="551"/>
      <c r="U340" s="551"/>
      <c r="V340" s="551"/>
      <c r="W340" s="551"/>
      <c r="X340" s="551"/>
      <c r="Y340" s="551"/>
      <c r="Z340" s="551"/>
    </row>
    <row r="341" spans="1:26" ht="12.75" customHeight="1">
      <c r="A341" s="551"/>
      <c r="B341" s="551"/>
      <c r="C341" s="551"/>
      <c r="D341" s="551"/>
      <c r="E341" s="551"/>
      <c r="F341" s="551"/>
      <c r="G341" s="551"/>
      <c r="H341" s="551"/>
      <c r="I341" s="551"/>
      <c r="J341" s="551"/>
      <c r="K341" s="551"/>
      <c r="L341" s="551"/>
      <c r="M341" s="551"/>
      <c r="N341" s="551"/>
      <c r="O341" s="551"/>
      <c r="P341" s="551"/>
      <c r="Q341" s="551"/>
      <c r="R341" s="551"/>
      <c r="S341" s="551"/>
      <c r="T341" s="551"/>
      <c r="U341" s="551"/>
      <c r="V341" s="551"/>
      <c r="W341" s="551"/>
      <c r="X341" s="551"/>
      <c r="Y341" s="551"/>
      <c r="Z341" s="551"/>
    </row>
    <row r="342" spans="1:26" ht="12.75" customHeight="1">
      <c r="A342" s="551"/>
      <c r="B342" s="551"/>
      <c r="C342" s="551"/>
      <c r="D342" s="551"/>
      <c r="E342" s="551"/>
      <c r="F342" s="551"/>
      <c r="G342" s="551"/>
      <c r="H342" s="551"/>
      <c r="I342" s="551"/>
      <c r="J342" s="551"/>
      <c r="K342" s="551"/>
      <c r="L342" s="551"/>
      <c r="M342" s="551"/>
      <c r="N342" s="551"/>
      <c r="O342" s="551"/>
      <c r="P342" s="551"/>
      <c r="Q342" s="551"/>
      <c r="R342" s="551"/>
      <c r="S342" s="551"/>
      <c r="T342" s="551"/>
      <c r="U342" s="551"/>
      <c r="V342" s="551"/>
      <c r="W342" s="551"/>
      <c r="X342" s="551"/>
      <c r="Y342" s="551"/>
      <c r="Z342" s="551"/>
    </row>
    <row r="343" spans="1:26" ht="12.75" customHeight="1">
      <c r="A343" s="551"/>
      <c r="B343" s="551"/>
      <c r="C343" s="551"/>
      <c r="D343" s="551"/>
      <c r="E343" s="551"/>
      <c r="F343" s="551"/>
      <c r="G343" s="551"/>
      <c r="H343" s="551"/>
      <c r="I343" s="551"/>
      <c r="J343" s="551"/>
      <c r="K343" s="551"/>
      <c r="L343" s="551"/>
      <c r="M343" s="551"/>
      <c r="N343" s="551"/>
      <c r="O343" s="551"/>
      <c r="P343" s="551"/>
      <c r="Q343" s="551"/>
      <c r="R343" s="551"/>
      <c r="S343" s="551"/>
      <c r="T343" s="551"/>
      <c r="U343" s="551"/>
      <c r="V343" s="551"/>
      <c r="W343" s="551"/>
      <c r="X343" s="551"/>
      <c r="Y343" s="551"/>
      <c r="Z343" s="551"/>
    </row>
    <row r="344" spans="1:26" ht="12.75" customHeight="1">
      <c r="A344" s="551"/>
      <c r="B344" s="551"/>
      <c r="C344" s="551"/>
      <c r="D344" s="551"/>
      <c r="E344" s="551"/>
      <c r="F344" s="551"/>
      <c r="G344" s="551"/>
      <c r="H344" s="551"/>
      <c r="I344" s="551"/>
      <c r="J344" s="551"/>
      <c r="K344" s="551"/>
      <c r="L344" s="551"/>
      <c r="M344" s="551"/>
      <c r="N344" s="551"/>
      <c r="O344" s="551"/>
      <c r="P344" s="551"/>
      <c r="Q344" s="551"/>
      <c r="R344" s="551"/>
      <c r="S344" s="551"/>
      <c r="T344" s="551"/>
      <c r="U344" s="551"/>
      <c r="V344" s="551"/>
      <c r="W344" s="551"/>
      <c r="X344" s="551"/>
      <c r="Y344" s="551"/>
      <c r="Z344" s="551"/>
    </row>
    <row r="345" spans="1:26" ht="12.75" customHeight="1">
      <c r="A345" s="551"/>
      <c r="B345" s="551"/>
      <c r="C345" s="551"/>
      <c r="D345" s="551"/>
      <c r="E345" s="551"/>
      <c r="F345" s="551"/>
      <c r="G345" s="551"/>
      <c r="H345" s="551"/>
      <c r="I345" s="551"/>
      <c r="J345" s="551"/>
      <c r="K345" s="551"/>
      <c r="L345" s="551"/>
      <c r="M345" s="551"/>
      <c r="N345" s="551"/>
      <c r="O345" s="551"/>
      <c r="P345" s="551"/>
      <c r="Q345" s="551"/>
      <c r="R345" s="551"/>
      <c r="S345" s="551"/>
      <c r="T345" s="551"/>
      <c r="U345" s="551"/>
      <c r="V345" s="551"/>
      <c r="W345" s="551"/>
      <c r="X345" s="551"/>
      <c r="Y345" s="551"/>
      <c r="Z345" s="551"/>
    </row>
    <row r="346" spans="1:26" ht="12.75" customHeight="1">
      <c r="A346" s="551"/>
      <c r="B346" s="551"/>
      <c r="C346" s="551"/>
      <c r="D346" s="551"/>
      <c r="E346" s="551"/>
      <c r="F346" s="551"/>
      <c r="G346" s="551"/>
      <c r="H346" s="551"/>
      <c r="I346" s="551"/>
      <c r="J346" s="551"/>
      <c r="K346" s="551"/>
      <c r="L346" s="551"/>
      <c r="M346" s="551"/>
      <c r="N346" s="551"/>
      <c r="O346" s="551"/>
      <c r="P346" s="551"/>
      <c r="Q346" s="551"/>
      <c r="R346" s="551"/>
      <c r="S346" s="551"/>
      <c r="T346" s="551"/>
      <c r="U346" s="551"/>
      <c r="V346" s="551"/>
      <c r="W346" s="551"/>
      <c r="X346" s="551"/>
      <c r="Y346" s="551"/>
      <c r="Z346" s="551"/>
    </row>
    <row r="347" spans="1:26" ht="12.75" customHeight="1">
      <c r="A347" s="551"/>
      <c r="B347" s="551"/>
      <c r="C347" s="551"/>
      <c r="D347" s="551"/>
      <c r="E347" s="551"/>
      <c r="F347" s="551"/>
      <c r="G347" s="551"/>
      <c r="H347" s="551"/>
      <c r="I347" s="551"/>
      <c r="J347" s="551"/>
      <c r="K347" s="551"/>
      <c r="L347" s="551"/>
      <c r="M347" s="551"/>
      <c r="N347" s="551"/>
      <c r="O347" s="551"/>
      <c r="P347" s="551"/>
      <c r="Q347" s="551"/>
      <c r="R347" s="551"/>
      <c r="S347" s="551"/>
      <c r="T347" s="551"/>
      <c r="U347" s="551"/>
      <c r="V347" s="551"/>
      <c r="W347" s="551"/>
      <c r="X347" s="551"/>
      <c r="Y347" s="551"/>
      <c r="Z347" s="551"/>
    </row>
    <row r="348" spans="1:26" ht="12.75" customHeight="1">
      <c r="A348" s="551"/>
      <c r="B348" s="551"/>
      <c r="C348" s="551"/>
      <c r="D348" s="551"/>
      <c r="E348" s="551"/>
      <c r="F348" s="551"/>
      <c r="G348" s="551"/>
      <c r="H348" s="551"/>
      <c r="I348" s="551"/>
      <c r="J348" s="551"/>
      <c r="K348" s="551"/>
      <c r="L348" s="551"/>
      <c r="M348" s="551"/>
      <c r="N348" s="551"/>
      <c r="O348" s="551"/>
      <c r="P348" s="551"/>
      <c r="Q348" s="551"/>
      <c r="R348" s="551"/>
      <c r="S348" s="551"/>
      <c r="T348" s="551"/>
      <c r="U348" s="551"/>
      <c r="V348" s="551"/>
      <c r="W348" s="551"/>
      <c r="X348" s="551"/>
      <c r="Y348" s="551"/>
      <c r="Z348" s="551"/>
    </row>
    <row r="349" spans="1:26" ht="12.75" customHeight="1">
      <c r="A349" s="551"/>
      <c r="B349" s="551"/>
      <c r="C349" s="551"/>
      <c r="D349" s="551"/>
      <c r="E349" s="551"/>
      <c r="F349" s="551"/>
      <c r="G349" s="551"/>
      <c r="H349" s="551"/>
      <c r="I349" s="551"/>
      <c r="J349" s="551"/>
      <c r="K349" s="551"/>
      <c r="L349" s="551"/>
      <c r="M349" s="551"/>
      <c r="N349" s="551"/>
      <c r="O349" s="551"/>
      <c r="P349" s="551"/>
      <c r="Q349" s="551"/>
      <c r="R349" s="551"/>
      <c r="S349" s="551"/>
      <c r="T349" s="551"/>
      <c r="U349" s="551"/>
      <c r="V349" s="551"/>
      <c r="W349" s="551"/>
      <c r="X349" s="551"/>
      <c r="Y349" s="551"/>
      <c r="Z349" s="551"/>
    </row>
    <row r="350" spans="1:26" ht="12.75" customHeight="1">
      <c r="A350" s="551"/>
      <c r="B350" s="551"/>
      <c r="C350" s="551"/>
      <c r="D350" s="551"/>
      <c r="E350" s="551"/>
      <c r="F350" s="551"/>
      <c r="G350" s="551"/>
      <c r="H350" s="551"/>
      <c r="I350" s="551"/>
      <c r="J350" s="551"/>
      <c r="K350" s="551"/>
      <c r="L350" s="551"/>
      <c r="M350" s="551"/>
      <c r="N350" s="551"/>
      <c r="O350" s="551"/>
      <c r="P350" s="551"/>
      <c r="Q350" s="551"/>
      <c r="R350" s="551"/>
      <c r="S350" s="551"/>
      <c r="T350" s="551"/>
      <c r="U350" s="551"/>
      <c r="V350" s="551"/>
      <c r="W350" s="551"/>
      <c r="X350" s="551"/>
      <c r="Y350" s="551"/>
      <c r="Z350" s="551"/>
    </row>
    <row r="351" spans="1:26" ht="12.75" customHeight="1">
      <c r="A351" s="551"/>
      <c r="B351" s="551"/>
      <c r="C351" s="551"/>
      <c r="D351" s="551"/>
      <c r="E351" s="551"/>
      <c r="F351" s="551"/>
      <c r="G351" s="551"/>
      <c r="H351" s="551"/>
      <c r="I351" s="551"/>
      <c r="J351" s="551"/>
      <c r="K351" s="551"/>
      <c r="L351" s="551"/>
      <c r="M351" s="551"/>
      <c r="N351" s="551"/>
      <c r="O351" s="551"/>
      <c r="P351" s="551"/>
      <c r="Q351" s="551"/>
      <c r="R351" s="551"/>
      <c r="S351" s="551"/>
      <c r="T351" s="551"/>
      <c r="U351" s="551"/>
      <c r="V351" s="551"/>
      <c r="W351" s="551"/>
      <c r="X351" s="551"/>
      <c r="Y351" s="551"/>
      <c r="Z351" s="551"/>
    </row>
    <row r="352" spans="1:26" ht="12.75" customHeight="1">
      <c r="A352" s="551"/>
      <c r="B352" s="551"/>
      <c r="C352" s="551"/>
      <c r="D352" s="551"/>
      <c r="E352" s="551"/>
      <c r="F352" s="551"/>
      <c r="G352" s="551"/>
      <c r="H352" s="551"/>
      <c r="I352" s="551"/>
      <c r="J352" s="551"/>
      <c r="K352" s="551"/>
      <c r="L352" s="551"/>
      <c r="M352" s="551"/>
      <c r="N352" s="551"/>
      <c r="O352" s="551"/>
      <c r="P352" s="551"/>
      <c r="Q352" s="551"/>
      <c r="R352" s="551"/>
      <c r="S352" s="551"/>
      <c r="T352" s="551"/>
      <c r="U352" s="551"/>
      <c r="V352" s="551"/>
      <c r="W352" s="551"/>
      <c r="X352" s="551"/>
      <c r="Y352" s="551"/>
      <c r="Z352" s="551"/>
    </row>
    <row r="353" spans="1:26" ht="12.75" customHeight="1">
      <c r="A353" s="551"/>
      <c r="B353" s="551"/>
      <c r="C353" s="551"/>
      <c r="D353" s="551"/>
      <c r="E353" s="551"/>
      <c r="F353" s="551"/>
      <c r="G353" s="551"/>
      <c r="H353" s="551"/>
      <c r="I353" s="551"/>
      <c r="J353" s="551"/>
      <c r="K353" s="551"/>
      <c r="L353" s="551"/>
      <c r="M353" s="551"/>
      <c r="N353" s="551"/>
      <c r="O353" s="551"/>
      <c r="P353" s="551"/>
      <c r="Q353" s="551"/>
      <c r="R353" s="551"/>
      <c r="S353" s="551"/>
      <c r="T353" s="551"/>
      <c r="U353" s="551"/>
      <c r="V353" s="551"/>
      <c r="W353" s="551"/>
      <c r="X353" s="551"/>
      <c r="Y353" s="551"/>
      <c r="Z353" s="551"/>
    </row>
    <row r="354" spans="1:26" ht="12.75" customHeight="1">
      <c r="A354" s="551"/>
      <c r="B354" s="551"/>
      <c r="C354" s="551"/>
      <c r="D354" s="551"/>
      <c r="E354" s="551"/>
      <c r="F354" s="551"/>
      <c r="G354" s="551"/>
      <c r="H354" s="551"/>
      <c r="I354" s="551"/>
      <c r="J354" s="551"/>
      <c r="K354" s="551"/>
      <c r="L354" s="551"/>
      <c r="M354" s="551"/>
      <c r="N354" s="551"/>
      <c r="O354" s="551"/>
      <c r="P354" s="551"/>
      <c r="Q354" s="551"/>
      <c r="R354" s="551"/>
      <c r="S354" s="551"/>
      <c r="T354" s="551"/>
      <c r="U354" s="551"/>
      <c r="V354" s="551"/>
      <c r="W354" s="551"/>
      <c r="X354" s="551"/>
      <c r="Y354" s="551"/>
      <c r="Z354" s="551"/>
    </row>
    <row r="355" spans="1:26" ht="12.75" customHeight="1">
      <c r="A355" s="551"/>
      <c r="B355" s="551"/>
      <c r="C355" s="551"/>
      <c r="D355" s="551"/>
      <c r="E355" s="551"/>
      <c r="F355" s="551"/>
      <c r="G355" s="551"/>
      <c r="H355" s="551"/>
      <c r="I355" s="551"/>
      <c r="J355" s="551"/>
      <c r="K355" s="551"/>
      <c r="L355" s="551"/>
      <c r="M355" s="551"/>
      <c r="N355" s="551"/>
      <c r="O355" s="551"/>
      <c r="P355" s="551"/>
      <c r="Q355" s="551"/>
      <c r="R355" s="551"/>
      <c r="S355" s="551"/>
      <c r="T355" s="551"/>
      <c r="U355" s="551"/>
      <c r="V355" s="551"/>
      <c r="W355" s="551"/>
      <c r="X355" s="551"/>
      <c r="Y355" s="551"/>
      <c r="Z355" s="551"/>
    </row>
    <row r="356" spans="1:26" ht="12.75" customHeight="1">
      <c r="A356" s="551"/>
      <c r="B356" s="551"/>
      <c r="C356" s="551"/>
      <c r="D356" s="551"/>
      <c r="E356" s="551"/>
      <c r="F356" s="551"/>
      <c r="G356" s="551"/>
      <c r="H356" s="551"/>
      <c r="I356" s="551"/>
      <c r="J356" s="551"/>
      <c r="K356" s="551"/>
      <c r="L356" s="551"/>
      <c r="M356" s="551"/>
      <c r="N356" s="551"/>
      <c r="O356" s="551"/>
      <c r="P356" s="551"/>
      <c r="Q356" s="551"/>
      <c r="R356" s="551"/>
      <c r="S356" s="551"/>
      <c r="T356" s="551"/>
      <c r="U356" s="551"/>
      <c r="V356" s="551"/>
      <c r="W356" s="551"/>
      <c r="X356" s="551"/>
      <c r="Y356" s="551"/>
      <c r="Z356" s="551"/>
    </row>
    <row r="357" spans="1:26" ht="12.75" customHeight="1">
      <c r="A357" s="551"/>
      <c r="B357" s="551"/>
      <c r="C357" s="551"/>
      <c r="D357" s="551"/>
      <c r="E357" s="551"/>
      <c r="F357" s="551"/>
      <c r="G357" s="551"/>
      <c r="H357" s="551"/>
      <c r="I357" s="551"/>
      <c r="J357" s="551"/>
      <c r="K357" s="551"/>
      <c r="L357" s="551"/>
      <c r="M357" s="551"/>
      <c r="N357" s="551"/>
      <c r="O357" s="551"/>
      <c r="P357" s="551"/>
      <c r="Q357" s="551"/>
      <c r="R357" s="551"/>
      <c r="S357" s="551"/>
      <c r="T357" s="551"/>
      <c r="U357" s="551"/>
      <c r="V357" s="551"/>
      <c r="W357" s="551"/>
      <c r="X357" s="551"/>
      <c r="Y357" s="551"/>
      <c r="Z357" s="551"/>
    </row>
    <row r="358" spans="1:26" ht="12.75" customHeight="1">
      <c r="A358" s="551"/>
      <c r="B358" s="551"/>
      <c r="C358" s="551"/>
      <c r="D358" s="551"/>
      <c r="E358" s="551"/>
      <c r="F358" s="551"/>
      <c r="G358" s="551"/>
      <c r="H358" s="551"/>
      <c r="I358" s="551"/>
      <c r="J358" s="551"/>
      <c r="K358" s="551"/>
      <c r="L358" s="551"/>
      <c r="M358" s="551"/>
      <c r="N358" s="551"/>
      <c r="O358" s="551"/>
      <c r="P358" s="551"/>
      <c r="Q358" s="551"/>
      <c r="R358" s="551"/>
      <c r="S358" s="551"/>
      <c r="T358" s="551"/>
      <c r="U358" s="551"/>
      <c r="V358" s="551"/>
      <c r="W358" s="551"/>
      <c r="X358" s="551"/>
      <c r="Y358" s="551"/>
      <c r="Z358" s="551"/>
    </row>
    <row r="359" spans="1:26" ht="12.75" customHeight="1">
      <c r="A359" s="551"/>
      <c r="B359" s="551"/>
      <c r="C359" s="551"/>
      <c r="D359" s="551"/>
      <c r="E359" s="551"/>
      <c r="F359" s="551"/>
      <c r="G359" s="551"/>
      <c r="H359" s="551"/>
      <c r="I359" s="551"/>
      <c r="J359" s="551"/>
      <c r="K359" s="551"/>
      <c r="L359" s="551"/>
      <c r="M359" s="551"/>
      <c r="N359" s="551"/>
      <c r="O359" s="551"/>
      <c r="P359" s="551"/>
      <c r="Q359" s="551"/>
      <c r="R359" s="551"/>
      <c r="S359" s="551"/>
      <c r="T359" s="551"/>
      <c r="U359" s="551"/>
      <c r="V359" s="551"/>
      <c r="W359" s="551"/>
      <c r="X359" s="551"/>
      <c r="Y359" s="551"/>
      <c r="Z359" s="551"/>
    </row>
    <row r="360" spans="1:26" ht="12.75" customHeight="1">
      <c r="A360" s="551"/>
      <c r="B360" s="551"/>
      <c r="C360" s="551"/>
      <c r="D360" s="551"/>
      <c r="E360" s="551"/>
      <c r="F360" s="551"/>
      <c r="G360" s="551"/>
      <c r="H360" s="551"/>
      <c r="I360" s="551"/>
      <c r="J360" s="551"/>
      <c r="K360" s="551"/>
      <c r="L360" s="551"/>
      <c r="M360" s="551"/>
      <c r="N360" s="551"/>
      <c r="O360" s="551"/>
      <c r="P360" s="551"/>
      <c r="Q360" s="551"/>
      <c r="R360" s="551"/>
      <c r="S360" s="551"/>
      <c r="T360" s="551"/>
      <c r="U360" s="551"/>
      <c r="V360" s="551"/>
      <c r="W360" s="551"/>
      <c r="X360" s="551"/>
      <c r="Y360" s="551"/>
      <c r="Z360" s="551"/>
    </row>
    <row r="361" spans="1:26" ht="12.75" customHeight="1">
      <c r="A361" s="551"/>
      <c r="B361" s="551"/>
      <c r="C361" s="551"/>
      <c r="D361" s="551"/>
      <c r="E361" s="551"/>
      <c r="F361" s="551"/>
      <c r="G361" s="551"/>
      <c r="H361" s="551"/>
      <c r="I361" s="551"/>
      <c r="J361" s="551"/>
      <c r="K361" s="551"/>
      <c r="L361" s="551"/>
      <c r="M361" s="551"/>
      <c r="N361" s="551"/>
      <c r="O361" s="551"/>
      <c r="P361" s="551"/>
      <c r="Q361" s="551"/>
      <c r="R361" s="551"/>
      <c r="S361" s="551"/>
      <c r="T361" s="551"/>
      <c r="U361" s="551"/>
      <c r="V361" s="551"/>
      <c r="W361" s="551"/>
      <c r="X361" s="551"/>
      <c r="Y361" s="551"/>
      <c r="Z361" s="551"/>
    </row>
    <row r="362" spans="1:26" ht="12.75" customHeight="1">
      <c r="A362" s="551"/>
      <c r="B362" s="551"/>
      <c r="C362" s="551"/>
      <c r="D362" s="551"/>
      <c r="E362" s="551"/>
      <c r="F362" s="551"/>
      <c r="G362" s="551"/>
      <c r="H362" s="551"/>
      <c r="I362" s="551"/>
      <c r="J362" s="551"/>
      <c r="K362" s="551"/>
      <c r="L362" s="551"/>
      <c r="M362" s="551"/>
      <c r="N362" s="551"/>
      <c r="O362" s="551"/>
      <c r="P362" s="551"/>
      <c r="Q362" s="551"/>
      <c r="R362" s="551"/>
      <c r="S362" s="551"/>
      <c r="T362" s="551"/>
      <c r="U362" s="551"/>
      <c r="V362" s="551"/>
      <c r="W362" s="551"/>
      <c r="X362" s="551"/>
      <c r="Y362" s="551"/>
      <c r="Z362" s="551"/>
    </row>
    <row r="363" spans="1:26" ht="12.75" customHeight="1">
      <c r="A363" s="551"/>
      <c r="B363" s="551"/>
      <c r="C363" s="551"/>
      <c r="D363" s="551"/>
      <c r="E363" s="551"/>
      <c r="F363" s="551"/>
      <c r="G363" s="551"/>
      <c r="H363" s="551"/>
      <c r="I363" s="551"/>
      <c r="J363" s="551"/>
      <c r="K363" s="551"/>
      <c r="L363" s="551"/>
      <c r="M363" s="551"/>
      <c r="N363" s="551"/>
      <c r="O363" s="551"/>
      <c r="P363" s="551"/>
      <c r="Q363" s="551"/>
      <c r="R363" s="551"/>
      <c r="S363" s="551"/>
      <c r="T363" s="551"/>
      <c r="U363" s="551"/>
      <c r="V363" s="551"/>
      <c r="W363" s="551"/>
      <c r="X363" s="551"/>
      <c r="Y363" s="551"/>
      <c r="Z363" s="551"/>
    </row>
    <row r="364" spans="1:26" ht="12.75" customHeight="1">
      <c r="A364" s="551"/>
      <c r="B364" s="551"/>
      <c r="C364" s="551"/>
      <c r="D364" s="551"/>
      <c r="E364" s="551"/>
      <c r="F364" s="551"/>
      <c r="G364" s="551"/>
      <c r="H364" s="551"/>
      <c r="I364" s="551"/>
      <c r="J364" s="551"/>
      <c r="K364" s="551"/>
      <c r="L364" s="551"/>
      <c r="M364" s="551"/>
      <c r="N364" s="551"/>
      <c r="O364" s="551"/>
      <c r="P364" s="551"/>
      <c r="Q364" s="551"/>
      <c r="R364" s="551"/>
      <c r="S364" s="551"/>
      <c r="T364" s="551"/>
      <c r="U364" s="551"/>
      <c r="V364" s="551"/>
      <c r="W364" s="551"/>
      <c r="X364" s="551"/>
      <c r="Y364" s="551"/>
      <c r="Z364" s="551"/>
    </row>
    <row r="365" spans="1:26" ht="12.75" customHeight="1">
      <c r="A365" s="551"/>
      <c r="B365" s="551"/>
      <c r="C365" s="551"/>
      <c r="D365" s="551"/>
      <c r="E365" s="551"/>
      <c r="F365" s="551"/>
      <c r="G365" s="551"/>
      <c r="H365" s="551"/>
      <c r="I365" s="551"/>
      <c r="J365" s="551"/>
      <c r="K365" s="551"/>
      <c r="L365" s="551"/>
      <c r="M365" s="551"/>
      <c r="N365" s="551"/>
      <c r="O365" s="551"/>
      <c r="P365" s="551"/>
      <c r="Q365" s="551"/>
      <c r="R365" s="551"/>
      <c r="S365" s="551"/>
      <c r="T365" s="551"/>
      <c r="U365" s="551"/>
      <c r="V365" s="551"/>
      <c r="W365" s="551"/>
      <c r="X365" s="551"/>
      <c r="Y365" s="551"/>
      <c r="Z365" s="551"/>
    </row>
    <row r="366" spans="1:26" ht="12.75" customHeight="1">
      <c r="A366" s="551"/>
      <c r="B366" s="551"/>
      <c r="C366" s="551"/>
      <c r="D366" s="551"/>
      <c r="E366" s="551"/>
      <c r="F366" s="551"/>
      <c r="G366" s="551"/>
      <c r="H366" s="551"/>
      <c r="I366" s="551"/>
      <c r="J366" s="551"/>
      <c r="K366" s="551"/>
      <c r="L366" s="551"/>
      <c r="M366" s="551"/>
      <c r="N366" s="551"/>
      <c r="O366" s="551"/>
      <c r="P366" s="551"/>
      <c r="Q366" s="551"/>
      <c r="R366" s="551"/>
      <c r="S366" s="551"/>
      <c r="T366" s="551"/>
      <c r="U366" s="551"/>
      <c r="V366" s="551"/>
      <c r="W366" s="551"/>
      <c r="X366" s="551"/>
      <c r="Y366" s="551"/>
      <c r="Z366" s="551"/>
    </row>
    <row r="367" spans="1:26" ht="12.75" customHeight="1">
      <c r="A367" s="551"/>
      <c r="B367" s="551"/>
      <c r="C367" s="551"/>
      <c r="D367" s="551"/>
      <c r="E367" s="551"/>
      <c r="F367" s="551"/>
      <c r="G367" s="551"/>
      <c r="H367" s="551"/>
      <c r="I367" s="551"/>
      <c r="J367" s="551"/>
      <c r="K367" s="551"/>
      <c r="L367" s="551"/>
      <c r="M367" s="551"/>
      <c r="N367" s="551"/>
      <c r="O367" s="551"/>
      <c r="P367" s="551"/>
      <c r="Q367" s="551"/>
      <c r="R367" s="551"/>
      <c r="S367" s="551"/>
      <c r="T367" s="551"/>
      <c r="U367" s="551"/>
      <c r="V367" s="551"/>
      <c r="W367" s="551"/>
      <c r="X367" s="551"/>
      <c r="Y367" s="551"/>
      <c r="Z367" s="551"/>
    </row>
    <row r="368" spans="1:26" ht="12.75" customHeight="1">
      <c r="A368" s="551"/>
      <c r="B368" s="551"/>
      <c r="C368" s="551"/>
      <c r="D368" s="551"/>
      <c r="E368" s="551"/>
      <c r="F368" s="551"/>
      <c r="G368" s="551"/>
      <c r="H368" s="551"/>
      <c r="I368" s="551"/>
      <c r="J368" s="551"/>
      <c r="K368" s="551"/>
      <c r="L368" s="551"/>
      <c r="M368" s="551"/>
      <c r="N368" s="551"/>
      <c r="O368" s="551"/>
      <c r="P368" s="551"/>
      <c r="Q368" s="551"/>
      <c r="R368" s="551"/>
      <c r="S368" s="551"/>
      <c r="T368" s="551"/>
      <c r="U368" s="551"/>
      <c r="V368" s="551"/>
      <c r="W368" s="551"/>
      <c r="X368" s="551"/>
      <c r="Y368" s="551"/>
      <c r="Z368" s="551"/>
    </row>
    <row r="369" spans="1:26" ht="12.75" customHeight="1">
      <c r="A369" s="551"/>
      <c r="B369" s="551"/>
      <c r="C369" s="551"/>
      <c r="D369" s="551"/>
      <c r="E369" s="551"/>
      <c r="F369" s="551"/>
      <c r="G369" s="551"/>
      <c r="H369" s="551"/>
      <c r="I369" s="551"/>
      <c r="J369" s="551"/>
      <c r="K369" s="551"/>
      <c r="L369" s="551"/>
      <c r="M369" s="551"/>
      <c r="N369" s="551"/>
      <c r="O369" s="551"/>
      <c r="P369" s="551"/>
      <c r="Q369" s="551"/>
      <c r="R369" s="551"/>
      <c r="S369" s="551"/>
      <c r="T369" s="551"/>
      <c r="U369" s="551"/>
      <c r="V369" s="551"/>
      <c r="W369" s="551"/>
      <c r="X369" s="551"/>
      <c r="Y369" s="551"/>
      <c r="Z369" s="551"/>
    </row>
    <row r="370" spans="1:26" ht="12.75" customHeight="1">
      <c r="A370" s="551"/>
      <c r="B370" s="551"/>
      <c r="C370" s="551"/>
      <c r="D370" s="551"/>
      <c r="E370" s="551"/>
      <c r="F370" s="551"/>
      <c r="G370" s="551"/>
      <c r="H370" s="551"/>
      <c r="I370" s="551"/>
      <c r="J370" s="551"/>
      <c r="K370" s="551"/>
      <c r="L370" s="551"/>
      <c r="M370" s="551"/>
      <c r="N370" s="551"/>
      <c r="O370" s="551"/>
      <c r="P370" s="551"/>
      <c r="Q370" s="551"/>
      <c r="R370" s="551"/>
      <c r="S370" s="551"/>
      <c r="T370" s="551"/>
      <c r="U370" s="551"/>
      <c r="V370" s="551"/>
      <c r="W370" s="551"/>
      <c r="X370" s="551"/>
      <c r="Y370" s="551"/>
      <c r="Z370" s="551"/>
    </row>
    <row r="371" spans="1:26" ht="12.75" customHeight="1">
      <c r="A371" s="551"/>
      <c r="B371" s="551"/>
      <c r="C371" s="551"/>
      <c r="D371" s="551"/>
      <c r="E371" s="551"/>
      <c r="F371" s="551"/>
      <c r="G371" s="551"/>
      <c r="H371" s="551"/>
      <c r="I371" s="551"/>
      <c r="J371" s="551"/>
      <c r="K371" s="551"/>
      <c r="L371" s="551"/>
      <c r="M371" s="551"/>
      <c r="N371" s="551"/>
      <c r="O371" s="551"/>
      <c r="P371" s="551"/>
      <c r="Q371" s="551"/>
      <c r="R371" s="551"/>
      <c r="S371" s="551"/>
      <c r="T371" s="551"/>
      <c r="U371" s="551"/>
      <c r="V371" s="551"/>
      <c r="W371" s="551"/>
      <c r="X371" s="551"/>
      <c r="Y371" s="551"/>
      <c r="Z371" s="551"/>
    </row>
    <row r="372" spans="1:26" ht="12.75" customHeight="1">
      <c r="A372" s="551"/>
      <c r="B372" s="551"/>
      <c r="C372" s="551"/>
      <c r="D372" s="551"/>
      <c r="E372" s="551"/>
      <c r="F372" s="551"/>
      <c r="G372" s="551"/>
      <c r="H372" s="551"/>
      <c r="I372" s="551"/>
      <c r="J372" s="551"/>
      <c r="K372" s="551"/>
      <c r="L372" s="551"/>
      <c r="M372" s="551"/>
      <c r="N372" s="551"/>
      <c r="O372" s="551"/>
      <c r="P372" s="551"/>
      <c r="Q372" s="551"/>
      <c r="R372" s="551"/>
      <c r="S372" s="551"/>
      <c r="T372" s="551"/>
      <c r="U372" s="551"/>
      <c r="V372" s="551"/>
      <c r="W372" s="551"/>
      <c r="X372" s="551"/>
      <c r="Y372" s="551"/>
      <c r="Z372" s="551"/>
    </row>
    <row r="373" spans="1:26" ht="12.75" customHeight="1">
      <c r="A373" s="551"/>
      <c r="B373" s="551"/>
      <c r="C373" s="551"/>
      <c r="D373" s="551"/>
      <c r="E373" s="551"/>
      <c r="F373" s="551"/>
      <c r="G373" s="551"/>
      <c r="H373" s="551"/>
      <c r="I373" s="551"/>
      <c r="J373" s="551"/>
      <c r="K373" s="551"/>
      <c r="L373" s="551"/>
      <c r="M373" s="551"/>
      <c r="N373" s="551"/>
      <c r="O373" s="551"/>
      <c r="P373" s="551"/>
      <c r="Q373" s="551"/>
      <c r="R373" s="551"/>
      <c r="S373" s="551"/>
      <c r="T373" s="551"/>
      <c r="U373" s="551"/>
      <c r="V373" s="551"/>
      <c r="W373" s="551"/>
      <c r="X373" s="551"/>
      <c r="Y373" s="551"/>
      <c r="Z373" s="551"/>
    </row>
    <row r="374" spans="1:26" ht="12.75" customHeight="1">
      <c r="A374" s="551"/>
      <c r="B374" s="551"/>
      <c r="C374" s="551"/>
      <c r="D374" s="551"/>
      <c r="E374" s="551"/>
      <c r="F374" s="551"/>
      <c r="G374" s="551"/>
      <c r="H374" s="551"/>
      <c r="I374" s="551"/>
      <c r="J374" s="551"/>
      <c r="K374" s="551"/>
      <c r="L374" s="551"/>
      <c r="M374" s="551"/>
      <c r="N374" s="551"/>
      <c r="O374" s="551"/>
      <c r="P374" s="551"/>
      <c r="Q374" s="551"/>
      <c r="R374" s="551"/>
      <c r="S374" s="551"/>
      <c r="T374" s="551"/>
      <c r="U374" s="551"/>
      <c r="V374" s="551"/>
      <c r="W374" s="551"/>
      <c r="X374" s="551"/>
      <c r="Y374" s="551"/>
      <c r="Z374" s="551"/>
    </row>
    <row r="375" spans="1:26" ht="12.75" customHeight="1">
      <c r="A375" s="551"/>
      <c r="B375" s="551"/>
      <c r="C375" s="551"/>
      <c r="D375" s="551"/>
      <c r="E375" s="551"/>
      <c r="F375" s="551"/>
      <c r="G375" s="551"/>
      <c r="H375" s="551"/>
      <c r="I375" s="551"/>
      <c r="J375" s="551"/>
      <c r="K375" s="551"/>
      <c r="L375" s="551"/>
      <c r="M375" s="551"/>
      <c r="N375" s="551"/>
      <c r="O375" s="551"/>
      <c r="P375" s="551"/>
      <c r="Q375" s="551"/>
      <c r="R375" s="551"/>
      <c r="S375" s="551"/>
      <c r="T375" s="551"/>
      <c r="U375" s="551"/>
      <c r="V375" s="551"/>
      <c r="W375" s="551"/>
      <c r="X375" s="551"/>
      <c r="Y375" s="551"/>
      <c r="Z375" s="551"/>
    </row>
    <row r="376" spans="1:26" ht="12.75" customHeight="1">
      <c r="A376" s="551"/>
      <c r="B376" s="551"/>
      <c r="C376" s="551"/>
      <c r="D376" s="551"/>
      <c r="E376" s="551"/>
      <c r="F376" s="551"/>
      <c r="G376" s="551"/>
      <c r="H376" s="551"/>
      <c r="I376" s="551"/>
      <c r="J376" s="551"/>
      <c r="K376" s="551"/>
      <c r="L376" s="551"/>
      <c r="M376" s="551"/>
      <c r="N376" s="551"/>
      <c r="O376" s="551"/>
      <c r="P376" s="551"/>
      <c r="Q376" s="551"/>
      <c r="R376" s="551"/>
      <c r="S376" s="551"/>
      <c r="T376" s="551"/>
      <c r="U376" s="551"/>
      <c r="V376" s="551"/>
      <c r="W376" s="551"/>
      <c r="X376" s="551"/>
      <c r="Y376" s="551"/>
      <c r="Z376" s="551"/>
    </row>
    <row r="377" spans="1:26" ht="12.75" customHeight="1">
      <c r="A377" s="551"/>
      <c r="B377" s="551"/>
      <c r="C377" s="551"/>
      <c r="D377" s="551"/>
      <c r="E377" s="551"/>
      <c r="F377" s="551"/>
      <c r="G377" s="551"/>
      <c r="H377" s="551"/>
      <c r="I377" s="551"/>
      <c r="J377" s="551"/>
      <c r="K377" s="551"/>
      <c r="L377" s="551"/>
      <c r="M377" s="551"/>
      <c r="N377" s="551"/>
      <c r="O377" s="551"/>
      <c r="P377" s="551"/>
      <c r="Q377" s="551"/>
      <c r="R377" s="551"/>
      <c r="S377" s="551"/>
      <c r="T377" s="551"/>
      <c r="U377" s="551"/>
      <c r="V377" s="551"/>
      <c r="W377" s="551"/>
      <c r="X377" s="551"/>
      <c r="Y377" s="551"/>
      <c r="Z377" s="551"/>
    </row>
    <row r="378" spans="1:26" ht="12.75" customHeight="1">
      <c r="A378" s="551"/>
      <c r="B378" s="551"/>
      <c r="C378" s="551"/>
      <c r="D378" s="551"/>
      <c r="E378" s="551"/>
      <c r="F378" s="551"/>
      <c r="G378" s="551"/>
      <c r="H378" s="551"/>
      <c r="I378" s="551"/>
      <c r="J378" s="551"/>
      <c r="K378" s="551"/>
      <c r="L378" s="551"/>
      <c r="M378" s="551"/>
      <c r="N378" s="551"/>
      <c r="O378" s="551"/>
      <c r="P378" s="551"/>
      <c r="Q378" s="551"/>
      <c r="R378" s="551"/>
      <c r="S378" s="551"/>
      <c r="T378" s="551"/>
      <c r="U378" s="551"/>
      <c r="V378" s="551"/>
      <c r="W378" s="551"/>
      <c r="X378" s="551"/>
      <c r="Y378" s="551"/>
      <c r="Z378" s="551"/>
    </row>
    <row r="379" spans="1:26" ht="12.75" customHeight="1">
      <c r="A379" s="551"/>
      <c r="B379" s="551"/>
      <c r="C379" s="551"/>
      <c r="D379" s="551"/>
      <c r="E379" s="551"/>
      <c r="F379" s="551"/>
      <c r="G379" s="551"/>
      <c r="H379" s="551"/>
      <c r="I379" s="551"/>
      <c r="J379" s="551"/>
      <c r="K379" s="551"/>
      <c r="L379" s="551"/>
      <c r="M379" s="551"/>
      <c r="N379" s="551"/>
      <c r="O379" s="551"/>
      <c r="P379" s="551"/>
      <c r="Q379" s="551"/>
      <c r="R379" s="551"/>
      <c r="S379" s="551"/>
      <c r="T379" s="551"/>
      <c r="U379" s="551"/>
      <c r="V379" s="551"/>
      <c r="W379" s="551"/>
      <c r="X379" s="551"/>
      <c r="Y379" s="551"/>
      <c r="Z379" s="551"/>
    </row>
    <row r="380" spans="1:26" ht="12.75" customHeight="1">
      <c r="A380" s="551"/>
      <c r="B380" s="551"/>
      <c r="C380" s="551"/>
      <c r="D380" s="551"/>
      <c r="E380" s="551"/>
      <c r="F380" s="551"/>
      <c r="G380" s="551"/>
      <c r="H380" s="551"/>
      <c r="I380" s="551"/>
      <c r="J380" s="551"/>
      <c r="K380" s="551"/>
      <c r="L380" s="551"/>
      <c r="M380" s="551"/>
      <c r="N380" s="551"/>
      <c r="O380" s="551"/>
      <c r="P380" s="551"/>
      <c r="Q380" s="551"/>
      <c r="R380" s="551"/>
      <c r="S380" s="551"/>
      <c r="T380" s="551"/>
      <c r="U380" s="551"/>
      <c r="V380" s="551"/>
      <c r="W380" s="551"/>
      <c r="X380" s="551"/>
      <c r="Y380" s="551"/>
      <c r="Z380" s="551"/>
    </row>
    <row r="381" spans="1:26" ht="12.75" customHeight="1">
      <c r="A381" s="551"/>
      <c r="B381" s="551"/>
      <c r="C381" s="551"/>
      <c r="D381" s="551"/>
      <c r="E381" s="551"/>
      <c r="F381" s="551"/>
      <c r="G381" s="551"/>
      <c r="H381" s="551"/>
      <c r="I381" s="551"/>
      <c r="J381" s="551"/>
      <c r="K381" s="551"/>
      <c r="L381" s="551"/>
      <c r="M381" s="551"/>
      <c r="N381" s="551"/>
      <c r="O381" s="551"/>
      <c r="P381" s="551"/>
      <c r="Q381" s="551"/>
      <c r="R381" s="551"/>
      <c r="S381" s="551"/>
      <c r="T381" s="551"/>
      <c r="U381" s="551"/>
      <c r="V381" s="551"/>
      <c r="W381" s="551"/>
      <c r="X381" s="551"/>
      <c r="Y381" s="551"/>
      <c r="Z381" s="551"/>
    </row>
    <row r="382" spans="1:26" ht="12.75" customHeight="1">
      <c r="A382" s="551"/>
      <c r="B382" s="551"/>
      <c r="C382" s="551"/>
      <c r="D382" s="551"/>
      <c r="E382" s="551"/>
      <c r="F382" s="551"/>
      <c r="G382" s="551"/>
      <c r="H382" s="551"/>
      <c r="I382" s="551"/>
      <c r="J382" s="551"/>
      <c r="K382" s="551"/>
      <c r="L382" s="551"/>
      <c r="M382" s="551"/>
      <c r="N382" s="551"/>
      <c r="O382" s="551"/>
      <c r="P382" s="551"/>
      <c r="Q382" s="551"/>
      <c r="R382" s="551"/>
      <c r="S382" s="551"/>
      <c r="T382" s="551"/>
      <c r="U382" s="551"/>
      <c r="V382" s="551"/>
      <c r="W382" s="551"/>
      <c r="X382" s="551"/>
      <c r="Y382" s="551"/>
      <c r="Z382" s="551"/>
    </row>
    <row r="383" spans="1:26" ht="12.75" customHeight="1">
      <c r="A383" s="551"/>
      <c r="B383" s="551"/>
      <c r="C383" s="551"/>
      <c r="D383" s="551"/>
      <c r="E383" s="551"/>
      <c r="F383" s="551"/>
      <c r="G383" s="551"/>
      <c r="H383" s="551"/>
      <c r="I383" s="551"/>
      <c r="J383" s="551"/>
      <c r="K383" s="551"/>
      <c r="L383" s="551"/>
      <c r="M383" s="551"/>
      <c r="N383" s="551"/>
      <c r="O383" s="551"/>
      <c r="P383" s="551"/>
      <c r="Q383" s="551"/>
      <c r="R383" s="551"/>
      <c r="S383" s="551"/>
      <c r="T383" s="551"/>
      <c r="U383" s="551"/>
      <c r="V383" s="551"/>
      <c r="W383" s="551"/>
      <c r="X383" s="551"/>
      <c r="Y383" s="551"/>
      <c r="Z383" s="551"/>
    </row>
    <row r="384" spans="1:26" ht="12.75" customHeight="1">
      <c r="A384" s="551"/>
      <c r="B384" s="551"/>
      <c r="C384" s="551"/>
      <c r="D384" s="551"/>
      <c r="E384" s="551"/>
      <c r="F384" s="551"/>
      <c r="G384" s="551"/>
      <c r="H384" s="551"/>
      <c r="I384" s="551"/>
      <c r="J384" s="551"/>
      <c r="K384" s="551"/>
      <c r="L384" s="551"/>
      <c r="M384" s="551"/>
      <c r="N384" s="551"/>
      <c r="O384" s="551"/>
      <c r="P384" s="551"/>
      <c r="Q384" s="551"/>
      <c r="R384" s="551"/>
      <c r="S384" s="551"/>
      <c r="T384" s="551"/>
      <c r="U384" s="551"/>
      <c r="V384" s="551"/>
      <c r="W384" s="551"/>
      <c r="X384" s="551"/>
      <c r="Y384" s="551"/>
      <c r="Z384" s="551"/>
    </row>
    <row r="385" spans="1:26" ht="12.75" customHeight="1">
      <c r="A385" s="551"/>
      <c r="B385" s="551"/>
      <c r="C385" s="551"/>
      <c r="D385" s="551"/>
      <c r="E385" s="551"/>
      <c r="F385" s="551"/>
      <c r="G385" s="551"/>
      <c r="H385" s="551"/>
      <c r="I385" s="551"/>
      <c r="J385" s="551"/>
      <c r="K385" s="551"/>
      <c r="L385" s="551"/>
      <c r="M385" s="551"/>
      <c r="N385" s="551"/>
      <c r="O385" s="551"/>
      <c r="P385" s="551"/>
      <c r="Q385" s="551"/>
      <c r="R385" s="551"/>
      <c r="S385" s="551"/>
      <c r="T385" s="551"/>
      <c r="U385" s="551"/>
      <c r="V385" s="551"/>
      <c r="W385" s="551"/>
      <c r="X385" s="551"/>
      <c r="Y385" s="551"/>
      <c r="Z385" s="551"/>
    </row>
    <row r="386" spans="1:26" ht="12.75" customHeight="1">
      <c r="A386" s="551"/>
      <c r="B386" s="551"/>
      <c r="C386" s="551"/>
      <c r="D386" s="551"/>
      <c r="E386" s="551"/>
      <c r="F386" s="551"/>
      <c r="G386" s="551"/>
      <c r="H386" s="551"/>
      <c r="I386" s="551"/>
      <c r="J386" s="551"/>
      <c r="K386" s="551"/>
      <c r="L386" s="551"/>
      <c r="M386" s="551"/>
      <c r="N386" s="551"/>
      <c r="O386" s="551"/>
      <c r="P386" s="551"/>
      <c r="Q386" s="551"/>
      <c r="R386" s="551"/>
      <c r="S386" s="551"/>
      <c r="T386" s="551"/>
      <c r="U386" s="551"/>
      <c r="V386" s="551"/>
      <c r="W386" s="551"/>
      <c r="X386" s="551"/>
      <c r="Y386" s="551"/>
      <c r="Z386" s="551"/>
    </row>
    <row r="387" spans="1:26" ht="12.75" customHeight="1">
      <c r="A387" s="551"/>
      <c r="B387" s="551"/>
      <c r="C387" s="551"/>
      <c r="D387" s="551"/>
      <c r="E387" s="551"/>
      <c r="F387" s="551"/>
      <c r="G387" s="551"/>
      <c r="H387" s="551"/>
      <c r="I387" s="551"/>
      <c r="J387" s="551"/>
      <c r="K387" s="551"/>
      <c r="L387" s="551"/>
      <c r="M387" s="551"/>
      <c r="N387" s="551"/>
      <c r="O387" s="551"/>
      <c r="P387" s="551"/>
      <c r="Q387" s="551"/>
      <c r="R387" s="551"/>
      <c r="S387" s="551"/>
      <c r="T387" s="551"/>
      <c r="U387" s="551"/>
      <c r="V387" s="551"/>
      <c r="W387" s="551"/>
      <c r="X387" s="551"/>
      <c r="Y387" s="551"/>
      <c r="Z387" s="551"/>
    </row>
    <row r="388" spans="1:26" ht="12.75" customHeight="1">
      <c r="A388" s="551"/>
      <c r="B388" s="551"/>
      <c r="C388" s="551"/>
      <c r="D388" s="551"/>
      <c r="E388" s="551"/>
      <c r="F388" s="551"/>
      <c r="G388" s="551"/>
      <c r="H388" s="551"/>
      <c r="I388" s="551"/>
      <c r="J388" s="551"/>
      <c r="K388" s="551"/>
      <c r="L388" s="551"/>
      <c r="M388" s="551"/>
      <c r="N388" s="551"/>
      <c r="O388" s="551"/>
      <c r="P388" s="551"/>
      <c r="Q388" s="551"/>
      <c r="R388" s="551"/>
      <c r="S388" s="551"/>
      <c r="T388" s="551"/>
      <c r="U388" s="551"/>
      <c r="V388" s="551"/>
      <c r="W388" s="551"/>
      <c r="X388" s="551"/>
      <c r="Y388" s="551"/>
      <c r="Z388" s="551"/>
    </row>
    <row r="389" spans="1:26" ht="12.75" customHeight="1">
      <c r="A389" s="551"/>
      <c r="B389" s="551"/>
      <c r="C389" s="551"/>
      <c r="D389" s="551"/>
      <c r="E389" s="551"/>
      <c r="F389" s="551"/>
      <c r="G389" s="551"/>
      <c r="H389" s="551"/>
      <c r="I389" s="551"/>
      <c r="J389" s="551"/>
      <c r="K389" s="551"/>
      <c r="L389" s="551"/>
      <c r="M389" s="551"/>
      <c r="N389" s="551"/>
      <c r="O389" s="551"/>
      <c r="P389" s="551"/>
      <c r="Q389" s="551"/>
      <c r="R389" s="551"/>
      <c r="S389" s="551"/>
      <c r="T389" s="551"/>
      <c r="U389" s="551"/>
      <c r="V389" s="551"/>
      <c r="W389" s="551"/>
      <c r="X389" s="551"/>
      <c r="Y389" s="551"/>
      <c r="Z389" s="551"/>
    </row>
    <row r="390" spans="1:26" ht="12.75" customHeight="1">
      <c r="A390" s="551"/>
      <c r="B390" s="551"/>
      <c r="C390" s="551"/>
      <c r="D390" s="551"/>
      <c r="E390" s="551"/>
      <c r="F390" s="551"/>
      <c r="G390" s="551"/>
      <c r="H390" s="551"/>
      <c r="I390" s="551"/>
      <c r="J390" s="551"/>
      <c r="K390" s="551"/>
      <c r="L390" s="551"/>
      <c r="M390" s="551"/>
      <c r="N390" s="551"/>
      <c r="O390" s="551"/>
      <c r="P390" s="551"/>
      <c r="Q390" s="551"/>
      <c r="R390" s="551"/>
      <c r="S390" s="551"/>
      <c r="T390" s="551"/>
      <c r="U390" s="551"/>
      <c r="V390" s="551"/>
      <c r="W390" s="551"/>
      <c r="X390" s="551"/>
      <c r="Y390" s="551"/>
      <c r="Z390" s="551"/>
    </row>
    <row r="391" spans="1:26" ht="12.75" customHeight="1">
      <c r="A391" s="551"/>
      <c r="B391" s="551"/>
      <c r="C391" s="551"/>
      <c r="D391" s="551"/>
      <c r="E391" s="551"/>
      <c r="F391" s="551"/>
      <c r="G391" s="551"/>
      <c r="H391" s="551"/>
      <c r="I391" s="551"/>
      <c r="J391" s="551"/>
      <c r="K391" s="551"/>
      <c r="L391" s="551"/>
      <c r="M391" s="551"/>
      <c r="N391" s="551"/>
      <c r="O391" s="551"/>
      <c r="P391" s="551"/>
      <c r="Q391" s="551"/>
      <c r="R391" s="551"/>
      <c r="S391" s="551"/>
      <c r="T391" s="551"/>
      <c r="U391" s="551"/>
      <c r="V391" s="551"/>
      <c r="W391" s="551"/>
      <c r="X391" s="551"/>
      <c r="Y391" s="551"/>
      <c r="Z391" s="551"/>
    </row>
    <row r="392" spans="1:26" ht="12.75" customHeight="1">
      <c r="A392" s="551"/>
      <c r="B392" s="551"/>
      <c r="C392" s="551"/>
      <c r="D392" s="551"/>
      <c r="E392" s="551"/>
      <c r="F392" s="551"/>
      <c r="G392" s="551"/>
      <c r="H392" s="551"/>
      <c r="I392" s="551"/>
      <c r="J392" s="551"/>
      <c r="K392" s="551"/>
      <c r="L392" s="551"/>
      <c r="M392" s="551"/>
      <c r="N392" s="551"/>
      <c r="O392" s="551"/>
      <c r="P392" s="551"/>
      <c r="Q392" s="551"/>
      <c r="R392" s="551"/>
      <c r="S392" s="551"/>
      <c r="T392" s="551"/>
      <c r="U392" s="551"/>
      <c r="V392" s="551"/>
      <c r="W392" s="551"/>
      <c r="X392" s="551"/>
      <c r="Y392" s="551"/>
      <c r="Z392" s="551"/>
    </row>
    <row r="393" spans="1:26" ht="12.75" customHeight="1">
      <c r="A393" s="551"/>
      <c r="B393" s="551"/>
      <c r="C393" s="551"/>
      <c r="D393" s="551"/>
      <c r="E393" s="551"/>
      <c r="F393" s="551"/>
      <c r="G393" s="551"/>
      <c r="H393" s="551"/>
      <c r="I393" s="551"/>
      <c r="J393" s="551"/>
      <c r="K393" s="551"/>
      <c r="L393" s="551"/>
      <c r="M393" s="551"/>
      <c r="N393" s="551"/>
      <c r="O393" s="551"/>
      <c r="P393" s="551"/>
      <c r="Q393" s="551"/>
      <c r="R393" s="551"/>
      <c r="S393" s="551"/>
      <c r="T393" s="551"/>
      <c r="U393" s="551"/>
      <c r="V393" s="551"/>
      <c r="W393" s="551"/>
      <c r="X393" s="551"/>
      <c r="Y393" s="551"/>
      <c r="Z393" s="551"/>
    </row>
    <row r="394" spans="1:26" ht="12.75" customHeight="1">
      <c r="A394" s="551"/>
      <c r="B394" s="551"/>
      <c r="C394" s="551"/>
      <c r="D394" s="551"/>
      <c r="E394" s="551"/>
      <c r="F394" s="551"/>
      <c r="G394" s="551"/>
      <c r="H394" s="551"/>
      <c r="I394" s="551"/>
      <c r="J394" s="551"/>
      <c r="K394" s="551"/>
      <c r="L394" s="551"/>
      <c r="M394" s="551"/>
      <c r="N394" s="551"/>
      <c r="O394" s="551"/>
      <c r="P394" s="551"/>
      <c r="Q394" s="551"/>
      <c r="R394" s="551"/>
      <c r="S394" s="551"/>
      <c r="T394" s="551"/>
      <c r="U394" s="551"/>
      <c r="V394" s="551"/>
      <c r="W394" s="551"/>
      <c r="X394" s="551"/>
      <c r="Y394" s="551"/>
      <c r="Z394" s="551"/>
    </row>
    <row r="395" spans="1:26" ht="12.75" customHeight="1">
      <c r="A395" s="551"/>
      <c r="B395" s="551"/>
      <c r="C395" s="551"/>
      <c r="D395" s="551"/>
      <c r="E395" s="551"/>
      <c r="F395" s="551"/>
      <c r="G395" s="551"/>
      <c r="H395" s="551"/>
      <c r="I395" s="551"/>
      <c r="J395" s="551"/>
      <c r="K395" s="551"/>
      <c r="L395" s="551"/>
      <c r="M395" s="551"/>
      <c r="N395" s="551"/>
      <c r="O395" s="551"/>
      <c r="P395" s="551"/>
      <c r="Q395" s="551"/>
      <c r="R395" s="551"/>
      <c r="S395" s="551"/>
      <c r="T395" s="551"/>
      <c r="U395" s="551"/>
      <c r="V395" s="551"/>
      <c r="W395" s="551"/>
      <c r="X395" s="551"/>
      <c r="Y395" s="551"/>
      <c r="Z395" s="551"/>
    </row>
    <row r="396" spans="1:26" ht="12.75" customHeight="1">
      <c r="A396" s="551"/>
      <c r="B396" s="551"/>
      <c r="C396" s="551"/>
      <c r="D396" s="551"/>
      <c r="E396" s="551"/>
      <c r="F396" s="551"/>
      <c r="G396" s="551"/>
      <c r="H396" s="551"/>
      <c r="I396" s="551"/>
      <c r="J396" s="551"/>
      <c r="K396" s="551"/>
      <c r="L396" s="551"/>
      <c r="M396" s="551"/>
      <c r="N396" s="551"/>
      <c r="O396" s="551"/>
      <c r="P396" s="551"/>
      <c r="Q396" s="551"/>
      <c r="R396" s="551"/>
      <c r="S396" s="551"/>
      <c r="T396" s="551"/>
      <c r="U396" s="551"/>
      <c r="V396" s="551"/>
      <c r="W396" s="551"/>
      <c r="X396" s="551"/>
      <c r="Y396" s="551"/>
      <c r="Z396" s="551"/>
    </row>
    <row r="397" spans="1:26" ht="12.75" customHeight="1">
      <c r="A397" s="551"/>
      <c r="B397" s="551"/>
      <c r="C397" s="551"/>
      <c r="D397" s="551"/>
      <c r="E397" s="551"/>
      <c r="F397" s="551"/>
      <c r="G397" s="551"/>
      <c r="H397" s="551"/>
      <c r="I397" s="551"/>
      <c r="J397" s="551"/>
      <c r="K397" s="551"/>
      <c r="L397" s="551"/>
      <c r="M397" s="551"/>
      <c r="N397" s="551"/>
      <c r="O397" s="551"/>
      <c r="P397" s="551"/>
      <c r="Q397" s="551"/>
      <c r="R397" s="551"/>
      <c r="S397" s="551"/>
      <c r="T397" s="551"/>
      <c r="U397" s="551"/>
      <c r="V397" s="551"/>
      <c r="W397" s="551"/>
      <c r="X397" s="551"/>
      <c r="Y397" s="551"/>
      <c r="Z397" s="551"/>
    </row>
    <row r="398" spans="1:26" ht="12.75" customHeight="1">
      <c r="A398" s="551"/>
      <c r="B398" s="551"/>
      <c r="C398" s="551"/>
      <c r="D398" s="551"/>
      <c r="E398" s="551"/>
      <c r="F398" s="551"/>
      <c r="G398" s="551"/>
      <c r="H398" s="551"/>
      <c r="I398" s="551"/>
      <c r="J398" s="551"/>
      <c r="K398" s="551"/>
      <c r="L398" s="551"/>
      <c r="M398" s="551"/>
      <c r="N398" s="551"/>
      <c r="O398" s="551"/>
      <c r="P398" s="551"/>
      <c r="Q398" s="551"/>
      <c r="R398" s="551"/>
      <c r="S398" s="551"/>
      <c r="T398" s="551"/>
      <c r="U398" s="551"/>
      <c r="V398" s="551"/>
      <c r="W398" s="551"/>
      <c r="X398" s="551"/>
      <c r="Y398" s="551"/>
      <c r="Z398" s="551"/>
    </row>
    <row r="399" spans="1:26" ht="12.75" customHeight="1">
      <c r="A399" s="551"/>
      <c r="B399" s="551"/>
      <c r="C399" s="551"/>
      <c r="D399" s="551"/>
      <c r="E399" s="551"/>
      <c r="F399" s="551"/>
      <c r="G399" s="551"/>
      <c r="H399" s="551"/>
      <c r="I399" s="551"/>
      <c r="J399" s="551"/>
      <c r="K399" s="551"/>
      <c r="L399" s="551"/>
      <c r="M399" s="551"/>
      <c r="N399" s="551"/>
      <c r="O399" s="551"/>
      <c r="P399" s="551"/>
      <c r="Q399" s="551"/>
      <c r="R399" s="551"/>
      <c r="S399" s="551"/>
      <c r="T399" s="551"/>
      <c r="U399" s="551"/>
      <c r="V399" s="551"/>
      <c r="W399" s="551"/>
      <c r="X399" s="551"/>
      <c r="Y399" s="551"/>
      <c r="Z399" s="551"/>
    </row>
    <row r="400" spans="1:26" ht="12.75" customHeight="1">
      <c r="A400" s="551"/>
      <c r="B400" s="551"/>
      <c r="C400" s="551"/>
      <c r="D400" s="551"/>
      <c r="E400" s="551"/>
      <c r="F400" s="551"/>
      <c r="G400" s="551"/>
      <c r="H400" s="551"/>
      <c r="I400" s="551"/>
      <c r="J400" s="551"/>
      <c r="K400" s="551"/>
      <c r="L400" s="551"/>
      <c r="M400" s="551"/>
      <c r="N400" s="551"/>
      <c r="O400" s="551"/>
      <c r="P400" s="551"/>
      <c r="Q400" s="551"/>
      <c r="R400" s="551"/>
      <c r="S400" s="551"/>
      <c r="T400" s="551"/>
      <c r="U400" s="551"/>
      <c r="V400" s="551"/>
      <c r="W400" s="551"/>
      <c r="X400" s="551"/>
      <c r="Y400" s="551"/>
      <c r="Z400" s="551"/>
    </row>
    <row r="401" spans="1:26" ht="12.75" customHeight="1">
      <c r="A401" s="551"/>
      <c r="B401" s="551"/>
      <c r="C401" s="551"/>
      <c r="D401" s="551"/>
      <c r="E401" s="551"/>
      <c r="F401" s="551"/>
      <c r="G401" s="551"/>
      <c r="H401" s="551"/>
      <c r="I401" s="551"/>
      <c r="J401" s="551"/>
      <c r="K401" s="551"/>
      <c r="L401" s="551"/>
      <c r="M401" s="551"/>
      <c r="N401" s="551"/>
      <c r="O401" s="551"/>
      <c r="P401" s="551"/>
      <c r="Q401" s="551"/>
      <c r="R401" s="551"/>
      <c r="S401" s="551"/>
      <c r="T401" s="551"/>
      <c r="U401" s="551"/>
      <c r="V401" s="551"/>
      <c r="W401" s="551"/>
      <c r="X401" s="551"/>
      <c r="Y401" s="551"/>
      <c r="Z401" s="551"/>
    </row>
    <row r="402" spans="1:26" ht="12.75" customHeight="1">
      <c r="A402" s="551"/>
      <c r="B402" s="551"/>
      <c r="C402" s="551"/>
      <c r="D402" s="551"/>
      <c r="E402" s="551"/>
      <c r="F402" s="551"/>
      <c r="G402" s="551"/>
      <c r="H402" s="551"/>
      <c r="I402" s="551"/>
      <c r="J402" s="551"/>
      <c r="K402" s="551"/>
      <c r="L402" s="551"/>
      <c r="M402" s="551"/>
      <c r="N402" s="551"/>
      <c r="O402" s="551"/>
      <c r="P402" s="551"/>
      <c r="Q402" s="551"/>
      <c r="R402" s="551"/>
      <c r="S402" s="551"/>
      <c r="T402" s="551"/>
      <c r="U402" s="551"/>
      <c r="V402" s="551"/>
      <c r="W402" s="551"/>
      <c r="X402" s="551"/>
      <c r="Y402" s="551"/>
      <c r="Z402" s="551"/>
    </row>
    <row r="403" spans="1:26" ht="12.75" customHeight="1">
      <c r="A403" s="551"/>
      <c r="B403" s="551"/>
      <c r="C403" s="551"/>
      <c r="D403" s="551"/>
      <c r="E403" s="551"/>
      <c r="F403" s="551"/>
      <c r="G403" s="551"/>
      <c r="H403" s="551"/>
      <c r="I403" s="551"/>
      <c r="J403" s="551"/>
      <c r="K403" s="551"/>
      <c r="L403" s="551"/>
      <c r="M403" s="551"/>
      <c r="N403" s="551"/>
      <c r="O403" s="551"/>
      <c r="P403" s="551"/>
      <c r="Q403" s="551"/>
      <c r="R403" s="551"/>
      <c r="S403" s="551"/>
      <c r="T403" s="551"/>
      <c r="U403" s="551"/>
      <c r="V403" s="551"/>
      <c r="W403" s="551"/>
      <c r="X403" s="551"/>
      <c r="Y403" s="551"/>
      <c r="Z403" s="551"/>
    </row>
    <row r="404" spans="1:26" ht="12.75" customHeight="1">
      <c r="A404" s="551"/>
      <c r="B404" s="551"/>
      <c r="C404" s="551"/>
      <c r="D404" s="551"/>
      <c r="E404" s="551"/>
      <c r="F404" s="551"/>
      <c r="G404" s="551"/>
      <c r="H404" s="551"/>
      <c r="I404" s="551"/>
      <c r="J404" s="551"/>
      <c r="K404" s="551"/>
      <c r="L404" s="551"/>
      <c r="M404" s="551"/>
      <c r="N404" s="551"/>
      <c r="O404" s="551"/>
      <c r="P404" s="551"/>
      <c r="Q404" s="551"/>
      <c r="R404" s="551"/>
      <c r="S404" s="551"/>
      <c r="T404" s="551"/>
      <c r="U404" s="551"/>
      <c r="V404" s="551"/>
      <c r="W404" s="551"/>
      <c r="X404" s="551"/>
      <c r="Y404" s="551"/>
      <c r="Z404" s="551"/>
    </row>
    <row r="405" spans="1:26" ht="12.75" customHeight="1">
      <c r="A405" s="551"/>
      <c r="B405" s="551"/>
      <c r="C405" s="551"/>
      <c r="D405" s="551"/>
      <c r="E405" s="551"/>
      <c r="F405" s="551"/>
      <c r="G405" s="551"/>
      <c r="H405" s="551"/>
      <c r="I405" s="551"/>
      <c r="J405" s="551"/>
      <c r="K405" s="551"/>
      <c r="L405" s="551"/>
      <c r="M405" s="551"/>
      <c r="N405" s="551"/>
      <c r="O405" s="551"/>
      <c r="P405" s="551"/>
      <c r="Q405" s="551"/>
      <c r="R405" s="551"/>
      <c r="S405" s="551"/>
      <c r="T405" s="551"/>
      <c r="U405" s="551"/>
      <c r="V405" s="551"/>
      <c r="W405" s="551"/>
      <c r="X405" s="551"/>
      <c r="Y405" s="551"/>
      <c r="Z405" s="551"/>
    </row>
    <row r="406" spans="1:26" ht="12.75" customHeight="1">
      <c r="A406" s="551"/>
      <c r="B406" s="551"/>
      <c r="C406" s="551"/>
      <c r="D406" s="551"/>
      <c r="E406" s="551"/>
      <c r="F406" s="551"/>
      <c r="G406" s="551"/>
      <c r="H406" s="551"/>
      <c r="I406" s="551"/>
      <c r="J406" s="551"/>
      <c r="K406" s="551"/>
      <c r="L406" s="551"/>
      <c r="M406" s="551"/>
      <c r="N406" s="551"/>
      <c r="O406" s="551"/>
      <c r="P406" s="551"/>
      <c r="Q406" s="551"/>
      <c r="R406" s="551"/>
      <c r="S406" s="551"/>
      <c r="T406" s="551"/>
      <c r="U406" s="551"/>
      <c r="V406" s="551"/>
      <c r="W406" s="551"/>
      <c r="X406" s="551"/>
      <c r="Y406" s="551"/>
      <c r="Z406" s="551"/>
    </row>
    <row r="407" spans="1:26" ht="12.75" customHeight="1">
      <c r="A407" s="551"/>
      <c r="B407" s="551"/>
      <c r="C407" s="551"/>
      <c r="D407" s="551"/>
      <c r="E407" s="551"/>
      <c r="F407" s="551"/>
      <c r="G407" s="551"/>
      <c r="H407" s="551"/>
      <c r="I407" s="551"/>
      <c r="J407" s="551"/>
      <c r="K407" s="551"/>
      <c r="L407" s="551"/>
      <c r="M407" s="551"/>
      <c r="N407" s="551"/>
      <c r="O407" s="551"/>
      <c r="P407" s="551"/>
      <c r="Q407" s="551"/>
      <c r="R407" s="551"/>
      <c r="S407" s="551"/>
      <c r="T407" s="551"/>
      <c r="U407" s="551"/>
      <c r="V407" s="551"/>
      <c r="W407" s="551"/>
      <c r="X407" s="551"/>
      <c r="Y407" s="551"/>
      <c r="Z407" s="551"/>
    </row>
    <row r="408" spans="1:26" ht="12.75" customHeight="1">
      <c r="A408" s="551"/>
      <c r="B408" s="551"/>
      <c r="C408" s="551"/>
      <c r="D408" s="551"/>
      <c r="E408" s="551"/>
      <c r="F408" s="551"/>
      <c r="G408" s="551"/>
      <c r="H408" s="551"/>
      <c r="I408" s="551"/>
      <c r="J408" s="551"/>
      <c r="K408" s="551"/>
      <c r="L408" s="551"/>
      <c r="M408" s="551"/>
      <c r="N408" s="551"/>
      <c r="O408" s="551"/>
      <c r="P408" s="551"/>
      <c r="Q408" s="551"/>
      <c r="R408" s="551"/>
      <c r="S408" s="551"/>
      <c r="T408" s="551"/>
      <c r="U408" s="551"/>
      <c r="V408" s="551"/>
      <c r="W408" s="551"/>
      <c r="X408" s="551"/>
      <c r="Y408" s="551"/>
      <c r="Z408" s="551"/>
    </row>
    <row r="409" spans="1:26" ht="12.75" customHeight="1">
      <c r="A409" s="551"/>
      <c r="B409" s="551"/>
      <c r="C409" s="551"/>
      <c r="D409" s="551"/>
      <c r="E409" s="551"/>
      <c r="F409" s="551"/>
      <c r="G409" s="551"/>
      <c r="H409" s="551"/>
      <c r="I409" s="551"/>
      <c r="J409" s="551"/>
      <c r="K409" s="551"/>
      <c r="L409" s="551"/>
      <c r="M409" s="551"/>
      <c r="N409" s="551"/>
      <c r="O409" s="551"/>
      <c r="P409" s="551"/>
      <c r="Q409" s="551"/>
      <c r="R409" s="551"/>
      <c r="S409" s="551"/>
      <c r="T409" s="551"/>
      <c r="U409" s="551"/>
      <c r="V409" s="551"/>
      <c r="W409" s="551"/>
      <c r="X409" s="551"/>
      <c r="Y409" s="551"/>
      <c r="Z409" s="551"/>
    </row>
    <row r="410" spans="1:26" ht="12.75" customHeight="1">
      <c r="A410" s="551"/>
      <c r="B410" s="551"/>
      <c r="C410" s="551"/>
      <c r="D410" s="551"/>
      <c r="E410" s="551"/>
      <c r="F410" s="551"/>
      <c r="G410" s="551"/>
      <c r="H410" s="551"/>
      <c r="I410" s="551"/>
      <c r="J410" s="551"/>
      <c r="K410" s="551"/>
      <c r="L410" s="551"/>
      <c r="M410" s="551"/>
      <c r="N410" s="551"/>
      <c r="O410" s="551"/>
      <c r="P410" s="551"/>
      <c r="Q410" s="551"/>
      <c r="R410" s="551"/>
      <c r="S410" s="551"/>
      <c r="T410" s="551"/>
      <c r="U410" s="551"/>
      <c r="V410" s="551"/>
      <c r="W410" s="551"/>
      <c r="X410" s="551"/>
      <c r="Y410" s="551"/>
      <c r="Z410" s="551"/>
    </row>
    <row r="411" spans="1:26" ht="12.75" customHeight="1">
      <c r="A411" s="551"/>
      <c r="B411" s="551"/>
      <c r="C411" s="551"/>
      <c r="D411" s="551"/>
      <c r="E411" s="551"/>
      <c r="F411" s="551"/>
      <c r="G411" s="551"/>
      <c r="H411" s="551"/>
      <c r="I411" s="551"/>
      <c r="J411" s="551"/>
      <c r="K411" s="551"/>
      <c r="L411" s="551"/>
      <c r="M411" s="551"/>
      <c r="N411" s="551"/>
      <c r="O411" s="551"/>
      <c r="P411" s="551"/>
      <c r="Q411" s="551"/>
      <c r="R411" s="551"/>
      <c r="S411" s="551"/>
      <c r="T411" s="551"/>
      <c r="U411" s="551"/>
      <c r="V411" s="551"/>
      <c r="W411" s="551"/>
      <c r="X411" s="551"/>
      <c r="Y411" s="551"/>
      <c r="Z411" s="551"/>
    </row>
    <row r="412" spans="1:26" ht="12.75" customHeight="1">
      <c r="A412" s="551"/>
      <c r="B412" s="551"/>
      <c r="C412" s="551"/>
      <c r="D412" s="551"/>
      <c r="E412" s="551"/>
      <c r="F412" s="551"/>
      <c r="G412" s="551"/>
      <c r="H412" s="551"/>
      <c r="I412" s="551"/>
      <c r="J412" s="551"/>
      <c r="K412" s="551"/>
      <c r="L412" s="551"/>
      <c r="M412" s="551"/>
      <c r="N412" s="551"/>
      <c r="O412" s="551"/>
      <c r="P412" s="551"/>
      <c r="Q412" s="551"/>
      <c r="R412" s="551"/>
      <c r="S412" s="551"/>
      <c r="T412" s="551"/>
      <c r="U412" s="551"/>
      <c r="V412" s="551"/>
      <c r="W412" s="551"/>
      <c r="X412" s="551"/>
      <c r="Y412" s="551"/>
      <c r="Z412" s="551"/>
    </row>
    <row r="413" spans="1:26" ht="12.75" customHeight="1">
      <c r="A413" s="551"/>
      <c r="B413" s="551"/>
      <c r="C413" s="551"/>
      <c r="D413" s="551"/>
      <c r="E413" s="551"/>
      <c r="F413" s="551"/>
      <c r="G413" s="551"/>
      <c r="H413" s="551"/>
      <c r="I413" s="551"/>
      <c r="J413" s="551"/>
      <c r="K413" s="551"/>
      <c r="L413" s="551"/>
      <c r="M413" s="551"/>
      <c r="N413" s="551"/>
      <c r="O413" s="551"/>
      <c r="P413" s="551"/>
      <c r="Q413" s="551"/>
      <c r="R413" s="551"/>
      <c r="S413" s="551"/>
      <c r="T413" s="551"/>
      <c r="U413" s="551"/>
      <c r="V413" s="551"/>
      <c r="W413" s="551"/>
      <c r="X413" s="551"/>
      <c r="Y413" s="551"/>
      <c r="Z413" s="551"/>
    </row>
    <row r="414" spans="1:26" ht="12.75" customHeight="1">
      <c r="A414" s="551"/>
      <c r="B414" s="551"/>
      <c r="C414" s="551"/>
      <c r="D414" s="551"/>
      <c r="E414" s="551"/>
      <c r="F414" s="551"/>
      <c r="G414" s="551"/>
      <c r="H414" s="551"/>
      <c r="I414" s="551"/>
      <c r="J414" s="551"/>
      <c r="K414" s="551"/>
      <c r="L414" s="551"/>
      <c r="M414" s="551"/>
      <c r="N414" s="551"/>
      <c r="O414" s="551"/>
      <c r="P414" s="551"/>
      <c r="Q414" s="551"/>
      <c r="R414" s="551"/>
      <c r="S414" s="551"/>
      <c r="T414" s="551"/>
      <c r="U414" s="551"/>
      <c r="V414" s="551"/>
      <c r="W414" s="551"/>
      <c r="X414" s="551"/>
      <c r="Y414" s="551"/>
      <c r="Z414" s="551"/>
    </row>
    <row r="415" spans="1:26" ht="12.75" customHeight="1">
      <c r="A415" s="551"/>
      <c r="B415" s="551"/>
      <c r="C415" s="551"/>
      <c r="D415" s="551"/>
      <c r="E415" s="551"/>
      <c r="F415" s="551"/>
      <c r="G415" s="551"/>
      <c r="H415" s="551"/>
      <c r="I415" s="551"/>
      <c r="J415" s="551"/>
      <c r="K415" s="551"/>
      <c r="L415" s="551"/>
      <c r="M415" s="551"/>
      <c r="N415" s="551"/>
      <c r="O415" s="551"/>
      <c r="P415" s="551"/>
      <c r="Q415" s="551"/>
      <c r="R415" s="551"/>
      <c r="S415" s="551"/>
      <c r="T415" s="551"/>
      <c r="U415" s="551"/>
      <c r="V415" s="551"/>
      <c r="W415" s="551"/>
      <c r="X415" s="551"/>
      <c r="Y415" s="551"/>
      <c r="Z415" s="551"/>
    </row>
    <row r="416" spans="1:26" ht="12.75" customHeight="1">
      <c r="A416" s="551"/>
      <c r="B416" s="551"/>
      <c r="C416" s="551"/>
      <c r="D416" s="551"/>
      <c r="E416" s="551"/>
      <c r="F416" s="551"/>
      <c r="G416" s="551"/>
      <c r="H416" s="551"/>
      <c r="I416" s="551"/>
      <c r="J416" s="551"/>
      <c r="K416" s="551"/>
      <c r="L416" s="551"/>
      <c r="M416" s="551"/>
      <c r="N416" s="551"/>
      <c r="O416" s="551"/>
      <c r="P416" s="551"/>
      <c r="Q416" s="551"/>
      <c r="R416" s="551"/>
      <c r="S416" s="551"/>
      <c r="T416" s="551"/>
      <c r="U416" s="551"/>
      <c r="V416" s="551"/>
      <c r="W416" s="551"/>
      <c r="X416" s="551"/>
      <c r="Y416" s="551"/>
      <c r="Z416" s="551"/>
    </row>
    <row r="417" spans="1:26" ht="12.75" customHeight="1">
      <c r="A417" s="551"/>
      <c r="B417" s="551"/>
      <c r="C417" s="551"/>
      <c r="D417" s="551"/>
      <c r="E417" s="551"/>
      <c r="F417" s="551"/>
      <c r="G417" s="551"/>
      <c r="H417" s="551"/>
      <c r="I417" s="551"/>
      <c r="J417" s="551"/>
      <c r="K417" s="551"/>
      <c r="L417" s="551"/>
      <c r="M417" s="551"/>
      <c r="N417" s="551"/>
      <c r="O417" s="551"/>
      <c r="P417" s="551"/>
      <c r="Q417" s="551"/>
      <c r="R417" s="551"/>
      <c r="S417" s="551"/>
      <c r="T417" s="551"/>
      <c r="U417" s="551"/>
      <c r="V417" s="551"/>
      <c r="W417" s="551"/>
      <c r="X417" s="551"/>
      <c r="Y417" s="551"/>
      <c r="Z417" s="551"/>
    </row>
    <row r="418" spans="1:26" ht="12.75" customHeight="1">
      <c r="A418" s="551"/>
      <c r="B418" s="551"/>
      <c r="C418" s="551"/>
      <c r="D418" s="551"/>
      <c r="E418" s="551"/>
      <c r="F418" s="551"/>
      <c r="G418" s="551"/>
      <c r="H418" s="551"/>
      <c r="I418" s="551"/>
      <c r="J418" s="551"/>
      <c r="K418" s="551"/>
      <c r="L418" s="551"/>
      <c r="M418" s="551"/>
      <c r="N418" s="551"/>
      <c r="O418" s="551"/>
      <c r="P418" s="551"/>
      <c r="Q418" s="551"/>
      <c r="R418" s="551"/>
      <c r="S418" s="551"/>
      <c r="T418" s="551"/>
      <c r="U418" s="551"/>
      <c r="V418" s="551"/>
      <c r="W418" s="551"/>
      <c r="X418" s="551"/>
      <c r="Y418" s="551"/>
      <c r="Z418" s="551"/>
    </row>
    <row r="419" spans="1:26" ht="12.75" customHeight="1">
      <c r="A419" s="551"/>
      <c r="B419" s="551"/>
      <c r="C419" s="551"/>
      <c r="D419" s="551"/>
      <c r="E419" s="551"/>
      <c r="F419" s="551"/>
      <c r="G419" s="551"/>
      <c r="H419" s="551"/>
      <c r="I419" s="551"/>
      <c r="J419" s="551"/>
      <c r="K419" s="551"/>
      <c r="L419" s="551"/>
      <c r="M419" s="551"/>
      <c r="N419" s="551"/>
      <c r="O419" s="551"/>
      <c r="P419" s="551"/>
      <c r="Q419" s="551"/>
      <c r="R419" s="551"/>
      <c r="S419" s="551"/>
      <c r="T419" s="551"/>
      <c r="U419" s="551"/>
      <c r="V419" s="551"/>
      <c r="W419" s="551"/>
      <c r="X419" s="551"/>
      <c r="Y419" s="551"/>
      <c r="Z419" s="551"/>
    </row>
    <row r="420" spans="1:26" ht="12.75" customHeight="1">
      <c r="A420" s="551"/>
      <c r="B420" s="551"/>
      <c r="C420" s="551"/>
      <c r="D420" s="551"/>
      <c r="E420" s="551"/>
      <c r="F420" s="551"/>
      <c r="G420" s="551"/>
      <c r="H420" s="551"/>
      <c r="I420" s="551"/>
      <c r="J420" s="551"/>
      <c r="K420" s="551"/>
      <c r="L420" s="551"/>
      <c r="M420" s="551"/>
      <c r="N420" s="551"/>
      <c r="O420" s="551"/>
      <c r="P420" s="551"/>
      <c r="Q420" s="551"/>
      <c r="R420" s="551"/>
      <c r="S420" s="551"/>
      <c r="T420" s="551"/>
      <c r="U420" s="551"/>
      <c r="V420" s="551"/>
      <c r="W420" s="551"/>
      <c r="X420" s="551"/>
      <c r="Y420" s="551"/>
      <c r="Z420" s="551"/>
    </row>
    <row r="421" spans="1:26" ht="12.75" customHeight="1">
      <c r="A421" s="551"/>
      <c r="B421" s="551"/>
      <c r="C421" s="551"/>
      <c r="D421" s="551"/>
      <c r="E421" s="551"/>
      <c r="F421" s="551"/>
      <c r="G421" s="551"/>
      <c r="H421" s="551"/>
      <c r="I421" s="551"/>
      <c r="J421" s="551"/>
      <c r="K421" s="551"/>
      <c r="L421" s="551"/>
      <c r="M421" s="551"/>
      <c r="N421" s="551"/>
      <c r="O421" s="551"/>
      <c r="P421" s="551"/>
      <c r="Q421" s="551"/>
      <c r="R421" s="551"/>
      <c r="S421" s="551"/>
      <c r="T421" s="551"/>
      <c r="U421" s="551"/>
      <c r="V421" s="551"/>
      <c r="W421" s="551"/>
      <c r="X421" s="551"/>
      <c r="Y421" s="551"/>
      <c r="Z421" s="551"/>
    </row>
    <row r="422" spans="1:26" ht="12.75" customHeight="1">
      <c r="A422" s="551"/>
      <c r="B422" s="551"/>
      <c r="C422" s="551"/>
      <c r="D422" s="551"/>
      <c r="E422" s="551"/>
      <c r="F422" s="551"/>
      <c r="G422" s="551"/>
      <c r="H422" s="551"/>
      <c r="I422" s="551"/>
      <c r="J422" s="551"/>
      <c r="K422" s="551"/>
      <c r="L422" s="551"/>
      <c r="M422" s="551"/>
      <c r="N422" s="551"/>
      <c r="O422" s="551"/>
      <c r="P422" s="551"/>
      <c r="Q422" s="551"/>
      <c r="R422" s="551"/>
      <c r="S422" s="551"/>
      <c r="T422" s="551"/>
      <c r="U422" s="551"/>
      <c r="V422" s="551"/>
      <c r="W422" s="551"/>
      <c r="X422" s="551"/>
      <c r="Y422" s="551"/>
      <c r="Z422" s="551"/>
    </row>
    <row r="423" spans="1:26" ht="12.75" customHeight="1">
      <c r="A423" s="551"/>
      <c r="B423" s="551"/>
      <c r="C423" s="551"/>
      <c r="D423" s="551"/>
      <c r="E423" s="551"/>
      <c r="F423" s="551"/>
      <c r="G423" s="551"/>
      <c r="H423" s="551"/>
      <c r="I423" s="551"/>
      <c r="J423" s="551"/>
      <c r="K423" s="551"/>
      <c r="L423" s="551"/>
      <c r="M423" s="551"/>
      <c r="N423" s="551"/>
      <c r="O423" s="551"/>
      <c r="P423" s="551"/>
      <c r="Q423" s="551"/>
      <c r="R423" s="551"/>
      <c r="S423" s="551"/>
      <c r="T423" s="551"/>
      <c r="U423" s="551"/>
      <c r="V423" s="551"/>
      <c r="W423" s="551"/>
      <c r="X423" s="551"/>
      <c r="Y423" s="551"/>
      <c r="Z423" s="551"/>
    </row>
    <row r="424" spans="1:26" ht="12.75" customHeight="1">
      <c r="A424" s="551"/>
      <c r="B424" s="551"/>
      <c r="C424" s="551"/>
      <c r="D424" s="551"/>
      <c r="E424" s="551"/>
      <c r="F424" s="551"/>
      <c r="G424" s="551"/>
      <c r="H424" s="551"/>
      <c r="I424" s="551"/>
      <c r="J424" s="551"/>
      <c r="K424" s="551"/>
      <c r="L424" s="551"/>
      <c r="M424" s="551"/>
      <c r="N424" s="551"/>
      <c r="O424" s="551"/>
      <c r="P424" s="551"/>
      <c r="Q424" s="551"/>
      <c r="R424" s="551"/>
      <c r="S424" s="551"/>
      <c r="T424" s="551"/>
      <c r="U424" s="551"/>
      <c r="V424" s="551"/>
      <c r="W424" s="551"/>
      <c r="X424" s="551"/>
      <c r="Y424" s="551"/>
      <c r="Z424" s="551"/>
    </row>
    <row r="425" spans="1:26" ht="12.75" customHeight="1">
      <c r="A425" s="551"/>
      <c r="B425" s="551"/>
      <c r="C425" s="551"/>
      <c r="D425" s="551"/>
      <c r="E425" s="551"/>
      <c r="F425" s="551"/>
      <c r="G425" s="551"/>
      <c r="H425" s="551"/>
      <c r="I425" s="551"/>
      <c r="J425" s="551"/>
      <c r="K425" s="551"/>
      <c r="L425" s="551"/>
      <c r="M425" s="551"/>
      <c r="N425" s="551"/>
      <c r="O425" s="551"/>
      <c r="P425" s="551"/>
      <c r="Q425" s="551"/>
      <c r="R425" s="551"/>
      <c r="S425" s="551"/>
      <c r="T425" s="551"/>
      <c r="U425" s="551"/>
      <c r="V425" s="551"/>
      <c r="W425" s="551"/>
      <c r="X425" s="551"/>
      <c r="Y425" s="551"/>
      <c r="Z425" s="551"/>
    </row>
    <row r="426" spans="1:26" ht="12.75" customHeight="1">
      <c r="A426" s="551"/>
      <c r="B426" s="551"/>
      <c r="C426" s="551"/>
      <c r="D426" s="551"/>
      <c r="E426" s="551"/>
      <c r="F426" s="551"/>
      <c r="G426" s="551"/>
      <c r="H426" s="551"/>
      <c r="I426" s="551"/>
      <c r="J426" s="551"/>
      <c r="K426" s="551"/>
      <c r="L426" s="551"/>
      <c r="M426" s="551"/>
      <c r="N426" s="551"/>
      <c r="O426" s="551"/>
      <c r="P426" s="551"/>
      <c r="Q426" s="551"/>
      <c r="R426" s="551"/>
      <c r="S426" s="551"/>
      <c r="T426" s="551"/>
      <c r="U426" s="551"/>
      <c r="V426" s="551"/>
      <c r="W426" s="551"/>
      <c r="X426" s="551"/>
      <c r="Y426" s="551"/>
      <c r="Z426" s="551"/>
    </row>
    <row r="427" spans="1:26" ht="12.75" customHeight="1">
      <c r="A427" s="551"/>
      <c r="B427" s="551"/>
      <c r="C427" s="551"/>
      <c r="D427" s="551"/>
      <c r="E427" s="551"/>
      <c r="F427" s="551"/>
      <c r="G427" s="551"/>
      <c r="H427" s="551"/>
      <c r="I427" s="551"/>
      <c r="J427" s="551"/>
      <c r="K427" s="551"/>
      <c r="L427" s="551"/>
      <c r="M427" s="551"/>
      <c r="N427" s="551"/>
      <c r="O427" s="551"/>
      <c r="P427" s="551"/>
      <c r="Q427" s="551"/>
      <c r="R427" s="551"/>
      <c r="S427" s="551"/>
      <c r="T427" s="551"/>
      <c r="U427" s="551"/>
      <c r="V427" s="551"/>
      <c r="W427" s="551"/>
      <c r="X427" s="551"/>
      <c r="Y427" s="551"/>
      <c r="Z427" s="551"/>
    </row>
    <row r="428" spans="1:26" ht="12.75" customHeight="1">
      <c r="A428" s="551"/>
      <c r="B428" s="551"/>
      <c r="C428" s="551"/>
      <c r="D428" s="551"/>
      <c r="E428" s="551"/>
      <c r="F428" s="551"/>
      <c r="G428" s="551"/>
      <c r="H428" s="551"/>
      <c r="I428" s="551"/>
      <c r="J428" s="551"/>
      <c r="K428" s="551"/>
      <c r="L428" s="551"/>
      <c r="M428" s="551"/>
      <c r="N428" s="551"/>
      <c r="O428" s="551"/>
      <c r="P428" s="551"/>
      <c r="Q428" s="551"/>
      <c r="R428" s="551"/>
      <c r="S428" s="551"/>
      <c r="T428" s="551"/>
      <c r="U428" s="551"/>
      <c r="V428" s="551"/>
      <c r="W428" s="551"/>
      <c r="X428" s="551"/>
      <c r="Y428" s="551"/>
      <c r="Z428" s="551"/>
    </row>
    <row r="429" spans="1:26" ht="12.75" customHeight="1">
      <c r="A429" s="551"/>
      <c r="B429" s="551"/>
      <c r="C429" s="551"/>
      <c r="D429" s="551"/>
      <c r="E429" s="551"/>
      <c r="F429" s="551"/>
      <c r="G429" s="551"/>
      <c r="H429" s="551"/>
      <c r="I429" s="551"/>
      <c r="J429" s="551"/>
      <c r="K429" s="551"/>
      <c r="L429" s="551"/>
      <c r="M429" s="551"/>
      <c r="N429" s="551"/>
      <c r="O429" s="551"/>
      <c r="P429" s="551"/>
      <c r="Q429" s="551"/>
      <c r="R429" s="551"/>
      <c r="S429" s="551"/>
      <c r="T429" s="551"/>
      <c r="U429" s="551"/>
      <c r="V429" s="551"/>
      <c r="W429" s="551"/>
      <c r="X429" s="551"/>
      <c r="Y429" s="551"/>
      <c r="Z429" s="551"/>
    </row>
    <row r="430" spans="1:26" ht="12.75" customHeight="1">
      <c r="A430" s="551"/>
      <c r="B430" s="551"/>
      <c r="C430" s="551"/>
      <c r="D430" s="551"/>
      <c r="E430" s="551"/>
      <c r="F430" s="551"/>
      <c r="G430" s="551"/>
      <c r="H430" s="551"/>
      <c r="I430" s="551"/>
      <c r="J430" s="551"/>
      <c r="K430" s="551"/>
      <c r="L430" s="551"/>
      <c r="M430" s="551"/>
      <c r="N430" s="551"/>
      <c r="O430" s="551"/>
      <c r="P430" s="551"/>
      <c r="Q430" s="551"/>
      <c r="R430" s="551"/>
      <c r="S430" s="551"/>
      <c r="T430" s="551"/>
      <c r="U430" s="551"/>
      <c r="V430" s="551"/>
      <c r="W430" s="551"/>
      <c r="X430" s="551"/>
      <c r="Y430" s="551"/>
      <c r="Z430" s="551"/>
    </row>
    <row r="431" spans="1:26" ht="12.75" customHeight="1">
      <c r="A431" s="551"/>
      <c r="B431" s="551"/>
      <c r="C431" s="551"/>
      <c r="D431" s="551"/>
      <c r="E431" s="551"/>
      <c r="F431" s="551"/>
      <c r="G431" s="551"/>
      <c r="H431" s="551"/>
      <c r="I431" s="551"/>
      <c r="J431" s="551"/>
      <c r="K431" s="551"/>
      <c r="L431" s="551"/>
      <c r="M431" s="551"/>
      <c r="N431" s="551"/>
      <c r="O431" s="551"/>
      <c r="P431" s="551"/>
      <c r="Q431" s="551"/>
      <c r="R431" s="551"/>
      <c r="S431" s="551"/>
      <c r="T431" s="551"/>
      <c r="U431" s="551"/>
      <c r="V431" s="551"/>
      <c r="W431" s="551"/>
      <c r="X431" s="551"/>
      <c r="Y431" s="551"/>
      <c r="Z431" s="551"/>
    </row>
    <row r="432" spans="1:26" ht="12.75" customHeight="1">
      <c r="A432" s="551"/>
      <c r="B432" s="551"/>
      <c r="C432" s="551"/>
      <c r="D432" s="551"/>
      <c r="E432" s="551"/>
      <c r="F432" s="551"/>
      <c r="G432" s="551"/>
      <c r="H432" s="551"/>
      <c r="I432" s="551"/>
      <c r="J432" s="551"/>
      <c r="K432" s="551"/>
      <c r="L432" s="551"/>
      <c r="M432" s="551"/>
      <c r="N432" s="551"/>
      <c r="O432" s="551"/>
      <c r="P432" s="551"/>
      <c r="Q432" s="551"/>
      <c r="R432" s="551"/>
      <c r="S432" s="551"/>
      <c r="T432" s="551"/>
      <c r="U432" s="551"/>
      <c r="V432" s="551"/>
      <c r="W432" s="551"/>
      <c r="X432" s="551"/>
      <c r="Y432" s="551"/>
      <c r="Z432" s="551"/>
    </row>
    <row r="433" spans="1:26" ht="12.75" customHeight="1">
      <c r="A433" s="551"/>
      <c r="B433" s="551"/>
      <c r="C433" s="551"/>
      <c r="D433" s="551"/>
      <c r="E433" s="551"/>
      <c r="F433" s="551"/>
      <c r="G433" s="551"/>
      <c r="H433" s="551"/>
      <c r="I433" s="551"/>
      <c r="J433" s="551"/>
      <c r="K433" s="551"/>
      <c r="L433" s="551"/>
      <c r="M433" s="551"/>
      <c r="N433" s="551"/>
      <c r="O433" s="551"/>
      <c r="P433" s="551"/>
      <c r="Q433" s="551"/>
      <c r="R433" s="551"/>
      <c r="S433" s="551"/>
      <c r="T433" s="551"/>
      <c r="U433" s="551"/>
      <c r="V433" s="551"/>
      <c r="W433" s="551"/>
      <c r="X433" s="551"/>
      <c r="Y433" s="551"/>
      <c r="Z433" s="551"/>
    </row>
    <row r="434" spans="1:26" ht="12.75" customHeight="1">
      <c r="A434" s="551"/>
      <c r="B434" s="551"/>
      <c r="C434" s="551"/>
      <c r="D434" s="551"/>
      <c r="E434" s="551"/>
      <c r="F434" s="551"/>
      <c r="G434" s="551"/>
      <c r="H434" s="551"/>
      <c r="I434" s="551"/>
      <c r="J434" s="551"/>
      <c r="K434" s="551"/>
      <c r="L434" s="551"/>
      <c r="M434" s="551"/>
      <c r="N434" s="551"/>
      <c r="O434" s="551"/>
      <c r="P434" s="551"/>
      <c r="Q434" s="551"/>
      <c r="R434" s="551"/>
      <c r="S434" s="551"/>
      <c r="T434" s="551"/>
      <c r="U434" s="551"/>
      <c r="V434" s="551"/>
      <c r="W434" s="551"/>
      <c r="X434" s="551"/>
      <c r="Y434" s="551"/>
      <c r="Z434" s="551"/>
    </row>
    <row r="435" spans="1:26" ht="12.75" customHeight="1">
      <c r="A435" s="551"/>
      <c r="B435" s="551"/>
      <c r="C435" s="551"/>
      <c r="D435" s="551"/>
      <c r="E435" s="551"/>
      <c r="F435" s="551"/>
      <c r="G435" s="551"/>
      <c r="H435" s="551"/>
      <c r="I435" s="551"/>
      <c r="J435" s="551"/>
      <c r="K435" s="551"/>
      <c r="L435" s="551"/>
      <c r="M435" s="551"/>
      <c r="N435" s="551"/>
      <c r="O435" s="551"/>
      <c r="P435" s="551"/>
      <c r="Q435" s="551"/>
      <c r="R435" s="551"/>
      <c r="S435" s="551"/>
      <c r="T435" s="551"/>
      <c r="U435" s="551"/>
      <c r="V435" s="551"/>
      <c r="W435" s="551"/>
      <c r="X435" s="551"/>
      <c r="Y435" s="551"/>
      <c r="Z435" s="551"/>
    </row>
    <row r="436" spans="1:26" ht="12.75" customHeight="1">
      <c r="A436" s="551"/>
      <c r="B436" s="551"/>
      <c r="C436" s="551"/>
      <c r="D436" s="551"/>
      <c r="E436" s="551"/>
      <c r="F436" s="551"/>
      <c r="G436" s="551"/>
      <c r="H436" s="551"/>
      <c r="I436" s="551"/>
      <c r="J436" s="551"/>
      <c r="K436" s="551"/>
      <c r="L436" s="551"/>
      <c r="M436" s="551"/>
      <c r="N436" s="551"/>
      <c r="O436" s="551"/>
      <c r="P436" s="551"/>
      <c r="Q436" s="551"/>
      <c r="R436" s="551"/>
      <c r="S436" s="551"/>
      <c r="T436" s="551"/>
      <c r="U436" s="551"/>
      <c r="V436" s="551"/>
      <c r="W436" s="551"/>
      <c r="X436" s="551"/>
      <c r="Y436" s="551"/>
      <c r="Z436" s="551"/>
    </row>
    <row r="437" spans="1:26" ht="12.75" customHeight="1">
      <c r="A437" s="551"/>
      <c r="B437" s="551"/>
      <c r="C437" s="551"/>
      <c r="D437" s="551"/>
      <c r="E437" s="551"/>
      <c r="F437" s="551"/>
      <c r="G437" s="551"/>
      <c r="H437" s="551"/>
      <c r="I437" s="551"/>
      <c r="J437" s="551"/>
      <c r="K437" s="551"/>
      <c r="L437" s="551"/>
      <c r="M437" s="551"/>
      <c r="N437" s="551"/>
      <c r="O437" s="551"/>
      <c r="P437" s="551"/>
      <c r="Q437" s="551"/>
      <c r="R437" s="551"/>
      <c r="S437" s="551"/>
      <c r="T437" s="551"/>
      <c r="U437" s="551"/>
      <c r="V437" s="551"/>
      <c r="W437" s="551"/>
      <c r="X437" s="551"/>
      <c r="Y437" s="551"/>
      <c r="Z437" s="551"/>
    </row>
    <row r="438" spans="1:26" ht="12.75" customHeight="1">
      <c r="A438" s="551"/>
      <c r="B438" s="551"/>
      <c r="C438" s="551"/>
      <c r="D438" s="551"/>
      <c r="E438" s="551"/>
      <c r="F438" s="551"/>
      <c r="G438" s="551"/>
      <c r="H438" s="551"/>
      <c r="I438" s="551"/>
      <c r="J438" s="551"/>
      <c r="K438" s="551"/>
      <c r="L438" s="551"/>
      <c r="M438" s="551"/>
      <c r="N438" s="551"/>
      <c r="O438" s="551"/>
      <c r="P438" s="551"/>
      <c r="Q438" s="551"/>
      <c r="R438" s="551"/>
      <c r="S438" s="551"/>
      <c r="T438" s="551"/>
      <c r="U438" s="551"/>
      <c r="V438" s="551"/>
      <c r="W438" s="551"/>
      <c r="X438" s="551"/>
      <c r="Y438" s="551"/>
      <c r="Z438" s="551"/>
    </row>
    <row r="439" spans="1:26" ht="12.75" customHeight="1">
      <c r="A439" s="551"/>
      <c r="B439" s="551"/>
      <c r="C439" s="551"/>
      <c r="D439" s="551"/>
      <c r="E439" s="551"/>
      <c r="F439" s="551"/>
      <c r="G439" s="551"/>
      <c r="H439" s="551"/>
      <c r="I439" s="551"/>
      <c r="J439" s="551"/>
      <c r="K439" s="551"/>
      <c r="L439" s="551"/>
      <c r="M439" s="551"/>
      <c r="N439" s="551"/>
      <c r="O439" s="551"/>
      <c r="P439" s="551"/>
      <c r="Q439" s="551"/>
      <c r="R439" s="551"/>
      <c r="S439" s="551"/>
      <c r="T439" s="551"/>
      <c r="U439" s="551"/>
      <c r="V439" s="551"/>
      <c r="W439" s="551"/>
      <c r="X439" s="551"/>
      <c r="Y439" s="551"/>
      <c r="Z439" s="551"/>
    </row>
    <row r="440" spans="1:26" ht="12.75" customHeight="1">
      <c r="A440" s="551"/>
      <c r="B440" s="551"/>
      <c r="C440" s="551"/>
      <c r="D440" s="551"/>
      <c r="E440" s="551"/>
      <c r="F440" s="551"/>
      <c r="G440" s="551"/>
      <c r="H440" s="551"/>
      <c r="I440" s="551"/>
      <c r="J440" s="551"/>
      <c r="K440" s="551"/>
      <c r="L440" s="551"/>
      <c r="M440" s="551"/>
      <c r="N440" s="551"/>
      <c r="O440" s="551"/>
      <c r="P440" s="551"/>
      <c r="Q440" s="551"/>
      <c r="R440" s="551"/>
      <c r="S440" s="551"/>
      <c r="T440" s="551"/>
      <c r="U440" s="551"/>
      <c r="V440" s="551"/>
      <c r="W440" s="551"/>
      <c r="X440" s="551"/>
      <c r="Y440" s="551"/>
      <c r="Z440" s="551"/>
    </row>
    <row r="441" spans="1:26" ht="12.75" customHeight="1">
      <c r="A441" s="551"/>
      <c r="B441" s="551"/>
      <c r="C441" s="551"/>
      <c r="D441" s="551"/>
      <c r="E441" s="551"/>
      <c r="F441" s="551"/>
      <c r="G441" s="551"/>
      <c r="H441" s="551"/>
      <c r="I441" s="551"/>
      <c r="J441" s="551"/>
      <c r="K441" s="551"/>
      <c r="L441" s="551"/>
      <c r="M441" s="551"/>
      <c r="N441" s="551"/>
      <c r="O441" s="551"/>
      <c r="P441" s="551"/>
      <c r="Q441" s="551"/>
      <c r="R441" s="551"/>
      <c r="S441" s="551"/>
      <c r="T441" s="551"/>
      <c r="U441" s="551"/>
      <c r="V441" s="551"/>
      <c r="W441" s="551"/>
      <c r="X441" s="551"/>
      <c r="Y441" s="551"/>
      <c r="Z441" s="551"/>
    </row>
    <row r="442" spans="1:26" ht="12.75" customHeight="1">
      <c r="A442" s="551"/>
      <c r="B442" s="551"/>
      <c r="C442" s="551"/>
      <c r="D442" s="551"/>
      <c r="E442" s="551"/>
      <c r="F442" s="551"/>
      <c r="G442" s="551"/>
      <c r="H442" s="551"/>
      <c r="I442" s="551"/>
      <c r="J442" s="551"/>
      <c r="K442" s="551"/>
      <c r="L442" s="551"/>
      <c r="M442" s="551"/>
      <c r="N442" s="551"/>
      <c r="O442" s="551"/>
      <c r="P442" s="551"/>
      <c r="Q442" s="551"/>
      <c r="R442" s="551"/>
      <c r="S442" s="551"/>
      <c r="T442" s="551"/>
      <c r="U442" s="551"/>
      <c r="V442" s="551"/>
      <c r="W442" s="551"/>
      <c r="X442" s="551"/>
      <c r="Y442" s="551"/>
      <c r="Z442" s="551"/>
    </row>
    <row r="443" spans="1:26" ht="12.75" customHeight="1">
      <c r="A443" s="551"/>
      <c r="B443" s="551"/>
      <c r="C443" s="551"/>
      <c r="D443" s="551"/>
      <c r="E443" s="551"/>
      <c r="F443" s="551"/>
      <c r="G443" s="551"/>
      <c r="H443" s="551"/>
      <c r="I443" s="551"/>
      <c r="J443" s="551"/>
      <c r="K443" s="551"/>
      <c r="L443" s="551"/>
      <c r="M443" s="551"/>
      <c r="N443" s="551"/>
      <c r="O443" s="551"/>
      <c r="P443" s="551"/>
      <c r="Q443" s="551"/>
      <c r="R443" s="551"/>
      <c r="S443" s="551"/>
      <c r="T443" s="551"/>
      <c r="U443" s="551"/>
      <c r="V443" s="551"/>
      <c r="W443" s="551"/>
      <c r="X443" s="551"/>
      <c r="Y443" s="551"/>
      <c r="Z443" s="551"/>
    </row>
    <row r="444" spans="1:26" ht="12.75" customHeight="1">
      <c r="A444" s="551"/>
      <c r="B444" s="551"/>
      <c r="C444" s="551"/>
      <c r="D444" s="551"/>
      <c r="E444" s="551"/>
      <c r="F444" s="551"/>
      <c r="G444" s="551"/>
      <c r="H444" s="551"/>
      <c r="I444" s="551"/>
      <c r="J444" s="551"/>
      <c r="K444" s="551"/>
      <c r="L444" s="551"/>
      <c r="M444" s="551"/>
      <c r="N444" s="551"/>
      <c r="O444" s="551"/>
      <c r="P444" s="551"/>
      <c r="Q444" s="551"/>
      <c r="R444" s="551"/>
      <c r="S444" s="551"/>
      <c r="T444" s="551"/>
      <c r="U444" s="551"/>
      <c r="V444" s="551"/>
      <c r="W444" s="551"/>
      <c r="X444" s="551"/>
      <c r="Y444" s="551"/>
      <c r="Z444" s="551"/>
    </row>
    <row r="445" spans="1:26" ht="12.75" customHeight="1">
      <c r="A445" s="551"/>
      <c r="B445" s="551"/>
      <c r="C445" s="551"/>
      <c r="D445" s="551"/>
      <c r="E445" s="551"/>
      <c r="F445" s="551"/>
      <c r="G445" s="551"/>
      <c r="H445" s="551"/>
      <c r="I445" s="551"/>
      <c r="J445" s="551"/>
      <c r="K445" s="551"/>
      <c r="L445" s="551"/>
      <c r="M445" s="551"/>
      <c r="N445" s="551"/>
      <c r="O445" s="551"/>
      <c r="P445" s="551"/>
      <c r="Q445" s="551"/>
      <c r="R445" s="551"/>
      <c r="S445" s="551"/>
      <c r="T445" s="551"/>
      <c r="U445" s="551"/>
      <c r="V445" s="551"/>
      <c r="W445" s="551"/>
      <c r="X445" s="551"/>
      <c r="Y445" s="551"/>
      <c r="Z445" s="551"/>
    </row>
    <row r="446" spans="1:26" ht="12.75" customHeight="1">
      <c r="A446" s="551"/>
      <c r="B446" s="551"/>
      <c r="C446" s="551"/>
      <c r="D446" s="551"/>
      <c r="E446" s="551"/>
      <c r="F446" s="551"/>
      <c r="G446" s="551"/>
      <c r="H446" s="551"/>
      <c r="I446" s="551"/>
      <c r="J446" s="551"/>
      <c r="K446" s="551"/>
      <c r="L446" s="551"/>
      <c r="M446" s="551"/>
      <c r="N446" s="551"/>
      <c r="O446" s="551"/>
      <c r="P446" s="551"/>
      <c r="Q446" s="551"/>
      <c r="R446" s="551"/>
      <c r="S446" s="551"/>
      <c r="T446" s="551"/>
      <c r="U446" s="551"/>
      <c r="V446" s="551"/>
      <c r="W446" s="551"/>
      <c r="X446" s="551"/>
      <c r="Y446" s="551"/>
      <c r="Z446" s="551"/>
    </row>
    <row r="447" spans="1:26" ht="12.75" customHeight="1">
      <c r="A447" s="551"/>
      <c r="B447" s="551"/>
      <c r="C447" s="551"/>
      <c r="D447" s="551"/>
      <c r="E447" s="551"/>
      <c r="F447" s="551"/>
      <c r="G447" s="551"/>
      <c r="H447" s="551"/>
      <c r="I447" s="551"/>
      <c r="J447" s="551"/>
      <c r="K447" s="551"/>
      <c r="L447" s="551"/>
      <c r="M447" s="551"/>
      <c r="N447" s="551"/>
      <c r="O447" s="551"/>
      <c r="P447" s="551"/>
      <c r="Q447" s="551"/>
      <c r="R447" s="551"/>
      <c r="S447" s="551"/>
      <c r="T447" s="551"/>
      <c r="U447" s="551"/>
      <c r="V447" s="551"/>
      <c r="W447" s="551"/>
      <c r="X447" s="551"/>
      <c r="Y447" s="551"/>
      <c r="Z447" s="551"/>
    </row>
    <row r="448" spans="1:26" ht="12.75" customHeight="1">
      <c r="A448" s="551"/>
      <c r="B448" s="551"/>
      <c r="C448" s="551"/>
      <c r="D448" s="551"/>
      <c r="E448" s="551"/>
      <c r="F448" s="551"/>
      <c r="G448" s="551"/>
      <c r="H448" s="551"/>
      <c r="I448" s="551"/>
      <c r="J448" s="551"/>
      <c r="K448" s="551"/>
      <c r="L448" s="551"/>
      <c r="M448" s="551"/>
      <c r="N448" s="551"/>
      <c r="O448" s="551"/>
      <c r="P448" s="551"/>
      <c r="Q448" s="551"/>
      <c r="R448" s="551"/>
      <c r="S448" s="551"/>
      <c r="T448" s="551"/>
      <c r="U448" s="551"/>
      <c r="V448" s="551"/>
      <c r="W448" s="551"/>
      <c r="X448" s="551"/>
      <c r="Y448" s="551"/>
      <c r="Z448" s="551"/>
    </row>
    <row r="449" spans="1:26" ht="12.75" customHeight="1">
      <c r="A449" s="551"/>
      <c r="B449" s="551"/>
      <c r="C449" s="551"/>
      <c r="D449" s="551"/>
      <c r="E449" s="551"/>
      <c r="F449" s="551"/>
      <c r="G449" s="551"/>
      <c r="H449" s="551"/>
      <c r="I449" s="551"/>
      <c r="J449" s="551"/>
      <c r="K449" s="551"/>
      <c r="L449" s="551"/>
      <c r="M449" s="551"/>
      <c r="N449" s="551"/>
      <c r="O449" s="551"/>
      <c r="P449" s="551"/>
      <c r="Q449" s="551"/>
      <c r="R449" s="551"/>
      <c r="S449" s="551"/>
      <c r="T449" s="551"/>
      <c r="U449" s="551"/>
      <c r="V449" s="551"/>
      <c r="W449" s="551"/>
      <c r="X449" s="551"/>
      <c r="Y449" s="551"/>
      <c r="Z449" s="551"/>
    </row>
    <row r="450" spans="1:26" ht="12.75" customHeight="1">
      <c r="A450" s="551"/>
      <c r="B450" s="551"/>
      <c r="C450" s="551"/>
      <c r="D450" s="551"/>
      <c r="E450" s="551"/>
      <c r="F450" s="551"/>
      <c r="G450" s="551"/>
      <c r="H450" s="551"/>
      <c r="I450" s="551"/>
      <c r="J450" s="551"/>
      <c r="K450" s="551"/>
      <c r="L450" s="551"/>
      <c r="M450" s="551"/>
      <c r="N450" s="551"/>
      <c r="O450" s="551"/>
      <c r="P450" s="551"/>
      <c r="Q450" s="551"/>
      <c r="R450" s="551"/>
      <c r="S450" s="551"/>
      <c r="T450" s="551"/>
      <c r="U450" s="551"/>
      <c r="V450" s="551"/>
      <c r="W450" s="551"/>
      <c r="X450" s="551"/>
      <c r="Y450" s="551"/>
      <c r="Z450" s="551"/>
    </row>
    <row r="451" spans="1:26" ht="12.75" customHeight="1">
      <c r="A451" s="551"/>
      <c r="B451" s="551"/>
      <c r="C451" s="551"/>
      <c r="D451" s="551"/>
      <c r="E451" s="551"/>
      <c r="F451" s="551"/>
      <c r="G451" s="551"/>
      <c r="H451" s="551"/>
      <c r="I451" s="551"/>
      <c r="J451" s="551"/>
      <c r="K451" s="551"/>
      <c r="L451" s="551"/>
      <c r="M451" s="551"/>
      <c r="N451" s="551"/>
      <c r="O451" s="551"/>
      <c r="P451" s="551"/>
      <c r="Q451" s="551"/>
      <c r="R451" s="551"/>
      <c r="S451" s="551"/>
      <c r="T451" s="551"/>
      <c r="U451" s="551"/>
      <c r="V451" s="551"/>
      <c r="W451" s="551"/>
      <c r="X451" s="551"/>
      <c r="Y451" s="551"/>
      <c r="Z451" s="551"/>
    </row>
    <row r="452" spans="1:26" ht="12.75" customHeight="1">
      <c r="A452" s="551"/>
      <c r="B452" s="551"/>
      <c r="C452" s="551"/>
      <c r="D452" s="551"/>
      <c r="E452" s="551"/>
      <c r="F452" s="551"/>
      <c r="G452" s="551"/>
      <c r="H452" s="551"/>
      <c r="I452" s="551"/>
      <c r="J452" s="551"/>
      <c r="K452" s="551"/>
      <c r="L452" s="551"/>
      <c r="M452" s="551"/>
      <c r="N452" s="551"/>
      <c r="O452" s="551"/>
      <c r="P452" s="551"/>
      <c r="Q452" s="551"/>
      <c r="R452" s="551"/>
      <c r="S452" s="551"/>
      <c r="T452" s="551"/>
      <c r="U452" s="551"/>
      <c r="V452" s="551"/>
      <c r="W452" s="551"/>
      <c r="X452" s="551"/>
      <c r="Y452" s="551"/>
      <c r="Z452" s="551"/>
    </row>
    <row r="453" spans="1:26" ht="12.75" customHeight="1">
      <c r="A453" s="551"/>
      <c r="B453" s="551"/>
      <c r="C453" s="551"/>
      <c r="D453" s="551"/>
      <c r="E453" s="551"/>
      <c r="F453" s="551"/>
      <c r="G453" s="551"/>
      <c r="H453" s="551"/>
      <c r="I453" s="551"/>
      <c r="J453" s="551"/>
      <c r="K453" s="551"/>
      <c r="L453" s="551"/>
      <c r="M453" s="551"/>
      <c r="N453" s="551"/>
      <c r="O453" s="551"/>
      <c r="P453" s="551"/>
      <c r="Q453" s="551"/>
      <c r="R453" s="551"/>
      <c r="S453" s="551"/>
      <c r="T453" s="551"/>
      <c r="U453" s="551"/>
      <c r="V453" s="551"/>
      <c r="W453" s="551"/>
      <c r="X453" s="551"/>
      <c r="Y453" s="551"/>
      <c r="Z453" s="551"/>
    </row>
    <row r="454" spans="1:26" ht="12.75" customHeight="1">
      <c r="A454" s="551"/>
      <c r="B454" s="551"/>
      <c r="C454" s="551"/>
      <c r="D454" s="551"/>
      <c r="E454" s="551"/>
      <c r="F454" s="551"/>
      <c r="G454" s="551"/>
      <c r="H454" s="551"/>
      <c r="I454" s="551"/>
      <c r="J454" s="551"/>
      <c r="K454" s="551"/>
      <c r="L454" s="551"/>
      <c r="M454" s="551"/>
      <c r="N454" s="551"/>
      <c r="O454" s="551"/>
      <c r="P454" s="551"/>
      <c r="Q454" s="551"/>
      <c r="R454" s="551"/>
      <c r="S454" s="551"/>
      <c r="T454" s="551"/>
      <c r="U454" s="551"/>
      <c r="V454" s="551"/>
      <c r="W454" s="551"/>
      <c r="X454" s="551"/>
      <c r="Y454" s="551"/>
      <c r="Z454" s="551"/>
    </row>
    <row r="455" spans="1:26" ht="12.75" customHeight="1">
      <c r="A455" s="551"/>
      <c r="B455" s="551"/>
      <c r="C455" s="551"/>
      <c r="D455" s="551"/>
      <c r="E455" s="551"/>
      <c r="F455" s="551"/>
      <c r="G455" s="551"/>
      <c r="H455" s="551"/>
      <c r="I455" s="551"/>
      <c r="J455" s="551"/>
      <c r="K455" s="551"/>
      <c r="L455" s="551"/>
      <c r="M455" s="551"/>
      <c r="N455" s="551"/>
      <c r="O455" s="551"/>
      <c r="P455" s="551"/>
      <c r="Q455" s="551"/>
      <c r="R455" s="551"/>
      <c r="S455" s="551"/>
      <c r="T455" s="551"/>
      <c r="U455" s="551"/>
      <c r="V455" s="551"/>
      <c r="W455" s="551"/>
      <c r="X455" s="551"/>
      <c r="Y455" s="551"/>
      <c r="Z455" s="551"/>
    </row>
    <row r="456" spans="1:26" ht="12.75" customHeight="1">
      <c r="A456" s="551"/>
      <c r="B456" s="551"/>
      <c r="C456" s="551"/>
      <c r="D456" s="551"/>
      <c r="E456" s="551"/>
      <c r="F456" s="551"/>
      <c r="G456" s="551"/>
      <c r="H456" s="551"/>
      <c r="I456" s="551"/>
      <c r="J456" s="551"/>
      <c r="K456" s="551"/>
      <c r="L456" s="551"/>
      <c r="M456" s="551"/>
      <c r="N456" s="551"/>
      <c r="O456" s="551"/>
      <c r="P456" s="551"/>
      <c r="Q456" s="551"/>
      <c r="R456" s="551"/>
      <c r="S456" s="551"/>
      <c r="T456" s="551"/>
      <c r="U456" s="551"/>
      <c r="V456" s="551"/>
      <c r="W456" s="551"/>
      <c r="X456" s="551"/>
      <c r="Y456" s="551"/>
      <c r="Z456" s="551"/>
    </row>
    <row r="457" spans="1:26" ht="12.75" customHeight="1">
      <c r="A457" s="551"/>
      <c r="B457" s="551"/>
      <c r="C457" s="551"/>
      <c r="D457" s="551"/>
      <c r="E457" s="551"/>
      <c r="F457" s="551"/>
      <c r="G457" s="551"/>
      <c r="H457" s="551"/>
      <c r="I457" s="551"/>
      <c r="J457" s="551"/>
      <c r="K457" s="551"/>
      <c r="L457" s="551"/>
      <c r="M457" s="551"/>
      <c r="N457" s="551"/>
      <c r="O457" s="551"/>
      <c r="P457" s="551"/>
      <c r="Q457" s="551"/>
      <c r="R457" s="551"/>
      <c r="S457" s="551"/>
      <c r="T457" s="551"/>
      <c r="U457" s="551"/>
      <c r="V457" s="551"/>
      <c r="W457" s="551"/>
      <c r="X457" s="551"/>
      <c r="Y457" s="551"/>
      <c r="Z457" s="551"/>
    </row>
    <row r="458" spans="1:26" ht="12.75" customHeight="1">
      <c r="A458" s="551"/>
      <c r="B458" s="551"/>
      <c r="C458" s="551"/>
      <c r="D458" s="551"/>
      <c r="E458" s="551"/>
      <c r="F458" s="551"/>
      <c r="G458" s="551"/>
      <c r="H458" s="551"/>
      <c r="I458" s="551"/>
      <c r="J458" s="551"/>
      <c r="K458" s="551"/>
      <c r="L458" s="551"/>
      <c r="M458" s="551"/>
      <c r="N458" s="551"/>
      <c r="O458" s="551"/>
      <c r="P458" s="551"/>
      <c r="Q458" s="551"/>
      <c r="R458" s="551"/>
      <c r="S458" s="551"/>
      <c r="T458" s="551"/>
      <c r="U458" s="551"/>
      <c r="V458" s="551"/>
      <c r="W458" s="551"/>
      <c r="X458" s="551"/>
      <c r="Y458" s="551"/>
      <c r="Z458" s="551"/>
    </row>
    <row r="459" spans="1:26" ht="12.75" customHeight="1">
      <c r="A459" s="551"/>
      <c r="B459" s="551"/>
      <c r="C459" s="551"/>
      <c r="D459" s="551"/>
      <c r="E459" s="551"/>
      <c r="F459" s="551"/>
      <c r="G459" s="551"/>
      <c r="H459" s="551"/>
      <c r="I459" s="551"/>
      <c r="J459" s="551"/>
      <c r="K459" s="551"/>
      <c r="L459" s="551"/>
      <c r="M459" s="551"/>
      <c r="N459" s="551"/>
      <c r="O459" s="551"/>
      <c r="P459" s="551"/>
      <c r="Q459" s="551"/>
      <c r="R459" s="551"/>
      <c r="S459" s="551"/>
      <c r="T459" s="551"/>
      <c r="U459" s="551"/>
      <c r="V459" s="551"/>
      <c r="W459" s="551"/>
      <c r="X459" s="551"/>
      <c r="Y459" s="551"/>
      <c r="Z459" s="551"/>
    </row>
    <row r="460" spans="1:26" ht="12.75" customHeight="1">
      <c r="A460" s="551"/>
      <c r="B460" s="551"/>
      <c r="C460" s="551"/>
      <c r="D460" s="551"/>
      <c r="E460" s="551"/>
      <c r="F460" s="551"/>
      <c r="G460" s="551"/>
      <c r="H460" s="551"/>
      <c r="I460" s="551"/>
      <c r="J460" s="551"/>
      <c r="K460" s="551"/>
      <c r="L460" s="551"/>
      <c r="M460" s="551"/>
      <c r="N460" s="551"/>
      <c r="O460" s="551"/>
      <c r="P460" s="551"/>
      <c r="Q460" s="551"/>
      <c r="R460" s="551"/>
      <c r="S460" s="551"/>
      <c r="T460" s="551"/>
      <c r="U460" s="551"/>
      <c r="V460" s="551"/>
      <c r="W460" s="551"/>
      <c r="X460" s="551"/>
      <c r="Y460" s="551"/>
      <c r="Z460" s="551"/>
    </row>
    <row r="461" spans="1:26" ht="12.75" customHeight="1">
      <c r="A461" s="551"/>
      <c r="B461" s="551"/>
      <c r="C461" s="551"/>
      <c r="D461" s="551"/>
      <c r="E461" s="551"/>
      <c r="F461" s="551"/>
      <c r="G461" s="551"/>
      <c r="H461" s="551"/>
      <c r="I461" s="551"/>
      <c r="J461" s="551"/>
      <c r="K461" s="551"/>
      <c r="L461" s="551"/>
      <c r="M461" s="551"/>
      <c r="N461" s="551"/>
      <c r="O461" s="551"/>
      <c r="P461" s="551"/>
      <c r="Q461" s="551"/>
      <c r="R461" s="551"/>
      <c r="S461" s="551"/>
      <c r="T461" s="551"/>
      <c r="U461" s="551"/>
      <c r="V461" s="551"/>
      <c r="W461" s="551"/>
      <c r="X461" s="551"/>
      <c r="Y461" s="551"/>
      <c r="Z461" s="551"/>
    </row>
    <row r="462" spans="1:26" ht="12.75" customHeight="1">
      <c r="A462" s="551"/>
      <c r="B462" s="551"/>
      <c r="C462" s="551"/>
      <c r="D462" s="551"/>
      <c r="E462" s="551"/>
      <c r="F462" s="551"/>
      <c r="G462" s="551"/>
      <c r="H462" s="551"/>
      <c r="I462" s="551"/>
      <c r="J462" s="551"/>
      <c r="K462" s="551"/>
      <c r="L462" s="551"/>
      <c r="M462" s="551"/>
      <c r="N462" s="551"/>
      <c r="O462" s="551"/>
      <c r="P462" s="551"/>
      <c r="Q462" s="551"/>
      <c r="R462" s="551"/>
      <c r="S462" s="551"/>
      <c r="T462" s="551"/>
      <c r="U462" s="551"/>
      <c r="V462" s="551"/>
      <c r="W462" s="551"/>
      <c r="X462" s="551"/>
      <c r="Y462" s="551"/>
      <c r="Z462" s="551"/>
    </row>
    <row r="463" spans="1:26" ht="12.75" customHeight="1">
      <c r="A463" s="551"/>
      <c r="B463" s="551"/>
      <c r="C463" s="551"/>
      <c r="D463" s="551"/>
      <c r="E463" s="551"/>
      <c r="F463" s="551"/>
      <c r="G463" s="551"/>
      <c r="H463" s="551"/>
      <c r="I463" s="551"/>
      <c r="J463" s="551"/>
      <c r="K463" s="551"/>
      <c r="L463" s="551"/>
      <c r="M463" s="551"/>
      <c r="N463" s="551"/>
      <c r="O463" s="551"/>
      <c r="P463" s="551"/>
      <c r="Q463" s="551"/>
      <c r="R463" s="551"/>
      <c r="S463" s="551"/>
      <c r="T463" s="551"/>
      <c r="U463" s="551"/>
      <c r="V463" s="551"/>
      <c r="W463" s="551"/>
      <c r="X463" s="551"/>
      <c r="Y463" s="551"/>
      <c r="Z463" s="551"/>
    </row>
    <row r="464" spans="1:26" ht="12.75" customHeight="1">
      <c r="A464" s="551"/>
      <c r="B464" s="551"/>
      <c r="C464" s="551"/>
      <c r="D464" s="551"/>
      <c r="E464" s="551"/>
      <c r="F464" s="551"/>
      <c r="G464" s="551"/>
      <c r="H464" s="551"/>
      <c r="I464" s="551"/>
      <c r="J464" s="551"/>
      <c r="K464" s="551"/>
      <c r="L464" s="551"/>
      <c r="M464" s="551"/>
      <c r="N464" s="551"/>
      <c r="O464" s="551"/>
      <c r="P464" s="551"/>
      <c r="Q464" s="551"/>
      <c r="R464" s="551"/>
      <c r="S464" s="551"/>
      <c r="T464" s="551"/>
      <c r="U464" s="551"/>
      <c r="V464" s="551"/>
      <c r="W464" s="551"/>
      <c r="X464" s="551"/>
      <c r="Y464" s="551"/>
      <c r="Z464" s="551"/>
    </row>
    <row r="465" spans="1:26" ht="12.75" customHeight="1">
      <c r="A465" s="551"/>
      <c r="B465" s="551"/>
      <c r="C465" s="551"/>
      <c r="D465" s="551"/>
      <c r="E465" s="551"/>
      <c r="F465" s="551"/>
      <c r="G465" s="551"/>
      <c r="H465" s="551"/>
      <c r="I465" s="551"/>
      <c r="J465" s="551"/>
      <c r="K465" s="551"/>
      <c r="L465" s="551"/>
      <c r="M465" s="551"/>
      <c r="N465" s="551"/>
      <c r="O465" s="551"/>
      <c r="P465" s="551"/>
      <c r="Q465" s="551"/>
      <c r="R465" s="551"/>
      <c r="S465" s="551"/>
      <c r="T465" s="551"/>
      <c r="U465" s="551"/>
      <c r="V465" s="551"/>
      <c r="W465" s="551"/>
      <c r="X465" s="551"/>
      <c r="Y465" s="551"/>
      <c r="Z465" s="551"/>
    </row>
    <row r="466" spans="1:26" ht="12.75" customHeight="1">
      <c r="A466" s="551"/>
      <c r="B466" s="551"/>
      <c r="C466" s="551"/>
      <c r="D466" s="551"/>
      <c r="E466" s="551"/>
      <c r="F466" s="551"/>
      <c r="G466" s="551"/>
      <c r="H466" s="551"/>
      <c r="I466" s="551"/>
      <c r="J466" s="551"/>
      <c r="K466" s="551"/>
      <c r="L466" s="551"/>
      <c r="M466" s="551"/>
      <c r="N466" s="551"/>
      <c r="O466" s="551"/>
      <c r="P466" s="551"/>
      <c r="Q466" s="551"/>
      <c r="R466" s="551"/>
      <c r="S466" s="551"/>
      <c r="T466" s="551"/>
      <c r="U466" s="551"/>
      <c r="V466" s="551"/>
      <c r="W466" s="551"/>
      <c r="X466" s="551"/>
      <c r="Y466" s="551"/>
      <c r="Z466" s="551"/>
    </row>
    <row r="467" spans="1:26" ht="12.75" customHeight="1">
      <c r="A467" s="551"/>
      <c r="B467" s="551"/>
      <c r="C467" s="551"/>
      <c r="D467" s="551"/>
      <c r="E467" s="551"/>
      <c r="F467" s="551"/>
      <c r="G467" s="551"/>
      <c r="H467" s="551"/>
      <c r="I467" s="551"/>
      <c r="J467" s="551"/>
      <c r="K467" s="551"/>
      <c r="L467" s="551"/>
      <c r="M467" s="551"/>
      <c r="N467" s="551"/>
      <c r="O467" s="551"/>
      <c r="P467" s="551"/>
      <c r="Q467" s="551"/>
      <c r="R467" s="551"/>
      <c r="S467" s="551"/>
      <c r="T467" s="551"/>
      <c r="U467" s="551"/>
      <c r="V467" s="551"/>
      <c r="W467" s="551"/>
      <c r="X467" s="551"/>
      <c r="Y467" s="551"/>
      <c r="Z467" s="551"/>
    </row>
    <row r="468" spans="1:26" ht="12.75" customHeight="1">
      <c r="A468" s="551"/>
      <c r="B468" s="551"/>
      <c r="C468" s="551"/>
      <c r="D468" s="551"/>
      <c r="E468" s="551"/>
      <c r="F468" s="551"/>
      <c r="G468" s="551"/>
      <c r="H468" s="551"/>
      <c r="I468" s="551"/>
      <c r="J468" s="551"/>
      <c r="K468" s="551"/>
      <c r="L468" s="551"/>
      <c r="M468" s="551"/>
      <c r="N468" s="551"/>
      <c r="O468" s="551"/>
      <c r="P468" s="551"/>
      <c r="Q468" s="551"/>
      <c r="R468" s="551"/>
      <c r="S468" s="551"/>
      <c r="T468" s="551"/>
      <c r="U468" s="551"/>
      <c r="V468" s="551"/>
      <c r="W468" s="551"/>
      <c r="X468" s="551"/>
      <c r="Y468" s="551"/>
      <c r="Z468" s="551"/>
    </row>
    <row r="469" spans="1:26" ht="12.75" customHeight="1">
      <c r="A469" s="551"/>
      <c r="B469" s="551"/>
      <c r="C469" s="551"/>
      <c r="D469" s="551"/>
      <c r="E469" s="551"/>
      <c r="F469" s="551"/>
      <c r="G469" s="551"/>
      <c r="H469" s="551"/>
      <c r="I469" s="551"/>
      <c r="J469" s="551"/>
      <c r="K469" s="551"/>
      <c r="L469" s="551"/>
      <c r="M469" s="551"/>
      <c r="N469" s="551"/>
      <c r="O469" s="551"/>
      <c r="P469" s="551"/>
      <c r="Q469" s="551"/>
      <c r="R469" s="551"/>
      <c r="S469" s="551"/>
      <c r="T469" s="551"/>
      <c r="U469" s="551"/>
      <c r="V469" s="551"/>
      <c r="W469" s="551"/>
      <c r="X469" s="551"/>
      <c r="Y469" s="551"/>
      <c r="Z469" s="551"/>
    </row>
    <row r="470" spans="1:26" ht="12.75" customHeight="1">
      <c r="A470" s="551"/>
      <c r="B470" s="551"/>
      <c r="C470" s="551"/>
      <c r="D470" s="551"/>
      <c r="E470" s="551"/>
      <c r="F470" s="551"/>
      <c r="G470" s="551"/>
      <c r="H470" s="551"/>
      <c r="I470" s="551"/>
      <c r="J470" s="551"/>
      <c r="K470" s="551"/>
      <c r="L470" s="551"/>
      <c r="M470" s="551"/>
      <c r="N470" s="551"/>
      <c r="O470" s="551"/>
      <c r="P470" s="551"/>
      <c r="Q470" s="551"/>
      <c r="R470" s="551"/>
      <c r="S470" s="551"/>
      <c r="T470" s="551"/>
      <c r="U470" s="551"/>
      <c r="V470" s="551"/>
      <c r="W470" s="551"/>
      <c r="X470" s="551"/>
      <c r="Y470" s="551"/>
      <c r="Z470" s="551"/>
    </row>
    <row r="471" spans="1:26" ht="12.75" customHeight="1">
      <c r="A471" s="551"/>
      <c r="B471" s="551"/>
      <c r="C471" s="551"/>
      <c r="D471" s="551"/>
      <c r="E471" s="551"/>
      <c r="F471" s="551"/>
      <c r="G471" s="551"/>
      <c r="H471" s="551"/>
      <c r="I471" s="551"/>
      <c r="J471" s="551"/>
      <c r="K471" s="551"/>
      <c r="L471" s="551"/>
      <c r="M471" s="551"/>
      <c r="N471" s="551"/>
      <c r="O471" s="551"/>
      <c r="P471" s="551"/>
      <c r="Q471" s="551"/>
      <c r="R471" s="551"/>
      <c r="S471" s="551"/>
      <c r="T471" s="551"/>
      <c r="U471" s="551"/>
      <c r="V471" s="551"/>
      <c r="W471" s="551"/>
      <c r="X471" s="551"/>
      <c r="Y471" s="551"/>
      <c r="Z471" s="551"/>
    </row>
    <row r="472" spans="1:26" ht="12.75" customHeight="1">
      <c r="A472" s="551"/>
      <c r="B472" s="551"/>
      <c r="C472" s="551"/>
      <c r="D472" s="551"/>
      <c r="E472" s="551"/>
      <c r="F472" s="551"/>
      <c r="G472" s="551"/>
      <c r="H472" s="551"/>
      <c r="I472" s="551"/>
      <c r="J472" s="551"/>
      <c r="K472" s="551"/>
      <c r="L472" s="551"/>
      <c r="M472" s="551"/>
      <c r="N472" s="551"/>
      <c r="O472" s="551"/>
      <c r="P472" s="551"/>
      <c r="Q472" s="551"/>
      <c r="R472" s="551"/>
      <c r="S472" s="551"/>
      <c r="T472" s="551"/>
      <c r="U472" s="551"/>
      <c r="V472" s="551"/>
      <c r="W472" s="551"/>
      <c r="X472" s="551"/>
      <c r="Y472" s="551"/>
      <c r="Z472" s="551"/>
    </row>
    <row r="473" spans="1:26" ht="12.75" customHeight="1">
      <c r="A473" s="551"/>
      <c r="B473" s="551"/>
      <c r="C473" s="551"/>
      <c r="D473" s="551"/>
      <c r="E473" s="551"/>
      <c r="F473" s="551"/>
      <c r="G473" s="551"/>
      <c r="H473" s="551"/>
      <c r="I473" s="551"/>
      <c r="J473" s="551"/>
      <c r="K473" s="551"/>
      <c r="L473" s="551"/>
      <c r="M473" s="551"/>
      <c r="N473" s="551"/>
      <c r="O473" s="551"/>
      <c r="P473" s="551"/>
      <c r="Q473" s="551"/>
      <c r="R473" s="551"/>
      <c r="S473" s="551"/>
      <c r="T473" s="551"/>
      <c r="U473" s="551"/>
      <c r="V473" s="551"/>
      <c r="W473" s="551"/>
      <c r="X473" s="551"/>
      <c r="Y473" s="551"/>
      <c r="Z473" s="551"/>
    </row>
    <row r="474" spans="1:26" ht="12.75" customHeight="1">
      <c r="A474" s="551"/>
      <c r="B474" s="551"/>
      <c r="C474" s="551"/>
      <c r="D474" s="551"/>
      <c r="E474" s="551"/>
      <c r="F474" s="551"/>
      <c r="G474" s="551"/>
      <c r="H474" s="551"/>
      <c r="I474" s="551"/>
      <c r="J474" s="551"/>
      <c r="K474" s="551"/>
      <c r="L474" s="551"/>
      <c r="M474" s="551"/>
      <c r="N474" s="551"/>
      <c r="O474" s="551"/>
      <c r="P474" s="551"/>
      <c r="Q474" s="551"/>
      <c r="R474" s="551"/>
      <c r="S474" s="551"/>
      <c r="T474" s="551"/>
      <c r="U474" s="551"/>
      <c r="V474" s="551"/>
      <c r="W474" s="551"/>
      <c r="X474" s="551"/>
      <c r="Y474" s="551"/>
      <c r="Z474" s="551"/>
    </row>
    <row r="475" spans="1:26" ht="12.75" customHeight="1">
      <c r="A475" s="551"/>
      <c r="B475" s="551"/>
      <c r="C475" s="551"/>
      <c r="D475" s="551"/>
      <c r="E475" s="551"/>
      <c r="F475" s="551"/>
      <c r="G475" s="551"/>
      <c r="H475" s="551"/>
      <c r="I475" s="551"/>
      <c r="J475" s="551"/>
      <c r="K475" s="551"/>
      <c r="L475" s="551"/>
      <c r="M475" s="551"/>
      <c r="N475" s="551"/>
      <c r="O475" s="551"/>
      <c r="P475" s="551"/>
      <c r="Q475" s="551"/>
      <c r="R475" s="551"/>
      <c r="S475" s="551"/>
      <c r="T475" s="551"/>
      <c r="U475" s="551"/>
      <c r="V475" s="551"/>
      <c r="W475" s="551"/>
      <c r="X475" s="551"/>
      <c r="Y475" s="551"/>
      <c r="Z475" s="551"/>
    </row>
    <row r="476" spans="1:26" ht="12.75" customHeight="1">
      <c r="A476" s="551"/>
      <c r="B476" s="551"/>
      <c r="C476" s="551"/>
      <c r="D476" s="551"/>
      <c r="E476" s="551"/>
      <c r="F476" s="551"/>
      <c r="G476" s="551"/>
      <c r="H476" s="551"/>
      <c r="I476" s="551"/>
      <c r="J476" s="551"/>
      <c r="K476" s="551"/>
      <c r="L476" s="551"/>
      <c r="M476" s="551"/>
      <c r="N476" s="551"/>
      <c r="O476" s="551"/>
      <c r="P476" s="551"/>
      <c r="Q476" s="551"/>
      <c r="R476" s="551"/>
      <c r="S476" s="551"/>
      <c r="T476" s="551"/>
      <c r="U476" s="551"/>
      <c r="V476" s="551"/>
      <c r="W476" s="551"/>
      <c r="X476" s="551"/>
      <c r="Y476" s="551"/>
      <c r="Z476" s="551"/>
    </row>
    <row r="477" spans="1:26" ht="12.75" customHeight="1">
      <c r="A477" s="551"/>
      <c r="B477" s="551"/>
      <c r="C477" s="551"/>
      <c r="D477" s="551"/>
      <c r="E477" s="551"/>
      <c r="F477" s="551"/>
      <c r="G477" s="551"/>
      <c r="H477" s="551"/>
      <c r="I477" s="551"/>
      <c r="J477" s="551"/>
      <c r="K477" s="551"/>
      <c r="L477" s="551"/>
      <c r="M477" s="551"/>
      <c r="N477" s="551"/>
      <c r="O477" s="551"/>
      <c r="P477" s="551"/>
      <c r="Q477" s="551"/>
      <c r="R477" s="551"/>
      <c r="S477" s="551"/>
      <c r="T477" s="551"/>
      <c r="U477" s="551"/>
      <c r="V477" s="551"/>
      <c r="W477" s="551"/>
      <c r="X477" s="551"/>
      <c r="Y477" s="551"/>
      <c r="Z477" s="551"/>
    </row>
    <row r="478" spans="1:26" ht="12.75" customHeight="1">
      <c r="A478" s="551"/>
      <c r="B478" s="551"/>
      <c r="C478" s="551"/>
      <c r="D478" s="551"/>
      <c r="E478" s="551"/>
      <c r="F478" s="551"/>
      <c r="G478" s="551"/>
      <c r="H478" s="551"/>
      <c r="I478" s="551"/>
      <c r="J478" s="551"/>
      <c r="K478" s="551"/>
      <c r="L478" s="551"/>
      <c r="M478" s="551"/>
      <c r="N478" s="551"/>
      <c r="O478" s="551"/>
      <c r="P478" s="551"/>
      <c r="Q478" s="551"/>
      <c r="R478" s="551"/>
      <c r="S478" s="551"/>
      <c r="T478" s="551"/>
      <c r="U478" s="551"/>
      <c r="V478" s="551"/>
      <c r="W478" s="551"/>
      <c r="X478" s="551"/>
      <c r="Y478" s="551"/>
      <c r="Z478" s="551"/>
    </row>
    <row r="479" spans="1:26" ht="12.75" customHeight="1">
      <c r="A479" s="551"/>
      <c r="B479" s="551"/>
      <c r="C479" s="551"/>
      <c r="D479" s="551"/>
      <c r="E479" s="551"/>
      <c r="F479" s="551"/>
      <c r="G479" s="551"/>
      <c r="H479" s="551"/>
      <c r="I479" s="551"/>
      <c r="J479" s="551"/>
      <c r="K479" s="551"/>
      <c r="L479" s="551"/>
      <c r="M479" s="551"/>
      <c r="N479" s="551"/>
      <c r="O479" s="551"/>
      <c r="P479" s="551"/>
      <c r="Q479" s="551"/>
      <c r="R479" s="551"/>
      <c r="S479" s="551"/>
      <c r="T479" s="551"/>
      <c r="U479" s="551"/>
      <c r="V479" s="551"/>
      <c r="W479" s="551"/>
      <c r="X479" s="551"/>
      <c r="Y479" s="551"/>
      <c r="Z479" s="551"/>
    </row>
    <row r="480" spans="1:26" ht="12.75" customHeight="1">
      <c r="A480" s="551"/>
      <c r="B480" s="551"/>
      <c r="C480" s="551"/>
      <c r="D480" s="551"/>
      <c r="E480" s="551"/>
      <c r="F480" s="551"/>
      <c r="G480" s="551"/>
      <c r="H480" s="551"/>
      <c r="I480" s="551"/>
      <c r="J480" s="551"/>
      <c r="K480" s="551"/>
      <c r="L480" s="551"/>
      <c r="M480" s="551"/>
      <c r="N480" s="551"/>
      <c r="O480" s="551"/>
      <c r="P480" s="551"/>
      <c r="Q480" s="551"/>
      <c r="R480" s="551"/>
      <c r="S480" s="551"/>
      <c r="T480" s="551"/>
      <c r="U480" s="551"/>
      <c r="V480" s="551"/>
      <c r="W480" s="551"/>
      <c r="X480" s="551"/>
      <c r="Y480" s="551"/>
      <c r="Z480" s="551"/>
    </row>
    <row r="481" spans="1:26" ht="12.75" customHeight="1">
      <c r="A481" s="551"/>
      <c r="B481" s="551"/>
      <c r="C481" s="551"/>
      <c r="D481" s="551"/>
      <c r="E481" s="551"/>
      <c r="F481" s="551"/>
      <c r="G481" s="551"/>
      <c r="H481" s="551"/>
      <c r="I481" s="551"/>
      <c r="J481" s="551"/>
      <c r="K481" s="551"/>
      <c r="L481" s="551"/>
      <c r="M481" s="551"/>
      <c r="N481" s="551"/>
      <c r="O481" s="551"/>
      <c r="P481" s="551"/>
      <c r="Q481" s="551"/>
      <c r="R481" s="551"/>
      <c r="S481" s="551"/>
      <c r="T481" s="551"/>
      <c r="U481" s="551"/>
      <c r="V481" s="551"/>
      <c r="W481" s="551"/>
      <c r="X481" s="551"/>
      <c r="Y481" s="551"/>
      <c r="Z481" s="551"/>
    </row>
    <row r="482" spans="1:26" ht="12.75" customHeight="1">
      <c r="A482" s="551"/>
      <c r="B482" s="551"/>
      <c r="C482" s="551"/>
      <c r="D482" s="551"/>
      <c r="E482" s="551"/>
      <c r="F482" s="551"/>
      <c r="G482" s="551"/>
      <c r="H482" s="551"/>
      <c r="I482" s="551"/>
      <c r="J482" s="551"/>
      <c r="K482" s="551"/>
      <c r="L482" s="551"/>
      <c r="M482" s="551"/>
      <c r="N482" s="551"/>
      <c r="O482" s="551"/>
      <c r="P482" s="551"/>
      <c r="Q482" s="551"/>
      <c r="R482" s="551"/>
      <c r="S482" s="551"/>
      <c r="T482" s="551"/>
      <c r="U482" s="551"/>
      <c r="V482" s="551"/>
      <c r="W482" s="551"/>
      <c r="X482" s="551"/>
      <c r="Y482" s="551"/>
      <c r="Z482" s="551"/>
    </row>
    <row r="483" spans="1:26" ht="12.75" customHeight="1">
      <c r="A483" s="551"/>
      <c r="B483" s="551"/>
      <c r="C483" s="551"/>
      <c r="D483" s="551"/>
      <c r="E483" s="551"/>
      <c r="F483" s="551"/>
      <c r="G483" s="551"/>
      <c r="H483" s="551"/>
      <c r="I483" s="551"/>
      <c r="J483" s="551"/>
      <c r="K483" s="551"/>
      <c r="L483" s="551"/>
      <c r="M483" s="551"/>
      <c r="N483" s="551"/>
      <c r="O483" s="551"/>
      <c r="P483" s="551"/>
      <c r="Q483" s="551"/>
      <c r="R483" s="551"/>
      <c r="S483" s="551"/>
      <c r="T483" s="551"/>
      <c r="U483" s="551"/>
      <c r="V483" s="551"/>
      <c r="W483" s="551"/>
      <c r="X483" s="551"/>
      <c r="Y483" s="551"/>
      <c r="Z483" s="551"/>
    </row>
    <row r="484" spans="1:26" ht="12.75" customHeight="1">
      <c r="A484" s="551"/>
      <c r="B484" s="551"/>
      <c r="C484" s="551"/>
      <c r="D484" s="551"/>
      <c r="E484" s="551"/>
      <c r="F484" s="551"/>
      <c r="G484" s="551"/>
      <c r="H484" s="551"/>
      <c r="I484" s="551"/>
      <c r="J484" s="551"/>
      <c r="K484" s="551"/>
      <c r="L484" s="551"/>
      <c r="M484" s="551"/>
      <c r="N484" s="551"/>
      <c r="O484" s="551"/>
      <c r="P484" s="551"/>
      <c r="Q484" s="551"/>
      <c r="R484" s="551"/>
      <c r="S484" s="551"/>
      <c r="T484" s="551"/>
      <c r="U484" s="551"/>
      <c r="V484" s="551"/>
      <c r="W484" s="551"/>
      <c r="X484" s="551"/>
      <c r="Y484" s="551"/>
      <c r="Z484" s="551"/>
    </row>
    <row r="485" spans="1:26" ht="12.75" customHeight="1">
      <c r="A485" s="551"/>
      <c r="B485" s="551"/>
      <c r="C485" s="551"/>
      <c r="D485" s="551"/>
      <c r="E485" s="551"/>
      <c r="F485" s="551"/>
      <c r="G485" s="551"/>
      <c r="H485" s="551"/>
      <c r="I485" s="551"/>
      <c r="J485" s="551"/>
      <c r="K485" s="551"/>
      <c r="L485" s="551"/>
      <c r="M485" s="551"/>
      <c r="N485" s="551"/>
      <c r="O485" s="551"/>
      <c r="P485" s="551"/>
      <c r="Q485" s="551"/>
      <c r="R485" s="551"/>
      <c r="S485" s="551"/>
      <c r="T485" s="551"/>
      <c r="U485" s="551"/>
      <c r="V485" s="551"/>
      <c r="W485" s="551"/>
      <c r="X485" s="551"/>
      <c r="Y485" s="551"/>
      <c r="Z485" s="551"/>
    </row>
    <row r="486" spans="1:26" ht="12.75" customHeight="1">
      <c r="A486" s="551"/>
      <c r="B486" s="551"/>
      <c r="C486" s="551"/>
      <c r="D486" s="551"/>
      <c r="E486" s="551"/>
      <c r="F486" s="551"/>
      <c r="G486" s="551"/>
      <c r="H486" s="551"/>
      <c r="I486" s="551"/>
      <c r="J486" s="551"/>
      <c r="K486" s="551"/>
      <c r="L486" s="551"/>
      <c r="M486" s="551"/>
      <c r="N486" s="551"/>
      <c r="O486" s="551"/>
      <c r="P486" s="551"/>
      <c r="Q486" s="551"/>
      <c r="R486" s="551"/>
      <c r="S486" s="551"/>
      <c r="T486" s="551"/>
      <c r="U486" s="551"/>
      <c r="V486" s="551"/>
      <c r="W486" s="551"/>
      <c r="X486" s="551"/>
      <c r="Y486" s="551"/>
      <c r="Z486" s="551"/>
    </row>
    <row r="487" spans="1:26" ht="12.75" customHeight="1">
      <c r="A487" s="551"/>
      <c r="B487" s="551"/>
      <c r="C487" s="551"/>
      <c r="D487" s="551"/>
      <c r="E487" s="551"/>
      <c r="F487" s="551"/>
      <c r="G487" s="551"/>
      <c r="H487" s="551"/>
      <c r="I487" s="551"/>
      <c r="J487" s="551"/>
      <c r="K487" s="551"/>
      <c r="L487" s="551"/>
      <c r="M487" s="551"/>
      <c r="N487" s="551"/>
      <c r="O487" s="551"/>
      <c r="P487" s="551"/>
      <c r="Q487" s="551"/>
      <c r="R487" s="551"/>
      <c r="S487" s="551"/>
      <c r="T487" s="551"/>
      <c r="U487" s="551"/>
      <c r="V487" s="551"/>
      <c r="W487" s="551"/>
      <c r="X487" s="551"/>
      <c r="Y487" s="551"/>
      <c r="Z487" s="551"/>
    </row>
    <row r="488" spans="1:26" ht="12.75" customHeight="1">
      <c r="A488" s="551"/>
      <c r="B488" s="551"/>
      <c r="C488" s="551"/>
      <c r="D488" s="551"/>
      <c r="E488" s="551"/>
      <c r="F488" s="551"/>
      <c r="G488" s="551"/>
      <c r="H488" s="551"/>
      <c r="I488" s="551"/>
      <c r="J488" s="551"/>
      <c r="K488" s="551"/>
      <c r="L488" s="551"/>
      <c r="M488" s="551"/>
      <c r="N488" s="551"/>
      <c r="O488" s="551"/>
      <c r="P488" s="551"/>
      <c r="Q488" s="551"/>
      <c r="R488" s="551"/>
      <c r="S488" s="551"/>
      <c r="T488" s="551"/>
      <c r="U488" s="551"/>
      <c r="V488" s="551"/>
      <c r="W488" s="551"/>
      <c r="X488" s="551"/>
      <c r="Y488" s="551"/>
      <c r="Z488" s="551"/>
    </row>
    <row r="489" spans="1:26" ht="12.75" customHeight="1">
      <c r="A489" s="551"/>
      <c r="B489" s="551"/>
      <c r="C489" s="551"/>
      <c r="D489" s="551"/>
      <c r="E489" s="551"/>
      <c r="F489" s="551"/>
      <c r="G489" s="551"/>
      <c r="H489" s="551"/>
      <c r="I489" s="551"/>
      <c r="J489" s="551"/>
      <c r="K489" s="551"/>
      <c r="L489" s="551"/>
      <c r="M489" s="551"/>
      <c r="N489" s="551"/>
      <c r="O489" s="551"/>
      <c r="P489" s="551"/>
      <c r="Q489" s="551"/>
      <c r="R489" s="551"/>
      <c r="S489" s="551"/>
      <c r="T489" s="551"/>
      <c r="U489" s="551"/>
      <c r="V489" s="551"/>
      <c r="W489" s="551"/>
      <c r="X489" s="551"/>
      <c r="Y489" s="551"/>
      <c r="Z489" s="551"/>
    </row>
    <row r="490" spans="1:26" ht="12.75" customHeight="1">
      <c r="A490" s="551"/>
      <c r="B490" s="551"/>
      <c r="C490" s="551"/>
      <c r="D490" s="551"/>
      <c r="E490" s="551"/>
      <c r="F490" s="551"/>
      <c r="G490" s="551"/>
      <c r="H490" s="551"/>
      <c r="I490" s="551"/>
      <c r="J490" s="551"/>
      <c r="K490" s="551"/>
      <c r="L490" s="551"/>
      <c r="M490" s="551"/>
      <c r="N490" s="551"/>
      <c r="O490" s="551"/>
      <c r="P490" s="551"/>
      <c r="Q490" s="551"/>
      <c r="R490" s="551"/>
      <c r="S490" s="551"/>
      <c r="T490" s="551"/>
      <c r="U490" s="551"/>
      <c r="V490" s="551"/>
      <c r="W490" s="551"/>
      <c r="X490" s="551"/>
      <c r="Y490" s="551"/>
      <c r="Z490" s="551"/>
    </row>
    <row r="491" spans="1:26" ht="12.75" customHeight="1">
      <c r="A491" s="551"/>
      <c r="B491" s="551"/>
      <c r="C491" s="551"/>
      <c r="D491" s="551"/>
      <c r="E491" s="551"/>
      <c r="F491" s="551"/>
      <c r="G491" s="551"/>
      <c r="H491" s="551"/>
      <c r="I491" s="551"/>
      <c r="J491" s="551"/>
      <c r="K491" s="551"/>
      <c r="L491" s="551"/>
      <c r="M491" s="551"/>
      <c r="N491" s="551"/>
      <c r="O491" s="551"/>
      <c r="P491" s="551"/>
      <c r="Q491" s="551"/>
      <c r="R491" s="551"/>
      <c r="S491" s="551"/>
      <c r="T491" s="551"/>
      <c r="U491" s="551"/>
      <c r="V491" s="551"/>
      <c r="W491" s="551"/>
      <c r="X491" s="551"/>
      <c r="Y491" s="551"/>
      <c r="Z491" s="551"/>
    </row>
    <row r="492" spans="1:26" ht="12.75" customHeight="1">
      <c r="A492" s="551"/>
      <c r="B492" s="551"/>
      <c r="C492" s="551"/>
      <c r="D492" s="551"/>
      <c r="E492" s="551"/>
      <c r="F492" s="551"/>
      <c r="G492" s="551"/>
      <c r="H492" s="551"/>
      <c r="I492" s="551"/>
      <c r="J492" s="551"/>
      <c r="K492" s="551"/>
      <c r="L492" s="551"/>
      <c r="M492" s="551"/>
      <c r="N492" s="551"/>
      <c r="O492" s="551"/>
      <c r="P492" s="551"/>
      <c r="Q492" s="551"/>
      <c r="R492" s="551"/>
      <c r="S492" s="551"/>
      <c r="T492" s="551"/>
      <c r="U492" s="551"/>
      <c r="V492" s="551"/>
      <c r="W492" s="551"/>
      <c r="X492" s="551"/>
      <c r="Y492" s="551"/>
      <c r="Z492" s="551"/>
    </row>
    <row r="493" spans="1:26" ht="12.75" customHeight="1">
      <c r="A493" s="551"/>
      <c r="B493" s="551"/>
      <c r="C493" s="551"/>
      <c r="D493" s="551"/>
      <c r="E493" s="551"/>
      <c r="F493" s="551"/>
      <c r="G493" s="551"/>
      <c r="H493" s="551"/>
      <c r="I493" s="551"/>
      <c r="J493" s="551"/>
      <c r="K493" s="551"/>
      <c r="L493" s="551"/>
      <c r="M493" s="551"/>
      <c r="N493" s="551"/>
      <c r="O493" s="551"/>
      <c r="P493" s="551"/>
      <c r="Q493" s="551"/>
      <c r="R493" s="551"/>
      <c r="S493" s="551"/>
      <c r="T493" s="551"/>
      <c r="U493" s="551"/>
      <c r="V493" s="551"/>
      <c r="W493" s="551"/>
      <c r="X493" s="551"/>
      <c r="Y493" s="551"/>
      <c r="Z493" s="551"/>
    </row>
    <row r="494" spans="1:26" ht="12.75" customHeight="1">
      <c r="A494" s="551"/>
      <c r="B494" s="551"/>
      <c r="C494" s="551"/>
      <c r="D494" s="551"/>
      <c r="E494" s="551"/>
      <c r="F494" s="551"/>
      <c r="G494" s="551"/>
      <c r="H494" s="551"/>
      <c r="I494" s="551"/>
      <c r="J494" s="551"/>
      <c r="K494" s="551"/>
      <c r="L494" s="551"/>
      <c r="M494" s="551"/>
      <c r="N494" s="551"/>
      <c r="O494" s="551"/>
      <c r="P494" s="551"/>
      <c r="Q494" s="551"/>
      <c r="R494" s="551"/>
      <c r="S494" s="551"/>
      <c r="T494" s="551"/>
      <c r="U494" s="551"/>
      <c r="V494" s="551"/>
      <c r="W494" s="551"/>
      <c r="X494" s="551"/>
      <c r="Y494" s="551"/>
      <c r="Z494" s="551"/>
    </row>
    <row r="495" spans="1:26" ht="12.75" customHeight="1">
      <c r="A495" s="551"/>
      <c r="B495" s="551"/>
      <c r="C495" s="551"/>
      <c r="D495" s="551"/>
      <c r="E495" s="551"/>
      <c r="F495" s="551"/>
      <c r="G495" s="551"/>
      <c r="H495" s="551"/>
      <c r="I495" s="551"/>
      <c r="J495" s="551"/>
      <c r="K495" s="551"/>
      <c r="L495" s="551"/>
      <c r="M495" s="551"/>
      <c r="N495" s="551"/>
      <c r="O495" s="551"/>
      <c r="P495" s="551"/>
      <c r="Q495" s="551"/>
      <c r="R495" s="551"/>
      <c r="S495" s="551"/>
      <c r="T495" s="551"/>
      <c r="U495" s="551"/>
      <c r="V495" s="551"/>
      <c r="W495" s="551"/>
      <c r="X495" s="551"/>
      <c r="Y495" s="551"/>
      <c r="Z495" s="551"/>
    </row>
    <row r="496" spans="1:26" ht="12.75" customHeight="1">
      <c r="A496" s="551"/>
      <c r="B496" s="551"/>
      <c r="C496" s="551"/>
      <c r="D496" s="551"/>
      <c r="E496" s="551"/>
      <c r="F496" s="551"/>
      <c r="G496" s="551"/>
      <c r="H496" s="551"/>
      <c r="I496" s="551"/>
      <c r="J496" s="551"/>
      <c r="K496" s="551"/>
      <c r="L496" s="551"/>
      <c r="M496" s="551"/>
      <c r="N496" s="551"/>
      <c r="O496" s="551"/>
      <c r="P496" s="551"/>
      <c r="Q496" s="551"/>
      <c r="R496" s="551"/>
      <c r="S496" s="551"/>
      <c r="T496" s="551"/>
      <c r="U496" s="551"/>
      <c r="V496" s="551"/>
      <c r="W496" s="551"/>
      <c r="X496" s="551"/>
      <c r="Y496" s="551"/>
      <c r="Z496" s="551"/>
    </row>
    <row r="497" spans="1:26" ht="12.75" customHeight="1">
      <c r="A497" s="551"/>
      <c r="B497" s="551"/>
      <c r="C497" s="551"/>
      <c r="D497" s="551"/>
      <c r="E497" s="551"/>
      <c r="F497" s="551"/>
      <c r="G497" s="551"/>
      <c r="H497" s="551"/>
      <c r="I497" s="551"/>
      <c r="J497" s="551"/>
      <c r="K497" s="551"/>
      <c r="L497" s="551"/>
      <c r="M497" s="551"/>
      <c r="N497" s="551"/>
      <c r="O497" s="551"/>
      <c r="P497" s="551"/>
      <c r="Q497" s="551"/>
      <c r="R497" s="551"/>
      <c r="S497" s="551"/>
      <c r="T497" s="551"/>
      <c r="U497" s="551"/>
      <c r="V497" s="551"/>
      <c r="W497" s="551"/>
      <c r="X497" s="551"/>
      <c r="Y497" s="551"/>
      <c r="Z497" s="551"/>
    </row>
    <row r="498" spans="1:26" ht="12.75" customHeight="1">
      <c r="A498" s="551"/>
      <c r="B498" s="551"/>
      <c r="C498" s="551"/>
      <c r="D498" s="551"/>
      <c r="E498" s="551"/>
      <c r="F498" s="551"/>
      <c r="G498" s="551"/>
      <c r="H498" s="551"/>
      <c r="I498" s="551"/>
      <c r="J498" s="551"/>
      <c r="K498" s="551"/>
      <c r="L498" s="551"/>
      <c r="M498" s="551"/>
      <c r="N498" s="551"/>
      <c r="O498" s="551"/>
      <c r="P498" s="551"/>
      <c r="Q498" s="551"/>
      <c r="R498" s="551"/>
      <c r="S498" s="551"/>
      <c r="T498" s="551"/>
      <c r="U498" s="551"/>
      <c r="V498" s="551"/>
      <c r="W498" s="551"/>
      <c r="X498" s="551"/>
      <c r="Y498" s="551"/>
      <c r="Z498" s="551"/>
    </row>
    <row r="499" spans="1:26" ht="12.75" customHeight="1">
      <c r="A499" s="551"/>
      <c r="B499" s="551"/>
      <c r="C499" s="551"/>
      <c r="D499" s="551"/>
      <c r="E499" s="551"/>
      <c r="F499" s="551"/>
      <c r="G499" s="551"/>
      <c r="H499" s="551"/>
      <c r="I499" s="551"/>
      <c r="J499" s="551"/>
      <c r="K499" s="551"/>
      <c r="L499" s="551"/>
      <c r="M499" s="551"/>
      <c r="N499" s="551"/>
      <c r="O499" s="551"/>
      <c r="P499" s="551"/>
      <c r="Q499" s="551"/>
      <c r="R499" s="551"/>
      <c r="S499" s="551"/>
      <c r="T499" s="551"/>
      <c r="U499" s="551"/>
      <c r="V499" s="551"/>
      <c r="W499" s="551"/>
      <c r="X499" s="551"/>
      <c r="Y499" s="551"/>
      <c r="Z499" s="551"/>
    </row>
    <row r="500" spans="1:26" ht="12.75" customHeight="1">
      <c r="A500" s="551"/>
      <c r="B500" s="551"/>
      <c r="C500" s="551"/>
      <c r="D500" s="551"/>
      <c r="E500" s="551"/>
      <c r="F500" s="551"/>
      <c r="G500" s="551"/>
      <c r="H500" s="551"/>
      <c r="I500" s="551"/>
      <c r="J500" s="551"/>
      <c r="K500" s="551"/>
      <c r="L500" s="551"/>
      <c r="M500" s="551"/>
      <c r="N500" s="551"/>
      <c r="O500" s="551"/>
      <c r="P500" s="551"/>
      <c r="Q500" s="551"/>
      <c r="R500" s="551"/>
      <c r="S500" s="551"/>
      <c r="T500" s="551"/>
      <c r="U500" s="551"/>
      <c r="V500" s="551"/>
      <c r="W500" s="551"/>
      <c r="X500" s="551"/>
      <c r="Y500" s="551"/>
      <c r="Z500" s="551"/>
    </row>
    <row r="501" spans="1:26" ht="12.75" customHeight="1">
      <c r="A501" s="551"/>
      <c r="B501" s="551"/>
      <c r="C501" s="551"/>
      <c r="D501" s="551"/>
      <c r="E501" s="551"/>
      <c r="F501" s="551"/>
      <c r="G501" s="551"/>
      <c r="H501" s="551"/>
      <c r="I501" s="551"/>
      <c r="J501" s="551"/>
      <c r="K501" s="551"/>
      <c r="L501" s="551"/>
      <c r="M501" s="551"/>
      <c r="N501" s="551"/>
      <c r="O501" s="551"/>
      <c r="P501" s="551"/>
      <c r="Q501" s="551"/>
      <c r="R501" s="551"/>
      <c r="S501" s="551"/>
      <c r="T501" s="551"/>
      <c r="U501" s="551"/>
      <c r="V501" s="551"/>
      <c r="W501" s="551"/>
      <c r="X501" s="551"/>
      <c r="Y501" s="551"/>
      <c r="Z501" s="551"/>
    </row>
    <row r="502" spans="1:26" ht="12.75" customHeight="1">
      <c r="A502" s="551"/>
      <c r="B502" s="551"/>
      <c r="C502" s="551"/>
      <c r="D502" s="551"/>
      <c r="E502" s="551"/>
      <c r="F502" s="551"/>
      <c r="G502" s="551"/>
      <c r="H502" s="551"/>
      <c r="I502" s="551"/>
      <c r="J502" s="551"/>
      <c r="K502" s="551"/>
      <c r="L502" s="551"/>
      <c r="M502" s="551"/>
      <c r="N502" s="551"/>
      <c r="O502" s="551"/>
      <c r="P502" s="551"/>
      <c r="Q502" s="551"/>
      <c r="R502" s="551"/>
      <c r="S502" s="551"/>
      <c r="T502" s="551"/>
      <c r="U502" s="551"/>
      <c r="V502" s="551"/>
      <c r="W502" s="551"/>
      <c r="X502" s="551"/>
      <c r="Y502" s="551"/>
      <c r="Z502" s="551"/>
    </row>
    <row r="503" spans="1:26" ht="12.75" customHeight="1">
      <c r="A503" s="551"/>
      <c r="B503" s="551"/>
      <c r="C503" s="551"/>
      <c r="D503" s="551"/>
      <c r="E503" s="551"/>
      <c r="F503" s="551"/>
      <c r="G503" s="551"/>
      <c r="H503" s="551"/>
      <c r="I503" s="551"/>
      <c r="J503" s="551"/>
      <c r="K503" s="551"/>
      <c r="L503" s="551"/>
      <c r="M503" s="551"/>
      <c r="N503" s="551"/>
      <c r="O503" s="551"/>
      <c r="P503" s="551"/>
      <c r="Q503" s="551"/>
      <c r="R503" s="551"/>
      <c r="S503" s="551"/>
      <c r="T503" s="551"/>
      <c r="U503" s="551"/>
      <c r="V503" s="551"/>
      <c r="W503" s="551"/>
      <c r="X503" s="551"/>
      <c r="Y503" s="551"/>
      <c r="Z503" s="551"/>
    </row>
    <row r="504" spans="1:26" ht="12.75" customHeight="1">
      <c r="A504" s="551"/>
      <c r="B504" s="551"/>
      <c r="C504" s="551"/>
      <c r="D504" s="551"/>
      <c r="E504" s="551"/>
      <c r="F504" s="551"/>
      <c r="G504" s="551"/>
      <c r="H504" s="551"/>
      <c r="I504" s="551"/>
      <c r="J504" s="551"/>
      <c r="K504" s="551"/>
      <c r="L504" s="551"/>
      <c r="M504" s="551"/>
      <c r="N504" s="551"/>
      <c r="O504" s="551"/>
      <c r="P504" s="551"/>
      <c r="Q504" s="551"/>
      <c r="R504" s="551"/>
      <c r="S504" s="551"/>
      <c r="T504" s="551"/>
      <c r="U504" s="551"/>
      <c r="V504" s="551"/>
      <c r="W504" s="551"/>
      <c r="X504" s="551"/>
      <c r="Y504" s="551"/>
      <c r="Z504" s="551"/>
    </row>
    <row r="505" spans="1:26" ht="12.75" customHeight="1">
      <c r="A505" s="551"/>
      <c r="B505" s="551"/>
      <c r="C505" s="551"/>
      <c r="D505" s="551"/>
      <c r="E505" s="551"/>
      <c r="F505" s="551"/>
      <c r="G505" s="551"/>
      <c r="H505" s="551"/>
      <c r="I505" s="551"/>
      <c r="J505" s="551"/>
      <c r="K505" s="551"/>
      <c r="L505" s="551"/>
      <c r="M505" s="551"/>
      <c r="N505" s="551"/>
      <c r="O505" s="551"/>
      <c r="P505" s="551"/>
      <c r="Q505" s="551"/>
      <c r="R505" s="551"/>
      <c r="S505" s="551"/>
      <c r="T505" s="551"/>
      <c r="U505" s="551"/>
      <c r="V505" s="551"/>
      <c r="W505" s="551"/>
      <c r="X505" s="551"/>
      <c r="Y505" s="551"/>
      <c r="Z505" s="551"/>
    </row>
    <row r="506" spans="1:26" ht="12.75" customHeight="1">
      <c r="A506" s="551"/>
      <c r="B506" s="551"/>
      <c r="C506" s="551"/>
      <c r="D506" s="551"/>
      <c r="E506" s="551"/>
      <c r="F506" s="551"/>
      <c r="G506" s="551"/>
      <c r="H506" s="551"/>
      <c r="I506" s="551"/>
      <c r="J506" s="551"/>
      <c r="K506" s="551"/>
      <c r="L506" s="551"/>
      <c r="M506" s="551"/>
      <c r="N506" s="551"/>
      <c r="O506" s="551"/>
      <c r="P506" s="551"/>
      <c r="Q506" s="551"/>
      <c r="R506" s="551"/>
      <c r="S506" s="551"/>
      <c r="T506" s="551"/>
      <c r="U506" s="551"/>
      <c r="V506" s="551"/>
      <c r="W506" s="551"/>
      <c r="X506" s="551"/>
      <c r="Y506" s="551"/>
      <c r="Z506" s="551"/>
    </row>
    <row r="507" spans="1:26" ht="12.75" customHeight="1">
      <c r="A507" s="551"/>
      <c r="B507" s="551"/>
      <c r="C507" s="551"/>
      <c r="D507" s="551"/>
      <c r="E507" s="551"/>
      <c r="F507" s="551"/>
      <c r="G507" s="551"/>
      <c r="H507" s="551"/>
      <c r="I507" s="551"/>
      <c r="J507" s="551"/>
      <c r="K507" s="551"/>
      <c r="L507" s="551"/>
      <c r="M507" s="551"/>
      <c r="N507" s="551"/>
      <c r="O507" s="551"/>
      <c r="P507" s="551"/>
      <c r="Q507" s="551"/>
      <c r="R507" s="551"/>
      <c r="S507" s="551"/>
      <c r="T507" s="551"/>
      <c r="U507" s="551"/>
      <c r="V507" s="551"/>
      <c r="W507" s="551"/>
      <c r="X507" s="551"/>
      <c r="Y507" s="551"/>
      <c r="Z507" s="551"/>
    </row>
    <row r="508" spans="1:26" ht="12.75" customHeight="1">
      <c r="A508" s="551"/>
      <c r="B508" s="551"/>
      <c r="C508" s="551"/>
      <c r="D508" s="551"/>
      <c r="E508" s="551"/>
      <c r="F508" s="551"/>
      <c r="G508" s="551"/>
      <c r="H508" s="551"/>
      <c r="I508" s="551"/>
      <c r="J508" s="551"/>
      <c r="K508" s="551"/>
      <c r="L508" s="551"/>
      <c r="M508" s="551"/>
      <c r="N508" s="551"/>
      <c r="O508" s="551"/>
      <c r="P508" s="551"/>
      <c r="Q508" s="551"/>
      <c r="R508" s="551"/>
      <c r="S508" s="551"/>
      <c r="T508" s="551"/>
      <c r="U508" s="551"/>
      <c r="V508" s="551"/>
      <c r="W508" s="551"/>
      <c r="X508" s="551"/>
      <c r="Y508" s="551"/>
      <c r="Z508" s="551"/>
    </row>
    <row r="509" spans="1:26" ht="12.75" customHeight="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row>
    <row r="510" spans="1:26" ht="12.75" customHeight="1">
      <c r="A510" s="551"/>
      <c r="B510" s="551"/>
      <c r="C510" s="551"/>
      <c r="D510" s="551"/>
      <c r="E510" s="551"/>
      <c r="F510" s="551"/>
      <c r="G510" s="551"/>
      <c r="H510" s="551"/>
      <c r="I510" s="551"/>
      <c r="J510" s="551"/>
      <c r="K510" s="551"/>
      <c r="L510" s="551"/>
      <c r="M510" s="551"/>
      <c r="N510" s="551"/>
      <c r="O510" s="551"/>
      <c r="P510" s="551"/>
      <c r="Q510" s="551"/>
      <c r="R510" s="551"/>
      <c r="S510" s="551"/>
      <c r="T510" s="551"/>
      <c r="U510" s="551"/>
      <c r="V510" s="551"/>
      <c r="W510" s="551"/>
      <c r="X510" s="551"/>
      <c r="Y510" s="551"/>
      <c r="Z510" s="551"/>
    </row>
    <row r="511" spans="1:26" ht="12.75" customHeight="1">
      <c r="A511" s="551"/>
      <c r="B511" s="551"/>
      <c r="C511" s="551"/>
      <c r="D511" s="551"/>
      <c r="E511" s="551"/>
      <c r="F511" s="551"/>
      <c r="G511" s="551"/>
      <c r="H511" s="551"/>
      <c r="I511" s="551"/>
      <c r="J511" s="551"/>
      <c r="K511" s="551"/>
      <c r="L511" s="551"/>
      <c r="M511" s="551"/>
      <c r="N511" s="551"/>
      <c r="O511" s="551"/>
      <c r="P511" s="551"/>
      <c r="Q511" s="551"/>
      <c r="R511" s="551"/>
      <c r="S511" s="551"/>
      <c r="T511" s="551"/>
      <c r="U511" s="551"/>
      <c r="V511" s="551"/>
      <c r="W511" s="551"/>
      <c r="X511" s="551"/>
      <c r="Y511" s="551"/>
      <c r="Z511" s="551"/>
    </row>
    <row r="512" spans="1:26" ht="12.75" customHeight="1">
      <c r="A512" s="551"/>
      <c r="B512" s="551"/>
      <c r="C512" s="551"/>
      <c r="D512" s="551"/>
      <c r="E512" s="551"/>
      <c r="F512" s="551"/>
      <c r="G512" s="551"/>
      <c r="H512" s="551"/>
      <c r="I512" s="551"/>
      <c r="J512" s="551"/>
      <c r="K512" s="551"/>
      <c r="L512" s="551"/>
      <c r="M512" s="551"/>
      <c r="N512" s="551"/>
      <c r="O512" s="551"/>
      <c r="P512" s="551"/>
      <c r="Q512" s="551"/>
      <c r="R512" s="551"/>
      <c r="S512" s="551"/>
      <c r="T512" s="551"/>
      <c r="U512" s="551"/>
      <c r="V512" s="551"/>
      <c r="W512" s="551"/>
      <c r="X512" s="551"/>
      <c r="Y512" s="551"/>
      <c r="Z512" s="551"/>
    </row>
    <row r="513" spans="1:26" ht="12.75" customHeight="1">
      <c r="A513" s="551"/>
      <c r="B513" s="551"/>
      <c r="C513" s="551"/>
      <c r="D513" s="551"/>
      <c r="E513" s="551"/>
      <c r="F513" s="551"/>
      <c r="G513" s="551"/>
      <c r="H513" s="551"/>
      <c r="I513" s="551"/>
      <c r="J513" s="551"/>
      <c r="K513" s="551"/>
      <c r="L513" s="551"/>
      <c r="M513" s="551"/>
      <c r="N513" s="551"/>
      <c r="O513" s="551"/>
      <c r="P513" s="551"/>
      <c r="Q513" s="551"/>
      <c r="R513" s="551"/>
      <c r="S513" s="551"/>
      <c r="T513" s="551"/>
      <c r="U513" s="551"/>
      <c r="V513" s="551"/>
      <c r="W513" s="551"/>
      <c r="X513" s="551"/>
      <c r="Y513" s="551"/>
      <c r="Z513" s="551"/>
    </row>
    <row r="514" spans="1:26" ht="12.75" customHeight="1">
      <c r="A514" s="551"/>
      <c r="B514" s="551"/>
      <c r="C514" s="551"/>
      <c r="D514" s="551"/>
      <c r="E514" s="551"/>
      <c r="F514" s="551"/>
      <c r="G514" s="551"/>
      <c r="H514" s="551"/>
      <c r="I514" s="551"/>
      <c r="J514" s="551"/>
      <c r="K514" s="551"/>
      <c r="L514" s="551"/>
      <c r="M514" s="551"/>
      <c r="N514" s="551"/>
      <c r="O514" s="551"/>
      <c r="P514" s="551"/>
      <c r="Q514" s="551"/>
      <c r="R514" s="551"/>
      <c r="S514" s="551"/>
      <c r="T514" s="551"/>
      <c r="U514" s="551"/>
      <c r="V514" s="551"/>
      <c r="W514" s="551"/>
      <c r="X514" s="551"/>
      <c r="Y514" s="551"/>
      <c r="Z514" s="551"/>
    </row>
    <row r="515" spans="1:26" ht="12.75" customHeight="1">
      <c r="A515" s="551"/>
      <c r="B515" s="551"/>
      <c r="C515" s="551"/>
      <c r="D515" s="551"/>
      <c r="E515" s="551"/>
      <c r="F515" s="551"/>
      <c r="G515" s="551"/>
      <c r="H515" s="551"/>
      <c r="I515" s="551"/>
      <c r="J515" s="551"/>
      <c r="K515" s="551"/>
      <c r="L515" s="551"/>
      <c r="M515" s="551"/>
      <c r="N515" s="551"/>
      <c r="O515" s="551"/>
      <c r="P515" s="551"/>
      <c r="Q515" s="551"/>
      <c r="R515" s="551"/>
      <c r="S515" s="551"/>
      <c r="T515" s="551"/>
      <c r="U515" s="551"/>
      <c r="V515" s="551"/>
      <c r="W515" s="551"/>
      <c r="X515" s="551"/>
      <c r="Y515" s="551"/>
      <c r="Z515" s="551"/>
    </row>
    <row r="516" spans="1:26" ht="12.75" customHeight="1">
      <c r="A516" s="551"/>
      <c r="B516" s="551"/>
      <c r="C516" s="551"/>
      <c r="D516" s="551"/>
      <c r="E516" s="551"/>
      <c r="F516" s="551"/>
      <c r="G516" s="551"/>
      <c r="H516" s="551"/>
      <c r="I516" s="551"/>
      <c r="J516" s="551"/>
      <c r="K516" s="551"/>
      <c r="L516" s="551"/>
      <c r="M516" s="551"/>
      <c r="N516" s="551"/>
      <c r="O516" s="551"/>
      <c r="P516" s="551"/>
      <c r="Q516" s="551"/>
      <c r="R516" s="551"/>
      <c r="S516" s="551"/>
      <c r="T516" s="551"/>
      <c r="U516" s="551"/>
      <c r="V516" s="551"/>
      <c r="W516" s="551"/>
      <c r="X516" s="551"/>
      <c r="Y516" s="551"/>
      <c r="Z516" s="551"/>
    </row>
    <row r="517" spans="1:26" ht="12.75" customHeight="1">
      <c r="A517" s="551"/>
      <c r="B517" s="551"/>
      <c r="C517" s="551"/>
      <c r="D517" s="551"/>
      <c r="E517" s="551"/>
      <c r="F517" s="551"/>
      <c r="G517" s="551"/>
      <c r="H517" s="551"/>
      <c r="I517" s="551"/>
      <c r="J517" s="551"/>
      <c r="K517" s="551"/>
      <c r="L517" s="551"/>
      <c r="M517" s="551"/>
      <c r="N517" s="551"/>
      <c r="O517" s="551"/>
      <c r="P517" s="551"/>
      <c r="Q517" s="551"/>
      <c r="R517" s="551"/>
      <c r="S517" s="551"/>
      <c r="T517" s="551"/>
      <c r="U517" s="551"/>
      <c r="V517" s="551"/>
      <c r="W517" s="551"/>
      <c r="X517" s="551"/>
      <c r="Y517" s="551"/>
      <c r="Z517" s="551"/>
    </row>
    <row r="518" spans="1:26" ht="12.75" customHeight="1">
      <c r="A518" s="551"/>
      <c r="B518" s="551"/>
      <c r="C518" s="551"/>
      <c r="D518" s="551"/>
      <c r="E518" s="551"/>
      <c r="F518" s="551"/>
      <c r="G518" s="551"/>
      <c r="H518" s="551"/>
      <c r="I518" s="551"/>
      <c r="J518" s="551"/>
      <c r="K518" s="551"/>
      <c r="L518" s="551"/>
      <c r="M518" s="551"/>
      <c r="N518" s="551"/>
      <c r="O518" s="551"/>
      <c r="P518" s="551"/>
      <c r="Q518" s="551"/>
      <c r="R518" s="551"/>
      <c r="S518" s="551"/>
      <c r="T518" s="551"/>
      <c r="U518" s="551"/>
      <c r="V518" s="551"/>
      <c r="W518" s="551"/>
      <c r="X518" s="551"/>
      <c r="Y518" s="551"/>
      <c r="Z518" s="551"/>
    </row>
    <row r="519" spans="1:26" ht="12.75" customHeight="1">
      <c r="A519" s="551"/>
      <c r="B519" s="551"/>
      <c r="C519" s="551"/>
      <c r="D519" s="551"/>
      <c r="E519" s="551"/>
      <c r="F519" s="551"/>
      <c r="G519" s="551"/>
      <c r="H519" s="551"/>
      <c r="I519" s="551"/>
      <c r="J519" s="551"/>
      <c r="K519" s="551"/>
      <c r="L519" s="551"/>
      <c r="M519" s="551"/>
      <c r="N519" s="551"/>
      <c r="O519" s="551"/>
      <c r="P519" s="551"/>
      <c r="Q519" s="551"/>
      <c r="R519" s="551"/>
      <c r="S519" s="551"/>
      <c r="T519" s="551"/>
      <c r="U519" s="551"/>
      <c r="V519" s="551"/>
      <c r="W519" s="551"/>
      <c r="X519" s="551"/>
      <c r="Y519" s="551"/>
      <c r="Z519" s="551"/>
    </row>
    <row r="520" spans="1:26" ht="12.75" customHeight="1">
      <c r="A520" s="551"/>
      <c r="B520" s="551"/>
      <c r="C520" s="551"/>
      <c r="D520" s="551"/>
      <c r="E520" s="551"/>
      <c r="F520" s="551"/>
      <c r="G520" s="551"/>
      <c r="H520" s="551"/>
      <c r="I520" s="551"/>
      <c r="J520" s="551"/>
      <c r="K520" s="551"/>
      <c r="L520" s="551"/>
      <c r="M520" s="551"/>
      <c r="N520" s="551"/>
      <c r="O520" s="551"/>
      <c r="P520" s="551"/>
      <c r="Q520" s="551"/>
      <c r="R520" s="551"/>
      <c r="S520" s="551"/>
      <c r="T520" s="551"/>
      <c r="U520" s="551"/>
      <c r="V520" s="551"/>
      <c r="W520" s="551"/>
      <c r="X520" s="551"/>
      <c r="Y520" s="551"/>
      <c r="Z520" s="551"/>
    </row>
    <row r="521" spans="1:26" ht="12.75" customHeight="1">
      <c r="A521" s="551"/>
      <c r="B521" s="551"/>
      <c r="C521" s="551"/>
      <c r="D521" s="551"/>
      <c r="E521" s="551"/>
      <c r="F521" s="551"/>
      <c r="G521" s="551"/>
      <c r="H521" s="551"/>
      <c r="I521" s="551"/>
      <c r="J521" s="551"/>
      <c r="K521" s="551"/>
      <c r="L521" s="551"/>
      <c r="M521" s="551"/>
      <c r="N521" s="551"/>
      <c r="O521" s="551"/>
      <c r="P521" s="551"/>
      <c r="Q521" s="551"/>
      <c r="R521" s="551"/>
      <c r="S521" s="551"/>
      <c r="T521" s="551"/>
      <c r="U521" s="551"/>
      <c r="V521" s="551"/>
      <c r="W521" s="551"/>
      <c r="X521" s="551"/>
      <c r="Y521" s="551"/>
      <c r="Z521" s="551"/>
    </row>
    <row r="522" spans="1:26" ht="12.75" customHeight="1">
      <c r="A522" s="551"/>
      <c r="B522" s="551"/>
      <c r="C522" s="551"/>
      <c r="D522" s="551"/>
      <c r="E522" s="551"/>
      <c r="F522" s="551"/>
      <c r="G522" s="551"/>
      <c r="H522" s="551"/>
      <c r="I522" s="551"/>
      <c r="J522" s="551"/>
      <c r="K522" s="551"/>
      <c r="L522" s="551"/>
      <c r="M522" s="551"/>
      <c r="N522" s="551"/>
      <c r="O522" s="551"/>
      <c r="P522" s="551"/>
      <c r="Q522" s="551"/>
      <c r="R522" s="551"/>
      <c r="S522" s="551"/>
      <c r="T522" s="551"/>
      <c r="U522" s="551"/>
      <c r="V522" s="551"/>
      <c r="W522" s="551"/>
      <c r="X522" s="551"/>
      <c r="Y522" s="551"/>
      <c r="Z522" s="551"/>
    </row>
    <row r="523" spans="1:26" ht="12.75" customHeight="1">
      <c r="A523" s="551"/>
      <c r="B523" s="551"/>
      <c r="C523" s="551"/>
      <c r="D523" s="551"/>
      <c r="E523" s="551"/>
      <c r="F523" s="551"/>
      <c r="G523" s="551"/>
      <c r="H523" s="551"/>
      <c r="I523" s="551"/>
      <c r="J523" s="551"/>
      <c r="K523" s="551"/>
      <c r="L523" s="551"/>
      <c r="M523" s="551"/>
      <c r="N523" s="551"/>
      <c r="O523" s="551"/>
      <c r="P523" s="551"/>
      <c r="Q523" s="551"/>
      <c r="R523" s="551"/>
      <c r="S523" s="551"/>
      <c r="T523" s="551"/>
      <c r="U523" s="551"/>
      <c r="V523" s="551"/>
      <c r="W523" s="551"/>
      <c r="X523" s="551"/>
      <c r="Y523" s="551"/>
      <c r="Z523" s="551"/>
    </row>
    <row r="524" spans="1:26" ht="12.75" customHeight="1">
      <c r="A524" s="551"/>
      <c r="B524" s="551"/>
      <c r="C524" s="551"/>
      <c r="D524" s="551"/>
      <c r="E524" s="551"/>
      <c r="F524" s="551"/>
      <c r="G524" s="551"/>
      <c r="H524" s="551"/>
      <c r="I524" s="551"/>
      <c r="J524" s="551"/>
      <c r="K524" s="551"/>
      <c r="L524" s="551"/>
      <c r="M524" s="551"/>
      <c r="N524" s="551"/>
      <c r="O524" s="551"/>
      <c r="P524" s="551"/>
      <c r="Q524" s="551"/>
      <c r="R524" s="551"/>
      <c r="S524" s="551"/>
      <c r="T524" s="551"/>
      <c r="U524" s="551"/>
      <c r="V524" s="551"/>
      <c r="W524" s="551"/>
      <c r="X524" s="551"/>
      <c r="Y524" s="551"/>
      <c r="Z524" s="551"/>
    </row>
    <row r="525" spans="1:26" ht="12.75" customHeight="1">
      <c r="A525" s="551"/>
      <c r="B525" s="551"/>
      <c r="C525" s="551"/>
      <c r="D525" s="551"/>
      <c r="E525" s="551"/>
      <c r="F525" s="551"/>
      <c r="G525" s="551"/>
      <c r="H525" s="551"/>
      <c r="I525" s="551"/>
      <c r="J525" s="551"/>
      <c r="K525" s="551"/>
      <c r="L525" s="551"/>
      <c r="M525" s="551"/>
      <c r="N525" s="551"/>
      <c r="O525" s="551"/>
      <c r="P525" s="551"/>
      <c r="Q525" s="551"/>
      <c r="R525" s="551"/>
      <c r="S525" s="551"/>
      <c r="T525" s="551"/>
      <c r="U525" s="551"/>
      <c r="V525" s="551"/>
      <c r="W525" s="551"/>
      <c r="X525" s="551"/>
      <c r="Y525" s="551"/>
      <c r="Z525" s="551"/>
    </row>
    <row r="526" spans="1:26" ht="12.75" customHeight="1">
      <c r="A526" s="551"/>
      <c r="B526" s="551"/>
      <c r="C526" s="551"/>
      <c r="D526" s="551"/>
      <c r="E526" s="551"/>
      <c r="F526" s="551"/>
      <c r="G526" s="551"/>
      <c r="H526" s="551"/>
      <c r="I526" s="551"/>
      <c r="J526" s="551"/>
      <c r="K526" s="551"/>
      <c r="L526" s="551"/>
      <c r="M526" s="551"/>
      <c r="N526" s="551"/>
      <c r="O526" s="551"/>
      <c r="P526" s="551"/>
      <c r="Q526" s="551"/>
      <c r="R526" s="551"/>
      <c r="S526" s="551"/>
      <c r="T526" s="551"/>
      <c r="U526" s="551"/>
      <c r="V526" s="551"/>
      <c r="W526" s="551"/>
      <c r="X526" s="551"/>
      <c r="Y526" s="551"/>
      <c r="Z526" s="551"/>
    </row>
    <row r="527" spans="1:26" ht="12.75" customHeight="1">
      <c r="A527" s="551"/>
      <c r="B527" s="551"/>
      <c r="C527" s="551"/>
      <c r="D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row>
    <row r="528" spans="1:26" ht="12.75" customHeight="1">
      <c r="A528" s="551"/>
      <c r="B528" s="551"/>
      <c r="C528" s="551"/>
      <c r="D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row>
    <row r="529" spans="1:26" ht="12.75" customHeight="1">
      <c r="A529" s="551"/>
      <c r="B529" s="551"/>
      <c r="C529" s="551"/>
      <c r="D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row>
    <row r="530" spans="1:26" ht="12.75" customHeight="1">
      <c r="A530" s="551"/>
      <c r="B530" s="551"/>
      <c r="C530" s="551"/>
      <c r="D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row>
    <row r="531" spans="1:26" ht="12.75" customHeight="1">
      <c r="A531" s="551"/>
      <c r="B531" s="551"/>
      <c r="C531" s="551"/>
      <c r="D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row>
    <row r="532" spans="1:26" ht="12.75" customHeight="1">
      <c r="A532" s="551"/>
      <c r="B532" s="551"/>
      <c r="C532" s="551"/>
      <c r="D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row>
    <row r="533" spans="1:26" ht="12.75" customHeight="1">
      <c r="A533" s="551"/>
      <c r="B533" s="551"/>
      <c r="C533" s="551"/>
      <c r="D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row>
    <row r="534" spans="1:26" ht="12.75" customHeight="1">
      <c r="A534" s="551"/>
      <c r="B534" s="551"/>
      <c r="C534" s="551"/>
      <c r="D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row>
    <row r="535" spans="1:26" ht="12.75" customHeight="1">
      <c r="A535" s="551"/>
      <c r="B535" s="551"/>
      <c r="C535" s="551"/>
      <c r="D535" s="551"/>
      <c r="E535" s="551"/>
      <c r="F535" s="551"/>
      <c r="G535" s="551"/>
      <c r="H535" s="551"/>
      <c r="I535" s="551"/>
      <c r="J535" s="551"/>
      <c r="K535" s="551"/>
      <c r="L535" s="551"/>
      <c r="M535" s="551"/>
      <c r="N535" s="551"/>
      <c r="O535" s="551"/>
      <c r="P535" s="551"/>
      <c r="Q535" s="551"/>
      <c r="R535" s="551"/>
      <c r="S535" s="551"/>
      <c r="T535" s="551"/>
      <c r="U535" s="551"/>
      <c r="V535" s="551"/>
      <c r="W535" s="551"/>
      <c r="X535" s="551"/>
      <c r="Y535" s="551"/>
      <c r="Z535" s="551"/>
    </row>
    <row r="536" spans="1:26" ht="12.75" customHeight="1">
      <c r="A536" s="55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row>
    <row r="537" spans="1:26" ht="12.75" customHeight="1">
      <c r="A537" s="551"/>
      <c r="B537" s="551"/>
      <c r="C537" s="551"/>
      <c r="D537" s="551"/>
      <c r="E537" s="551"/>
      <c r="F537" s="551"/>
      <c r="G537" s="551"/>
      <c r="H537" s="551"/>
      <c r="I537" s="551"/>
      <c r="J537" s="551"/>
      <c r="K537" s="551"/>
      <c r="L537" s="551"/>
      <c r="M537" s="551"/>
      <c r="N537" s="551"/>
      <c r="O537" s="551"/>
      <c r="P537" s="551"/>
      <c r="Q537" s="551"/>
      <c r="R537" s="551"/>
      <c r="S537" s="551"/>
      <c r="T537" s="551"/>
      <c r="U537" s="551"/>
      <c r="V537" s="551"/>
      <c r="W537" s="551"/>
      <c r="X537" s="551"/>
      <c r="Y537" s="551"/>
      <c r="Z537" s="551"/>
    </row>
    <row r="538" spans="1:26" ht="12.75" customHeight="1">
      <c r="A538" s="551"/>
      <c r="B538" s="551"/>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row>
    <row r="539" spans="1:26" ht="12.75" customHeight="1">
      <c r="A539" s="551"/>
      <c r="B539" s="551"/>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row>
    <row r="540" spans="1:26" ht="12.75" customHeight="1">
      <c r="A540" s="551"/>
      <c r="B540" s="551"/>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row>
    <row r="541" spans="1:26" ht="12.75" customHeight="1">
      <c r="A541" s="551"/>
      <c r="B541" s="551"/>
      <c r="C541" s="551"/>
      <c r="D541" s="551"/>
      <c r="E541" s="551"/>
      <c r="F541" s="551"/>
      <c r="G541" s="551"/>
      <c r="H541" s="551"/>
      <c r="I541" s="551"/>
      <c r="J541" s="551"/>
      <c r="K541" s="551"/>
      <c r="L541" s="551"/>
      <c r="M541" s="551"/>
      <c r="N541" s="551"/>
      <c r="O541" s="551"/>
      <c r="P541" s="551"/>
      <c r="Q541" s="551"/>
      <c r="R541" s="551"/>
      <c r="S541" s="551"/>
      <c r="T541" s="551"/>
      <c r="U541" s="551"/>
      <c r="V541" s="551"/>
      <c r="W541" s="551"/>
      <c r="X541" s="551"/>
      <c r="Y541" s="551"/>
      <c r="Z541" s="551"/>
    </row>
    <row r="542" spans="1:26" ht="12.75" customHeight="1">
      <c r="A542" s="551"/>
      <c r="B542" s="551"/>
      <c r="C542" s="551"/>
      <c r="D542" s="551"/>
      <c r="E542" s="551"/>
      <c r="F542" s="551"/>
      <c r="G542" s="551"/>
      <c r="H542" s="551"/>
      <c r="I542" s="551"/>
      <c r="J542" s="551"/>
      <c r="K542" s="551"/>
      <c r="L542" s="551"/>
      <c r="M542" s="551"/>
      <c r="N542" s="551"/>
      <c r="O542" s="551"/>
      <c r="P542" s="551"/>
      <c r="Q542" s="551"/>
      <c r="R542" s="551"/>
      <c r="S542" s="551"/>
      <c r="T542" s="551"/>
      <c r="U542" s="551"/>
      <c r="V542" s="551"/>
      <c r="W542" s="551"/>
      <c r="X542" s="551"/>
      <c r="Y542" s="551"/>
      <c r="Z542" s="551"/>
    </row>
    <row r="543" spans="1:26" ht="12.75" customHeight="1">
      <c r="A543" s="551"/>
      <c r="B543" s="551"/>
      <c r="C543" s="551"/>
      <c r="D543" s="551"/>
      <c r="E543" s="551"/>
      <c r="F543" s="551"/>
      <c r="G543" s="551"/>
      <c r="H543" s="551"/>
      <c r="I543" s="551"/>
      <c r="J543" s="551"/>
      <c r="K543" s="551"/>
      <c r="L543" s="551"/>
      <c r="M543" s="551"/>
      <c r="N543" s="551"/>
      <c r="O543" s="551"/>
      <c r="P543" s="551"/>
      <c r="Q543" s="551"/>
      <c r="R543" s="551"/>
      <c r="S543" s="551"/>
      <c r="T543" s="551"/>
      <c r="U543" s="551"/>
      <c r="V543" s="551"/>
      <c r="W543" s="551"/>
      <c r="X543" s="551"/>
      <c r="Y543" s="551"/>
      <c r="Z543" s="551"/>
    </row>
    <row r="544" spans="1:26" ht="12.75" customHeight="1">
      <c r="A544" s="551"/>
      <c r="B544" s="551"/>
      <c r="C544" s="551"/>
      <c r="D544" s="551"/>
      <c r="E544" s="551"/>
      <c r="F544" s="551"/>
      <c r="G544" s="551"/>
      <c r="H544" s="551"/>
      <c r="I544" s="551"/>
      <c r="J544" s="551"/>
      <c r="K544" s="551"/>
      <c r="L544" s="551"/>
      <c r="M544" s="551"/>
      <c r="N544" s="551"/>
      <c r="O544" s="551"/>
      <c r="P544" s="551"/>
      <c r="Q544" s="551"/>
      <c r="R544" s="551"/>
      <c r="S544" s="551"/>
      <c r="T544" s="551"/>
      <c r="U544" s="551"/>
      <c r="V544" s="551"/>
      <c r="W544" s="551"/>
      <c r="X544" s="551"/>
      <c r="Y544" s="551"/>
      <c r="Z544" s="551"/>
    </row>
    <row r="545" spans="1:26" ht="12.75" customHeight="1">
      <c r="A545" s="551"/>
      <c r="B545" s="551"/>
      <c r="C545" s="551"/>
      <c r="D545" s="551"/>
      <c r="E545" s="551"/>
      <c r="F545" s="551"/>
      <c r="G545" s="551"/>
      <c r="H545" s="551"/>
      <c r="I545" s="551"/>
      <c r="J545" s="551"/>
      <c r="K545" s="551"/>
      <c r="L545" s="551"/>
      <c r="M545" s="551"/>
      <c r="N545" s="551"/>
      <c r="O545" s="551"/>
      <c r="P545" s="551"/>
      <c r="Q545" s="551"/>
      <c r="R545" s="551"/>
      <c r="S545" s="551"/>
      <c r="T545" s="551"/>
      <c r="U545" s="551"/>
      <c r="V545" s="551"/>
      <c r="W545" s="551"/>
      <c r="X545" s="551"/>
      <c r="Y545" s="551"/>
      <c r="Z545" s="551"/>
    </row>
    <row r="546" spans="1:26" ht="12.75" customHeight="1">
      <c r="A546" s="551"/>
      <c r="B546" s="551"/>
      <c r="C546" s="551"/>
      <c r="D546" s="551"/>
      <c r="E546" s="551"/>
      <c r="F546" s="551"/>
      <c r="G546" s="551"/>
      <c r="H546" s="551"/>
      <c r="I546" s="551"/>
      <c r="J546" s="551"/>
      <c r="K546" s="551"/>
      <c r="L546" s="551"/>
      <c r="M546" s="551"/>
      <c r="N546" s="551"/>
      <c r="O546" s="551"/>
      <c r="P546" s="551"/>
      <c r="Q546" s="551"/>
      <c r="R546" s="551"/>
      <c r="S546" s="551"/>
      <c r="T546" s="551"/>
      <c r="U546" s="551"/>
      <c r="V546" s="551"/>
      <c r="W546" s="551"/>
      <c r="X546" s="551"/>
      <c r="Y546" s="551"/>
      <c r="Z546" s="551"/>
    </row>
    <row r="547" spans="1:26" ht="12.75" customHeight="1">
      <c r="A547" s="551"/>
      <c r="B547" s="551"/>
      <c r="C547" s="551"/>
      <c r="D547" s="551"/>
      <c r="E547" s="551"/>
      <c r="F547" s="551"/>
      <c r="G547" s="551"/>
      <c r="H547" s="551"/>
      <c r="I547" s="551"/>
      <c r="J547" s="551"/>
      <c r="K547" s="551"/>
      <c r="L547" s="551"/>
      <c r="M547" s="551"/>
      <c r="N547" s="551"/>
      <c r="O547" s="551"/>
      <c r="P547" s="551"/>
      <c r="Q547" s="551"/>
      <c r="R547" s="551"/>
      <c r="S547" s="551"/>
      <c r="T547" s="551"/>
      <c r="U547" s="551"/>
      <c r="V547" s="551"/>
      <c r="W547" s="551"/>
      <c r="X547" s="551"/>
      <c r="Y547" s="551"/>
      <c r="Z547" s="551"/>
    </row>
    <row r="548" spans="1:26" ht="12.75" customHeight="1">
      <c r="A548" s="551"/>
      <c r="B548" s="551"/>
      <c r="C548" s="551"/>
      <c r="D548" s="551"/>
      <c r="E548" s="551"/>
      <c r="F548" s="551"/>
      <c r="G548" s="551"/>
      <c r="H548" s="551"/>
      <c r="I548" s="551"/>
      <c r="J548" s="551"/>
      <c r="K548" s="551"/>
      <c r="L548" s="551"/>
      <c r="M548" s="551"/>
      <c r="N548" s="551"/>
      <c r="O548" s="551"/>
      <c r="P548" s="551"/>
      <c r="Q548" s="551"/>
      <c r="R548" s="551"/>
      <c r="S548" s="551"/>
      <c r="T548" s="551"/>
      <c r="U548" s="551"/>
      <c r="V548" s="551"/>
      <c r="W548" s="551"/>
      <c r="X548" s="551"/>
      <c r="Y548" s="551"/>
      <c r="Z548" s="551"/>
    </row>
    <row r="549" spans="1:26" ht="12.75" customHeight="1">
      <c r="A549" s="551"/>
      <c r="B549" s="551"/>
      <c r="C549" s="551"/>
      <c r="D549" s="551"/>
      <c r="E549" s="551"/>
      <c r="F549" s="551"/>
      <c r="G549" s="551"/>
      <c r="H549" s="551"/>
      <c r="I549" s="551"/>
      <c r="J549" s="551"/>
      <c r="K549" s="551"/>
      <c r="L549" s="551"/>
      <c r="M549" s="551"/>
      <c r="N549" s="551"/>
      <c r="O549" s="551"/>
      <c r="P549" s="551"/>
      <c r="Q549" s="551"/>
      <c r="R549" s="551"/>
      <c r="S549" s="551"/>
      <c r="T549" s="551"/>
      <c r="U549" s="551"/>
      <c r="V549" s="551"/>
      <c r="W549" s="551"/>
      <c r="X549" s="551"/>
      <c r="Y549" s="551"/>
      <c r="Z549" s="551"/>
    </row>
    <row r="550" spans="1:26" ht="12.75" customHeight="1">
      <c r="A550" s="551"/>
      <c r="B550" s="551"/>
      <c r="C550" s="551"/>
      <c r="D550" s="551"/>
      <c r="E550" s="551"/>
      <c r="F550" s="551"/>
      <c r="G550" s="551"/>
      <c r="H550" s="551"/>
      <c r="I550" s="551"/>
      <c r="J550" s="551"/>
      <c r="K550" s="551"/>
      <c r="L550" s="551"/>
      <c r="M550" s="551"/>
      <c r="N550" s="551"/>
      <c r="O550" s="551"/>
      <c r="P550" s="551"/>
      <c r="Q550" s="551"/>
      <c r="R550" s="551"/>
      <c r="S550" s="551"/>
      <c r="T550" s="551"/>
      <c r="U550" s="551"/>
      <c r="V550" s="551"/>
      <c r="W550" s="551"/>
      <c r="X550" s="551"/>
      <c r="Y550" s="551"/>
      <c r="Z550" s="551"/>
    </row>
    <row r="551" spans="1:26" ht="12.75" customHeight="1">
      <c r="A551" s="551"/>
      <c r="B551" s="551"/>
      <c r="C551" s="551"/>
      <c r="D551" s="551"/>
      <c r="E551" s="551"/>
      <c r="F551" s="551"/>
      <c r="G551" s="551"/>
      <c r="H551" s="551"/>
      <c r="I551" s="551"/>
      <c r="J551" s="551"/>
      <c r="K551" s="551"/>
      <c r="L551" s="551"/>
      <c r="M551" s="551"/>
      <c r="N551" s="551"/>
      <c r="O551" s="551"/>
      <c r="P551" s="551"/>
      <c r="Q551" s="551"/>
      <c r="R551" s="551"/>
      <c r="S551" s="551"/>
      <c r="T551" s="551"/>
      <c r="U551" s="551"/>
      <c r="V551" s="551"/>
      <c r="W551" s="551"/>
      <c r="X551" s="551"/>
      <c r="Y551" s="551"/>
      <c r="Z551" s="551"/>
    </row>
    <row r="552" spans="1:26" ht="12.75" customHeight="1">
      <c r="A552" s="551"/>
      <c r="B552" s="551"/>
      <c r="C552" s="551"/>
      <c r="D552" s="551"/>
      <c r="E552" s="551"/>
      <c r="F552" s="551"/>
      <c r="G552" s="551"/>
      <c r="H552" s="551"/>
      <c r="I552" s="551"/>
      <c r="J552" s="551"/>
      <c r="K552" s="551"/>
      <c r="L552" s="551"/>
      <c r="M552" s="551"/>
      <c r="N552" s="551"/>
      <c r="O552" s="551"/>
      <c r="P552" s="551"/>
      <c r="Q552" s="551"/>
      <c r="R552" s="551"/>
      <c r="S552" s="551"/>
      <c r="T552" s="551"/>
      <c r="U552" s="551"/>
      <c r="V552" s="551"/>
      <c r="W552" s="551"/>
      <c r="X552" s="551"/>
      <c r="Y552" s="551"/>
      <c r="Z552" s="551"/>
    </row>
    <row r="553" spans="1:26" ht="12.75" customHeight="1">
      <c r="A553" s="551"/>
      <c r="B553" s="551"/>
      <c r="C553" s="551"/>
      <c r="D553" s="551"/>
      <c r="E553" s="551"/>
      <c r="F553" s="551"/>
      <c r="G553" s="551"/>
      <c r="H553" s="551"/>
      <c r="I553" s="551"/>
      <c r="J553" s="551"/>
      <c r="K553" s="551"/>
      <c r="L553" s="551"/>
      <c r="M553" s="551"/>
      <c r="N553" s="551"/>
      <c r="O553" s="551"/>
      <c r="P553" s="551"/>
      <c r="Q553" s="551"/>
      <c r="R553" s="551"/>
      <c r="S553" s="551"/>
      <c r="T553" s="551"/>
      <c r="U553" s="551"/>
      <c r="V553" s="551"/>
      <c r="W553" s="551"/>
      <c r="X553" s="551"/>
      <c r="Y553" s="551"/>
      <c r="Z553" s="551"/>
    </row>
    <row r="554" spans="1:26" ht="12.75" customHeight="1">
      <c r="A554" s="551"/>
      <c r="B554" s="551"/>
      <c r="C554" s="551"/>
      <c r="D554" s="551"/>
      <c r="E554" s="551"/>
      <c r="F554" s="551"/>
      <c r="G554" s="551"/>
      <c r="H554" s="551"/>
      <c r="I554" s="551"/>
      <c r="J554" s="551"/>
      <c r="K554" s="551"/>
      <c r="L554" s="551"/>
      <c r="M554" s="551"/>
      <c r="N554" s="551"/>
      <c r="O554" s="551"/>
      <c r="P554" s="551"/>
      <c r="Q554" s="551"/>
      <c r="R554" s="551"/>
      <c r="S554" s="551"/>
      <c r="T554" s="551"/>
      <c r="U554" s="551"/>
      <c r="V554" s="551"/>
      <c r="W554" s="551"/>
      <c r="X554" s="551"/>
      <c r="Y554" s="551"/>
      <c r="Z554" s="551"/>
    </row>
    <row r="555" spans="1:26" ht="12.75" customHeight="1">
      <c r="A555" s="551"/>
      <c r="B555" s="551"/>
      <c r="C555" s="551"/>
      <c r="D555" s="551"/>
      <c r="E555" s="551"/>
      <c r="F555" s="551"/>
      <c r="G555" s="551"/>
      <c r="H555" s="551"/>
      <c r="I555" s="551"/>
      <c r="J555" s="551"/>
      <c r="K555" s="551"/>
      <c r="L555" s="551"/>
      <c r="M555" s="551"/>
      <c r="N555" s="551"/>
      <c r="O555" s="551"/>
      <c r="P555" s="551"/>
      <c r="Q555" s="551"/>
      <c r="R555" s="551"/>
      <c r="S555" s="551"/>
      <c r="T555" s="551"/>
      <c r="U555" s="551"/>
      <c r="V555" s="551"/>
      <c r="W555" s="551"/>
      <c r="X555" s="551"/>
      <c r="Y555" s="551"/>
      <c r="Z555" s="551"/>
    </row>
    <row r="556" spans="1:26" ht="12.75" customHeight="1">
      <c r="A556" s="551"/>
      <c r="B556" s="551"/>
      <c r="C556" s="551"/>
      <c r="D556" s="551"/>
      <c r="E556" s="551"/>
      <c r="F556" s="551"/>
      <c r="G556" s="551"/>
      <c r="H556" s="551"/>
      <c r="I556" s="551"/>
      <c r="J556" s="551"/>
      <c r="K556" s="551"/>
      <c r="L556" s="551"/>
      <c r="M556" s="551"/>
      <c r="N556" s="551"/>
      <c r="O556" s="551"/>
      <c r="P556" s="551"/>
      <c r="Q556" s="551"/>
      <c r="R556" s="551"/>
      <c r="S556" s="551"/>
      <c r="T556" s="551"/>
      <c r="U556" s="551"/>
      <c r="V556" s="551"/>
      <c r="W556" s="551"/>
      <c r="X556" s="551"/>
      <c r="Y556" s="551"/>
      <c r="Z556" s="551"/>
    </row>
    <row r="557" spans="1:26" ht="12.75" customHeight="1">
      <c r="A557" s="551"/>
      <c r="B557" s="551"/>
      <c r="C557" s="551"/>
      <c r="D557" s="551"/>
      <c r="E557" s="551"/>
      <c r="F557" s="551"/>
      <c r="G557" s="551"/>
      <c r="H557" s="551"/>
      <c r="I557" s="551"/>
      <c r="J557" s="551"/>
      <c r="K557" s="551"/>
      <c r="L557" s="551"/>
      <c r="M557" s="551"/>
      <c r="N557" s="551"/>
      <c r="O557" s="551"/>
      <c r="P557" s="551"/>
      <c r="Q557" s="551"/>
      <c r="R557" s="551"/>
      <c r="S557" s="551"/>
      <c r="T557" s="551"/>
      <c r="U557" s="551"/>
      <c r="V557" s="551"/>
      <c r="W557" s="551"/>
      <c r="X557" s="551"/>
      <c r="Y557" s="551"/>
      <c r="Z557" s="551"/>
    </row>
    <row r="558" spans="1:26" ht="12.75" customHeight="1">
      <c r="A558" s="55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row>
    <row r="559" spans="1:26" ht="12.75" customHeight="1">
      <c r="A559" s="551"/>
      <c r="B559" s="551"/>
      <c r="C559" s="551"/>
      <c r="D559" s="551"/>
      <c r="E559" s="551"/>
      <c r="F559" s="551"/>
      <c r="G559" s="551"/>
      <c r="H559" s="551"/>
      <c r="I559" s="551"/>
      <c r="J559" s="551"/>
      <c r="K559" s="551"/>
      <c r="L559" s="551"/>
      <c r="M559" s="551"/>
      <c r="N559" s="551"/>
      <c r="O559" s="551"/>
      <c r="P559" s="551"/>
      <c r="Q559" s="551"/>
      <c r="R559" s="551"/>
      <c r="S559" s="551"/>
      <c r="T559" s="551"/>
      <c r="U559" s="551"/>
      <c r="V559" s="551"/>
      <c r="W559" s="551"/>
      <c r="X559" s="551"/>
      <c r="Y559" s="551"/>
      <c r="Z559" s="551"/>
    </row>
    <row r="560" spans="1:26" ht="12.75" customHeight="1">
      <c r="A560" s="551"/>
      <c r="B560" s="551"/>
      <c r="C560" s="551"/>
      <c r="D560" s="551"/>
      <c r="E560" s="551"/>
      <c r="F560" s="551"/>
      <c r="G560" s="551"/>
      <c r="H560" s="551"/>
      <c r="I560" s="551"/>
      <c r="J560" s="551"/>
      <c r="K560" s="551"/>
      <c r="L560" s="551"/>
      <c r="M560" s="551"/>
      <c r="N560" s="551"/>
      <c r="O560" s="551"/>
      <c r="P560" s="551"/>
      <c r="Q560" s="551"/>
      <c r="R560" s="551"/>
      <c r="S560" s="551"/>
      <c r="T560" s="551"/>
      <c r="U560" s="551"/>
      <c r="V560" s="551"/>
      <c r="W560" s="551"/>
      <c r="X560" s="551"/>
      <c r="Y560" s="551"/>
      <c r="Z560" s="551"/>
    </row>
    <row r="561" spans="1:26" ht="12.75" customHeight="1">
      <c r="A561" s="551"/>
      <c r="B561" s="551"/>
      <c r="C561" s="551"/>
      <c r="D561" s="551"/>
      <c r="E561" s="551"/>
      <c r="F561" s="551"/>
      <c r="G561" s="551"/>
      <c r="H561" s="551"/>
      <c r="I561" s="551"/>
      <c r="J561" s="551"/>
      <c r="K561" s="551"/>
      <c r="L561" s="551"/>
      <c r="M561" s="551"/>
      <c r="N561" s="551"/>
      <c r="O561" s="551"/>
      <c r="P561" s="551"/>
      <c r="Q561" s="551"/>
      <c r="R561" s="551"/>
      <c r="S561" s="551"/>
      <c r="T561" s="551"/>
      <c r="U561" s="551"/>
      <c r="V561" s="551"/>
      <c r="W561" s="551"/>
      <c r="X561" s="551"/>
      <c r="Y561" s="551"/>
      <c r="Z561" s="551"/>
    </row>
    <row r="562" spans="1:26" ht="12.75" customHeight="1">
      <c r="A562" s="551"/>
      <c r="B562" s="551"/>
      <c r="C562" s="551"/>
      <c r="D562" s="551"/>
      <c r="E562" s="551"/>
      <c r="F562" s="551"/>
      <c r="G562" s="551"/>
      <c r="H562" s="551"/>
      <c r="I562" s="551"/>
      <c r="J562" s="551"/>
      <c r="K562" s="551"/>
      <c r="L562" s="551"/>
      <c r="M562" s="551"/>
      <c r="N562" s="551"/>
      <c r="O562" s="551"/>
      <c r="P562" s="551"/>
      <c r="Q562" s="551"/>
      <c r="R562" s="551"/>
      <c r="S562" s="551"/>
      <c r="T562" s="551"/>
      <c r="U562" s="551"/>
      <c r="V562" s="551"/>
      <c r="W562" s="551"/>
      <c r="X562" s="551"/>
      <c r="Y562" s="551"/>
      <c r="Z562" s="551"/>
    </row>
    <row r="563" spans="1:26" ht="12.75" customHeight="1">
      <c r="A563" s="551"/>
      <c r="B563" s="551"/>
      <c r="C563" s="551"/>
      <c r="D563" s="551"/>
      <c r="E563" s="551"/>
      <c r="F563" s="551"/>
      <c r="G563" s="551"/>
      <c r="H563" s="551"/>
      <c r="I563" s="551"/>
      <c r="J563" s="551"/>
      <c r="K563" s="551"/>
      <c r="L563" s="551"/>
      <c r="M563" s="551"/>
      <c r="N563" s="551"/>
      <c r="O563" s="551"/>
      <c r="P563" s="551"/>
      <c r="Q563" s="551"/>
      <c r="R563" s="551"/>
      <c r="S563" s="551"/>
      <c r="T563" s="551"/>
      <c r="U563" s="551"/>
      <c r="V563" s="551"/>
      <c r="W563" s="551"/>
      <c r="X563" s="551"/>
      <c r="Y563" s="551"/>
      <c r="Z563" s="551"/>
    </row>
    <row r="564" spans="1:26" ht="12.75" customHeight="1">
      <c r="A564" s="551"/>
      <c r="B564" s="551"/>
      <c r="C564" s="551"/>
      <c r="D564" s="551"/>
      <c r="E564" s="551"/>
      <c r="F564" s="551"/>
      <c r="G564" s="551"/>
      <c r="H564" s="551"/>
      <c r="I564" s="551"/>
      <c r="J564" s="551"/>
      <c r="K564" s="551"/>
      <c r="L564" s="551"/>
      <c r="M564" s="551"/>
      <c r="N564" s="551"/>
      <c r="O564" s="551"/>
      <c r="P564" s="551"/>
      <c r="Q564" s="551"/>
      <c r="R564" s="551"/>
      <c r="S564" s="551"/>
      <c r="T564" s="551"/>
      <c r="U564" s="551"/>
      <c r="V564" s="551"/>
      <c r="W564" s="551"/>
      <c r="X564" s="551"/>
      <c r="Y564" s="551"/>
      <c r="Z564" s="551"/>
    </row>
    <row r="565" spans="1:26" ht="12.75" customHeight="1">
      <c r="A565" s="551"/>
      <c r="B565" s="551"/>
      <c r="C565" s="551"/>
      <c r="D565" s="551"/>
      <c r="E565" s="551"/>
      <c r="F565" s="551"/>
      <c r="G565" s="551"/>
      <c r="H565" s="551"/>
      <c r="I565" s="551"/>
      <c r="J565" s="551"/>
      <c r="K565" s="551"/>
      <c r="L565" s="551"/>
      <c r="M565" s="551"/>
      <c r="N565" s="551"/>
      <c r="O565" s="551"/>
      <c r="P565" s="551"/>
      <c r="Q565" s="551"/>
      <c r="R565" s="551"/>
      <c r="S565" s="551"/>
      <c r="T565" s="551"/>
      <c r="U565" s="551"/>
      <c r="V565" s="551"/>
      <c r="W565" s="551"/>
      <c r="X565" s="551"/>
      <c r="Y565" s="551"/>
      <c r="Z565" s="551"/>
    </row>
    <row r="566" spans="1:26" ht="12.75" customHeight="1">
      <c r="A566" s="551"/>
      <c r="B566" s="551"/>
      <c r="C566" s="551"/>
      <c r="D566" s="551"/>
      <c r="E566" s="551"/>
      <c r="F566" s="551"/>
      <c r="G566" s="551"/>
      <c r="H566" s="551"/>
      <c r="I566" s="551"/>
      <c r="J566" s="551"/>
      <c r="K566" s="551"/>
      <c r="L566" s="551"/>
      <c r="M566" s="551"/>
      <c r="N566" s="551"/>
      <c r="O566" s="551"/>
      <c r="P566" s="551"/>
      <c r="Q566" s="551"/>
      <c r="R566" s="551"/>
      <c r="S566" s="551"/>
      <c r="T566" s="551"/>
      <c r="U566" s="551"/>
      <c r="V566" s="551"/>
      <c r="W566" s="551"/>
      <c r="X566" s="551"/>
      <c r="Y566" s="551"/>
      <c r="Z566" s="551"/>
    </row>
    <row r="567" spans="1:26" ht="12.75" customHeight="1">
      <c r="A567" s="551"/>
      <c r="B567" s="551"/>
      <c r="C567" s="551"/>
      <c r="D567" s="551"/>
      <c r="E567" s="551"/>
      <c r="F567" s="551"/>
      <c r="G567" s="551"/>
      <c r="H567" s="551"/>
      <c r="I567" s="551"/>
      <c r="J567" s="551"/>
      <c r="K567" s="551"/>
      <c r="L567" s="551"/>
      <c r="M567" s="551"/>
      <c r="N567" s="551"/>
      <c r="O567" s="551"/>
      <c r="P567" s="551"/>
      <c r="Q567" s="551"/>
      <c r="R567" s="551"/>
      <c r="S567" s="551"/>
      <c r="T567" s="551"/>
      <c r="U567" s="551"/>
      <c r="V567" s="551"/>
      <c r="W567" s="551"/>
      <c r="X567" s="551"/>
      <c r="Y567" s="551"/>
      <c r="Z567" s="551"/>
    </row>
    <row r="568" spans="1:26" ht="12.75" customHeight="1">
      <c r="A568" s="551"/>
      <c r="B568" s="551"/>
      <c r="C568" s="551"/>
      <c r="D568" s="551"/>
      <c r="E568" s="551"/>
      <c r="F568" s="551"/>
      <c r="G568" s="551"/>
      <c r="H568" s="551"/>
      <c r="I568" s="551"/>
      <c r="J568" s="551"/>
      <c r="K568" s="551"/>
      <c r="L568" s="551"/>
      <c r="M568" s="551"/>
      <c r="N568" s="551"/>
      <c r="O568" s="551"/>
      <c r="P568" s="551"/>
      <c r="Q568" s="551"/>
      <c r="R568" s="551"/>
      <c r="S568" s="551"/>
      <c r="T568" s="551"/>
      <c r="U568" s="551"/>
      <c r="V568" s="551"/>
      <c r="W568" s="551"/>
      <c r="X568" s="551"/>
      <c r="Y568" s="551"/>
      <c r="Z568" s="551"/>
    </row>
    <row r="569" spans="1:26" ht="12.75" customHeight="1">
      <c r="A569" s="551"/>
      <c r="B569" s="551"/>
      <c r="C569" s="551"/>
      <c r="D569" s="551"/>
      <c r="E569" s="551"/>
      <c r="F569" s="551"/>
      <c r="G569" s="551"/>
      <c r="H569" s="551"/>
      <c r="I569" s="551"/>
      <c r="J569" s="551"/>
      <c r="K569" s="551"/>
      <c r="L569" s="551"/>
      <c r="M569" s="551"/>
      <c r="N569" s="551"/>
      <c r="O569" s="551"/>
      <c r="P569" s="551"/>
      <c r="Q569" s="551"/>
      <c r="R569" s="551"/>
      <c r="S569" s="551"/>
      <c r="T569" s="551"/>
      <c r="U569" s="551"/>
      <c r="V569" s="551"/>
      <c r="W569" s="551"/>
      <c r="X569" s="551"/>
      <c r="Y569" s="551"/>
      <c r="Z569" s="551"/>
    </row>
    <row r="570" spans="1:26" ht="12.75" customHeight="1">
      <c r="A570" s="551"/>
      <c r="B570" s="551"/>
      <c r="C570" s="551"/>
      <c r="D570" s="551"/>
      <c r="E570" s="551"/>
      <c r="F570" s="551"/>
      <c r="G570" s="551"/>
      <c r="H570" s="551"/>
      <c r="I570" s="551"/>
      <c r="J570" s="551"/>
      <c r="K570" s="551"/>
      <c r="L570" s="551"/>
      <c r="M570" s="551"/>
      <c r="N570" s="551"/>
      <c r="O570" s="551"/>
      <c r="P570" s="551"/>
      <c r="Q570" s="551"/>
      <c r="R570" s="551"/>
      <c r="S570" s="551"/>
      <c r="T570" s="551"/>
      <c r="U570" s="551"/>
      <c r="V570" s="551"/>
      <c r="W570" s="551"/>
      <c r="X570" s="551"/>
      <c r="Y570" s="551"/>
      <c r="Z570" s="551"/>
    </row>
    <row r="571" spans="1:26" ht="12.75" customHeight="1">
      <c r="A571" s="551"/>
      <c r="B571" s="551"/>
      <c r="C571" s="551"/>
      <c r="D571" s="551"/>
      <c r="E571" s="551"/>
      <c r="F571" s="551"/>
      <c r="G571" s="551"/>
      <c r="H571" s="551"/>
      <c r="I571" s="551"/>
      <c r="J571" s="551"/>
      <c r="K571" s="551"/>
      <c r="L571" s="551"/>
      <c r="M571" s="551"/>
      <c r="N571" s="551"/>
      <c r="O571" s="551"/>
      <c r="P571" s="551"/>
      <c r="Q571" s="551"/>
      <c r="R571" s="551"/>
      <c r="S571" s="551"/>
      <c r="T571" s="551"/>
      <c r="U571" s="551"/>
      <c r="V571" s="551"/>
      <c r="W571" s="551"/>
      <c r="X571" s="551"/>
      <c r="Y571" s="551"/>
      <c r="Z571" s="551"/>
    </row>
    <row r="572" spans="1:26" ht="12.75" customHeight="1">
      <c r="A572" s="551"/>
      <c r="B572" s="551"/>
      <c r="C572" s="551"/>
      <c r="D572" s="551"/>
      <c r="E572" s="551"/>
      <c r="F572" s="551"/>
      <c r="G572" s="551"/>
      <c r="H572" s="551"/>
      <c r="I572" s="551"/>
      <c r="J572" s="551"/>
      <c r="K572" s="551"/>
      <c r="L572" s="551"/>
      <c r="M572" s="551"/>
      <c r="N572" s="551"/>
      <c r="O572" s="551"/>
      <c r="P572" s="551"/>
      <c r="Q572" s="551"/>
      <c r="R572" s="551"/>
      <c r="S572" s="551"/>
      <c r="T572" s="551"/>
      <c r="U572" s="551"/>
      <c r="V572" s="551"/>
      <c r="W572" s="551"/>
      <c r="X572" s="551"/>
      <c r="Y572" s="551"/>
      <c r="Z572" s="551"/>
    </row>
    <row r="573" spans="1:26" ht="12.75" customHeight="1">
      <c r="A573" s="551"/>
      <c r="B573" s="551"/>
      <c r="C573" s="551"/>
      <c r="D573" s="551"/>
      <c r="E573" s="551"/>
      <c r="F573" s="551"/>
      <c r="G573" s="551"/>
      <c r="H573" s="551"/>
      <c r="I573" s="551"/>
      <c r="J573" s="551"/>
      <c r="K573" s="551"/>
      <c r="L573" s="551"/>
      <c r="M573" s="551"/>
      <c r="N573" s="551"/>
      <c r="O573" s="551"/>
      <c r="P573" s="551"/>
      <c r="Q573" s="551"/>
      <c r="R573" s="551"/>
      <c r="S573" s="551"/>
      <c r="T573" s="551"/>
      <c r="U573" s="551"/>
      <c r="V573" s="551"/>
      <c r="W573" s="551"/>
      <c r="X573" s="551"/>
      <c r="Y573" s="551"/>
      <c r="Z573" s="551"/>
    </row>
    <row r="574" spans="1:26" ht="12.75" customHeight="1">
      <c r="A574" s="551"/>
      <c r="B574" s="551"/>
      <c r="C574" s="551"/>
      <c r="D574" s="551"/>
      <c r="E574" s="551"/>
      <c r="F574" s="551"/>
      <c r="G574" s="551"/>
      <c r="H574" s="551"/>
      <c r="I574" s="551"/>
      <c r="J574" s="551"/>
      <c r="K574" s="551"/>
      <c r="L574" s="551"/>
      <c r="M574" s="551"/>
      <c r="N574" s="551"/>
      <c r="O574" s="551"/>
      <c r="P574" s="551"/>
      <c r="Q574" s="551"/>
      <c r="R574" s="551"/>
      <c r="S574" s="551"/>
      <c r="T574" s="551"/>
      <c r="U574" s="551"/>
      <c r="V574" s="551"/>
      <c r="W574" s="551"/>
      <c r="X574" s="551"/>
      <c r="Y574" s="551"/>
      <c r="Z574" s="551"/>
    </row>
    <row r="575" spans="1:26" ht="12.75" customHeight="1">
      <c r="A575" s="551"/>
      <c r="B575" s="551"/>
      <c r="C575" s="551"/>
      <c r="D575" s="551"/>
      <c r="E575" s="551"/>
      <c r="F575" s="551"/>
      <c r="G575" s="551"/>
      <c r="H575" s="551"/>
      <c r="I575" s="551"/>
      <c r="J575" s="551"/>
      <c r="K575" s="551"/>
      <c r="L575" s="551"/>
      <c r="M575" s="551"/>
      <c r="N575" s="551"/>
      <c r="O575" s="551"/>
      <c r="P575" s="551"/>
      <c r="Q575" s="551"/>
      <c r="R575" s="551"/>
      <c r="S575" s="551"/>
      <c r="T575" s="551"/>
      <c r="U575" s="551"/>
      <c r="V575" s="551"/>
      <c r="W575" s="551"/>
      <c r="X575" s="551"/>
      <c r="Y575" s="551"/>
      <c r="Z575" s="551"/>
    </row>
    <row r="576" spans="1:26" ht="12.75" customHeight="1">
      <c r="A576" s="551"/>
      <c r="B576" s="551"/>
      <c r="C576" s="551"/>
      <c r="D576" s="551"/>
      <c r="E576" s="551"/>
      <c r="F576" s="551"/>
      <c r="G576" s="551"/>
      <c r="H576" s="551"/>
      <c r="I576" s="551"/>
      <c r="J576" s="551"/>
      <c r="K576" s="551"/>
      <c r="L576" s="551"/>
      <c r="M576" s="551"/>
      <c r="N576" s="551"/>
      <c r="O576" s="551"/>
      <c r="P576" s="551"/>
      <c r="Q576" s="551"/>
      <c r="R576" s="551"/>
      <c r="S576" s="551"/>
      <c r="T576" s="551"/>
      <c r="U576" s="551"/>
      <c r="V576" s="551"/>
      <c r="W576" s="551"/>
      <c r="X576" s="551"/>
      <c r="Y576" s="551"/>
      <c r="Z576" s="551"/>
    </row>
    <row r="577" spans="1:26" ht="12.75" customHeight="1">
      <c r="A577" s="551"/>
      <c r="B577" s="551"/>
      <c r="C577" s="551"/>
      <c r="D577" s="551"/>
      <c r="E577" s="551"/>
      <c r="F577" s="551"/>
      <c r="G577" s="551"/>
      <c r="H577" s="551"/>
      <c r="I577" s="551"/>
      <c r="J577" s="551"/>
      <c r="K577" s="551"/>
      <c r="L577" s="551"/>
      <c r="M577" s="551"/>
      <c r="N577" s="551"/>
      <c r="O577" s="551"/>
      <c r="P577" s="551"/>
      <c r="Q577" s="551"/>
      <c r="R577" s="551"/>
      <c r="S577" s="551"/>
      <c r="T577" s="551"/>
      <c r="U577" s="551"/>
      <c r="V577" s="551"/>
      <c r="W577" s="551"/>
      <c r="X577" s="551"/>
      <c r="Y577" s="551"/>
      <c r="Z577" s="551"/>
    </row>
    <row r="578" spans="1:26" ht="12.75" customHeight="1">
      <c r="A578" s="551"/>
      <c r="B578" s="551"/>
      <c r="C578" s="551"/>
      <c r="D578" s="551"/>
      <c r="E578" s="551"/>
      <c r="F578" s="551"/>
      <c r="G578" s="551"/>
      <c r="H578" s="551"/>
      <c r="I578" s="551"/>
      <c r="J578" s="551"/>
      <c r="K578" s="551"/>
      <c r="L578" s="551"/>
      <c r="M578" s="551"/>
      <c r="N578" s="551"/>
      <c r="O578" s="551"/>
      <c r="P578" s="551"/>
      <c r="Q578" s="551"/>
      <c r="R578" s="551"/>
      <c r="S578" s="551"/>
      <c r="T578" s="551"/>
      <c r="U578" s="551"/>
      <c r="V578" s="551"/>
      <c r="W578" s="551"/>
      <c r="X578" s="551"/>
      <c r="Y578" s="551"/>
      <c r="Z578" s="551"/>
    </row>
    <row r="579" spans="1:26" ht="12.75" customHeight="1">
      <c r="A579" s="551"/>
      <c r="B579" s="551"/>
      <c r="C579" s="551"/>
      <c r="D579" s="551"/>
      <c r="E579" s="551"/>
      <c r="F579" s="551"/>
      <c r="G579" s="551"/>
      <c r="H579" s="551"/>
      <c r="I579" s="551"/>
      <c r="J579" s="551"/>
      <c r="K579" s="551"/>
      <c r="L579" s="551"/>
      <c r="M579" s="551"/>
      <c r="N579" s="551"/>
      <c r="O579" s="551"/>
      <c r="P579" s="551"/>
      <c r="Q579" s="551"/>
      <c r="R579" s="551"/>
      <c r="S579" s="551"/>
      <c r="T579" s="551"/>
      <c r="U579" s="551"/>
      <c r="V579" s="551"/>
      <c r="W579" s="551"/>
      <c r="X579" s="551"/>
      <c r="Y579" s="551"/>
      <c r="Z579" s="551"/>
    </row>
    <row r="580" spans="1:26" ht="12.75" customHeight="1">
      <c r="A580" s="551"/>
      <c r="B580" s="551"/>
      <c r="C580" s="551"/>
      <c r="D580" s="551"/>
      <c r="E580" s="551"/>
      <c r="F580" s="551"/>
      <c r="G580" s="551"/>
      <c r="H580" s="551"/>
      <c r="I580" s="551"/>
      <c r="J580" s="551"/>
      <c r="K580" s="551"/>
      <c r="L580" s="551"/>
      <c r="M580" s="551"/>
      <c r="N580" s="551"/>
      <c r="O580" s="551"/>
      <c r="P580" s="551"/>
      <c r="Q580" s="551"/>
      <c r="R580" s="551"/>
      <c r="S580" s="551"/>
      <c r="T580" s="551"/>
      <c r="U580" s="551"/>
      <c r="V580" s="551"/>
      <c r="W580" s="551"/>
      <c r="X580" s="551"/>
      <c r="Y580" s="551"/>
      <c r="Z580" s="551"/>
    </row>
    <row r="581" spans="1:26" ht="12.75" customHeight="1">
      <c r="A581" s="551"/>
      <c r="B581" s="551"/>
      <c r="C581" s="551"/>
      <c r="D581" s="551"/>
      <c r="E581" s="551"/>
      <c r="F581" s="551"/>
      <c r="G581" s="551"/>
      <c r="H581" s="551"/>
      <c r="I581" s="551"/>
      <c r="J581" s="551"/>
      <c r="K581" s="551"/>
      <c r="L581" s="551"/>
      <c r="M581" s="551"/>
      <c r="N581" s="551"/>
      <c r="O581" s="551"/>
      <c r="P581" s="551"/>
      <c r="Q581" s="551"/>
      <c r="R581" s="551"/>
      <c r="S581" s="551"/>
      <c r="T581" s="551"/>
      <c r="U581" s="551"/>
      <c r="V581" s="551"/>
      <c r="W581" s="551"/>
      <c r="X581" s="551"/>
      <c r="Y581" s="551"/>
      <c r="Z581" s="551"/>
    </row>
    <row r="582" spans="1:26" ht="12.75" customHeight="1">
      <c r="A582" s="551"/>
      <c r="B582" s="551"/>
      <c r="C582" s="551"/>
      <c r="D582" s="551"/>
      <c r="E582" s="551"/>
      <c r="F582" s="551"/>
      <c r="G582" s="551"/>
      <c r="H582" s="551"/>
      <c r="I582" s="551"/>
      <c r="J582" s="551"/>
      <c r="K582" s="551"/>
      <c r="L582" s="551"/>
      <c r="M582" s="551"/>
      <c r="N582" s="551"/>
      <c r="O582" s="551"/>
      <c r="P582" s="551"/>
      <c r="Q582" s="551"/>
      <c r="R582" s="551"/>
      <c r="S582" s="551"/>
      <c r="T582" s="551"/>
      <c r="U582" s="551"/>
      <c r="V582" s="551"/>
      <c r="W582" s="551"/>
      <c r="X582" s="551"/>
      <c r="Y582" s="551"/>
      <c r="Z582" s="551"/>
    </row>
    <row r="583" spans="1:26" ht="12.75" customHeight="1">
      <c r="A583" s="551"/>
      <c r="B583" s="551"/>
      <c r="C583" s="551"/>
      <c r="D583" s="551"/>
      <c r="E583" s="551"/>
      <c r="F583" s="551"/>
      <c r="G583" s="551"/>
      <c r="H583" s="551"/>
      <c r="I583" s="551"/>
      <c r="J583" s="551"/>
      <c r="K583" s="551"/>
      <c r="L583" s="551"/>
      <c r="M583" s="551"/>
      <c r="N583" s="551"/>
      <c r="O583" s="551"/>
      <c r="P583" s="551"/>
      <c r="Q583" s="551"/>
      <c r="R583" s="551"/>
      <c r="S583" s="551"/>
      <c r="T583" s="551"/>
      <c r="U583" s="551"/>
      <c r="V583" s="551"/>
      <c r="W583" s="551"/>
      <c r="X583" s="551"/>
      <c r="Y583" s="551"/>
      <c r="Z583" s="551"/>
    </row>
    <row r="584" spans="1:26" ht="12.75" customHeight="1">
      <c r="A584" s="551"/>
      <c r="B584" s="551"/>
      <c r="C584" s="551"/>
      <c r="D584" s="551"/>
      <c r="E584" s="551"/>
      <c r="F584" s="551"/>
      <c r="G584" s="551"/>
      <c r="H584" s="551"/>
      <c r="I584" s="551"/>
      <c r="J584" s="551"/>
      <c r="K584" s="551"/>
      <c r="L584" s="551"/>
      <c r="M584" s="551"/>
      <c r="N584" s="551"/>
      <c r="O584" s="551"/>
      <c r="P584" s="551"/>
      <c r="Q584" s="551"/>
      <c r="R584" s="551"/>
      <c r="S584" s="551"/>
      <c r="T584" s="551"/>
      <c r="U584" s="551"/>
      <c r="V584" s="551"/>
      <c r="W584" s="551"/>
      <c r="X584" s="551"/>
      <c r="Y584" s="551"/>
      <c r="Z584" s="551"/>
    </row>
    <row r="585" spans="1:26" ht="12.75" customHeight="1">
      <c r="A585" s="551"/>
      <c r="B585" s="551"/>
      <c r="C585" s="551"/>
      <c r="D585" s="551"/>
      <c r="E585" s="551"/>
      <c r="F585" s="551"/>
      <c r="G585" s="551"/>
      <c r="H585" s="551"/>
      <c r="I585" s="551"/>
      <c r="J585" s="551"/>
      <c r="K585" s="551"/>
      <c r="L585" s="551"/>
      <c r="M585" s="551"/>
      <c r="N585" s="551"/>
      <c r="O585" s="551"/>
      <c r="P585" s="551"/>
      <c r="Q585" s="551"/>
      <c r="R585" s="551"/>
      <c r="S585" s="551"/>
      <c r="T585" s="551"/>
      <c r="U585" s="551"/>
      <c r="V585" s="551"/>
      <c r="W585" s="551"/>
      <c r="X585" s="551"/>
      <c r="Y585" s="551"/>
      <c r="Z585" s="551"/>
    </row>
    <row r="586" spans="1:26" ht="12.75" customHeight="1">
      <c r="A586" s="551"/>
      <c r="B586" s="551"/>
      <c r="C586" s="551"/>
      <c r="D586" s="551"/>
      <c r="E586" s="551"/>
      <c r="F586" s="551"/>
      <c r="G586" s="551"/>
      <c r="H586" s="551"/>
      <c r="I586" s="551"/>
      <c r="J586" s="551"/>
      <c r="K586" s="551"/>
      <c r="L586" s="551"/>
      <c r="M586" s="551"/>
      <c r="N586" s="551"/>
      <c r="O586" s="551"/>
      <c r="P586" s="551"/>
      <c r="Q586" s="551"/>
      <c r="R586" s="551"/>
      <c r="S586" s="551"/>
      <c r="T586" s="551"/>
      <c r="U586" s="551"/>
      <c r="V586" s="551"/>
      <c r="W586" s="551"/>
      <c r="X586" s="551"/>
      <c r="Y586" s="551"/>
      <c r="Z586" s="551"/>
    </row>
    <row r="587" spans="1:26" ht="12.75" customHeight="1">
      <c r="A587" s="551"/>
      <c r="B587" s="551"/>
      <c r="C587" s="551"/>
      <c r="D587" s="551"/>
      <c r="E587" s="551"/>
      <c r="F587" s="551"/>
      <c r="G587" s="551"/>
      <c r="H587" s="551"/>
      <c r="I587" s="551"/>
      <c r="J587" s="551"/>
      <c r="K587" s="551"/>
      <c r="L587" s="551"/>
      <c r="M587" s="551"/>
      <c r="N587" s="551"/>
      <c r="O587" s="551"/>
      <c r="P587" s="551"/>
      <c r="Q587" s="551"/>
      <c r="R587" s="551"/>
      <c r="S587" s="551"/>
      <c r="T587" s="551"/>
      <c r="U587" s="551"/>
      <c r="V587" s="551"/>
      <c r="W587" s="551"/>
      <c r="X587" s="551"/>
      <c r="Y587" s="551"/>
      <c r="Z587" s="551"/>
    </row>
    <row r="588" spans="1:26" ht="12.75" customHeight="1">
      <c r="A588" s="551"/>
      <c r="B588" s="551"/>
      <c r="C588" s="551"/>
      <c r="D588" s="551"/>
      <c r="E588" s="551"/>
      <c r="F588" s="551"/>
      <c r="G588" s="551"/>
      <c r="H588" s="551"/>
      <c r="I588" s="551"/>
      <c r="J588" s="551"/>
      <c r="K588" s="551"/>
      <c r="L588" s="551"/>
      <c r="M588" s="551"/>
      <c r="N588" s="551"/>
      <c r="O588" s="551"/>
      <c r="P588" s="551"/>
      <c r="Q588" s="551"/>
      <c r="R588" s="551"/>
      <c r="S588" s="551"/>
      <c r="T588" s="551"/>
      <c r="U588" s="551"/>
      <c r="V588" s="551"/>
      <c r="W588" s="551"/>
      <c r="X588" s="551"/>
      <c r="Y588" s="551"/>
      <c r="Z588" s="551"/>
    </row>
    <row r="589" spans="1:26" ht="12.75" customHeight="1">
      <c r="A589" s="551"/>
      <c r="B589" s="551"/>
      <c r="C589" s="551"/>
      <c r="D589" s="551"/>
      <c r="E589" s="551"/>
      <c r="F589" s="551"/>
      <c r="G589" s="551"/>
      <c r="H589" s="551"/>
      <c r="I589" s="551"/>
      <c r="J589" s="551"/>
      <c r="K589" s="551"/>
      <c r="L589" s="551"/>
      <c r="M589" s="551"/>
      <c r="N589" s="551"/>
      <c r="O589" s="551"/>
      <c r="P589" s="551"/>
      <c r="Q589" s="551"/>
      <c r="R589" s="551"/>
      <c r="S589" s="551"/>
      <c r="T589" s="551"/>
      <c r="U589" s="551"/>
      <c r="V589" s="551"/>
      <c r="W589" s="551"/>
      <c r="X589" s="551"/>
      <c r="Y589" s="551"/>
      <c r="Z589" s="551"/>
    </row>
    <row r="590" spans="1:26" ht="12.75" customHeight="1">
      <c r="A590" s="551"/>
      <c r="B590" s="551"/>
      <c r="C590" s="551"/>
      <c r="D590" s="551"/>
      <c r="E590" s="551"/>
      <c r="F590" s="551"/>
      <c r="G590" s="551"/>
      <c r="H590" s="551"/>
      <c r="I590" s="551"/>
      <c r="J590" s="551"/>
      <c r="K590" s="551"/>
      <c r="L590" s="551"/>
      <c r="M590" s="551"/>
      <c r="N590" s="551"/>
      <c r="O590" s="551"/>
      <c r="P590" s="551"/>
      <c r="Q590" s="551"/>
      <c r="R590" s="551"/>
      <c r="S590" s="551"/>
      <c r="T590" s="551"/>
      <c r="U590" s="551"/>
      <c r="V590" s="551"/>
      <c r="W590" s="551"/>
      <c r="X590" s="551"/>
      <c r="Y590" s="551"/>
      <c r="Z590" s="551"/>
    </row>
    <row r="591" spans="1:26" ht="12.75" customHeight="1">
      <c r="A591" s="551"/>
      <c r="B591" s="551"/>
      <c r="C591" s="551"/>
      <c r="D591" s="551"/>
      <c r="E591" s="551"/>
      <c r="F591" s="551"/>
      <c r="G591" s="551"/>
      <c r="H591" s="551"/>
      <c r="I591" s="551"/>
      <c r="J591" s="551"/>
      <c r="K591" s="551"/>
      <c r="L591" s="551"/>
      <c r="M591" s="551"/>
      <c r="N591" s="551"/>
      <c r="O591" s="551"/>
      <c r="P591" s="551"/>
      <c r="Q591" s="551"/>
      <c r="R591" s="551"/>
      <c r="S591" s="551"/>
      <c r="T591" s="551"/>
      <c r="U591" s="551"/>
      <c r="V591" s="551"/>
      <c r="W591" s="551"/>
      <c r="X591" s="551"/>
      <c r="Y591" s="551"/>
      <c r="Z591" s="551"/>
    </row>
    <row r="592" spans="1:26" ht="12.75" customHeight="1">
      <c r="A592" s="551"/>
      <c r="B592" s="551"/>
      <c r="C592" s="551"/>
      <c r="D592" s="551"/>
      <c r="E592" s="551"/>
      <c r="F592" s="551"/>
      <c r="G592" s="551"/>
      <c r="H592" s="551"/>
      <c r="I592" s="551"/>
      <c r="J592" s="551"/>
      <c r="K592" s="551"/>
      <c r="L592" s="551"/>
      <c r="M592" s="551"/>
      <c r="N592" s="551"/>
      <c r="O592" s="551"/>
      <c r="P592" s="551"/>
      <c r="Q592" s="551"/>
      <c r="R592" s="551"/>
      <c r="S592" s="551"/>
      <c r="T592" s="551"/>
      <c r="U592" s="551"/>
      <c r="V592" s="551"/>
      <c r="W592" s="551"/>
      <c r="X592" s="551"/>
      <c r="Y592" s="551"/>
      <c r="Z592" s="551"/>
    </row>
    <row r="593" spans="1:26" ht="12.75" customHeight="1">
      <c r="A593" s="551"/>
      <c r="B593" s="551"/>
      <c r="C593" s="551"/>
      <c r="D593" s="551"/>
      <c r="E593" s="551"/>
      <c r="F593" s="551"/>
      <c r="G593" s="551"/>
      <c r="H593" s="551"/>
      <c r="I593" s="551"/>
      <c r="J593" s="551"/>
      <c r="K593" s="551"/>
      <c r="L593" s="551"/>
      <c r="M593" s="551"/>
      <c r="N593" s="551"/>
      <c r="O593" s="551"/>
      <c r="P593" s="551"/>
      <c r="Q593" s="551"/>
      <c r="R593" s="551"/>
      <c r="S593" s="551"/>
      <c r="T593" s="551"/>
      <c r="U593" s="551"/>
      <c r="V593" s="551"/>
      <c r="W593" s="551"/>
      <c r="X593" s="551"/>
      <c r="Y593" s="551"/>
      <c r="Z593" s="551"/>
    </row>
    <row r="594" spans="1:26" ht="12.75" customHeight="1">
      <c r="A594" s="551"/>
      <c r="B594" s="551"/>
      <c r="C594" s="551"/>
      <c r="D594" s="551"/>
      <c r="E594" s="551"/>
      <c r="F594" s="551"/>
      <c r="G594" s="551"/>
      <c r="H594" s="551"/>
      <c r="I594" s="551"/>
      <c r="J594" s="551"/>
      <c r="K594" s="551"/>
      <c r="L594" s="551"/>
      <c r="M594" s="551"/>
      <c r="N594" s="551"/>
      <c r="O594" s="551"/>
      <c r="P594" s="551"/>
      <c r="Q594" s="551"/>
      <c r="R594" s="551"/>
      <c r="S594" s="551"/>
      <c r="T594" s="551"/>
      <c r="U594" s="551"/>
      <c r="V594" s="551"/>
      <c r="W594" s="551"/>
      <c r="X594" s="551"/>
      <c r="Y594" s="551"/>
      <c r="Z594" s="551"/>
    </row>
    <row r="595" spans="1:26" ht="12.75" customHeight="1">
      <c r="A595" s="551"/>
      <c r="B595" s="551"/>
      <c r="C595" s="551"/>
      <c r="D595" s="551"/>
      <c r="E595" s="551"/>
      <c r="F595" s="551"/>
      <c r="G595" s="551"/>
      <c r="H595" s="551"/>
      <c r="I595" s="551"/>
      <c r="J595" s="551"/>
      <c r="K595" s="551"/>
      <c r="L595" s="551"/>
      <c r="M595" s="551"/>
      <c r="N595" s="551"/>
      <c r="O595" s="551"/>
      <c r="P595" s="551"/>
      <c r="Q595" s="551"/>
      <c r="R595" s="551"/>
      <c r="S595" s="551"/>
      <c r="T595" s="551"/>
      <c r="U595" s="551"/>
      <c r="V595" s="551"/>
      <c r="W595" s="551"/>
      <c r="X595" s="551"/>
      <c r="Y595" s="551"/>
      <c r="Z595" s="551"/>
    </row>
    <row r="596" spans="1:26" ht="12.75" customHeight="1">
      <c r="A596" s="551"/>
      <c r="B596" s="551"/>
      <c r="C596" s="551"/>
      <c r="D596" s="551"/>
      <c r="E596" s="551"/>
      <c r="F596" s="551"/>
      <c r="G596" s="551"/>
      <c r="H596" s="551"/>
      <c r="I596" s="551"/>
      <c r="J596" s="551"/>
      <c r="K596" s="551"/>
      <c r="L596" s="551"/>
      <c r="M596" s="551"/>
      <c r="N596" s="551"/>
      <c r="O596" s="551"/>
      <c r="P596" s="551"/>
      <c r="Q596" s="551"/>
      <c r="R596" s="551"/>
      <c r="S596" s="551"/>
      <c r="T596" s="551"/>
      <c r="U596" s="551"/>
      <c r="V596" s="551"/>
      <c r="W596" s="551"/>
      <c r="X596" s="551"/>
      <c r="Y596" s="551"/>
      <c r="Z596" s="551"/>
    </row>
    <row r="597" spans="1:26" ht="12.75" customHeight="1">
      <c r="A597" s="551"/>
      <c r="B597" s="551"/>
      <c r="C597" s="551"/>
      <c r="D597" s="551"/>
      <c r="E597" s="551"/>
      <c r="F597" s="551"/>
      <c r="G597" s="551"/>
      <c r="H597" s="551"/>
      <c r="I597" s="551"/>
      <c r="J597" s="551"/>
      <c r="K597" s="551"/>
      <c r="L597" s="551"/>
      <c r="M597" s="551"/>
      <c r="N597" s="551"/>
      <c r="O597" s="551"/>
      <c r="P597" s="551"/>
      <c r="Q597" s="551"/>
      <c r="R597" s="551"/>
      <c r="S597" s="551"/>
      <c r="T597" s="551"/>
      <c r="U597" s="551"/>
      <c r="V597" s="551"/>
      <c r="W597" s="551"/>
      <c r="X597" s="551"/>
      <c r="Y597" s="551"/>
      <c r="Z597" s="551"/>
    </row>
    <row r="598" spans="1:26" ht="12.75" customHeight="1">
      <c r="A598" s="551"/>
      <c r="B598" s="551"/>
      <c r="C598" s="551"/>
      <c r="D598" s="551"/>
      <c r="E598" s="551"/>
      <c r="F598" s="551"/>
      <c r="G598" s="551"/>
      <c r="H598" s="551"/>
      <c r="I598" s="551"/>
      <c r="J598" s="551"/>
      <c r="K598" s="551"/>
      <c r="L598" s="551"/>
      <c r="M598" s="551"/>
      <c r="N598" s="551"/>
      <c r="O598" s="551"/>
      <c r="P598" s="551"/>
      <c r="Q598" s="551"/>
      <c r="R598" s="551"/>
      <c r="S598" s="551"/>
      <c r="T598" s="551"/>
      <c r="U598" s="551"/>
      <c r="V598" s="551"/>
      <c r="W598" s="551"/>
      <c r="X598" s="551"/>
      <c r="Y598" s="551"/>
      <c r="Z598" s="551"/>
    </row>
    <row r="599" spans="1:26" ht="12.75" customHeight="1">
      <c r="A599" s="551"/>
      <c r="B599" s="551"/>
      <c r="C599" s="551"/>
      <c r="D599" s="551"/>
      <c r="E599" s="551"/>
      <c r="F599" s="551"/>
      <c r="G599" s="551"/>
      <c r="H599" s="551"/>
      <c r="I599" s="551"/>
      <c r="J599" s="551"/>
      <c r="K599" s="551"/>
      <c r="L599" s="551"/>
      <c r="M599" s="551"/>
      <c r="N599" s="551"/>
      <c r="O599" s="551"/>
      <c r="P599" s="551"/>
      <c r="Q599" s="551"/>
      <c r="R599" s="551"/>
      <c r="S599" s="551"/>
      <c r="T599" s="551"/>
      <c r="U599" s="551"/>
      <c r="V599" s="551"/>
      <c r="W599" s="551"/>
      <c r="X599" s="551"/>
      <c r="Y599" s="551"/>
      <c r="Z599" s="551"/>
    </row>
    <row r="600" spans="1:26" ht="12.75" customHeight="1">
      <c r="A600" s="551"/>
      <c r="B600" s="551"/>
      <c r="C600" s="551"/>
      <c r="D600" s="551"/>
      <c r="E600" s="551"/>
      <c r="F600" s="551"/>
      <c r="G600" s="551"/>
      <c r="H600" s="551"/>
      <c r="I600" s="551"/>
      <c r="J600" s="551"/>
      <c r="K600" s="551"/>
      <c r="L600" s="551"/>
      <c r="M600" s="551"/>
      <c r="N600" s="551"/>
      <c r="O600" s="551"/>
      <c r="P600" s="551"/>
      <c r="Q600" s="551"/>
      <c r="R600" s="551"/>
      <c r="S600" s="551"/>
      <c r="T600" s="551"/>
      <c r="U600" s="551"/>
      <c r="V600" s="551"/>
      <c r="W600" s="551"/>
      <c r="X600" s="551"/>
      <c r="Y600" s="551"/>
      <c r="Z600" s="551"/>
    </row>
    <row r="601" spans="1:26" ht="12.75" customHeight="1">
      <c r="A601" s="551"/>
      <c r="B601" s="551"/>
      <c r="C601" s="551"/>
      <c r="D601" s="551"/>
      <c r="E601" s="551"/>
      <c r="F601" s="551"/>
      <c r="G601" s="551"/>
      <c r="H601" s="551"/>
      <c r="I601" s="551"/>
      <c r="J601" s="551"/>
      <c r="K601" s="551"/>
      <c r="L601" s="551"/>
      <c r="M601" s="551"/>
      <c r="N601" s="551"/>
      <c r="O601" s="551"/>
      <c r="P601" s="551"/>
      <c r="Q601" s="551"/>
      <c r="R601" s="551"/>
      <c r="S601" s="551"/>
      <c r="T601" s="551"/>
      <c r="U601" s="551"/>
      <c r="V601" s="551"/>
      <c r="W601" s="551"/>
      <c r="X601" s="551"/>
      <c r="Y601" s="551"/>
      <c r="Z601" s="551"/>
    </row>
    <row r="602" spans="1:26" ht="12.75" customHeight="1">
      <c r="A602" s="551"/>
      <c r="B602" s="551"/>
      <c r="C602" s="551"/>
      <c r="D602" s="551"/>
      <c r="E602" s="551"/>
      <c r="F602" s="551"/>
      <c r="G602" s="551"/>
      <c r="H602" s="551"/>
      <c r="I602" s="551"/>
      <c r="J602" s="551"/>
      <c r="K602" s="551"/>
      <c r="L602" s="551"/>
      <c r="M602" s="551"/>
      <c r="N602" s="551"/>
      <c r="O602" s="551"/>
      <c r="P602" s="551"/>
      <c r="Q602" s="551"/>
      <c r="R602" s="551"/>
      <c r="S602" s="551"/>
      <c r="T602" s="551"/>
      <c r="U602" s="551"/>
      <c r="V602" s="551"/>
      <c r="W602" s="551"/>
      <c r="X602" s="551"/>
      <c r="Y602" s="551"/>
      <c r="Z602" s="551"/>
    </row>
    <row r="603" spans="1:26" ht="12.75" customHeight="1">
      <c r="A603" s="551"/>
      <c r="B603" s="551"/>
      <c r="C603" s="551"/>
      <c r="D603" s="551"/>
      <c r="E603" s="551"/>
      <c r="F603" s="551"/>
      <c r="G603" s="551"/>
      <c r="H603" s="551"/>
      <c r="I603" s="551"/>
      <c r="J603" s="551"/>
      <c r="K603" s="551"/>
      <c r="L603" s="551"/>
      <c r="M603" s="551"/>
      <c r="N603" s="551"/>
      <c r="O603" s="551"/>
      <c r="P603" s="551"/>
      <c r="Q603" s="551"/>
      <c r="R603" s="551"/>
      <c r="S603" s="551"/>
      <c r="T603" s="551"/>
      <c r="U603" s="551"/>
      <c r="V603" s="551"/>
      <c r="W603" s="551"/>
      <c r="X603" s="551"/>
      <c r="Y603" s="551"/>
      <c r="Z603" s="551"/>
    </row>
    <row r="604" spans="1:26" ht="12.75" customHeight="1">
      <c r="A604" s="551"/>
      <c r="B604" s="551"/>
      <c r="C604" s="551"/>
      <c r="D604" s="551"/>
      <c r="E604" s="551"/>
      <c r="F604" s="551"/>
      <c r="G604" s="551"/>
      <c r="H604" s="551"/>
      <c r="I604" s="551"/>
      <c r="J604" s="551"/>
      <c r="K604" s="551"/>
      <c r="L604" s="551"/>
      <c r="M604" s="551"/>
      <c r="N604" s="551"/>
      <c r="O604" s="551"/>
      <c r="P604" s="551"/>
      <c r="Q604" s="551"/>
      <c r="R604" s="551"/>
      <c r="S604" s="551"/>
      <c r="T604" s="551"/>
      <c r="U604" s="551"/>
      <c r="V604" s="551"/>
      <c r="W604" s="551"/>
      <c r="X604" s="551"/>
      <c r="Y604" s="551"/>
      <c r="Z604" s="551"/>
    </row>
    <row r="605" spans="1:26" ht="12.75" customHeight="1">
      <c r="A605" s="551"/>
      <c r="B605" s="551"/>
      <c r="C605" s="551"/>
      <c r="D605" s="551"/>
      <c r="E605" s="551"/>
      <c r="F605" s="551"/>
      <c r="G605" s="551"/>
      <c r="H605" s="551"/>
      <c r="I605" s="551"/>
      <c r="J605" s="551"/>
      <c r="K605" s="551"/>
      <c r="L605" s="551"/>
      <c r="M605" s="551"/>
      <c r="N605" s="551"/>
      <c r="O605" s="551"/>
      <c r="P605" s="551"/>
      <c r="Q605" s="551"/>
      <c r="R605" s="551"/>
      <c r="S605" s="551"/>
      <c r="T605" s="551"/>
      <c r="U605" s="551"/>
      <c r="V605" s="551"/>
      <c r="W605" s="551"/>
      <c r="X605" s="551"/>
      <c r="Y605" s="551"/>
      <c r="Z605" s="551"/>
    </row>
    <row r="606" spans="1:26" ht="12.75" customHeight="1">
      <c r="A606" s="551"/>
      <c r="B606" s="551"/>
      <c r="C606" s="551"/>
      <c r="D606" s="551"/>
      <c r="E606" s="551"/>
      <c r="F606" s="551"/>
      <c r="G606" s="551"/>
      <c r="H606" s="551"/>
      <c r="I606" s="551"/>
      <c r="J606" s="551"/>
      <c r="K606" s="551"/>
      <c r="L606" s="551"/>
      <c r="M606" s="551"/>
      <c r="N606" s="551"/>
      <c r="O606" s="551"/>
      <c r="P606" s="551"/>
      <c r="Q606" s="551"/>
      <c r="R606" s="551"/>
      <c r="S606" s="551"/>
      <c r="T606" s="551"/>
      <c r="U606" s="551"/>
      <c r="V606" s="551"/>
      <c r="W606" s="551"/>
      <c r="X606" s="551"/>
      <c r="Y606" s="551"/>
      <c r="Z606" s="551"/>
    </row>
    <row r="607" spans="1:26" ht="12.75" customHeight="1">
      <c r="A607" s="551"/>
      <c r="B607" s="551"/>
      <c r="C607" s="551"/>
      <c r="D607" s="551"/>
      <c r="E607" s="551"/>
      <c r="F607" s="551"/>
      <c r="G607" s="551"/>
      <c r="H607" s="551"/>
      <c r="I607" s="551"/>
      <c r="J607" s="551"/>
      <c r="K607" s="551"/>
      <c r="L607" s="551"/>
      <c r="M607" s="551"/>
      <c r="N607" s="551"/>
      <c r="O607" s="551"/>
      <c r="P607" s="551"/>
      <c r="Q607" s="551"/>
      <c r="R607" s="551"/>
      <c r="S607" s="551"/>
      <c r="T607" s="551"/>
      <c r="U607" s="551"/>
      <c r="V607" s="551"/>
      <c r="W607" s="551"/>
      <c r="X607" s="551"/>
      <c r="Y607" s="551"/>
      <c r="Z607" s="551"/>
    </row>
    <row r="608" spans="1:26" ht="12.75" customHeight="1">
      <c r="A608" s="551"/>
      <c r="B608" s="551"/>
      <c r="C608" s="551"/>
      <c r="D608" s="551"/>
      <c r="E608" s="551"/>
      <c r="F608" s="551"/>
      <c r="G608" s="551"/>
      <c r="H608" s="551"/>
      <c r="I608" s="551"/>
      <c r="J608" s="551"/>
      <c r="K608" s="551"/>
      <c r="L608" s="551"/>
      <c r="M608" s="551"/>
      <c r="N608" s="551"/>
      <c r="O608" s="551"/>
      <c r="P608" s="551"/>
      <c r="Q608" s="551"/>
      <c r="R608" s="551"/>
      <c r="S608" s="551"/>
      <c r="T608" s="551"/>
      <c r="U608" s="551"/>
      <c r="V608" s="551"/>
      <c r="W608" s="551"/>
      <c r="X608" s="551"/>
      <c r="Y608" s="551"/>
      <c r="Z608" s="551"/>
    </row>
    <row r="609" spans="1:26" ht="12.75" customHeight="1">
      <c r="A609" s="551"/>
      <c r="B609" s="551"/>
      <c r="C609" s="551"/>
      <c r="D609" s="551"/>
      <c r="E609" s="551"/>
      <c r="F609" s="551"/>
      <c r="G609" s="551"/>
      <c r="H609" s="551"/>
      <c r="I609" s="551"/>
      <c r="J609" s="551"/>
      <c r="K609" s="551"/>
      <c r="L609" s="551"/>
      <c r="M609" s="551"/>
      <c r="N609" s="551"/>
      <c r="O609" s="551"/>
      <c r="P609" s="551"/>
      <c r="Q609" s="551"/>
      <c r="R609" s="551"/>
      <c r="S609" s="551"/>
      <c r="T609" s="551"/>
      <c r="U609" s="551"/>
      <c r="V609" s="551"/>
      <c r="W609" s="551"/>
      <c r="X609" s="551"/>
      <c r="Y609" s="551"/>
      <c r="Z609" s="551"/>
    </row>
    <row r="610" spans="1:26" ht="12.75" customHeight="1">
      <c r="A610" s="551"/>
      <c r="B610" s="551"/>
      <c r="C610" s="551"/>
      <c r="D610" s="551"/>
      <c r="E610" s="551"/>
      <c r="F610" s="551"/>
      <c r="G610" s="551"/>
      <c r="H610" s="551"/>
      <c r="I610" s="551"/>
      <c r="J610" s="551"/>
      <c r="K610" s="551"/>
      <c r="L610" s="551"/>
      <c r="M610" s="551"/>
      <c r="N610" s="551"/>
      <c r="O610" s="551"/>
      <c r="P610" s="551"/>
      <c r="Q610" s="551"/>
      <c r="R610" s="551"/>
      <c r="S610" s="551"/>
      <c r="T610" s="551"/>
      <c r="U610" s="551"/>
      <c r="V610" s="551"/>
      <c r="W610" s="551"/>
      <c r="X610" s="551"/>
      <c r="Y610" s="551"/>
      <c r="Z610" s="551"/>
    </row>
    <row r="611" spans="1:26" ht="12.75" customHeight="1">
      <c r="A611" s="551"/>
      <c r="B611" s="551"/>
      <c r="C611" s="551"/>
      <c r="D611" s="551"/>
      <c r="E611" s="551"/>
      <c r="F611" s="551"/>
      <c r="G611" s="551"/>
      <c r="H611" s="551"/>
      <c r="I611" s="551"/>
      <c r="J611" s="551"/>
      <c r="K611" s="551"/>
      <c r="L611" s="551"/>
      <c r="M611" s="551"/>
      <c r="N611" s="551"/>
      <c r="O611" s="551"/>
      <c r="P611" s="551"/>
      <c r="Q611" s="551"/>
      <c r="R611" s="551"/>
      <c r="S611" s="551"/>
      <c r="T611" s="551"/>
      <c r="U611" s="551"/>
      <c r="V611" s="551"/>
      <c r="W611" s="551"/>
      <c r="X611" s="551"/>
      <c r="Y611" s="551"/>
      <c r="Z611" s="551"/>
    </row>
    <row r="612" spans="1:26" ht="12.75" customHeight="1">
      <c r="A612" s="551"/>
      <c r="B612" s="551"/>
      <c r="C612" s="551"/>
      <c r="D612" s="551"/>
      <c r="E612" s="551"/>
      <c r="F612" s="551"/>
      <c r="G612" s="551"/>
      <c r="H612" s="551"/>
      <c r="I612" s="551"/>
      <c r="J612" s="551"/>
      <c r="K612" s="551"/>
      <c r="L612" s="551"/>
      <c r="M612" s="551"/>
      <c r="N612" s="551"/>
      <c r="O612" s="551"/>
      <c r="P612" s="551"/>
      <c r="Q612" s="551"/>
      <c r="R612" s="551"/>
      <c r="S612" s="551"/>
      <c r="T612" s="551"/>
      <c r="U612" s="551"/>
      <c r="V612" s="551"/>
      <c r="W612" s="551"/>
      <c r="X612" s="551"/>
      <c r="Y612" s="551"/>
      <c r="Z612" s="551"/>
    </row>
    <row r="613" spans="1:26" ht="12.75" customHeight="1">
      <c r="A613" s="551"/>
      <c r="B613" s="551"/>
      <c r="C613" s="551"/>
      <c r="D613" s="551"/>
      <c r="E613" s="551"/>
      <c r="F613" s="551"/>
      <c r="G613" s="551"/>
      <c r="H613" s="551"/>
      <c r="I613" s="551"/>
      <c r="J613" s="551"/>
      <c r="K613" s="551"/>
      <c r="L613" s="551"/>
      <c r="M613" s="551"/>
      <c r="N613" s="551"/>
      <c r="O613" s="551"/>
      <c r="P613" s="551"/>
      <c r="Q613" s="551"/>
      <c r="R613" s="551"/>
      <c r="S613" s="551"/>
      <c r="T613" s="551"/>
      <c r="U613" s="551"/>
      <c r="V613" s="551"/>
      <c r="W613" s="551"/>
      <c r="X613" s="551"/>
      <c r="Y613" s="551"/>
      <c r="Z613" s="551"/>
    </row>
    <row r="614" spans="1:26" ht="12.75" customHeight="1">
      <c r="A614" s="551"/>
      <c r="B614" s="551"/>
      <c r="C614" s="551"/>
      <c r="D614" s="551"/>
      <c r="E614" s="551"/>
      <c r="F614" s="551"/>
      <c r="G614" s="551"/>
      <c r="H614" s="551"/>
      <c r="I614" s="551"/>
      <c r="J614" s="551"/>
      <c r="K614" s="551"/>
      <c r="L614" s="551"/>
      <c r="M614" s="551"/>
      <c r="N614" s="551"/>
      <c r="O614" s="551"/>
      <c r="P614" s="551"/>
      <c r="Q614" s="551"/>
      <c r="R614" s="551"/>
      <c r="S614" s="551"/>
      <c r="T614" s="551"/>
      <c r="U614" s="551"/>
      <c r="V614" s="551"/>
      <c r="W614" s="551"/>
      <c r="X614" s="551"/>
      <c r="Y614" s="551"/>
      <c r="Z614" s="551"/>
    </row>
    <row r="615" spans="1:26" ht="12.75" customHeight="1">
      <c r="A615" s="551"/>
      <c r="B615" s="551"/>
      <c r="C615" s="551"/>
      <c r="D615" s="551"/>
      <c r="E615" s="551"/>
      <c r="F615" s="551"/>
      <c r="G615" s="551"/>
      <c r="H615" s="551"/>
      <c r="I615" s="551"/>
      <c r="J615" s="551"/>
      <c r="K615" s="551"/>
      <c r="L615" s="551"/>
      <c r="M615" s="551"/>
      <c r="N615" s="551"/>
      <c r="O615" s="551"/>
      <c r="P615" s="551"/>
      <c r="Q615" s="551"/>
      <c r="R615" s="551"/>
      <c r="S615" s="551"/>
      <c r="T615" s="551"/>
      <c r="U615" s="551"/>
      <c r="V615" s="551"/>
      <c r="W615" s="551"/>
      <c r="X615" s="551"/>
      <c r="Y615" s="551"/>
      <c r="Z615" s="551"/>
    </row>
    <row r="616" spans="1:26" ht="12.75" customHeight="1">
      <c r="A616" s="551"/>
      <c r="B616" s="551"/>
      <c r="C616" s="551"/>
      <c r="D616" s="551"/>
      <c r="E616" s="551"/>
      <c r="F616" s="551"/>
      <c r="G616" s="551"/>
      <c r="H616" s="551"/>
      <c r="I616" s="551"/>
      <c r="J616" s="551"/>
      <c r="K616" s="551"/>
      <c r="L616" s="551"/>
      <c r="M616" s="551"/>
      <c r="N616" s="551"/>
      <c r="O616" s="551"/>
      <c r="P616" s="551"/>
      <c r="Q616" s="551"/>
      <c r="R616" s="551"/>
      <c r="S616" s="551"/>
      <c r="T616" s="551"/>
      <c r="U616" s="551"/>
      <c r="V616" s="551"/>
      <c r="W616" s="551"/>
      <c r="X616" s="551"/>
      <c r="Y616" s="551"/>
      <c r="Z616" s="551"/>
    </row>
    <row r="617" spans="1:26" ht="12.75" customHeight="1">
      <c r="A617" s="551"/>
      <c r="B617" s="551"/>
      <c r="C617" s="551"/>
      <c r="D617" s="551"/>
      <c r="E617" s="551"/>
      <c r="F617" s="551"/>
      <c r="G617" s="551"/>
      <c r="H617" s="551"/>
      <c r="I617" s="551"/>
      <c r="J617" s="551"/>
      <c r="K617" s="551"/>
      <c r="L617" s="551"/>
      <c r="M617" s="551"/>
      <c r="N617" s="551"/>
      <c r="O617" s="551"/>
      <c r="P617" s="551"/>
      <c r="Q617" s="551"/>
      <c r="R617" s="551"/>
      <c r="S617" s="551"/>
      <c r="T617" s="551"/>
      <c r="U617" s="551"/>
      <c r="V617" s="551"/>
      <c r="W617" s="551"/>
      <c r="X617" s="551"/>
      <c r="Y617" s="551"/>
      <c r="Z617" s="551"/>
    </row>
    <row r="618" spans="1:26" ht="12.75" customHeight="1">
      <c r="A618" s="551"/>
      <c r="B618" s="551"/>
      <c r="C618" s="551"/>
      <c r="D618" s="551"/>
      <c r="E618" s="551"/>
      <c r="F618" s="551"/>
      <c r="G618" s="551"/>
      <c r="H618" s="551"/>
      <c r="I618" s="551"/>
      <c r="J618" s="551"/>
      <c r="K618" s="551"/>
      <c r="L618" s="551"/>
      <c r="M618" s="551"/>
      <c r="N618" s="551"/>
      <c r="O618" s="551"/>
      <c r="P618" s="551"/>
      <c r="Q618" s="551"/>
      <c r="R618" s="551"/>
      <c r="S618" s="551"/>
      <c r="T618" s="551"/>
      <c r="U618" s="551"/>
      <c r="V618" s="551"/>
      <c r="W618" s="551"/>
      <c r="X618" s="551"/>
      <c r="Y618" s="551"/>
      <c r="Z618" s="551"/>
    </row>
    <row r="619" spans="1:26" ht="12.75" customHeight="1">
      <c r="A619" s="551"/>
      <c r="B619" s="551"/>
      <c r="C619" s="551"/>
      <c r="D619" s="551"/>
      <c r="E619" s="551"/>
      <c r="F619" s="551"/>
      <c r="G619" s="551"/>
      <c r="H619" s="551"/>
      <c r="I619" s="551"/>
      <c r="J619" s="551"/>
      <c r="K619" s="551"/>
      <c r="L619" s="551"/>
      <c r="M619" s="551"/>
      <c r="N619" s="551"/>
      <c r="O619" s="551"/>
      <c r="P619" s="551"/>
      <c r="Q619" s="551"/>
      <c r="R619" s="551"/>
      <c r="S619" s="551"/>
      <c r="T619" s="551"/>
      <c r="U619" s="551"/>
      <c r="V619" s="551"/>
      <c r="W619" s="551"/>
      <c r="X619" s="551"/>
      <c r="Y619" s="551"/>
      <c r="Z619" s="551"/>
    </row>
    <row r="620" spans="1:26" ht="12.75" customHeight="1">
      <c r="A620" s="551"/>
      <c r="B620" s="551"/>
      <c r="C620" s="551"/>
      <c r="D620" s="551"/>
      <c r="E620" s="551"/>
      <c r="F620" s="551"/>
      <c r="G620" s="551"/>
      <c r="H620" s="551"/>
      <c r="I620" s="551"/>
      <c r="J620" s="551"/>
      <c r="K620" s="551"/>
      <c r="L620" s="551"/>
      <c r="M620" s="551"/>
      <c r="N620" s="551"/>
      <c r="O620" s="551"/>
      <c r="P620" s="551"/>
      <c r="Q620" s="551"/>
      <c r="R620" s="551"/>
      <c r="S620" s="551"/>
      <c r="T620" s="551"/>
      <c r="U620" s="551"/>
      <c r="V620" s="551"/>
      <c r="W620" s="551"/>
      <c r="X620" s="551"/>
      <c r="Y620" s="551"/>
      <c r="Z620" s="551"/>
    </row>
    <row r="621" spans="1:26" ht="12.75" customHeight="1">
      <c r="A621" s="551"/>
      <c r="B621" s="551"/>
      <c r="C621" s="551"/>
      <c r="D621" s="551"/>
      <c r="E621" s="551"/>
      <c r="F621" s="551"/>
      <c r="G621" s="551"/>
      <c r="H621" s="551"/>
      <c r="I621" s="551"/>
      <c r="J621" s="551"/>
      <c r="K621" s="551"/>
      <c r="L621" s="551"/>
      <c r="M621" s="551"/>
      <c r="N621" s="551"/>
      <c r="O621" s="551"/>
      <c r="P621" s="551"/>
      <c r="Q621" s="551"/>
      <c r="R621" s="551"/>
      <c r="S621" s="551"/>
      <c r="T621" s="551"/>
      <c r="U621" s="551"/>
      <c r="V621" s="551"/>
      <c r="W621" s="551"/>
      <c r="X621" s="551"/>
      <c r="Y621" s="551"/>
      <c r="Z621" s="551"/>
    </row>
    <row r="622" spans="1:26" ht="12.75" customHeight="1">
      <c r="A622" s="551"/>
      <c r="B622" s="551"/>
      <c r="C622" s="551"/>
      <c r="D622" s="551"/>
      <c r="E622" s="551"/>
      <c r="F622" s="551"/>
      <c r="G622" s="551"/>
      <c r="H622" s="551"/>
      <c r="I622" s="551"/>
      <c r="J622" s="551"/>
      <c r="K622" s="551"/>
      <c r="L622" s="551"/>
      <c r="M622" s="551"/>
      <c r="N622" s="551"/>
      <c r="O622" s="551"/>
      <c r="P622" s="551"/>
      <c r="Q622" s="551"/>
      <c r="R622" s="551"/>
      <c r="S622" s="551"/>
      <c r="T622" s="551"/>
      <c r="U622" s="551"/>
      <c r="V622" s="551"/>
      <c r="W622" s="551"/>
      <c r="X622" s="551"/>
      <c r="Y622" s="551"/>
      <c r="Z622" s="551"/>
    </row>
    <row r="623" spans="1:26" ht="12.75" customHeight="1">
      <c r="A623" s="551"/>
      <c r="B623" s="551"/>
      <c r="C623" s="551"/>
      <c r="D623" s="551"/>
      <c r="E623" s="551"/>
      <c r="F623" s="551"/>
      <c r="G623" s="551"/>
      <c r="H623" s="551"/>
      <c r="I623" s="551"/>
      <c r="J623" s="551"/>
      <c r="K623" s="551"/>
      <c r="L623" s="551"/>
      <c r="M623" s="551"/>
      <c r="N623" s="551"/>
      <c r="O623" s="551"/>
      <c r="P623" s="551"/>
      <c r="Q623" s="551"/>
      <c r="R623" s="551"/>
      <c r="S623" s="551"/>
      <c r="T623" s="551"/>
      <c r="U623" s="551"/>
      <c r="V623" s="551"/>
      <c r="W623" s="551"/>
      <c r="X623" s="551"/>
      <c r="Y623" s="551"/>
      <c r="Z623" s="551"/>
    </row>
    <row r="624" spans="1:26" ht="12.75" customHeight="1">
      <c r="A624" s="551"/>
      <c r="B624" s="551"/>
      <c r="C624" s="551"/>
      <c r="D624" s="551"/>
      <c r="E624" s="551"/>
      <c r="F624" s="551"/>
      <c r="G624" s="551"/>
      <c r="H624" s="551"/>
      <c r="I624" s="551"/>
      <c r="J624" s="551"/>
      <c r="K624" s="551"/>
      <c r="L624" s="551"/>
      <c r="M624" s="551"/>
      <c r="N624" s="551"/>
      <c r="O624" s="551"/>
      <c r="P624" s="551"/>
      <c r="Q624" s="551"/>
      <c r="R624" s="551"/>
      <c r="S624" s="551"/>
      <c r="T624" s="551"/>
      <c r="U624" s="551"/>
      <c r="V624" s="551"/>
      <c r="W624" s="551"/>
      <c r="X624" s="551"/>
      <c r="Y624" s="551"/>
      <c r="Z624" s="551"/>
    </row>
    <row r="625" spans="1:26" ht="12.75" customHeight="1">
      <c r="A625" s="551"/>
      <c r="B625" s="551"/>
      <c r="C625" s="551"/>
      <c r="D625" s="551"/>
      <c r="E625" s="551"/>
      <c r="F625" s="551"/>
      <c r="G625" s="551"/>
      <c r="H625" s="551"/>
      <c r="I625" s="551"/>
      <c r="J625" s="551"/>
      <c r="K625" s="551"/>
      <c r="L625" s="551"/>
      <c r="M625" s="551"/>
      <c r="N625" s="551"/>
      <c r="O625" s="551"/>
      <c r="P625" s="551"/>
      <c r="Q625" s="551"/>
      <c r="R625" s="551"/>
      <c r="S625" s="551"/>
      <c r="T625" s="551"/>
      <c r="U625" s="551"/>
      <c r="V625" s="551"/>
      <c r="W625" s="551"/>
      <c r="X625" s="551"/>
      <c r="Y625" s="551"/>
      <c r="Z625" s="551"/>
    </row>
    <row r="626" spans="1:26" ht="12.75" customHeight="1">
      <c r="A626" s="551"/>
      <c r="B626" s="551"/>
      <c r="C626" s="551"/>
      <c r="D626" s="551"/>
      <c r="E626" s="551"/>
      <c r="F626" s="551"/>
      <c r="G626" s="551"/>
      <c r="H626" s="551"/>
      <c r="I626" s="551"/>
      <c r="J626" s="551"/>
      <c r="K626" s="551"/>
      <c r="L626" s="551"/>
      <c r="M626" s="551"/>
      <c r="N626" s="551"/>
      <c r="O626" s="551"/>
      <c r="P626" s="551"/>
      <c r="Q626" s="551"/>
      <c r="R626" s="551"/>
      <c r="S626" s="551"/>
      <c r="T626" s="551"/>
      <c r="U626" s="551"/>
      <c r="V626" s="551"/>
      <c r="W626" s="551"/>
      <c r="X626" s="551"/>
      <c r="Y626" s="551"/>
      <c r="Z626" s="551"/>
    </row>
    <row r="627" spans="1:26" ht="12.75" customHeight="1">
      <c r="A627" s="551"/>
      <c r="B627" s="551"/>
      <c r="C627" s="551"/>
      <c r="D627" s="551"/>
      <c r="E627" s="551"/>
      <c r="F627" s="551"/>
      <c r="G627" s="551"/>
      <c r="H627" s="551"/>
      <c r="I627" s="551"/>
      <c r="J627" s="551"/>
      <c r="K627" s="551"/>
      <c r="L627" s="551"/>
      <c r="M627" s="551"/>
      <c r="N627" s="551"/>
      <c r="O627" s="551"/>
      <c r="P627" s="551"/>
      <c r="Q627" s="551"/>
      <c r="R627" s="551"/>
      <c r="S627" s="551"/>
      <c r="T627" s="551"/>
      <c r="U627" s="551"/>
      <c r="V627" s="551"/>
      <c r="W627" s="551"/>
      <c r="X627" s="551"/>
      <c r="Y627" s="551"/>
      <c r="Z627" s="551"/>
    </row>
    <row r="628" spans="1:26" ht="12.75" customHeight="1">
      <c r="A628" s="551"/>
      <c r="B628" s="551"/>
      <c r="C628" s="551"/>
      <c r="D628" s="551"/>
      <c r="E628" s="551"/>
      <c r="F628" s="551"/>
      <c r="G628" s="551"/>
      <c r="H628" s="551"/>
      <c r="I628" s="551"/>
      <c r="J628" s="551"/>
      <c r="K628" s="551"/>
      <c r="L628" s="551"/>
      <c r="M628" s="551"/>
      <c r="N628" s="551"/>
      <c r="O628" s="551"/>
      <c r="P628" s="551"/>
      <c r="Q628" s="551"/>
      <c r="R628" s="551"/>
      <c r="S628" s="551"/>
      <c r="T628" s="551"/>
      <c r="U628" s="551"/>
      <c r="V628" s="551"/>
      <c r="W628" s="551"/>
      <c r="X628" s="551"/>
      <c r="Y628" s="551"/>
      <c r="Z628" s="551"/>
    </row>
    <row r="629" spans="1:26" ht="12.75" customHeight="1">
      <c r="A629" s="551"/>
      <c r="B629" s="551"/>
      <c r="C629" s="551"/>
      <c r="D629" s="551"/>
      <c r="E629" s="551"/>
      <c r="F629" s="551"/>
      <c r="G629" s="551"/>
      <c r="H629" s="551"/>
      <c r="I629" s="551"/>
      <c r="J629" s="551"/>
      <c r="K629" s="551"/>
      <c r="L629" s="551"/>
      <c r="M629" s="551"/>
      <c r="N629" s="551"/>
      <c r="O629" s="551"/>
      <c r="P629" s="551"/>
      <c r="Q629" s="551"/>
      <c r="R629" s="551"/>
      <c r="S629" s="551"/>
      <c r="T629" s="551"/>
      <c r="U629" s="551"/>
      <c r="V629" s="551"/>
      <c r="W629" s="551"/>
      <c r="X629" s="551"/>
      <c r="Y629" s="551"/>
      <c r="Z629" s="551"/>
    </row>
    <row r="630" spans="1:26" ht="12.75" customHeight="1">
      <c r="A630" s="551"/>
      <c r="B630" s="551"/>
      <c r="C630" s="551"/>
      <c r="D630" s="551"/>
      <c r="E630" s="551"/>
      <c r="F630" s="551"/>
      <c r="G630" s="551"/>
      <c r="H630" s="551"/>
      <c r="I630" s="551"/>
      <c r="J630" s="551"/>
      <c r="K630" s="551"/>
      <c r="L630" s="551"/>
      <c r="M630" s="551"/>
      <c r="N630" s="551"/>
      <c r="O630" s="551"/>
      <c r="P630" s="551"/>
      <c r="Q630" s="551"/>
      <c r="R630" s="551"/>
      <c r="S630" s="551"/>
      <c r="T630" s="551"/>
      <c r="U630" s="551"/>
      <c r="V630" s="551"/>
      <c r="W630" s="551"/>
      <c r="X630" s="551"/>
      <c r="Y630" s="551"/>
      <c r="Z630" s="551"/>
    </row>
    <row r="631" spans="1:26" ht="12.75" customHeight="1">
      <c r="A631" s="551"/>
      <c r="B631" s="551"/>
      <c r="C631" s="551"/>
      <c r="D631" s="551"/>
      <c r="E631" s="551"/>
      <c r="F631" s="551"/>
      <c r="G631" s="551"/>
      <c r="H631" s="551"/>
      <c r="I631" s="551"/>
      <c r="J631" s="551"/>
      <c r="K631" s="551"/>
      <c r="L631" s="551"/>
      <c r="M631" s="551"/>
      <c r="N631" s="551"/>
      <c r="O631" s="551"/>
      <c r="P631" s="551"/>
      <c r="Q631" s="551"/>
      <c r="R631" s="551"/>
      <c r="S631" s="551"/>
      <c r="T631" s="551"/>
      <c r="U631" s="551"/>
      <c r="V631" s="551"/>
      <c r="W631" s="551"/>
      <c r="X631" s="551"/>
      <c r="Y631" s="551"/>
      <c r="Z631" s="551"/>
    </row>
    <row r="632" spans="1:26" ht="12.75" customHeight="1">
      <c r="A632" s="551"/>
      <c r="B632" s="551"/>
      <c r="C632" s="551"/>
      <c r="D632" s="551"/>
      <c r="E632" s="551"/>
      <c r="F632" s="551"/>
      <c r="G632" s="551"/>
      <c r="H632" s="551"/>
      <c r="I632" s="551"/>
      <c r="J632" s="551"/>
      <c r="K632" s="551"/>
      <c r="L632" s="551"/>
      <c r="M632" s="551"/>
      <c r="N632" s="551"/>
      <c r="O632" s="551"/>
      <c r="P632" s="551"/>
      <c r="Q632" s="551"/>
      <c r="R632" s="551"/>
      <c r="S632" s="551"/>
      <c r="T632" s="551"/>
      <c r="U632" s="551"/>
      <c r="V632" s="551"/>
      <c r="W632" s="551"/>
      <c r="X632" s="551"/>
      <c r="Y632" s="551"/>
      <c r="Z632" s="551"/>
    </row>
    <row r="633" spans="1:26" ht="12.75" customHeight="1">
      <c r="A633" s="551"/>
      <c r="B633" s="551"/>
      <c r="C633" s="551"/>
      <c r="D633" s="551"/>
      <c r="E633" s="551"/>
      <c r="F633" s="551"/>
      <c r="G633" s="551"/>
      <c r="H633" s="551"/>
      <c r="I633" s="551"/>
      <c r="J633" s="551"/>
      <c r="K633" s="551"/>
      <c r="L633" s="551"/>
      <c r="M633" s="551"/>
      <c r="N633" s="551"/>
      <c r="O633" s="551"/>
      <c r="P633" s="551"/>
      <c r="Q633" s="551"/>
      <c r="R633" s="551"/>
      <c r="S633" s="551"/>
      <c r="T633" s="551"/>
      <c r="U633" s="551"/>
      <c r="V633" s="551"/>
      <c r="W633" s="551"/>
      <c r="X633" s="551"/>
      <c r="Y633" s="551"/>
      <c r="Z633" s="551"/>
    </row>
    <row r="634" spans="1:26" ht="12.75" customHeight="1">
      <c r="A634" s="551"/>
      <c r="B634" s="551"/>
      <c r="C634" s="551"/>
      <c r="D634" s="551"/>
      <c r="E634" s="551"/>
      <c r="F634" s="551"/>
      <c r="G634" s="551"/>
      <c r="H634" s="551"/>
      <c r="I634" s="551"/>
      <c r="J634" s="551"/>
      <c r="K634" s="551"/>
      <c r="L634" s="551"/>
      <c r="M634" s="551"/>
      <c r="N634" s="551"/>
      <c r="O634" s="551"/>
      <c r="P634" s="551"/>
      <c r="Q634" s="551"/>
      <c r="R634" s="551"/>
      <c r="S634" s="551"/>
      <c r="T634" s="551"/>
      <c r="U634" s="551"/>
      <c r="V634" s="551"/>
      <c r="W634" s="551"/>
      <c r="X634" s="551"/>
      <c r="Y634" s="551"/>
      <c r="Z634" s="551"/>
    </row>
    <row r="635" spans="1:26" ht="12.75" customHeight="1">
      <c r="A635" s="551"/>
      <c r="B635" s="551"/>
      <c r="C635" s="551"/>
      <c r="D635" s="551"/>
      <c r="E635" s="551"/>
      <c r="F635" s="551"/>
      <c r="G635" s="551"/>
      <c r="H635" s="551"/>
      <c r="I635" s="551"/>
      <c r="J635" s="551"/>
      <c r="K635" s="551"/>
      <c r="L635" s="551"/>
      <c r="M635" s="551"/>
      <c r="N635" s="551"/>
      <c r="O635" s="551"/>
      <c r="P635" s="551"/>
      <c r="Q635" s="551"/>
      <c r="R635" s="551"/>
      <c r="S635" s="551"/>
      <c r="T635" s="551"/>
      <c r="U635" s="551"/>
      <c r="V635" s="551"/>
      <c r="W635" s="551"/>
      <c r="X635" s="551"/>
      <c r="Y635" s="551"/>
      <c r="Z635" s="551"/>
    </row>
    <row r="636" spans="1:26" ht="12.75" customHeight="1">
      <c r="A636" s="551"/>
      <c r="B636" s="551"/>
      <c r="C636" s="551"/>
      <c r="D636" s="551"/>
      <c r="E636" s="551"/>
      <c r="F636" s="551"/>
      <c r="G636" s="551"/>
      <c r="H636" s="551"/>
      <c r="I636" s="551"/>
      <c r="J636" s="551"/>
      <c r="K636" s="551"/>
      <c r="L636" s="551"/>
      <c r="M636" s="551"/>
      <c r="N636" s="551"/>
      <c r="O636" s="551"/>
      <c r="P636" s="551"/>
      <c r="Q636" s="551"/>
      <c r="R636" s="551"/>
      <c r="S636" s="551"/>
      <c r="T636" s="551"/>
      <c r="U636" s="551"/>
      <c r="V636" s="551"/>
      <c r="W636" s="551"/>
      <c r="X636" s="551"/>
      <c r="Y636" s="551"/>
      <c r="Z636" s="551"/>
    </row>
    <row r="637" spans="1:26" ht="12.75" customHeight="1">
      <c r="A637" s="551"/>
      <c r="B637" s="551"/>
      <c r="C637" s="551"/>
      <c r="D637" s="551"/>
      <c r="E637" s="551"/>
      <c r="F637" s="551"/>
      <c r="G637" s="551"/>
      <c r="H637" s="551"/>
      <c r="I637" s="551"/>
      <c r="J637" s="551"/>
      <c r="K637" s="551"/>
      <c r="L637" s="551"/>
      <c r="M637" s="551"/>
      <c r="N637" s="551"/>
      <c r="O637" s="551"/>
      <c r="P637" s="551"/>
      <c r="Q637" s="551"/>
      <c r="R637" s="551"/>
      <c r="S637" s="551"/>
      <c r="T637" s="551"/>
      <c r="U637" s="551"/>
      <c r="V637" s="551"/>
      <c r="W637" s="551"/>
      <c r="X637" s="551"/>
      <c r="Y637" s="551"/>
      <c r="Z637" s="551"/>
    </row>
    <row r="638" spans="1:26" ht="12.75" customHeight="1">
      <c r="A638" s="551"/>
      <c r="B638" s="551"/>
      <c r="C638" s="551"/>
      <c r="D638" s="551"/>
      <c r="E638" s="551"/>
      <c r="F638" s="551"/>
      <c r="G638" s="551"/>
      <c r="H638" s="551"/>
      <c r="I638" s="551"/>
      <c r="J638" s="551"/>
      <c r="K638" s="551"/>
      <c r="L638" s="551"/>
      <c r="M638" s="551"/>
      <c r="N638" s="551"/>
      <c r="O638" s="551"/>
      <c r="P638" s="551"/>
      <c r="Q638" s="551"/>
      <c r="R638" s="551"/>
      <c r="S638" s="551"/>
      <c r="T638" s="551"/>
      <c r="U638" s="551"/>
      <c r="V638" s="551"/>
      <c r="W638" s="551"/>
      <c r="X638" s="551"/>
      <c r="Y638" s="551"/>
      <c r="Z638" s="551"/>
    </row>
    <row r="639" spans="1:26" ht="12.75" customHeight="1">
      <c r="A639" s="551"/>
      <c r="B639" s="551"/>
      <c r="C639" s="551"/>
      <c r="D639" s="551"/>
      <c r="E639" s="551"/>
      <c r="F639" s="551"/>
      <c r="G639" s="551"/>
      <c r="H639" s="551"/>
      <c r="I639" s="551"/>
      <c r="J639" s="551"/>
      <c r="K639" s="551"/>
      <c r="L639" s="551"/>
      <c r="M639" s="551"/>
      <c r="N639" s="551"/>
      <c r="O639" s="551"/>
      <c r="P639" s="551"/>
      <c r="Q639" s="551"/>
      <c r="R639" s="551"/>
      <c r="S639" s="551"/>
      <c r="T639" s="551"/>
      <c r="U639" s="551"/>
      <c r="V639" s="551"/>
      <c r="W639" s="551"/>
      <c r="X639" s="551"/>
      <c r="Y639" s="551"/>
      <c r="Z639" s="551"/>
    </row>
    <row r="640" spans="1:26" ht="12.75" customHeight="1">
      <c r="A640" s="551"/>
      <c r="B640" s="551"/>
      <c r="C640" s="551"/>
      <c r="D640" s="551"/>
      <c r="E640" s="551"/>
      <c r="F640" s="551"/>
      <c r="G640" s="551"/>
      <c r="H640" s="551"/>
      <c r="I640" s="551"/>
      <c r="J640" s="551"/>
      <c r="K640" s="551"/>
      <c r="L640" s="551"/>
      <c r="M640" s="551"/>
      <c r="N640" s="551"/>
      <c r="O640" s="551"/>
      <c r="P640" s="551"/>
      <c r="Q640" s="551"/>
      <c r="R640" s="551"/>
      <c r="S640" s="551"/>
      <c r="T640" s="551"/>
      <c r="U640" s="551"/>
      <c r="V640" s="551"/>
      <c r="W640" s="551"/>
      <c r="X640" s="551"/>
      <c r="Y640" s="551"/>
      <c r="Z640" s="551"/>
    </row>
    <row r="641" spans="1:26" ht="12.75" customHeight="1">
      <c r="A641" s="551"/>
      <c r="B641" s="551"/>
      <c r="C641" s="551"/>
      <c r="D641" s="551"/>
      <c r="E641" s="551"/>
      <c r="F641" s="551"/>
      <c r="G641" s="551"/>
      <c r="H641" s="551"/>
      <c r="I641" s="551"/>
      <c r="J641" s="551"/>
      <c r="K641" s="551"/>
      <c r="L641" s="551"/>
      <c r="M641" s="551"/>
      <c r="N641" s="551"/>
      <c r="O641" s="551"/>
      <c r="P641" s="551"/>
      <c r="Q641" s="551"/>
      <c r="R641" s="551"/>
      <c r="S641" s="551"/>
      <c r="T641" s="551"/>
      <c r="U641" s="551"/>
      <c r="V641" s="551"/>
      <c r="W641" s="551"/>
      <c r="X641" s="551"/>
      <c r="Y641" s="551"/>
      <c r="Z641" s="551"/>
    </row>
    <row r="642" spans="1:26" ht="12.75" customHeight="1">
      <c r="A642" s="551"/>
      <c r="B642" s="551"/>
      <c r="C642" s="551"/>
      <c r="D642" s="551"/>
      <c r="E642" s="551"/>
      <c r="F642" s="551"/>
      <c r="G642" s="551"/>
      <c r="H642" s="551"/>
      <c r="I642" s="551"/>
      <c r="J642" s="551"/>
      <c r="K642" s="551"/>
      <c r="L642" s="551"/>
      <c r="M642" s="551"/>
      <c r="N642" s="551"/>
      <c r="O642" s="551"/>
      <c r="P642" s="551"/>
      <c r="Q642" s="551"/>
      <c r="R642" s="551"/>
      <c r="S642" s="551"/>
      <c r="T642" s="551"/>
      <c r="U642" s="551"/>
      <c r="V642" s="551"/>
      <c r="W642" s="551"/>
      <c r="X642" s="551"/>
      <c r="Y642" s="551"/>
      <c r="Z642" s="551"/>
    </row>
    <row r="643" spans="1:26" ht="12.75" customHeight="1">
      <c r="A643" s="551"/>
      <c r="B643" s="551"/>
      <c r="C643" s="551"/>
      <c r="D643" s="551"/>
      <c r="E643" s="551"/>
      <c r="F643" s="551"/>
      <c r="G643" s="551"/>
      <c r="H643" s="551"/>
      <c r="I643" s="551"/>
      <c r="J643" s="551"/>
      <c r="K643" s="551"/>
      <c r="L643" s="551"/>
      <c r="M643" s="551"/>
      <c r="N643" s="551"/>
      <c r="O643" s="551"/>
      <c r="P643" s="551"/>
      <c r="Q643" s="551"/>
      <c r="R643" s="551"/>
      <c r="S643" s="551"/>
      <c r="T643" s="551"/>
      <c r="U643" s="551"/>
      <c r="V643" s="551"/>
      <c r="W643" s="551"/>
      <c r="X643" s="551"/>
      <c r="Y643" s="551"/>
      <c r="Z643" s="551"/>
    </row>
    <row r="644" spans="1:26" ht="12.75" customHeight="1">
      <c r="A644" s="551"/>
      <c r="B644" s="551"/>
      <c r="C644" s="551"/>
      <c r="D644" s="551"/>
      <c r="E644" s="551"/>
      <c r="F644" s="551"/>
      <c r="G644" s="551"/>
      <c r="H644" s="551"/>
      <c r="I644" s="551"/>
      <c r="J644" s="551"/>
      <c r="K644" s="551"/>
      <c r="L644" s="551"/>
      <c r="M644" s="551"/>
      <c r="N644" s="551"/>
      <c r="O644" s="551"/>
      <c r="P644" s="551"/>
      <c r="Q644" s="551"/>
      <c r="R644" s="551"/>
      <c r="S644" s="551"/>
      <c r="T644" s="551"/>
      <c r="U644" s="551"/>
      <c r="V644" s="551"/>
      <c r="W644" s="551"/>
      <c r="X644" s="551"/>
      <c r="Y644" s="551"/>
      <c r="Z644" s="551"/>
    </row>
    <row r="645" spans="1:26" ht="12.75" customHeight="1">
      <c r="A645" s="551"/>
      <c r="B645" s="551"/>
      <c r="C645" s="551"/>
      <c r="D645" s="551"/>
      <c r="E645" s="551"/>
      <c r="F645" s="551"/>
      <c r="G645" s="551"/>
      <c r="H645" s="551"/>
      <c r="I645" s="551"/>
      <c r="J645" s="551"/>
      <c r="K645" s="551"/>
      <c r="L645" s="551"/>
      <c r="M645" s="551"/>
      <c r="N645" s="551"/>
      <c r="O645" s="551"/>
      <c r="P645" s="551"/>
      <c r="Q645" s="551"/>
      <c r="R645" s="551"/>
      <c r="S645" s="551"/>
      <c r="T645" s="551"/>
      <c r="U645" s="551"/>
      <c r="V645" s="551"/>
      <c r="W645" s="551"/>
      <c r="X645" s="551"/>
      <c r="Y645" s="551"/>
      <c r="Z645" s="551"/>
    </row>
    <row r="646" spans="1:26" ht="12.75" customHeight="1">
      <c r="A646" s="551"/>
      <c r="B646" s="551"/>
      <c r="C646" s="551"/>
      <c r="D646" s="551"/>
      <c r="E646" s="551"/>
      <c r="F646" s="551"/>
      <c r="G646" s="551"/>
      <c r="H646" s="551"/>
      <c r="I646" s="551"/>
      <c r="J646" s="551"/>
      <c r="K646" s="551"/>
      <c r="L646" s="551"/>
      <c r="M646" s="551"/>
      <c r="N646" s="551"/>
      <c r="O646" s="551"/>
      <c r="P646" s="551"/>
      <c r="Q646" s="551"/>
      <c r="R646" s="551"/>
      <c r="S646" s="551"/>
      <c r="T646" s="551"/>
      <c r="U646" s="551"/>
      <c r="V646" s="551"/>
      <c r="W646" s="551"/>
      <c r="X646" s="551"/>
      <c r="Y646" s="551"/>
      <c r="Z646" s="551"/>
    </row>
    <row r="647" spans="1:26" ht="12.75" customHeight="1">
      <c r="A647" s="551"/>
      <c r="B647" s="551"/>
      <c r="C647" s="551"/>
      <c r="D647" s="551"/>
      <c r="E647" s="551"/>
      <c r="F647" s="551"/>
      <c r="G647" s="551"/>
      <c r="H647" s="551"/>
      <c r="I647" s="551"/>
      <c r="J647" s="551"/>
      <c r="K647" s="551"/>
      <c r="L647" s="551"/>
      <c r="M647" s="551"/>
      <c r="N647" s="551"/>
      <c r="O647" s="551"/>
      <c r="P647" s="551"/>
      <c r="Q647" s="551"/>
      <c r="R647" s="551"/>
      <c r="S647" s="551"/>
      <c r="T647" s="551"/>
      <c r="U647" s="551"/>
      <c r="V647" s="551"/>
      <c r="W647" s="551"/>
      <c r="X647" s="551"/>
      <c r="Y647" s="551"/>
      <c r="Z647" s="551"/>
    </row>
    <row r="648" spans="1:26" ht="12.75" customHeight="1">
      <c r="A648" s="551"/>
      <c r="B648" s="551"/>
      <c r="C648" s="551"/>
      <c r="D648" s="551"/>
      <c r="E648" s="551"/>
      <c r="F648" s="551"/>
      <c r="G648" s="551"/>
      <c r="H648" s="551"/>
      <c r="I648" s="551"/>
      <c r="J648" s="551"/>
      <c r="K648" s="551"/>
      <c r="L648" s="551"/>
      <c r="M648" s="551"/>
      <c r="N648" s="551"/>
      <c r="O648" s="551"/>
      <c r="P648" s="551"/>
      <c r="Q648" s="551"/>
      <c r="R648" s="551"/>
      <c r="S648" s="551"/>
      <c r="T648" s="551"/>
      <c r="U648" s="551"/>
      <c r="V648" s="551"/>
      <c r="W648" s="551"/>
      <c r="X648" s="551"/>
      <c r="Y648" s="551"/>
      <c r="Z648" s="551"/>
    </row>
    <row r="649" spans="1:26" ht="12.75" customHeight="1">
      <c r="A649" s="551"/>
      <c r="B649" s="551"/>
      <c r="C649" s="551"/>
      <c r="D649" s="551"/>
      <c r="E649" s="551"/>
      <c r="F649" s="551"/>
      <c r="G649" s="551"/>
      <c r="H649" s="551"/>
      <c r="I649" s="551"/>
      <c r="J649" s="551"/>
      <c r="K649" s="551"/>
      <c r="L649" s="551"/>
      <c r="M649" s="551"/>
      <c r="N649" s="551"/>
      <c r="O649" s="551"/>
      <c r="P649" s="551"/>
      <c r="Q649" s="551"/>
      <c r="R649" s="551"/>
      <c r="S649" s="551"/>
      <c r="T649" s="551"/>
      <c r="U649" s="551"/>
      <c r="V649" s="551"/>
      <c r="W649" s="551"/>
      <c r="X649" s="551"/>
      <c r="Y649" s="551"/>
      <c r="Z649" s="551"/>
    </row>
    <row r="650" spans="1:26" ht="12.75" customHeight="1">
      <c r="A650" s="551"/>
      <c r="B650" s="551"/>
      <c r="C650" s="551"/>
      <c r="D650" s="551"/>
      <c r="E650" s="551"/>
      <c r="F650" s="551"/>
      <c r="G650" s="551"/>
      <c r="H650" s="551"/>
      <c r="I650" s="551"/>
      <c r="J650" s="551"/>
      <c r="K650" s="551"/>
      <c r="L650" s="551"/>
      <c r="M650" s="551"/>
      <c r="N650" s="551"/>
      <c r="O650" s="551"/>
      <c r="P650" s="551"/>
      <c r="Q650" s="551"/>
      <c r="R650" s="551"/>
      <c r="S650" s="551"/>
      <c r="T650" s="551"/>
      <c r="U650" s="551"/>
      <c r="V650" s="551"/>
      <c r="W650" s="551"/>
      <c r="X650" s="551"/>
      <c r="Y650" s="551"/>
      <c r="Z650" s="551"/>
    </row>
    <row r="651" spans="1:26" ht="12.75" customHeight="1">
      <c r="A651" s="551"/>
      <c r="B651" s="551"/>
      <c r="C651" s="551"/>
      <c r="D651" s="551"/>
      <c r="E651" s="551"/>
      <c r="F651" s="551"/>
      <c r="G651" s="551"/>
      <c r="H651" s="551"/>
      <c r="I651" s="551"/>
      <c r="J651" s="551"/>
      <c r="K651" s="551"/>
      <c r="L651" s="551"/>
      <c r="M651" s="551"/>
      <c r="N651" s="551"/>
      <c r="O651" s="551"/>
      <c r="P651" s="551"/>
      <c r="Q651" s="551"/>
      <c r="R651" s="551"/>
      <c r="S651" s="551"/>
      <c r="T651" s="551"/>
      <c r="U651" s="551"/>
      <c r="V651" s="551"/>
      <c r="W651" s="551"/>
      <c r="X651" s="551"/>
      <c r="Y651" s="551"/>
      <c r="Z651" s="551"/>
    </row>
    <row r="652" spans="1:26" ht="12.75" customHeight="1">
      <c r="A652" s="551"/>
      <c r="B652" s="551"/>
      <c r="C652" s="551"/>
      <c r="D652" s="551"/>
      <c r="E652" s="551"/>
      <c r="F652" s="551"/>
      <c r="G652" s="551"/>
      <c r="H652" s="551"/>
      <c r="I652" s="551"/>
      <c r="J652" s="551"/>
      <c r="K652" s="551"/>
      <c r="L652" s="551"/>
      <c r="M652" s="551"/>
      <c r="N652" s="551"/>
      <c r="O652" s="551"/>
      <c r="P652" s="551"/>
      <c r="Q652" s="551"/>
      <c r="R652" s="551"/>
      <c r="S652" s="551"/>
      <c r="T652" s="551"/>
      <c r="U652" s="551"/>
      <c r="V652" s="551"/>
      <c r="W652" s="551"/>
      <c r="X652" s="551"/>
      <c r="Y652" s="551"/>
      <c r="Z652" s="551"/>
    </row>
    <row r="653" spans="1:26" ht="12.75" customHeight="1">
      <c r="A653" s="551"/>
      <c r="B653" s="551"/>
      <c r="C653" s="551"/>
      <c r="D653" s="551"/>
      <c r="E653" s="551"/>
      <c r="F653" s="551"/>
      <c r="G653" s="551"/>
      <c r="H653" s="551"/>
      <c r="I653" s="551"/>
      <c r="J653" s="551"/>
      <c r="K653" s="551"/>
      <c r="L653" s="551"/>
      <c r="M653" s="551"/>
      <c r="N653" s="551"/>
      <c r="O653" s="551"/>
      <c r="P653" s="551"/>
      <c r="Q653" s="551"/>
      <c r="R653" s="551"/>
      <c r="S653" s="551"/>
      <c r="T653" s="551"/>
      <c r="U653" s="551"/>
      <c r="V653" s="551"/>
      <c r="W653" s="551"/>
      <c r="X653" s="551"/>
      <c r="Y653" s="551"/>
      <c r="Z653" s="551"/>
    </row>
    <row r="654" spans="1:26" ht="12.75" customHeight="1">
      <c r="A654" s="551"/>
      <c r="B654" s="551"/>
      <c r="C654" s="551"/>
      <c r="D654" s="551"/>
      <c r="E654" s="551"/>
      <c r="F654" s="551"/>
      <c r="G654" s="551"/>
      <c r="H654" s="551"/>
      <c r="I654" s="551"/>
      <c r="J654" s="551"/>
      <c r="K654" s="551"/>
      <c r="L654" s="551"/>
      <c r="M654" s="551"/>
      <c r="N654" s="551"/>
      <c r="O654" s="551"/>
      <c r="P654" s="551"/>
      <c r="Q654" s="551"/>
      <c r="R654" s="551"/>
      <c r="S654" s="551"/>
      <c r="T654" s="551"/>
      <c r="U654" s="551"/>
      <c r="V654" s="551"/>
      <c r="W654" s="551"/>
      <c r="X654" s="551"/>
      <c r="Y654" s="551"/>
      <c r="Z654" s="551"/>
    </row>
    <row r="655" spans="1:26" ht="12.75" customHeight="1">
      <c r="A655" s="551"/>
      <c r="B655" s="551"/>
      <c r="C655" s="551"/>
      <c r="D655" s="551"/>
      <c r="E655" s="551"/>
      <c r="F655" s="551"/>
      <c r="G655" s="551"/>
      <c r="H655" s="551"/>
      <c r="I655" s="551"/>
      <c r="J655" s="551"/>
      <c r="K655" s="551"/>
      <c r="L655" s="551"/>
      <c r="M655" s="551"/>
      <c r="N655" s="551"/>
      <c r="O655" s="551"/>
      <c r="P655" s="551"/>
      <c r="Q655" s="551"/>
      <c r="R655" s="551"/>
      <c r="S655" s="551"/>
      <c r="T655" s="551"/>
      <c r="U655" s="551"/>
      <c r="V655" s="551"/>
      <c r="W655" s="551"/>
      <c r="X655" s="551"/>
      <c r="Y655" s="551"/>
      <c r="Z655" s="551"/>
    </row>
    <row r="656" spans="1:26" ht="12.75" customHeight="1">
      <c r="A656" s="551"/>
      <c r="B656" s="551"/>
      <c r="C656" s="551"/>
      <c r="D656" s="551"/>
      <c r="E656" s="551"/>
      <c r="F656" s="551"/>
      <c r="G656" s="551"/>
      <c r="H656" s="551"/>
      <c r="I656" s="551"/>
      <c r="J656" s="551"/>
      <c r="K656" s="551"/>
      <c r="L656" s="551"/>
      <c r="M656" s="551"/>
      <c r="N656" s="551"/>
      <c r="O656" s="551"/>
      <c r="P656" s="551"/>
      <c r="Q656" s="551"/>
      <c r="R656" s="551"/>
      <c r="S656" s="551"/>
      <c r="T656" s="551"/>
      <c r="U656" s="551"/>
      <c r="V656" s="551"/>
      <c r="W656" s="551"/>
      <c r="X656" s="551"/>
      <c r="Y656" s="551"/>
      <c r="Z656" s="551"/>
    </row>
    <row r="657" spans="1:26" ht="12.75" customHeight="1">
      <c r="A657" s="551"/>
      <c r="B657" s="551"/>
      <c r="C657" s="551"/>
      <c r="D657" s="551"/>
      <c r="E657" s="551"/>
      <c r="F657" s="551"/>
      <c r="G657" s="551"/>
      <c r="H657" s="551"/>
      <c r="I657" s="551"/>
      <c r="J657" s="551"/>
      <c r="K657" s="551"/>
      <c r="L657" s="551"/>
      <c r="M657" s="551"/>
      <c r="N657" s="551"/>
      <c r="O657" s="551"/>
      <c r="P657" s="551"/>
      <c r="Q657" s="551"/>
      <c r="R657" s="551"/>
      <c r="S657" s="551"/>
      <c r="T657" s="551"/>
      <c r="U657" s="551"/>
      <c r="V657" s="551"/>
      <c r="W657" s="551"/>
      <c r="X657" s="551"/>
      <c r="Y657" s="551"/>
      <c r="Z657" s="551"/>
    </row>
    <row r="658" spans="1:26" ht="12.75" customHeight="1">
      <c r="A658" s="551"/>
      <c r="B658" s="551"/>
      <c r="C658" s="551"/>
      <c r="D658" s="551"/>
      <c r="E658" s="551"/>
      <c r="F658" s="551"/>
      <c r="G658" s="551"/>
      <c r="H658" s="551"/>
      <c r="I658" s="551"/>
      <c r="J658" s="551"/>
      <c r="K658" s="551"/>
      <c r="L658" s="551"/>
      <c r="M658" s="551"/>
      <c r="N658" s="551"/>
      <c r="O658" s="551"/>
      <c r="P658" s="551"/>
      <c r="Q658" s="551"/>
      <c r="R658" s="551"/>
      <c r="S658" s="551"/>
      <c r="T658" s="551"/>
      <c r="U658" s="551"/>
      <c r="V658" s="551"/>
      <c r="W658" s="551"/>
      <c r="X658" s="551"/>
      <c r="Y658" s="551"/>
      <c r="Z658" s="551"/>
    </row>
    <row r="659" spans="1:26" ht="12.75" customHeight="1">
      <c r="A659" s="551"/>
      <c r="B659" s="551"/>
      <c r="C659" s="551"/>
      <c r="D659" s="551"/>
      <c r="E659" s="551"/>
      <c r="F659" s="551"/>
      <c r="G659" s="551"/>
      <c r="H659" s="551"/>
      <c r="I659" s="551"/>
      <c r="J659" s="551"/>
      <c r="K659" s="551"/>
      <c r="L659" s="551"/>
      <c r="M659" s="551"/>
      <c r="N659" s="551"/>
      <c r="O659" s="551"/>
      <c r="P659" s="551"/>
      <c r="Q659" s="551"/>
      <c r="R659" s="551"/>
      <c r="S659" s="551"/>
      <c r="T659" s="551"/>
      <c r="U659" s="551"/>
      <c r="V659" s="551"/>
      <c r="W659" s="551"/>
      <c r="X659" s="551"/>
      <c r="Y659" s="551"/>
      <c r="Z659" s="551"/>
    </row>
    <row r="660" spans="1:26" ht="12.75" customHeight="1">
      <c r="A660" s="551"/>
      <c r="B660" s="551"/>
      <c r="C660" s="551"/>
      <c r="D660" s="551"/>
      <c r="E660" s="551"/>
      <c r="F660" s="551"/>
      <c r="G660" s="551"/>
      <c r="H660" s="551"/>
      <c r="I660" s="551"/>
      <c r="J660" s="551"/>
      <c r="K660" s="551"/>
      <c r="L660" s="551"/>
      <c r="M660" s="551"/>
      <c r="N660" s="551"/>
      <c r="O660" s="551"/>
      <c r="P660" s="551"/>
      <c r="Q660" s="551"/>
      <c r="R660" s="551"/>
      <c r="S660" s="551"/>
      <c r="T660" s="551"/>
      <c r="U660" s="551"/>
      <c r="V660" s="551"/>
      <c r="W660" s="551"/>
      <c r="X660" s="551"/>
      <c r="Y660" s="551"/>
      <c r="Z660" s="551"/>
    </row>
    <row r="661" spans="1:26" ht="12.75" customHeight="1">
      <c r="A661" s="551"/>
      <c r="B661" s="551"/>
      <c r="C661" s="551"/>
      <c r="D661" s="551"/>
      <c r="E661" s="551"/>
      <c r="F661" s="551"/>
      <c r="G661" s="551"/>
      <c r="H661" s="551"/>
      <c r="I661" s="551"/>
      <c r="J661" s="551"/>
      <c r="K661" s="551"/>
      <c r="L661" s="551"/>
      <c r="M661" s="551"/>
      <c r="N661" s="551"/>
      <c r="O661" s="551"/>
      <c r="P661" s="551"/>
      <c r="Q661" s="551"/>
      <c r="R661" s="551"/>
      <c r="S661" s="551"/>
      <c r="T661" s="551"/>
      <c r="U661" s="551"/>
      <c r="V661" s="551"/>
      <c r="W661" s="551"/>
      <c r="X661" s="551"/>
      <c r="Y661" s="551"/>
      <c r="Z661" s="551"/>
    </row>
    <row r="662" spans="1:26" ht="12.75" customHeight="1">
      <c r="A662" s="551"/>
      <c r="B662" s="551"/>
      <c r="C662" s="551"/>
      <c r="D662" s="551"/>
      <c r="E662" s="551"/>
      <c r="F662" s="551"/>
      <c r="G662" s="551"/>
      <c r="H662" s="551"/>
      <c r="I662" s="551"/>
      <c r="J662" s="551"/>
      <c r="K662" s="551"/>
      <c r="L662" s="551"/>
      <c r="M662" s="551"/>
      <c r="N662" s="551"/>
      <c r="O662" s="551"/>
      <c r="P662" s="551"/>
      <c r="Q662" s="551"/>
      <c r="R662" s="551"/>
      <c r="S662" s="551"/>
      <c r="T662" s="551"/>
      <c r="U662" s="551"/>
      <c r="V662" s="551"/>
      <c r="W662" s="551"/>
      <c r="X662" s="551"/>
      <c r="Y662" s="551"/>
      <c r="Z662" s="551"/>
    </row>
    <row r="663" spans="1:26" ht="12.75" customHeight="1">
      <c r="A663" s="551"/>
      <c r="B663" s="551"/>
      <c r="C663" s="551"/>
      <c r="D663" s="551"/>
      <c r="E663" s="551"/>
      <c r="F663" s="551"/>
      <c r="G663" s="551"/>
      <c r="H663" s="551"/>
      <c r="I663" s="551"/>
      <c r="J663" s="551"/>
      <c r="K663" s="551"/>
      <c r="L663" s="551"/>
      <c r="M663" s="551"/>
      <c r="N663" s="551"/>
      <c r="O663" s="551"/>
      <c r="P663" s="551"/>
      <c r="Q663" s="551"/>
      <c r="R663" s="551"/>
      <c r="S663" s="551"/>
      <c r="T663" s="551"/>
      <c r="U663" s="551"/>
      <c r="V663" s="551"/>
      <c r="W663" s="551"/>
      <c r="X663" s="551"/>
      <c r="Y663" s="551"/>
      <c r="Z663" s="551"/>
    </row>
    <row r="664" spans="1:26" ht="12.75" customHeight="1">
      <c r="A664" s="551"/>
      <c r="B664" s="551"/>
      <c r="C664" s="551"/>
      <c r="D664" s="551"/>
      <c r="E664" s="551"/>
      <c r="F664" s="551"/>
      <c r="G664" s="551"/>
      <c r="H664" s="551"/>
      <c r="I664" s="551"/>
      <c r="J664" s="551"/>
      <c r="K664" s="551"/>
      <c r="L664" s="551"/>
      <c r="M664" s="551"/>
      <c r="N664" s="551"/>
      <c r="O664" s="551"/>
      <c r="P664" s="551"/>
      <c r="Q664" s="551"/>
      <c r="R664" s="551"/>
      <c r="S664" s="551"/>
      <c r="T664" s="551"/>
      <c r="U664" s="551"/>
      <c r="V664" s="551"/>
      <c r="W664" s="551"/>
      <c r="X664" s="551"/>
      <c r="Y664" s="551"/>
      <c r="Z664" s="551"/>
    </row>
    <row r="665" spans="1:26" ht="12.75" customHeight="1">
      <c r="A665" s="551"/>
      <c r="B665" s="551"/>
      <c r="C665" s="551"/>
      <c r="D665" s="551"/>
      <c r="E665" s="551"/>
      <c r="F665" s="551"/>
      <c r="G665" s="551"/>
      <c r="H665" s="551"/>
      <c r="I665" s="551"/>
      <c r="J665" s="551"/>
      <c r="K665" s="551"/>
      <c r="L665" s="551"/>
      <c r="M665" s="551"/>
      <c r="N665" s="551"/>
      <c r="O665" s="551"/>
      <c r="P665" s="551"/>
      <c r="Q665" s="551"/>
      <c r="R665" s="551"/>
      <c r="S665" s="551"/>
      <c r="T665" s="551"/>
      <c r="U665" s="551"/>
      <c r="V665" s="551"/>
      <c r="W665" s="551"/>
      <c r="X665" s="551"/>
      <c r="Y665" s="551"/>
      <c r="Z665" s="551"/>
    </row>
    <row r="666" spans="1:26" ht="12.75" customHeight="1">
      <c r="A666" s="551"/>
      <c r="B666" s="551"/>
      <c r="C666" s="551"/>
      <c r="D666" s="551"/>
      <c r="E666" s="551"/>
      <c r="F666" s="551"/>
      <c r="G666" s="551"/>
      <c r="H666" s="551"/>
      <c r="I666" s="551"/>
      <c r="J666" s="551"/>
      <c r="K666" s="551"/>
      <c r="L666" s="551"/>
      <c r="M666" s="551"/>
      <c r="N666" s="551"/>
      <c r="O666" s="551"/>
      <c r="P666" s="551"/>
      <c r="Q666" s="551"/>
      <c r="R666" s="551"/>
      <c r="S666" s="551"/>
      <c r="T666" s="551"/>
      <c r="U666" s="551"/>
      <c r="V666" s="551"/>
      <c r="W666" s="551"/>
      <c r="X666" s="551"/>
      <c r="Y666" s="551"/>
      <c r="Z666" s="551"/>
    </row>
    <row r="667" spans="1:26" ht="12.75" customHeight="1">
      <c r="A667" s="551"/>
      <c r="B667" s="551"/>
      <c r="C667" s="551"/>
      <c r="D667" s="551"/>
      <c r="E667" s="551"/>
      <c r="F667" s="551"/>
      <c r="G667" s="551"/>
      <c r="H667" s="551"/>
      <c r="I667" s="551"/>
      <c r="J667" s="551"/>
      <c r="K667" s="551"/>
      <c r="L667" s="551"/>
      <c r="M667" s="551"/>
      <c r="N667" s="551"/>
      <c r="O667" s="551"/>
      <c r="P667" s="551"/>
      <c r="Q667" s="551"/>
      <c r="R667" s="551"/>
      <c r="S667" s="551"/>
      <c r="T667" s="551"/>
      <c r="U667" s="551"/>
      <c r="V667" s="551"/>
      <c r="W667" s="551"/>
      <c r="X667" s="551"/>
      <c r="Y667" s="551"/>
      <c r="Z667" s="551"/>
    </row>
    <row r="668" spans="1:26" ht="12.75" customHeight="1">
      <c r="A668" s="551"/>
      <c r="B668" s="551"/>
      <c r="C668" s="551"/>
      <c r="D668" s="551"/>
      <c r="E668" s="551"/>
      <c r="F668" s="551"/>
      <c r="G668" s="551"/>
      <c r="H668" s="551"/>
      <c r="I668" s="551"/>
      <c r="J668" s="551"/>
      <c r="K668" s="551"/>
      <c r="L668" s="551"/>
      <c r="M668" s="551"/>
      <c r="N668" s="551"/>
      <c r="O668" s="551"/>
      <c r="P668" s="551"/>
      <c r="Q668" s="551"/>
      <c r="R668" s="551"/>
      <c r="S668" s="551"/>
      <c r="T668" s="551"/>
      <c r="U668" s="551"/>
      <c r="V668" s="551"/>
      <c r="W668" s="551"/>
      <c r="X668" s="551"/>
      <c r="Y668" s="551"/>
      <c r="Z668" s="551"/>
    </row>
    <row r="669" spans="1:26" ht="12.75" customHeight="1">
      <c r="A669" s="551"/>
      <c r="B669" s="551"/>
      <c r="C669" s="551"/>
      <c r="D669" s="551"/>
      <c r="E669" s="551"/>
      <c r="F669" s="551"/>
      <c r="G669" s="551"/>
      <c r="H669" s="551"/>
      <c r="I669" s="551"/>
      <c r="J669" s="551"/>
      <c r="K669" s="551"/>
      <c r="L669" s="551"/>
      <c r="M669" s="551"/>
      <c r="N669" s="551"/>
      <c r="O669" s="551"/>
      <c r="P669" s="551"/>
      <c r="Q669" s="551"/>
      <c r="R669" s="551"/>
      <c r="S669" s="551"/>
      <c r="T669" s="551"/>
      <c r="U669" s="551"/>
      <c r="V669" s="551"/>
      <c r="W669" s="551"/>
      <c r="X669" s="551"/>
      <c r="Y669" s="551"/>
      <c r="Z669" s="551"/>
    </row>
    <row r="670" spans="1:26" ht="12.75" customHeight="1">
      <c r="A670" s="551"/>
      <c r="B670" s="551"/>
      <c r="C670" s="551"/>
      <c r="D670" s="551"/>
      <c r="E670" s="551"/>
      <c r="F670" s="551"/>
      <c r="G670" s="551"/>
      <c r="H670" s="551"/>
      <c r="I670" s="551"/>
      <c r="J670" s="551"/>
      <c r="K670" s="551"/>
      <c r="L670" s="551"/>
      <c r="M670" s="551"/>
      <c r="N670" s="551"/>
      <c r="O670" s="551"/>
      <c r="P670" s="551"/>
      <c r="Q670" s="551"/>
      <c r="R670" s="551"/>
      <c r="S670" s="551"/>
      <c r="T670" s="551"/>
      <c r="U670" s="551"/>
      <c r="V670" s="551"/>
      <c r="W670" s="551"/>
      <c r="X670" s="551"/>
      <c r="Y670" s="551"/>
      <c r="Z670" s="551"/>
    </row>
    <row r="671" spans="1:26" ht="12.75" customHeight="1">
      <c r="A671" s="551"/>
      <c r="B671" s="551"/>
      <c r="C671" s="551"/>
      <c r="D671" s="551"/>
      <c r="E671" s="551"/>
      <c r="F671" s="551"/>
      <c r="G671" s="551"/>
      <c r="H671" s="551"/>
      <c r="I671" s="551"/>
      <c r="J671" s="551"/>
      <c r="K671" s="551"/>
      <c r="L671" s="551"/>
      <c r="M671" s="551"/>
      <c r="N671" s="551"/>
      <c r="O671" s="551"/>
      <c r="P671" s="551"/>
      <c r="Q671" s="551"/>
      <c r="R671" s="551"/>
      <c r="S671" s="551"/>
      <c r="T671" s="551"/>
      <c r="U671" s="551"/>
      <c r="V671" s="551"/>
      <c r="W671" s="551"/>
      <c r="X671" s="551"/>
      <c r="Y671" s="551"/>
      <c r="Z671" s="551"/>
    </row>
    <row r="672" spans="1:26" ht="12.75" customHeight="1">
      <c r="A672" s="551"/>
      <c r="B672" s="551"/>
      <c r="C672" s="551"/>
      <c r="D672" s="551"/>
      <c r="E672" s="551"/>
      <c r="F672" s="551"/>
      <c r="G672" s="551"/>
      <c r="H672" s="551"/>
      <c r="I672" s="551"/>
      <c r="J672" s="551"/>
      <c r="K672" s="551"/>
      <c r="L672" s="551"/>
      <c r="M672" s="551"/>
      <c r="N672" s="551"/>
      <c r="O672" s="551"/>
      <c r="P672" s="551"/>
      <c r="Q672" s="551"/>
      <c r="R672" s="551"/>
      <c r="S672" s="551"/>
      <c r="T672" s="551"/>
      <c r="U672" s="551"/>
      <c r="V672" s="551"/>
      <c r="W672" s="551"/>
      <c r="X672" s="551"/>
      <c r="Y672" s="551"/>
      <c r="Z672" s="551"/>
    </row>
    <row r="673" spans="1:26" ht="12.75" customHeight="1">
      <c r="A673" s="551"/>
      <c r="B673" s="551"/>
      <c r="C673" s="551"/>
      <c r="D673" s="551"/>
      <c r="E673" s="551"/>
      <c r="F673" s="551"/>
      <c r="G673" s="551"/>
      <c r="H673" s="551"/>
      <c r="I673" s="551"/>
      <c r="J673" s="551"/>
      <c r="K673" s="551"/>
      <c r="L673" s="551"/>
      <c r="M673" s="551"/>
      <c r="N673" s="551"/>
      <c r="O673" s="551"/>
      <c r="P673" s="551"/>
      <c r="Q673" s="551"/>
      <c r="R673" s="551"/>
      <c r="S673" s="551"/>
      <c r="T673" s="551"/>
      <c r="U673" s="551"/>
      <c r="V673" s="551"/>
      <c r="W673" s="551"/>
      <c r="X673" s="551"/>
      <c r="Y673" s="551"/>
      <c r="Z673" s="551"/>
    </row>
    <row r="674" spans="1:26" ht="12.75" customHeight="1">
      <c r="A674" s="551"/>
      <c r="B674" s="551"/>
      <c r="C674" s="551"/>
      <c r="D674" s="551"/>
      <c r="E674" s="551"/>
      <c r="F674" s="551"/>
      <c r="G674" s="551"/>
      <c r="H674" s="551"/>
      <c r="I674" s="551"/>
      <c r="J674" s="551"/>
      <c r="K674" s="551"/>
      <c r="L674" s="551"/>
      <c r="M674" s="551"/>
      <c r="N674" s="551"/>
      <c r="O674" s="551"/>
      <c r="P674" s="551"/>
      <c r="Q674" s="551"/>
      <c r="R674" s="551"/>
      <c r="S674" s="551"/>
      <c r="T674" s="551"/>
      <c r="U674" s="551"/>
      <c r="V674" s="551"/>
      <c r="W674" s="551"/>
      <c r="X674" s="551"/>
      <c r="Y674" s="551"/>
      <c r="Z674" s="551"/>
    </row>
    <row r="675" spans="1:26" ht="12.75" customHeight="1">
      <c r="A675" s="551"/>
      <c r="B675" s="551"/>
      <c r="C675" s="551"/>
      <c r="D675" s="551"/>
      <c r="E675" s="551"/>
      <c r="F675" s="551"/>
      <c r="G675" s="551"/>
      <c r="H675" s="551"/>
      <c r="I675" s="551"/>
      <c r="J675" s="551"/>
      <c r="K675" s="551"/>
      <c r="L675" s="551"/>
      <c r="M675" s="551"/>
      <c r="N675" s="551"/>
      <c r="O675" s="551"/>
      <c r="P675" s="551"/>
      <c r="Q675" s="551"/>
      <c r="R675" s="551"/>
      <c r="S675" s="551"/>
      <c r="T675" s="551"/>
      <c r="U675" s="551"/>
      <c r="V675" s="551"/>
      <c r="W675" s="551"/>
      <c r="X675" s="551"/>
      <c r="Y675" s="551"/>
      <c r="Z675" s="551"/>
    </row>
    <row r="676" spans="1:26" ht="12.75" customHeight="1">
      <c r="A676" s="551"/>
      <c r="B676" s="551"/>
      <c r="C676" s="551"/>
      <c r="D676" s="551"/>
      <c r="E676" s="551"/>
      <c r="F676" s="551"/>
      <c r="G676" s="551"/>
      <c r="H676" s="551"/>
      <c r="I676" s="551"/>
      <c r="J676" s="551"/>
      <c r="K676" s="551"/>
      <c r="L676" s="551"/>
      <c r="M676" s="551"/>
      <c r="N676" s="551"/>
      <c r="O676" s="551"/>
      <c r="P676" s="551"/>
      <c r="Q676" s="551"/>
      <c r="R676" s="551"/>
      <c r="S676" s="551"/>
      <c r="T676" s="551"/>
      <c r="U676" s="551"/>
      <c r="V676" s="551"/>
      <c r="W676" s="551"/>
      <c r="X676" s="551"/>
      <c r="Y676" s="551"/>
      <c r="Z676" s="551"/>
    </row>
    <row r="677" spans="1:26" ht="12.75" customHeight="1">
      <c r="A677" s="551"/>
      <c r="B677" s="551"/>
      <c r="C677" s="551"/>
      <c r="D677" s="551"/>
      <c r="E677" s="551"/>
      <c r="F677" s="551"/>
      <c r="G677" s="551"/>
      <c r="H677" s="551"/>
      <c r="I677" s="551"/>
      <c r="J677" s="551"/>
      <c r="K677" s="551"/>
      <c r="L677" s="551"/>
      <c r="M677" s="551"/>
      <c r="N677" s="551"/>
      <c r="O677" s="551"/>
      <c r="P677" s="551"/>
      <c r="Q677" s="551"/>
      <c r="R677" s="551"/>
      <c r="S677" s="551"/>
      <c r="T677" s="551"/>
      <c r="U677" s="551"/>
      <c r="V677" s="551"/>
      <c r="W677" s="551"/>
      <c r="X677" s="551"/>
      <c r="Y677" s="551"/>
      <c r="Z677" s="551"/>
    </row>
    <row r="678" spans="1:26" ht="12.75" customHeight="1">
      <c r="A678" s="551"/>
      <c r="B678" s="551"/>
      <c r="C678" s="551"/>
      <c r="D678" s="551"/>
      <c r="E678" s="551"/>
      <c r="F678" s="551"/>
      <c r="G678" s="551"/>
      <c r="H678" s="551"/>
      <c r="I678" s="551"/>
      <c r="J678" s="551"/>
      <c r="K678" s="551"/>
      <c r="L678" s="551"/>
      <c r="M678" s="551"/>
      <c r="N678" s="551"/>
      <c r="O678" s="551"/>
      <c r="P678" s="551"/>
      <c r="Q678" s="551"/>
      <c r="R678" s="551"/>
      <c r="S678" s="551"/>
      <c r="T678" s="551"/>
      <c r="U678" s="551"/>
      <c r="V678" s="551"/>
      <c r="W678" s="551"/>
      <c r="X678" s="551"/>
      <c r="Y678" s="551"/>
      <c r="Z678" s="551"/>
    </row>
    <row r="679" spans="1:26" ht="12.75" customHeight="1">
      <c r="A679" s="551"/>
      <c r="B679" s="551"/>
      <c r="C679" s="551"/>
      <c r="D679" s="551"/>
      <c r="E679" s="551"/>
      <c r="F679" s="551"/>
      <c r="G679" s="551"/>
      <c r="H679" s="551"/>
      <c r="I679" s="551"/>
      <c r="J679" s="551"/>
      <c r="K679" s="551"/>
      <c r="L679" s="551"/>
      <c r="M679" s="551"/>
      <c r="N679" s="551"/>
      <c r="O679" s="551"/>
      <c r="P679" s="551"/>
      <c r="Q679" s="551"/>
      <c r="R679" s="551"/>
      <c r="S679" s="551"/>
      <c r="T679" s="551"/>
      <c r="U679" s="551"/>
      <c r="V679" s="551"/>
      <c r="W679" s="551"/>
      <c r="X679" s="551"/>
      <c r="Y679" s="551"/>
      <c r="Z679" s="551"/>
    </row>
    <row r="680" spans="1:26" ht="12.75" customHeight="1">
      <c r="A680" s="551"/>
      <c r="B680" s="551"/>
      <c r="C680" s="551"/>
      <c r="D680" s="551"/>
      <c r="E680" s="551"/>
      <c r="F680" s="551"/>
      <c r="G680" s="551"/>
      <c r="H680" s="551"/>
      <c r="I680" s="551"/>
      <c r="J680" s="551"/>
      <c r="K680" s="551"/>
      <c r="L680" s="551"/>
      <c r="M680" s="551"/>
      <c r="N680" s="551"/>
      <c r="O680" s="551"/>
      <c r="P680" s="551"/>
      <c r="Q680" s="551"/>
      <c r="R680" s="551"/>
      <c r="S680" s="551"/>
      <c r="T680" s="551"/>
      <c r="U680" s="551"/>
      <c r="V680" s="551"/>
      <c r="W680" s="551"/>
      <c r="X680" s="551"/>
      <c r="Y680" s="551"/>
      <c r="Z680" s="551"/>
    </row>
    <row r="681" spans="1:26" ht="12.75" customHeight="1">
      <c r="A681" s="551"/>
      <c r="B681" s="551"/>
      <c r="C681" s="551"/>
      <c r="D681" s="551"/>
      <c r="E681" s="551"/>
      <c r="F681" s="551"/>
      <c r="G681" s="551"/>
      <c r="H681" s="551"/>
      <c r="I681" s="551"/>
      <c r="J681" s="551"/>
      <c r="K681" s="551"/>
      <c r="L681" s="551"/>
      <c r="M681" s="551"/>
      <c r="N681" s="551"/>
      <c r="O681" s="551"/>
      <c r="P681" s="551"/>
      <c r="Q681" s="551"/>
      <c r="R681" s="551"/>
      <c r="S681" s="551"/>
      <c r="T681" s="551"/>
      <c r="U681" s="551"/>
      <c r="V681" s="551"/>
      <c r="W681" s="551"/>
      <c r="X681" s="551"/>
      <c r="Y681" s="551"/>
      <c r="Z681" s="551"/>
    </row>
    <row r="682" spans="1:26" ht="12.75" customHeight="1">
      <c r="A682" s="551"/>
      <c r="B682" s="551"/>
      <c r="C682" s="551"/>
      <c r="D682" s="551"/>
      <c r="E682" s="551"/>
      <c r="F682" s="551"/>
      <c r="G682" s="551"/>
      <c r="H682" s="551"/>
      <c r="I682" s="551"/>
      <c r="J682" s="551"/>
      <c r="K682" s="551"/>
      <c r="L682" s="551"/>
      <c r="M682" s="551"/>
      <c r="N682" s="551"/>
      <c r="O682" s="551"/>
      <c r="P682" s="551"/>
      <c r="Q682" s="551"/>
      <c r="R682" s="551"/>
      <c r="S682" s="551"/>
      <c r="T682" s="551"/>
      <c r="U682" s="551"/>
      <c r="V682" s="551"/>
      <c r="W682" s="551"/>
      <c r="X682" s="551"/>
      <c r="Y682" s="551"/>
      <c r="Z682" s="551"/>
    </row>
    <row r="683" spans="1:26" ht="12.75" customHeight="1">
      <c r="A683" s="551"/>
      <c r="B683" s="551"/>
      <c r="C683" s="551"/>
      <c r="D683" s="551"/>
      <c r="E683" s="551"/>
      <c r="F683" s="551"/>
      <c r="G683" s="551"/>
      <c r="H683" s="551"/>
      <c r="I683" s="551"/>
      <c r="J683" s="551"/>
      <c r="K683" s="551"/>
      <c r="L683" s="551"/>
      <c r="M683" s="551"/>
      <c r="N683" s="551"/>
      <c r="O683" s="551"/>
      <c r="P683" s="551"/>
      <c r="Q683" s="551"/>
      <c r="R683" s="551"/>
      <c r="S683" s="551"/>
      <c r="T683" s="551"/>
      <c r="U683" s="551"/>
      <c r="V683" s="551"/>
      <c r="W683" s="551"/>
      <c r="X683" s="551"/>
      <c r="Y683" s="551"/>
      <c r="Z683" s="551"/>
    </row>
    <row r="684" spans="1:26" ht="12.75" customHeight="1">
      <c r="A684" s="551"/>
      <c r="B684" s="551"/>
      <c r="C684" s="551"/>
      <c r="D684" s="551"/>
      <c r="E684" s="551"/>
      <c r="F684" s="551"/>
      <c r="G684" s="551"/>
      <c r="H684" s="551"/>
      <c r="I684" s="551"/>
      <c r="J684" s="551"/>
      <c r="K684" s="551"/>
      <c r="L684" s="551"/>
      <c r="M684" s="551"/>
      <c r="N684" s="551"/>
      <c r="O684" s="551"/>
      <c r="P684" s="551"/>
      <c r="Q684" s="551"/>
      <c r="R684" s="551"/>
      <c r="S684" s="551"/>
      <c r="T684" s="551"/>
      <c r="U684" s="551"/>
      <c r="V684" s="551"/>
      <c r="W684" s="551"/>
      <c r="X684" s="551"/>
      <c r="Y684" s="551"/>
      <c r="Z684" s="551"/>
    </row>
    <row r="685" spans="1:26" ht="12.75" customHeight="1">
      <c r="A685" s="551"/>
      <c r="B685" s="551"/>
      <c r="C685" s="551"/>
      <c r="D685" s="551"/>
      <c r="E685" s="551"/>
      <c r="F685" s="551"/>
      <c r="G685" s="551"/>
      <c r="H685" s="551"/>
      <c r="I685" s="551"/>
      <c r="J685" s="551"/>
      <c r="K685" s="551"/>
      <c r="L685" s="551"/>
      <c r="M685" s="551"/>
      <c r="N685" s="551"/>
      <c r="O685" s="551"/>
      <c r="P685" s="551"/>
      <c r="Q685" s="551"/>
      <c r="R685" s="551"/>
      <c r="S685" s="551"/>
      <c r="T685" s="551"/>
      <c r="U685" s="551"/>
      <c r="V685" s="551"/>
      <c r="W685" s="551"/>
      <c r="X685" s="551"/>
      <c r="Y685" s="551"/>
      <c r="Z685" s="551"/>
    </row>
    <row r="686" spans="1:26" ht="12.75" customHeight="1">
      <c r="A686" s="551"/>
      <c r="B686" s="551"/>
      <c r="C686" s="551"/>
      <c r="D686" s="551"/>
      <c r="E686" s="551"/>
      <c r="F686" s="551"/>
      <c r="G686" s="551"/>
      <c r="H686" s="551"/>
      <c r="I686" s="551"/>
      <c r="J686" s="551"/>
      <c r="K686" s="551"/>
      <c r="L686" s="551"/>
      <c r="M686" s="551"/>
      <c r="N686" s="551"/>
      <c r="O686" s="551"/>
      <c r="P686" s="551"/>
      <c r="Q686" s="551"/>
      <c r="R686" s="551"/>
      <c r="S686" s="551"/>
      <c r="T686" s="551"/>
      <c r="U686" s="551"/>
      <c r="V686" s="551"/>
      <c r="W686" s="551"/>
      <c r="X686" s="551"/>
      <c r="Y686" s="551"/>
      <c r="Z686" s="551"/>
    </row>
    <row r="687" spans="1:26" ht="12.75" customHeight="1">
      <c r="A687" s="551"/>
      <c r="B687" s="551"/>
      <c r="C687" s="551"/>
      <c r="D687" s="551"/>
      <c r="E687" s="551"/>
      <c r="F687" s="551"/>
      <c r="G687" s="551"/>
      <c r="H687" s="551"/>
      <c r="I687" s="551"/>
      <c r="J687" s="551"/>
      <c r="K687" s="551"/>
      <c r="L687" s="551"/>
      <c r="M687" s="551"/>
      <c r="N687" s="551"/>
      <c r="O687" s="551"/>
      <c r="P687" s="551"/>
      <c r="Q687" s="551"/>
      <c r="R687" s="551"/>
      <c r="S687" s="551"/>
      <c r="T687" s="551"/>
      <c r="U687" s="551"/>
      <c r="V687" s="551"/>
      <c r="W687" s="551"/>
      <c r="X687" s="551"/>
      <c r="Y687" s="551"/>
      <c r="Z687" s="551"/>
    </row>
    <row r="688" spans="1:26" ht="12.75" customHeight="1">
      <c r="A688" s="551"/>
      <c r="B688" s="551"/>
      <c r="C688" s="551"/>
      <c r="D688" s="551"/>
      <c r="E688" s="551"/>
      <c r="F688" s="551"/>
      <c r="G688" s="551"/>
      <c r="H688" s="551"/>
      <c r="I688" s="551"/>
      <c r="J688" s="551"/>
      <c r="K688" s="551"/>
      <c r="L688" s="551"/>
      <c r="M688" s="551"/>
      <c r="N688" s="551"/>
      <c r="O688" s="551"/>
      <c r="P688" s="551"/>
      <c r="Q688" s="551"/>
      <c r="R688" s="551"/>
      <c r="S688" s="551"/>
      <c r="T688" s="551"/>
      <c r="U688" s="551"/>
      <c r="V688" s="551"/>
      <c r="W688" s="551"/>
      <c r="X688" s="551"/>
      <c r="Y688" s="551"/>
      <c r="Z688" s="551"/>
    </row>
    <row r="689" spans="1:26" ht="12.75" customHeight="1">
      <c r="A689" s="551"/>
      <c r="B689" s="551"/>
      <c r="C689" s="551"/>
      <c r="D689" s="551"/>
      <c r="E689" s="551"/>
      <c r="F689" s="551"/>
      <c r="G689" s="551"/>
      <c r="H689" s="551"/>
      <c r="I689" s="551"/>
      <c r="J689" s="551"/>
      <c r="K689" s="551"/>
      <c r="L689" s="551"/>
      <c r="M689" s="551"/>
      <c r="N689" s="551"/>
      <c r="O689" s="551"/>
      <c r="P689" s="551"/>
      <c r="Q689" s="551"/>
      <c r="R689" s="551"/>
      <c r="S689" s="551"/>
      <c r="T689" s="551"/>
      <c r="U689" s="551"/>
      <c r="V689" s="551"/>
      <c r="W689" s="551"/>
      <c r="X689" s="551"/>
      <c r="Y689" s="551"/>
      <c r="Z689" s="551"/>
    </row>
    <row r="690" spans="1:26" ht="12.75" customHeight="1">
      <c r="A690" s="551"/>
      <c r="B690" s="551"/>
      <c r="C690" s="551"/>
      <c r="D690" s="551"/>
      <c r="E690" s="551"/>
      <c r="F690" s="551"/>
      <c r="G690" s="551"/>
      <c r="H690" s="551"/>
      <c r="I690" s="551"/>
      <c r="J690" s="551"/>
      <c r="K690" s="551"/>
      <c r="L690" s="551"/>
      <c r="M690" s="551"/>
      <c r="N690" s="551"/>
      <c r="O690" s="551"/>
      <c r="P690" s="551"/>
      <c r="Q690" s="551"/>
      <c r="R690" s="551"/>
      <c r="S690" s="551"/>
      <c r="T690" s="551"/>
      <c r="U690" s="551"/>
      <c r="V690" s="551"/>
      <c r="W690" s="551"/>
      <c r="X690" s="551"/>
      <c r="Y690" s="551"/>
      <c r="Z690" s="551"/>
    </row>
    <row r="691" spans="1:26" ht="12.75" customHeight="1">
      <c r="A691" s="551"/>
      <c r="B691" s="551"/>
      <c r="C691" s="551"/>
      <c r="D691" s="551"/>
      <c r="E691" s="551"/>
      <c r="F691" s="551"/>
      <c r="G691" s="551"/>
      <c r="H691" s="551"/>
      <c r="I691" s="551"/>
      <c r="J691" s="551"/>
      <c r="K691" s="551"/>
      <c r="L691" s="551"/>
      <c r="M691" s="551"/>
      <c r="N691" s="551"/>
      <c r="O691" s="551"/>
      <c r="P691" s="551"/>
      <c r="Q691" s="551"/>
      <c r="R691" s="551"/>
      <c r="S691" s="551"/>
      <c r="T691" s="551"/>
      <c r="U691" s="551"/>
      <c r="V691" s="551"/>
      <c r="W691" s="551"/>
      <c r="X691" s="551"/>
      <c r="Y691" s="551"/>
      <c r="Z691" s="551"/>
    </row>
    <row r="692" spans="1:26" ht="12.75" customHeight="1">
      <c r="A692" s="551"/>
      <c r="B692" s="551"/>
      <c r="C692" s="551"/>
      <c r="D692" s="551"/>
      <c r="E692" s="551"/>
      <c r="F692" s="551"/>
      <c r="G692" s="551"/>
      <c r="H692" s="551"/>
      <c r="I692" s="551"/>
      <c r="J692" s="551"/>
      <c r="K692" s="551"/>
      <c r="L692" s="551"/>
      <c r="M692" s="551"/>
      <c r="N692" s="551"/>
      <c r="O692" s="551"/>
      <c r="P692" s="551"/>
      <c r="Q692" s="551"/>
      <c r="R692" s="551"/>
      <c r="S692" s="551"/>
      <c r="T692" s="551"/>
      <c r="U692" s="551"/>
      <c r="V692" s="551"/>
      <c r="W692" s="551"/>
      <c r="X692" s="551"/>
      <c r="Y692" s="551"/>
      <c r="Z692" s="551"/>
    </row>
    <row r="693" spans="1:26" ht="12.75" customHeight="1">
      <c r="A693" s="551"/>
      <c r="B693" s="551"/>
      <c r="C693" s="551"/>
      <c r="D693" s="551"/>
      <c r="E693" s="551"/>
      <c r="F693" s="551"/>
      <c r="G693" s="551"/>
      <c r="H693" s="551"/>
      <c r="I693" s="551"/>
      <c r="J693" s="551"/>
      <c r="K693" s="551"/>
      <c r="L693" s="551"/>
      <c r="M693" s="551"/>
      <c r="N693" s="551"/>
      <c r="O693" s="551"/>
      <c r="P693" s="551"/>
      <c r="Q693" s="551"/>
      <c r="R693" s="551"/>
      <c r="S693" s="551"/>
      <c r="T693" s="551"/>
      <c r="U693" s="551"/>
      <c r="V693" s="551"/>
      <c r="W693" s="551"/>
      <c r="X693" s="551"/>
      <c r="Y693" s="551"/>
      <c r="Z693" s="551"/>
    </row>
    <row r="694" spans="1:26" ht="12.75" customHeight="1">
      <c r="A694" s="551"/>
      <c r="B694" s="551"/>
      <c r="C694" s="551"/>
      <c r="D694" s="551"/>
      <c r="E694" s="551"/>
      <c r="F694" s="551"/>
      <c r="G694" s="551"/>
      <c r="H694" s="551"/>
      <c r="I694" s="551"/>
      <c r="J694" s="551"/>
      <c r="K694" s="551"/>
      <c r="L694" s="551"/>
      <c r="M694" s="551"/>
      <c r="N694" s="551"/>
      <c r="O694" s="551"/>
      <c r="P694" s="551"/>
      <c r="Q694" s="551"/>
      <c r="R694" s="551"/>
      <c r="S694" s="551"/>
      <c r="T694" s="551"/>
      <c r="U694" s="551"/>
      <c r="V694" s="551"/>
      <c r="W694" s="551"/>
      <c r="X694" s="551"/>
      <c r="Y694" s="551"/>
      <c r="Z694" s="551"/>
    </row>
    <row r="695" spans="1:26" ht="12.75" customHeight="1">
      <c r="A695" s="551"/>
      <c r="B695" s="551"/>
      <c r="C695" s="551"/>
      <c r="D695" s="551"/>
      <c r="E695" s="551"/>
      <c r="F695" s="551"/>
      <c r="G695" s="551"/>
      <c r="H695" s="551"/>
      <c r="I695" s="551"/>
      <c r="J695" s="551"/>
      <c r="K695" s="551"/>
      <c r="L695" s="551"/>
      <c r="M695" s="551"/>
      <c r="N695" s="551"/>
      <c r="O695" s="551"/>
      <c r="P695" s="551"/>
      <c r="Q695" s="551"/>
      <c r="R695" s="551"/>
      <c r="S695" s="551"/>
      <c r="T695" s="551"/>
      <c r="U695" s="551"/>
      <c r="V695" s="551"/>
      <c r="W695" s="551"/>
      <c r="X695" s="551"/>
      <c r="Y695" s="551"/>
      <c r="Z695" s="551"/>
    </row>
    <row r="696" spans="1:26" ht="12.75" customHeight="1">
      <c r="A696" s="551"/>
      <c r="B696" s="551"/>
      <c r="C696" s="551"/>
      <c r="D696" s="551"/>
      <c r="E696" s="551"/>
      <c r="F696" s="551"/>
      <c r="G696" s="551"/>
      <c r="H696" s="551"/>
      <c r="I696" s="551"/>
      <c r="J696" s="551"/>
      <c r="K696" s="551"/>
      <c r="L696" s="551"/>
      <c r="M696" s="551"/>
      <c r="N696" s="551"/>
      <c r="O696" s="551"/>
      <c r="P696" s="551"/>
      <c r="Q696" s="551"/>
      <c r="R696" s="551"/>
      <c r="S696" s="551"/>
      <c r="T696" s="551"/>
      <c r="U696" s="551"/>
      <c r="V696" s="551"/>
      <c r="W696" s="551"/>
      <c r="X696" s="551"/>
      <c r="Y696" s="551"/>
      <c r="Z696" s="551"/>
    </row>
    <row r="697" spans="1:26" ht="12.75" customHeight="1">
      <c r="A697" s="551"/>
      <c r="B697" s="551"/>
      <c r="C697" s="551"/>
      <c r="D697" s="551"/>
      <c r="E697" s="551"/>
      <c r="F697" s="551"/>
      <c r="G697" s="551"/>
      <c r="H697" s="551"/>
      <c r="I697" s="551"/>
      <c r="J697" s="551"/>
      <c r="K697" s="551"/>
      <c r="L697" s="551"/>
      <c r="M697" s="551"/>
      <c r="N697" s="551"/>
      <c r="O697" s="551"/>
      <c r="P697" s="551"/>
      <c r="Q697" s="551"/>
      <c r="R697" s="551"/>
      <c r="S697" s="551"/>
      <c r="T697" s="551"/>
      <c r="U697" s="551"/>
      <c r="V697" s="551"/>
      <c r="W697" s="551"/>
      <c r="X697" s="551"/>
      <c r="Y697" s="551"/>
      <c r="Z697" s="551"/>
    </row>
    <row r="698" spans="1:26" ht="12.75" customHeight="1">
      <c r="A698" s="551"/>
      <c r="B698" s="551"/>
      <c r="C698" s="551"/>
      <c r="D698" s="551"/>
      <c r="E698" s="551"/>
      <c r="F698" s="551"/>
      <c r="G698" s="551"/>
      <c r="H698" s="551"/>
      <c r="I698" s="551"/>
      <c r="J698" s="551"/>
      <c r="K698" s="551"/>
      <c r="L698" s="551"/>
      <c r="M698" s="551"/>
      <c r="N698" s="551"/>
      <c r="O698" s="551"/>
      <c r="P698" s="551"/>
      <c r="Q698" s="551"/>
      <c r="R698" s="551"/>
      <c r="S698" s="551"/>
      <c r="T698" s="551"/>
      <c r="U698" s="551"/>
      <c r="V698" s="551"/>
      <c r="W698" s="551"/>
      <c r="X698" s="551"/>
      <c r="Y698" s="551"/>
      <c r="Z698" s="551"/>
    </row>
    <row r="699" spans="1:26" ht="12.75" customHeight="1">
      <c r="A699" s="551"/>
      <c r="B699" s="551"/>
      <c r="C699" s="551"/>
      <c r="D699" s="551"/>
      <c r="E699" s="551"/>
      <c r="F699" s="551"/>
      <c r="G699" s="551"/>
      <c r="H699" s="551"/>
      <c r="I699" s="551"/>
      <c r="J699" s="551"/>
      <c r="K699" s="551"/>
      <c r="L699" s="551"/>
      <c r="M699" s="551"/>
      <c r="N699" s="551"/>
      <c r="O699" s="551"/>
      <c r="P699" s="551"/>
      <c r="Q699" s="551"/>
      <c r="R699" s="551"/>
      <c r="S699" s="551"/>
      <c r="T699" s="551"/>
      <c r="U699" s="551"/>
      <c r="V699" s="551"/>
      <c r="W699" s="551"/>
      <c r="X699" s="551"/>
      <c r="Y699" s="551"/>
      <c r="Z699" s="551"/>
    </row>
    <row r="700" spans="1:26" ht="12.75" customHeight="1">
      <c r="A700" s="551"/>
      <c r="B700" s="551"/>
      <c r="C700" s="551"/>
      <c r="D700" s="551"/>
      <c r="E700" s="551"/>
      <c r="F700" s="551"/>
      <c r="G700" s="551"/>
      <c r="H700" s="551"/>
      <c r="I700" s="551"/>
      <c r="J700" s="551"/>
      <c r="K700" s="551"/>
      <c r="L700" s="551"/>
      <c r="M700" s="551"/>
      <c r="N700" s="551"/>
      <c r="O700" s="551"/>
      <c r="P700" s="551"/>
      <c r="Q700" s="551"/>
      <c r="R700" s="551"/>
      <c r="S700" s="551"/>
      <c r="T700" s="551"/>
      <c r="U700" s="551"/>
      <c r="V700" s="551"/>
      <c r="W700" s="551"/>
      <c r="X700" s="551"/>
      <c r="Y700" s="551"/>
      <c r="Z700" s="551"/>
    </row>
    <row r="701" spans="1:26" ht="12.75" customHeight="1">
      <c r="A701" s="551"/>
      <c r="B701" s="551"/>
      <c r="C701" s="551"/>
      <c r="D701" s="551"/>
      <c r="E701" s="551"/>
      <c r="F701" s="551"/>
      <c r="G701" s="551"/>
      <c r="H701" s="551"/>
      <c r="I701" s="551"/>
      <c r="J701" s="551"/>
      <c r="K701" s="551"/>
      <c r="L701" s="551"/>
      <c r="M701" s="551"/>
      <c r="N701" s="551"/>
      <c r="O701" s="551"/>
      <c r="P701" s="551"/>
      <c r="Q701" s="551"/>
      <c r="R701" s="551"/>
      <c r="S701" s="551"/>
      <c r="T701" s="551"/>
      <c r="U701" s="551"/>
      <c r="V701" s="551"/>
      <c r="W701" s="551"/>
      <c r="X701" s="551"/>
      <c r="Y701" s="551"/>
      <c r="Z701" s="551"/>
    </row>
    <row r="702" spans="1:26" ht="12.75" customHeight="1">
      <c r="A702" s="551"/>
      <c r="B702" s="551"/>
      <c r="C702" s="551"/>
      <c r="D702" s="551"/>
      <c r="E702" s="551"/>
      <c r="F702" s="551"/>
      <c r="G702" s="551"/>
      <c r="H702" s="551"/>
      <c r="I702" s="551"/>
      <c r="J702" s="551"/>
      <c r="K702" s="551"/>
      <c r="L702" s="551"/>
      <c r="M702" s="551"/>
      <c r="N702" s="551"/>
      <c r="O702" s="551"/>
      <c r="P702" s="551"/>
      <c r="Q702" s="551"/>
      <c r="R702" s="551"/>
      <c r="S702" s="551"/>
      <c r="T702" s="551"/>
      <c r="U702" s="551"/>
      <c r="V702" s="551"/>
      <c r="W702" s="551"/>
      <c r="X702" s="551"/>
      <c r="Y702" s="551"/>
      <c r="Z702" s="551"/>
    </row>
    <row r="703" spans="1:26" ht="12.75" customHeight="1">
      <c r="A703" s="551"/>
      <c r="B703" s="551"/>
      <c r="C703" s="551"/>
      <c r="D703" s="551"/>
      <c r="E703" s="551"/>
      <c r="F703" s="551"/>
      <c r="G703" s="551"/>
      <c r="H703" s="551"/>
      <c r="I703" s="551"/>
      <c r="J703" s="551"/>
      <c r="K703" s="551"/>
      <c r="L703" s="551"/>
      <c r="M703" s="551"/>
      <c r="N703" s="551"/>
      <c r="O703" s="551"/>
      <c r="P703" s="551"/>
      <c r="Q703" s="551"/>
      <c r="R703" s="551"/>
      <c r="S703" s="551"/>
      <c r="T703" s="551"/>
      <c r="U703" s="551"/>
      <c r="V703" s="551"/>
      <c r="W703" s="551"/>
      <c r="X703" s="551"/>
      <c r="Y703" s="551"/>
      <c r="Z703" s="551"/>
    </row>
    <row r="704" spans="1:26" ht="12.75" customHeight="1">
      <c r="A704" s="551"/>
      <c r="B704" s="551"/>
      <c r="C704" s="551"/>
      <c r="D704" s="551"/>
      <c r="E704" s="551"/>
      <c r="F704" s="551"/>
      <c r="G704" s="551"/>
      <c r="H704" s="551"/>
      <c r="I704" s="551"/>
      <c r="J704" s="551"/>
      <c r="K704" s="551"/>
      <c r="L704" s="551"/>
      <c r="M704" s="551"/>
      <c r="N704" s="551"/>
      <c r="O704" s="551"/>
      <c r="P704" s="551"/>
      <c r="Q704" s="551"/>
      <c r="R704" s="551"/>
      <c r="S704" s="551"/>
      <c r="T704" s="551"/>
      <c r="U704" s="551"/>
      <c r="V704" s="551"/>
      <c r="W704" s="551"/>
      <c r="X704" s="551"/>
      <c r="Y704" s="551"/>
      <c r="Z704" s="551"/>
    </row>
    <row r="705" spans="1:26" ht="12.75" customHeight="1">
      <c r="A705" s="551"/>
      <c r="B705" s="551"/>
      <c r="C705" s="551"/>
      <c r="D705" s="551"/>
      <c r="E705" s="551"/>
      <c r="F705" s="551"/>
      <c r="G705" s="551"/>
      <c r="H705" s="551"/>
      <c r="I705" s="551"/>
      <c r="J705" s="551"/>
      <c r="K705" s="551"/>
      <c r="L705" s="551"/>
      <c r="M705" s="551"/>
      <c r="N705" s="551"/>
      <c r="O705" s="551"/>
      <c r="P705" s="551"/>
      <c r="Q705" s="551"/>
      <c r="R705" s="551"/>
      <c r="S705" s="551"/>
      <c r="T705" s="551"/>
      <c r="U705" s="551"/>
      <c r="V705" s="551"/>
      <c r="W705" s="551"/>
      <c r="X705" s="551"/>
      <c r="Y705" s="551"/>
      <c r="Z705" s="551"/>
    </row>
    <row r="706" spans="1:26" ht="12.75" customHeight="1">
      <c r="A706" s="551"/>
      <c r="B706" s="551"/>
      <c r="C706" s="551"/>
      <c r="D706" s="551"/>
      <c r="E706" s="551"/>
      <c r="F706" s="551"/>
      <c r="G706" s="551"/>
      <c r="H706" s="551"/>
      <c r="I706" s="551"/>
      <c r="J706" s="551"/>
      <c r="K706" s="551"/>
      <c r="L706" s="551"/>
      <c r="M706" s="551"/>
      <c r="N706" s="551"/>
      <c r="O706" s="551"/>
      <c r="P706" s="551"/>
      <c r="Q706" s="551"/>
      <c r="R706" s="551"/>
      <c r="S706" s="551"/>
      <c r="T706" s="551"/>
      <c r="U706" s="551"/>
      <c r="V706" s="551"/>
      <c r="W706" s="551"/>
      <c r="X706" s="551"/>
      <c r="Y706" s="551"/>
      <c r="Z706" s="551"/>
    </row>
    <row r="707" spans="1:26" ht="12.75" customHeight="1">
      <c r="A707" s="551"/>
      <c r="B707" s="551"/>
      <c r="C707" s="551"/>
      <c r="D707" s="551"/>
      <c r="E707" s="551"/>
      <c r="F707" s="551"/>
      <c r="G707" s="551"/>
      <c r="H707" s="551"/>
      <c r="I707" s="551"/>
      <c r="J707" s="551"/>
      <c r="K707" s="551"/>
      <c r="L707" s="551"/>
      <c r="M707" s="551"/>
      <c r="N707" s="551"/>
      <c r="O707" s="551"/>
      <c r="P707" s="551"/>
      <c r="Q707" s="551"/>
      <c r="R707" s="551"/>
      <c r="S707" s="551"/>
      <c r="T707" s="551"/>
      <c r="U707" s="551"/>
      <c r="V707" s="551"/>
      <c r="W707" s="551"/>
      <c r="X707" s="551"/>
      <c r="Y707" s="551"/>
      <c r="Z707" s="551"/>
    </row>
    <row r="708" spans="1:26" ht="12.75" customHeight="1">
      <c r="A708" s="551"/>
      <c r="B708" s="551"/>
      <c r="C708" s="551"/>
      <c r="D708" s="551"/>
      <c r="E708" s="551"/>
      <c r="F708" s="551"/>
      <c r="G708" s="551"/>
      <c r="H708" s="551"/>
      <c r="I708" s="551"/>
      <c r="J708" s="551"/>
      <c r="K708" s="551"/>
      <c r="L708" s="551"/>
      <c r="M708" s="551"/>
      <c r="N708" s="551"/>
      <c r="O708" s="551"/>
      <c r="P708" s="551"/>
      <c r="Q708" s="551"/>
      <c r="R708" s="551"/>
      <c r="S708" s="551"/>
      <c r="T708" s="551"/>
      <c r="U708" s="551"/>
      <c r="V708" s="551"/>
      <c r="W708" s="551"/>
      <c r="X708" s="551"/>
      <c r="Y708" s="551"/>
      <c r="Z708" s="551"/>
    </row>
    <row r="709" spans="1:26" ht="12.75" customHeight="1">
      <c r="A709" s="551"/>
      <c r="B709" s="551"/>
      <c r="C709" s="551"/>
      <c r="D709" s="551"/>
      <c r="E709" s="551"/>
      <c r="F709" s="551"/>
      <c r="G709" s="551"/>
      <c r="H709" s="551"/>
      <c r="I709" s="551"/>
      <c r="J709" s="551"/>
      <c r="K709" s="551"/>
      <c r="L709" s="551"/>
      <c r="M709" s="551"/>
      <c r="N709" s="551"/>
      <c r="O709" s="551"/>
      <c r="P709" s="551"/>
      <c r="Q709" s="551"/>
      <c r="R709" s="551"/>
      <c r="S709" s="551"/>
      <c r="T709" s="551"/>
      <c r="U709" s="551"/>
      <c r="V709" s="551"/>
      <c r="W709" s="551"/>
      <c r="X709" s="551"/>
      <c r="Y709" s="551"/>
      <c r="Z709" s="551"/>
    </row>
    <row r="710" spans="1:26" ht="12.75" customHeight="1">
      <c r="A710" s="551"/>
      <c r="B710" s="551"/>
      <c r="C710" s="551"/>
      <c r="D710" s="551"/>
      <c r="E710" s="551"/>
      <c r="F710" s="551"/>
      <c r="G710" s="551"/>
      <c r="H710" s="551"/>
      <c r="I710" s="551"/>
      <c r="J710" s="551"/>
      <c r="K710" s="551"/>
      <c r="L710" s="551"/>
      <c r="M710" s="551"/>
      <c r="N710" s="551"/>
      <c r="O710" s="551"/>
      <c r="P710" s="551"/>
      <c r="Q710" s="551"/>
      <c r="R710" s="551"/>
      <c r="S710" s="551"/>
      <c r="T710" s="551"/>
      <c r="U710" s="551"/>
      <c r="V710" s="551"/>
      <c r="W710" s="551"/>
      <c r="X710" s="551"/>
      <c r="Y710" s="551"/>
      <c r="Z710" s="551"/>
    </row>
    <row r="711" spans="1:26" ht="12.75" customHeight="1">
      <c r="A711" s="551"/>
      <c r="B711" s="551"/>
      <c r="C711" s="551"/>
      <c r="D711" s="551"/>
      <c r="E711" s="551"/>
      <c r="F711" s="551"/>
      <c r="G711" s="551"/>
      <c r="H711" s="551"/>
      <c r="I711" s="551"/>
      <c r="J711" s="551"/>
      <c r="K711" s="551"/>
      <c r="L711" s="551"/>
      <c r="M711" s="551"/>
      <c r="N711" s="551"/>
      <c r="O711" s="551"/>
      <c r="P711" s="551"/>
      <c r="Q711" s="551"/>
      <c r="R711" s="551"/>
      <c r="S711" s="551"/>
      <c r="T711" s="551"/>
      <c r="U711" s="551"/>
      <c r="V711" s="551"/>
      <c r="W711" s="551"/>
      <c r="X711" s="551"/>
      <c r="Y711" s="551"/>
      <c r="Z711" s="551"/>
    </row>
    <row r="712" spans="1:26" ht="12.75" customHeight="1">
      <c r="A712" s="551"/>
      <c r="B712" s="551"/>
      <c r="C712" s="551"/>
      <c r="D712" s="551"/>
      <c r="E712" s="551"/>
      <c r="F712" s="551"/>
      <c r="G712" s="551"/>
      <c r="H712" s="551"/>
      <c r="I712" s="551"/>
      <c r="J712" s="551"/>
      <c r="K712" s="551"/>
      <c r="L712" s="551"/>
      <c r="M712" s="551"/>
      <c r="N712" s="551"/>
      <c r="O712" s="551"/>
      <c r="P712" s="551"/>
      <c r="Q712" s="551"/>
      <c r="R712" s="551"/>
      <c r="S712" s="551"/>
      <c r="T712" s="551"/>
      <c r="U712" s="551"/>
      <c r="V712" s="551"/>
      <c r="W712" s="551"/>
      <c r="X712" s="551"/>
      <c r="Y712" s="551"/>
      <c r="Z712" s="551"/>
    </row>
    <row r="713" spans="1:26" ht="12.75" customHeight="1">
      <c r="A713" s="551"/>
      <c r="B713" s="551"/>
      <c r="C713" s="551"/>
      <c r="D713" s="551"/>
      <c r="E713" s="551"/>
      <c r="F713" s="551"/>
      <c r="G713" s="551"/>
      <c r="H713" s="551"/>
      <c r="I713" s="551"/>
      <c r="J713" s="551"/>
      <c r="K713" s="551"/>
      <c r="L713" s="551"/>
      <c r="M713" s="551"/>
      <c r="N713" s="551"/>
      <c r="O713" s="551"/>
      <c r="P713" s="551"/>
      <c r="Q713" s="551"/>
      <c r="R713" s="551"/>
      <c r="S713" s="551"/>
      <c r="T713" s="551"/>
      <c r="U713" s="551"/>
      <c r="V713" s="551"/>
      <c r="W713" s="551"/>
      <c r="X713" s="551"/>
      <c r="Y713" s="551"/>
      <c r="Z713" s="551"/>
    </row>
    <row r="714" spans="1:26" ht="12.75" customHeight="1">
      <c r="A714" s="551"/>
      <c r="B714" s="551"/>
      <c r="C714" s="551"/>
      <c r="D714" s="551"/>
      <c r="E714" s="551"/>
      <c r="F714" s="551"/>
      <c r="G714" s="551"/>
      <c r="H714" s="551"/>
      <c r="I714" s="551"/>
      <c r="J714" s="551"/>
      <c r="K714" s="551"/>
      <c r="L714" s="551"/>
      <c r="M714" s="551"/>
      <c r="N714" s="551"/>
      <c r="O714" s="551"/>
      <c r="P714" s="551"/>
      <c r="Q714" s="551"/>
      <c r="R714" s="551"/>
      <c r="S714" s="551"/>
      <c r="T714" s="551"/>
      <c r="U714" s="551"/>
      <c r="V714" s="551"/>
      <c r="W714" s="551"/>
      <c r="X714" s="551"/>
      <c r="Y714" s="551"/>
      <c r="Z714" s="551"/>
    </row>
    <row r="715" spans="1:26" ht="12.75" customHeight="1">
      <c r="A715" s="551"/>
      <c r="B715" s="551"/>
      <c r="C715" s="551"/>
      <c r="D715" s="551"/>
      <c r="E715" s="551"/>
      <c r="F715" s="551"/>
      <c r="G715" s="551"/>
      <c r="H715" s="551"/>
      <c r="I715" s="551"/>
      <c r="J715" s="551"/>
      <c r="K715" s="551"/>
      <c r="L715" s="551"/>
      <c r="M715" s="551"/>
      <c r="N715" s="551"/>
      <c r="O715" s="551"/>
      <c r="P715" s="551"/>
      <c r="Q715" s="551"/>
      <c r="R715" s="551"/>
      <c r="S715" s="551"/>
      <c r="T715" s="551"/>
      <c r="U715" s="551"/>
      <c r="V715" s="551"/>
      <c r="W715" s="551"/>
      <c r="X715" s="551"/>
      <c r="Y715" s="551"/>
      <c r="Z715" s="551"/>
    </row>
    <row r="716" spans="1:26" ht="12.75" customHeight="1">
      <c r="A716" s="551"/>
      <c r="B716" s="551"/>
      <c r="C716" s="551"/>
      <c r="D716" s="551"/>
      <c r="E716" s="551"/>
      <c r="F716" s="551"/>
      <c r="G716" s="551"/>
      <c r="H716" s="551"/>
      <c r="I716" s="551"/>
      <c r="J716" s="551"/>
      <c r="K716" s="551"/>
      <c r="L716" s="551"/>
      <c r="M716" s="551"/>
      <c r="N716" s="551"/>
      <c r="O716" s="551"/>
      <c r="P716" s="551"/>
      <c r="Q716" s="551"/>
      <c r="R716" s="551"/>
      <c r="S716" s="551"/>
      <c r="T716" s="551"/>
      <c r="U716" s="551"/>
      <c r="V716" s="551"/>
      <c r="W716" s="551"/>
      <c r="X716" s="551"/>
      <c r="Y716" s="551"/>
      <c r="Z716" s="551"/>
    </row>
    <row r="717" spans="1:26" ht="12.75" customHeight="1">
      <c r="A717" s="551"/>
      <c r="B717" s="551"/>
      <c r="C717" s="551"/>
      <c r="D717" s="551"/>
      <c r="E717" s="551"/>
      <c r="F717" s="551"/>
      <c r="G717" s="551"/>
      <c r="H717" s="551"/>
      <c r="I717" s="551"/>
      <c r="J717" s="551"/>
      <c r="K717" s="551"/>
      <c r="L717" s="551"/>
      <c r="M717" s="551"/>
      <c r="N717" s="551"/>
      <c r="O717" s="551"/>
      <c r="P717" s="551"/>
      <c r="Q717" s="551"/>
      <c r="R717" s="551"/>
      <c r="S717" s="551"/>
      <c r="T717" s="551"/>
      <c r="U717" s="551"/>
      <c r="V717" s="551"/>
      <c r="W717" s="551"/>
      <c r="X717" s="551"/>
      <c r="Y717" s="551"/>
      <c r="Z717" s="551"/>
    </row>
    <row r="718" spans="1:26" ht="12.75" customHeight="1">
      <c r="A718" s="551"/>
      <c r="B718" s="551"/>
      <c r="C718" s="551"/>
      <c r="D718" s="551"/>
      <c r="E718" s="551"/>
      <c r="F718" s="551"/>
      <c r="G718" s="551"/>
      <c r="H718" s="551"/>
      <c r="I718" s="551"/>
      <c r="J718" s="551"/>
      <c r="K718" s="551"/>
      <c r="L718" s="551"/>
      <c r="M718" s="551"/>
      <c r="N718" s="551"/>
      <c r="O718" s="551"/>
      <c r="P718" s="551"/>
      <c r="Q718" s="551"/>
      <c r="R718" s="551"/>
      <c r="S718" s="551"/>
      <c r="T718" s="551"/>
      <c r="U718" s="551"/>
      <c r="V718" s="551"/>
      <c r="W718" s="551"/>
      <c r="X718" s="551"/>
      <c r="Y718" s="551"/>
      <c r="Z718" s="551"/>
    </row>
    <row r="719" spans="1:26" ht="12.75" customHeight="1">
      <c r="A719" s="551"/>
      <c r="B719" s="551"/>
      <c r="C719" s="551"/>
      <c r="D719" s="551"/>
      <c r="E719" s="551"/>
      <c r="F719" s="551"/>
      <c r="G719" s="551"/>
      <c r="H719" s="551"/>
      <c r="I719" s="551"/>
      <c r="J719" s="551"/>
      <c r="K719" s="551"/>
      <c r="L719" s="551"/>
      <c r="M719" s="551"/>
      <c r="N719" s="551"/>
      <c r="O719" s="551"/>
      <c r="P719" s="551"/>
      <c r="Q719" s="551"/>
      <c r="R719" s="551"/>
      <c r="S719" s="551"/>
      <c r="T719" s="551"/>
      <c r="U719" s="551"/>
      <c r="V719" s="551"/>
      <c r="W719" s="551"/>
      <c r="X719" s="551"/>
      <c r="Y719" s="551"/>
      <c r="Z719" s="551"/>
    </row>
    <row r="720" spans="1:26" ht="12.75" customHeight="1">
      <c r="A720" s="551"/>
      <c r="B720" s="551"/>
      <c r="C720" s="551"/>
      <c r="D720" s="551"/>
      <c r="E720" s="551"/>
      <c r="F720" s="551"/>
      <c r="G720" s="551"/>
      <c r="H720" s="551"/>
      <c r="I720" s="551"/>
      <c r="J720" s="551"/>
      <c r="K720" s="551"/>
      <c r="L720" s="551"/>
      <c r="M720" s="551"/>
      <c r="N720" s="551"/>
      <c r="O720" s="551"/>
      <c r="P720" s="551"/>
      <c r="Q720" s="551"/>
      <c r="R720" s="551"/>
      <c r="S720" s="551"/>
      <c r="T720" s="551"/>
      <c r="U720" s="551"/>
      <c r="V720" s="551"/>
      <c r="W720" s="551"/>
      <c r="X720" s="551"/>
      <c r="Y720" s="551"/>
      <c r="Z720" s="551"/>
    </row>
    <row r="721" spans="1:26" ht="12.75" customHeight="1">
      <c r="A721" s="551"/>
      <c r="B721" s="551"/>
      <c r="C721" s="551"/>
      <c r="D721" s="551"/>
      <c r="E721" s="551"/>
      <c r="F721" s="551"/>
      <c r="G721" s="551"/>
      <c r="H721" s="551"/>
      <c r="I721" s="551"/>
      <c r="J721" s="551"/>
      <c r="K721" s="551"/>
      <c r="L721" s="551"/>
      <c r="M721" s="551"/>
      <c r="N721" s="551"/>
      <c r="O721" s="551"/>
      <c r="P721" s="551"/>
      <c r="Q721" s="551"/>
      <c r="R721" s="551"/>
      <c r="S721" s="551"/>
      <c r="T721" s="551"/>
      <c r="U721" s="551"/>
      <c r="V721" s="551"/>
      <c r="W721" s="551"/>
      <c r="X721" s="551"/>
      <c r="Y721" s="551"/>
      <c r="Z721" s="551"/>
    </row>
    <row r="722" spans="1:26" ht="12.75" customHeight="1">
      <c r="A722" s="551"/>
      <c r="B722" s="551"/>
      <c r="C722" s="551"/>
      <c r="D722" s="551"/>
      <c r="E722" s="551"/>
      <c r="F722" s="551"/>
      <c r="G722" s="551"/>
      <c r="H722" s="551"/>
      <c r="I722" s="551"/>
      <c r="J722" s="551"/>
      <c r="K722" s="551"/>
      <c r="L722" s="551"/>
      <c r="M722" s="551"/>
      <c r="N722" s="551"/>
      <c r="O722" s="551"/>
      <c r="P722" s="551"/>
      <c r="Q722" s="551"/>
      <c r="R722" s="551"/>
      <c r="S722" s="551"/>
      <c r="T722" s="551"/>
      <c r="U722" s="551"/>
      <c r="V722" s="551"/>
      <c r="W722" s="551"/>
      <c r="X722" s="551"/>
      <c r="Y722" s="551"/>
      <c r="Z722" s="551"/>
    </row>
    <row r="723" spans="1:26" ht="12.75" customHeight="1">
      <c r="A723" s="551"/>
      <c r="B723" s="551"/>
      <c r="C723" s="551"/>
      <c r="D723" s="551"/>
      <c r="E723" s="551"/>
      <c r="F723" s="551"/>
      <c r="G723" s="551"/>
      <c r="H723" s="551"/>
      <c r="I723" s="551"/>
      <c r="J723" s="551"/>
      <c r="K723" s="551"/>
      <c r="L723" s="551"/>
      <c r="M723" s="551"/>
      <c r="N723" s="551"/>
      <c r="O723" s="551"/>
      <c r="P723" s="551"/>
      <c r="Q723" s="551"/>
      <c r="R723" s="551"/>
      <c r="S723" s="551"/>
      <c r="T723" s="551"/>
      <c r="U723" s="551"/>
      <c r="V723" s="551"/>
      <c r="W723" s="551"/>
      <c r="X723" s="551"/>
      <c r="Y723" s="551"/>
      <c r="Z723" s="551"/>
    </row>
    <row r="724" spans="1:26" ht="12.75" customHeight="1">
      <c r="A724" s="551"/>
      <c r="B724" s="551"/>
      <c r="C724" s="551"/>
      <c r="D724" s="551"/>
      <c r="E724" s="551"/>
      <c r="F724" s="551"/>
      <c r="G724" s="551"/>
      <c r="H724" s="551"/>
      <c r="I724" s="551"/>
      <c r="J724" s="551"/>
      <c r="K724" s="551"/>
      <c r="L724" s="551"/>
      <c r="M724" s="551"/>
      <c r="N724" s="551"/>
      <c r="O724" s="551"/>
      <c r="P724" s="551"/>
      <c r="Q724" s="551"/>
      <c r="R724" s="551"/>
      <c r="S724" s="551"/>
      <c r="T724" s="551"/>
      <c r="U724" s="551"/>
      <c r="V724" s="551"/>
      <c r="W724" s="551"/>
      <c r="X724" s="551"/>
      <c r="Y724" s="551"/>
      <c r="Z724" s="551"/>
    </row>
    <row r="725" spans="1:26" ht="12.75" customHeight="1">
      <c r="A725" s="551"/>
      <c r="B725" s="551"/>
      <c r="C725" s="551"/>
      <c r="D725" s="551"/>
      <c r="E725" s="551"/>
      <c r="F725" s="551"/>
      <c r="G725" s="551"/>
      <c r="H725" s="551"/>
      <c r="I725" s="551"/>
      <c r="J725" s="551"/>
      <c r="K725" s="551"/>
      <c r="L725" s="551"/>
      <c r="M725" s="551"/>
      <c r="N725" s="551"/>
      <c r="O725" s="551"/>
      <c r="P725" s="551"/>
      <c r="Q725" s="551"/>
      <c r="R725" s="551"/>
      <c r="S725" s="551"/>
      <c r="T725" s="551"/>
      <c r="U725" s="551"/>
      <c r="V725" s="551"/>
      <c r="W725" s="551"/>
      <c r="X725" s="551"/>
      <c r="Y725" s="551"/>
      <c r="Z725" s="551"/>
    </row>
    <row r="726" spans="1:26" ht="12.75" customHeight="1">
      <c r="A726" s="551"/>
      <c r="B726" s="551"/>
      <c r="C726" s="551"/>
      <c r="D726" s="551"/>
      <c r="E726" s="551"/>
      <c r="F726" s="551"/>
      <c r="G726" s="551"/>
      <c r="H726" s="551"/>
      <c r="I726" s="551"/>
      <c r="J726" s="551"/>
      <c r="K726" s="551"/>
      <c r="L726" s="551"/>
      <c r="M726" s="551"/>
      <c r="N726" s="551"/>
      <c r="O726" s="551"/>
      <c r="P726" s="551"/>
      <c r="Q726" s="551"/>
      <c r="R726" s="551"/>
      <c r="S726" s="551"/>
      <c r="T726" s="551"/>
      <c r="U726" s="551"/>
      <c r="V726" s="551"/>
      <c r="W726" s="551"/>
      <c r="X726" s="551"/>
      <c r="Y726" s="551"/>
      <c r="Z726" s="551"/>
    </row>
    <row r="727" spans="1:26" ht="12.75" customHeight="1">
      <c r="A727" s="551"/>
      <c r="B727" s="551"/>
      <c r="C727" s="551"/>
      <c r="D727" s="551"/>
      <c r="E727" s="551"/>
      <c r="F727" s="551"/>
      <c r="G727" s="551"/>
      <c r="H727" s="551"/>
      <c r="I727" s="551"/>
      <c r="J727" s="551"/>
      <c r="K727" s="551"/>
      <c r="L727" s="551"/>
      <c r="M727" s="551"/>
      <c r="N727" s="551"/>
      <c r="O727" s="551"/>
      <c r="P727" s="551"/>
      <c r="Q727" s="551"/>
      <c r="R727" s="551"/>
      <c r="S727" s="551"/>
      <c r="T727" s="551"/>
      <c r="U727" s="551"/>
      <c r="V727" s="551"/>
      <c r="W727" s="551"/>
      <c r="X727" s="551"/>
      <c r="Y727" s="551"/>
      <c r="Z727" s="551"/>
    </row>
    <row r="728" spans="1:26" ht="12.75" customHeight="1">
      <c r="A728" s="551"/>
      <c r="B728" s="551"/>
      <c r="C728" s="551"/>
      <c r="D728" s="551"/>
      <c r="E728" s="551"/>
      <c r="F728" s="551"/>
      <c r="G728" s="551"/>
      <c r="H728" s="551"/>
      <c r="I728" s="551"/>
      <c r="J728" s="551"/>
      <c r="K728" s="551"/>
      <c r="L728" s="551"/>
      <c r="M728" s="551"/>
      <c r="N728" s="551"/>
      <c r="O728" s="551"/>
      <c r="P728" s="551"/>
      <c r="Q728" s="551"/>
      <c r="R728" s="551"/>
      <c r="S728" s="551"/>
      <c r="T728" s="551"/>
      <c r="U728" s="551"/>
      <c r="V728" s="551"/>
      <c r="W728" s="551"/>
      <c r="X728" s="551"/>
      <c r="Y728" s="551"/>
      <c r="Z728" s="551"/>
    </row>
    <row r="729" spans="1:26" ht="12.75" customHeight="1">
      <c r="A729" s="551"/>
      <c r="B729" s="551"/>
      <c r="C729" s="551"/>
      <c r="D729" s="551"/>
      <c r="E729" s="551"/>
      <c r="F729" s="551"/>
      <c r="G729" s="551"/>
      <c r="H729" s="551"/>
      <c r="I729" s="551"/>
      <c r="J729" s="551"/>
      <c r="K729" s="551"/>
      <c r="L729" s="551"/>
      <c r="M729" s="551"/>
      <c r="N729" s="551"/>
      <c r="O729" s="551"/>
      <c r="P729" s="551"/>
      <c r="Q729" s="551"/>
      <c r="R729" s="551"/>
      <c r="S729" s="551"/>
      <c r="T729" s="551"/>
      <c r="U729" s="551"/>
      <c r="V729" s="551"/>
      <c r="W729" s="551"/>
      <c r="X729" s="551"/>
      <c r="Y729" s="551"/>
      <c r="Z729" s="551"/>
    </row>
    <row r="730" spans="1:26" ht="12.75" customHeight="1">
      <c r="A730" s="551"/>
      <c r="B730" s="551"/>
      <c r="C730" s="551"/>
      <c r="D730" s="551"/>
      <c r="E730" s="551"/>
      <c r="F730" s="551"/>
      <c r="G730" s="551"/>
      <c r="H730" s="551"/>
      <c r="I730" s="551"/>
      <c r="J730" s="551"/>
      <c r="K730" s="551"/>
      <c r="L730" s="551"/>
      <c r="M730" s="551"/>
      <c r="N730" s="551"/>
      <c r="O730" s="551"/>
      <c r="P730" s="551"/>
      <c r="Q730" s="551"/>
      <c r="R730" s="551"/>
      <c r="S730" s="551"/>
      <c r="T730" s="551"/>
      <c r="U730" s="551"/>
      <c r="V730" s="551"/>
      <c r="W730" s="551"/>
      <c r="X730" s="551"/>
      <c r="Y730" s="551"/>
      <c r="Z730" s="551"/>
    </row>
    <row r="731" spans="1:26" ht="12.75" customHeight="1">
      <c r="A731" s="551"/>
      <c r="B731" s="551"/>
      <c r="C731" s="551"/>
      <c r="D731" s="551"/>
      <c r="E731" s="551"/>
      <c r="F731" s="551"/>
      <c r="G731" s="551"/>
      <c r="H731" s="551"/>
      <c r="I731" s="551"/>
      <c r="J731" s="551"/>
      <c r="K731" s="551"/>
      <c r="L731" s="551"/>
      <c r="M731" s="551"/>
      <c r="N731" s="551"/>
      <c r="O731" s="551"/>
      <c r="P731" s="551"/>
      <c r="Q731" s="551"/>
      <c r="R731" s="551"/>
      <c r="S731" s="551"/>
      <c r="T731" s="551"/>
      <c r="U731" s="551"/>
      <c r="V731" s="551"/>
      <c r="W731" s="551"/>
      <c r="X731" s="551"/>
      <c r="Y731" s="551"/>
      <c r="Z731" s="551"/>
    </row>
    <row r="732" spans="1:26" ht="12.75" customHeight="1">
      <c r="A732" s="551"/>
      <c r="B732" s="551"/>
      <c r="C732" s="551"/>
      <c r="D732" s="551"/>
      <c r="E732" s="551"/>
      <c r="F732" s="551"/>
      <c r="G732" s="551"/>
      <c r="H732" s="551"/>
      <c r="I732" s="551"/>
      <c r="J732" s="551"/>
      <c r="K732" s="551"/>
      <c r="L732" s="551"/>
      <c r="M732" s="551"/>
      <c r="N732" s="551"/>
      <c r="O732" s="551"/>
      <c r="P732" s="551"/>
      <c r="Q732" s="551"/>
      <c r="R732" s="551"/>
      <c r="S732" s="551"/>
      <c r="T732" s="551"/>
      <c r="U732" s="551"/>
      <c r="V732" s="551"/>
      <c r="W732" s="551"/>
      <c r="X732" s="551"/>
      <c r="Y732" s="551"/>
      <c r="Z732" s="551"/>
    </row>
    <row r="733" spans="1:26" ht="12.75" customHeight="1">
      <c r="A733" s="551"/>
      <c r="B733" s="551"/>
      <c r="C733" s="551"/>
      <c r="D733" s="551"/>
      <c r="E733" s="551"/>
      <c r="F733" s="551"/>
      <c r="G733" s="551"/>
      <c r="H733" s="551"/>
      <c r="I733" s="551"/>
      <c r="J733" s="551"/>
      <c r="K733" s="551"/>
      <c r="L733" s="551"/>
      <c r="M733" s="551"/>
      <c r="N733" s="551"/>
      <c r="O733" s="551"/>
      <c r="P733" s="551"/>
      <c r="Q733" s="551"/>
      <c r="R733" s="551"/>
      <c r="S733" s="551"/>
      <c r="T733" s="551"/>
      <c r="U733" s="551"/>
      <c r="V733" s="551"/>
      <c r="W733" s="551"/>
      <c r="X733" s="551"/>
      <c r="Y733" s="551"/>
      <c r="Z733" s="551"/>
    </row>
    <row r="734" spans="1:26" ht="12.75" customHeight="1">
      <c r="A734" s="551"/>
      <c r="B734" s="551"/>
      <c r="C734" s="551"/>
      <c r="D734" s="551"/>
      <c r="E734" s="551"/>
      <c r="F734" s="551"/>
      <c r="G734" s="551"/>
      <c r="H734" s="551"/>
      <c r="I734" s="551"/>
      <c r="J734" s="551"/>
      <c r="K734" s="551"/>
      <c r="L734" s="551"/>
      <c r="M734" s="551"/>
      <c r="N734" s="551"/>
      <c r="O734" s="551"/>
      <c r="P734" s="551"/>
      <c r="Q734" s="551"/>
      <c r="R734" s="551"/>
      <c r="S734" s="551"/>
      <c r="T734" s="551"/>
      <c r="U734" s="551"/>
      <c r="V734" s="551"/>
      <c r="W734" s="551"/>
      <c r="X734" s="551"/>
      <c r="Y734" s="551"/>
      <c r="Z734" s="551"/>
    </row>
    <row r="735" spans="1:26" ht="12.75" customHeight="1">
      <c r="A735" s="551"/>
      <c r="B735" s="551"/>
      <c r="C735" s="551"/>
      <c r="D735" s="551"/>
      <c r="E735" s="551"/>
      <c r="F735" s="551"/>
      <c r="G735" s="551"/>
      <c r="H735" s="551"/>
      <c r="I735" s="551"/>
      <c r="J735" s="551"/>
      <c r="K735" s="551"/>
      <c r="L735" s="551"/>
      <c r="M735" s="551"/>
      <c r="N735" s="551"/>
      <c r="O735" s="551"/>
      <c r="P735" s="551"/>
      <c r="Q735" s="551"/>
      <c r="R735" s="551"/>
      <c r="S735" s="551"/>
      <c r="T735" s="551"/>
      <c r="U735" s="551"/>
      <c r="V735" s="551"/>
      <c r="W735" s="551"/>
      <c r="X735" s="551"/>
      <c r="Y735" s="551"/>
      <c r="Z735" s="551"/>
    </row>
    <row r="736" spans="1:26" ht="12.75" customHeight="1">
      <c r="A736" s="551"/>
      <c r="B736" s="551"/>
      <c r="C736" s="551"/>
      <c r="D736" s="551"/>
      <c r="E736" s="551"/>
      <c r="F736" s="551"/>
      <c r="G736" s="551"/>
      <c r="H736" s="551"/>
      <c r="I736" s="551"/>
      <c r="J736" s="551"/>
      <c r="K736" s="551"/>
      <c r="L736" s="551"/>
      <c r="M736" s="551"/>
      <c r="N736" s="551"/>
      <c r="O736" s="551"/>
      <c r="P736" s="551"/>
      <c r="Q736" s="551"/>
      <c r="R736" s="551"/>
      <c r="S736" s="551"/>
      <c r="T736" s="551"/>
      <c r="U736" s="551"/>
      <c r="V736" s="551"/>
      <c r="W736" s="551"/>
      <c r="X736" s="551"/>
      <c r="Y736" s="551"/>
      <c r="Z736" s="551"/>
    </row>
    <row r="737" spans="1:26" ht="12.75" customHeight="1">
      <c r="A737" s="551"/>
      <c r="B737" s="551"/>
      <c r="C737" s="551"/>
      <c r="D737" s="551"/>
      <c r="E737" s="551"/>
      <c r="F737" s="551"/>
      <c r="G737" s="551"/>
      <c r="H737" s="551"/>
      <c r="I737" s="551"/>
      <c r="J737" s="551"/>
      <c r="K737" s="551"/>
      <c r="L737" s="551"/>
      <c r="M737" s="551"/>
      <c r="N737" s="551"/>
      <c r="O737" s="551"/>
      <c r="P737" s="551"/>
      <c r="Q737" s="551"/>
      <c r="R737" s="551"/>
      <c r="S737" s="551"/>
      <c r="T737" s="551"/>
      <c r="U737" s="551"/>
      <c r="V737" s="551"/>
      <c r="W737" s="551"/>
      <c r="X737" s="551"/>
      <c r="Y737" s="551"/>
      <c r="Z737" s="551"/>
    </row>
    <row r="738" spans="1:26" ht="12.75" customHeight="1">
      <c r="A738" s="551"/>
      <c r="B738" s="551"/>
      <c r="C738" s="551"/>
      <c r="D738" s="551"/>
      <c r="E738" s="551"/>
      <c r="F738" s="551"/>
      <c r="G738" s="551"/>
      <c r="H738" s="551"/>
      <c r="I738" s="551"/>
      <c r="J738" s="551"/>
      <c r="K738" s="551"/>
      <c r="L738" s="551"/>
      <c r="M738" s="551"/>
      <c r="N738" s="551"/>
      <c r="O738" s="551"/>
      <c r="P738" s="551"/>
      <c r="Q738" s="551"/>
      <c r="R738" s="551"/>
      <c r="S738" s="551"/>
      <c r="T738" s="551"/>
      <c r="U738" s="551"/>
      <c r="V738" s="551"/>
      <c r="W738" s="551"/>
      <c r="X738" s="551"/>
      <c r="Y738" s="551"/>
      <c r="Z738" s="551"/>
    </row>
    <row r="739" spans="1:26" ht="12.75" customHeight="1">
      <c r="A739" s="551"/>
      <c r="B739" s="551"/>
      <c r="C739" s="551"/>
      <c r="D739" s="551"/>
      <c r="E739" s="551"/>
      <c r="F739" s="551"/>
      <c r="G739" s="551"/>
      <c r="H739" s="551"/>
      <c r="I739" s="551"/>
      <c r="J739" s="551"/>
      <c r="K739" s="551"/>
      <c r="L739" s="551"/>
      <c r="M739" s="551"/>
      <c r="N739" s="551"/>
      <c r="O739" s="551"/>
      <c r="P739" s="551"/>
      <c r="Q739" s="551"/>
      <c r="R739" s="551"/>
      <c r="S739" s="551"/>
      <c r="T739" s="551"/>
      <c r="U739" s="551"/>
      <c r="V739" s="551"/>
      <c r="W739" s="551"/>
      <c r="X739" s="551"/>
      <c r="Y739" s="551"/>
      <c r="Z739" s="551"/>
    </row>
    <row r="740" spans="1:26" ht="12.75" customHeight="1">
      <c r="A740" s="551"/>
      <c r="B740" s="551"/>
      <c r="C740" s="551"/>
      <c r="D740" s="551"/>
      <c r="E740" s="551"/>
      <c r="F740" s="551"/>
      <c r="G740" s="551"/>
      <c r="H740" s="551"/>
      <c r="I740" s="551"/>
      <c r="J740" s="551"/>
      <c r="K740" s="551"/>
      <c r="L740" s="551"/>
      <c r="M740" s="551"/>
      <c r="N740" s="551"/>
      <c r="O740" s="551"/>
      <c r="P740" s="551"/>
      <c r="Q740" s="551"/>
      <c r="R740" s="551"/>
      <c r="S740" s="551"/>
      <c r="T740" s="551"/>
      <c r="U740" s="551"/>
      <c r="V740" s="551"/>
      <c r="W740" s="551"/>
      <c r="X740" s="551"/>
      <c r="Y740" s="551"/>
      <c r="Z740" s="551"/>
    </row>
    <row r="741" spans="1:26" ht="12.75" customHeight="1">
      <c r="A741" s="551"/>
      <c r="B741" s="551"/>
      <c r="C741" s="551"/>
      <c r="D741" s="551"/>
      <c r="E741" s="551"/>
      <c r="F741" s="551"/>
      <c r="G741" s="551"/>
      <c r="H741" s="551"/>
      <c r="I741" s="551"/>
      <c r="J741" s="551"/>
      <c r="K741" s="551"/>
      <c r="L741" s="551"/>
      <c r="M741" s="551"/>
      <c r="N741" s="551"/>
      <c r="O741" s="551"/>
      <c r="P741" s="551"/>
      <c r="Q741" s="551"/>
      <c r="R741" s="551"/>
      <c r="S741" s="551"/>
      <c r="T741" s="551"/>
      <c r="U741" s="551"/>
      <c r="V741" s="551"/>
      <c r="W741" s="551"/>
      <c r="X741" s="551"/>
      <c r="Y741" s="551"/>
      <c r="Z741" s="551"/>
    </row>
    <row r="742" spans="1:26" ht="12.75" customHeight="1">
      <c r="A742" s="551"/>
      <c r="B742" s="551"/>
      <c r="C742" s="551"/>
      <c r="D742" s="551"/>
      <c r="E742" s="551"/>
      <c r="F742" s="551"/>
      <c r="G742" s="551"/>
      <c r="H742" s="551"/>
      <c r="I742" s="551"/>
      <c r="J742" s="551"/>
      <c r="K742" s="551"/>
      <c r="L742" s="551"/>
      <c r="M742" s="551"/>
      <c r="N742" s="551"/>
      <c r="O742" s="551"/>
      <c r="P742" s="551"/>
      <c r="Q742" s="551"/>
      <c r="R742" s="551"/>
      <c r="S742" s="551"/>
      <c r="T742" s="551"/>
      <c r="U742" s="551"/>
      <c r="V742" s="551"/>
      <c r="W742" s="551"/>
      <c r="X742" s="551"/>
      <c r="Y742" s="551"/>
      <c r="Z742" s="551"/>
    </row>
    <row r="743" spans="1:26" ht="12.75" customHeight="1">
      <c r="A743" s="551"/>
      <c r="B743" s="551"/>
      <c r="C743" s="551"/>
      <c r="D743" s="551"/>
      <c r="E743" s="551"/>
      <c r="F743" s="551"/>
      <c r="G743" s="551"/>
      <c r="H743" s="551"/>
      <c r="I743" s="551"/>
      <c r="J743" s="551"/>
      <c r="K743" s="551"/>
      <c r="L743" s="551"/>
      <c r="M743" s="551"/>
      <c r="N743" s="551"/>
      <c r="O743" s="551"/>
      <c r="P743" s="551"/>
      <c r="Q743" s="551"/>
      <c r="R743" s="551"/>
      <c r="S743" s="551"/>
      <c r="T743" s="551"/>
      <c r="U743" s="551"/>
      <c r="V743" s="551"/>
      <c r="W743" s="551"/>
      <c r="X743" s="551"/>
      <c r="Y743" s="551"/>
      <c r="Z743" s="551"/>
    </row>
    <row r="744" spans="1:26" ht="12.75" customHeight="1">
      <c r="A744" s="551"/>
      <c r="B744" s="551"/>
      <c r="C744" s="551"/>
      <c r="D744" s="551"/>
      <c r="E744" s="551"/>
      <c r="F744" s="551"/>
      <c r="G744" s="551"/>
      <c r="H744" s="551"/>
      <c r="I744" s="551"/>
      <c r="J744" s="551"/>
      <c r="K744" s="551"/>
      <c r="L744" s="551"/>
      <c r="M744" s="551"/>
      <c r="N744" s="551"/>
      <c r="O744" s="551"/>
      <c r="P744" s="551"/>
      <c r="Q744" s="551"/>
      <c r="R744" s="551"/>
      <c r="S744" s="551"/>
      <c r="T744" s="551"/>
      <c r="U744" s="551"/>
      <c r="V744" s="551"/>
      <c r="W744" s="551"/>
      <c r="X744" s="551"/>
      <c r="Y744" s="551"/>
      <c r="Z744" s="551"/>
    </row>
    <row r="745" spans="1:26" ht="12.75" customHeight="1">
      <c r="A745" s="551"/>
      <c r="B745" s="551"/>
      <c r="C745" s="551"/>
      <c r="D745" s="551"/>
      <c r="E745" s="551"/>
      <c r="F745" s="551"/>
      <c r="G745" s="551"/>
      <c r="H745" s="551"/>
      <c r="I745" s="551"/>
      <c r="J745" s="551"/>
      <c r="K745" s="551"/>
      <c r="L745" s="551"/>
      <c r="M745" s="551"/>
      <c r="N745" s="551"/>
      <c r="O745" s="551"/>
      <c r="P745" s="551"/>
      <c r="Q745" s="551"/>
      <c r="R745" s="551"/>
      <c r="S745" s="551"/>
      <c r="T745" s="551"/>
      <c r="U745" s="551"/>
      <c r="V745" s="551"/>
      <c r="W745" s="551"/>
      <c r="X745" s="551"/>
      <c r="Y745" s="551"/>
      <c r="Z745" s="551"/>
    </row>
    <row r="746" spans="1:26" ht="12.75" customHeight="1">
      <c r="A746" s="551"/>
      <c r="B746" s="551"/>
      <c r="C746" s="551"/>
      <c r="D746" s="551"/>
      <c r="E746" s="551"/>
      <c r="F746" s="551"/>
      <c r="G746" s="551"/>
      <c r="H746" s="551"/>
      <c r="I746" s="551"/>
      <c r="J746" s="551"/>
      <c r="K746" s="551"/>
      <c r="L746" s="551"/>
      <c r="M746" s="551"/>
      <c r="N746" s="551"/>
      <c r="O746" s="551"/>
      <c r="P746" s="551"/>
      <c r="Q746" s="551"/>
      <c r="R746" s="551"/>
      <c r="S746" s="551"/>
      <c r="T746" s="551"/>
      <c r="U746" s="551"/>
      <c r="V746" s="551"/>
      <c r="W746" s="551"/>
      <c r="X746" s="551"/>
      <c r="Y746" s="551"/>
      <c r="Z746" s="551"/>
    </row>
    <row r="747" spans="1:26" ht="12.75" customHeight="1">
      <c r="A747" s="551"/>
      <c r="B747" s="551"/>
      <c r="C747" s="551"/>
      <c r="D747" s="551"/>
      <c r="E747" s="551"/>
      <c r="F747" s="551"/>
      <c r="G747" s="551"/>
      <c r="H747" s="551"/>
      <c r="I747" s="551"/>
      <c r="J747" s="551"/>
      <c r="K747" s="551"/>
      <c r="L747" s="551"/>
      <c r="M747" s="551"/>
      <c r="N747" s="551"/>
      <c r="O747" s="551"/>
      <c r="P747" s="551"/>
      <c r="Q747" s="551"/>
      <c r="R747" s="551"/>
      <c r="S747" s="551"/>
      <c r="T747" s="551"/>
      <c r="U747" s="551"/>
      <c r="V747" s="551"/>
      <c r="W747" s="551"/>
      <c r="X747" s="551"/>
      <c r="Y747" s="551"/>
      <c r="Z747" s="551"/>
    </row>
    <row r="748" spans="1:26" ht="12.75" customHeight="1">
      <c r="A748" s="551"/>
      <c r="B748" s="551"/>
      <c r="C748" s="551"/>
      <c r="D748" s="551"/>
      <c r="E748" s="551"/>
      <c r="F748" s="551"/>
      <c r="G748" s="551"/>
      <c r="H748" s="551"/>
      <c r="I748" s="551"/>
      <c r="J748" s="551"/>
      <c r="K748" s="551"/>
      <c r="L748" s="551"/>
      <c r="M748" s="551"/>
      <c r="N748" s="551"/>
      <c r="O748" s="551"/>
      <c r="P748" s="551"/>
      <c r="Q748" s="551"/>
      <c r="R748" s="551"/>
      <c r="S748" s="551"/>
      <c r="T748" s="551"/>
      <c r="U748" s="551"/>
      <c r="V748" s="551"/>
      <c r="W748" s="551"/>
      <c r="X748" s="551"/>
      <c r="Y748" s="551"/>
      <c r="Z748" s="551"/>
    </row>
    <row r="749" spans="1:26" ht="12.75" customHeight="1">
      <c r="A749" s="551"/>
      <c r="B749" s="551"/>
      <c r="C749" s="551"/>
      <c r="D749" s="551"/>
      <c r="E749" s="551"/>
      <c r="F749" s="551"/>
      <c r="G749" s="551"/>
      <c r="H749" s="551"/>
      <c r="I749" s="551"/>
      <c r="J749" s="551"/>
      <c r="K749" s="551"/>
      <c r="L749" s="551"/>
      <c r="M749" s="551"/>
      <c r="N749" s="551"/>
      <c r="O749" s="551"/>
      <c r="P749" s="551"/>
      <c r="Q749" s="551"/>
      <c r="R749" s="551"/>
      <c r="S749" s="551"/>
      <c r="T749" s="551"/>
      <c r="U749" s="551"/>
      <c r="V749" s="551"/>
      <c r="W749" s="551"/>
      <c r="X749" s="551"/>
      <c r="Y749" s="551"/>
      <c r="Z749" s="551"/>
    </row>
    <row r="750" spans="1:26" ht="12.75" customHeight="1">
      <c r="A750" s="551"/>
      <c r="B750" s="551"/>
      <c r="C750" s="551"/>
      <c r="D750" s="551"/>
      <c r="E750" s="551"/>
      <c r="F750" s="551"/>
      <c r="G750" s="551"/>
      <c r="H750" s="551"/>
      <c r="I750" s="551"/>
      <c r="J750" s="551"/>
      <c r="K750" s="551"/>
      <c r="L750" s="551"/>
      <c r="M750" s="551"/>
      <c r="N750" s="551"/>
      <c r="O750" s="551"/>
      <c r="P750" s="551"/>
      <c r="Q750" s="551"/>
      <c r="R750" s="551"/>
      <c r="S750" s="551"/>
      <c r="T750" s="551"/>
      <c r="U750" s="551"/>
      <c r="V750" s="551"/>
      <c r="W750" s="551"/>
      <c r="X750" s="551"/>
      <c r="Y750" s="551"/>
      <c r="Z750" s="551"/>
    </row>
    <row r="751" spans="1:26" ht="12.75" customHeight="1">
      <c r="A751" s="551"/>
      <c r="B751" s="551"/>
      <c r="C751" s="551"/>
      <c r="D751" s="551"/>
      <c r="E751" s="551"/>
      <c r="F751" s="551"/>
      <c r="G751" s="551"/>
      <c r="H751" s="551"/>
      <c r="I751" s="551"/>
      <c r="J751" s="551"/>
      <c r="K751" s="551"/>
      <c r="L751" s="551"/>
      <c r="M751" s="551"/>
      <c r="N751" s="551"/>
      <c r="O751" s="551"/>
      <c r="P751" s="551"/>
      <c r="Q751" s="551"/>
      <c r="R751" s="551"/>
      <c r="S751" s="551"/>
      <c r="T751" s="551"/>
      <c r="U751" s="551"/>
      <c r="V751" s="551"/>
      <c r="W751" s="551"/>
      <c r="X751" s="551"/>
      <c r="Y751" s="551"/>
      <c r="Z751" s="551"/>
    </row>
    <row r="752" spans="1:26" ht="12.75" customHeight="1">
      <c r="A752" s="551"/>
      <c r="B752" s="551"/>
      <c r="C752" s="551"/>
      <c r="D752" s="551"/>
      <c r="E752" s="551"/>
      <c r="F752" s="551"/>
      <c r="G752" s="551"/>
      <c r="H752" s="551"/>
      <c r="I752" s="551"/>
      <c r="J752" s="551"/>
      <c r="K752" s="551"/>
      <c r="L752" s="551"/>
      <c r="M752" s="551"/>
      <c r="N752" s="551"/>
      <c r="O752" s="551"/>
      <c r="P752" s="551"/>
      <c r="Q752" s="551"/>
      <c r="R752" s="551"/>
      <c r="S752" s="551"/>
      <c r="T752" s="551"/>
      <c r="U752" s="551"/>
      <c r="V752" s="551"/>
      <c r="W752" s="551"/>
      <c r="X752" s="551"/>
      <c r="Y752" s="551"/>
      <c r="Z752" s="551"/>
    </row>
    <row r="753" spans="1:26" ht="12.75" customHeight="1">
      <c r="A753" s="551"/>
      <c r="B753" s="551"/>
      <c r="C753" s="551"/>
      <c r="D753" s="551"/>
      <c r="E753" s="551"/>
      <c r="F753" s="551"/>
      <c r="G753" s="551"/>
      <c r="H753" s="551"/>
      <c r="I753" s="551"/>
      <c r="J753" s="551"/>
      <c r="K753" s="551"/>
      <c r="L753" s="551"/>
      <c r="M753" s="551"/>
      <c r="N753" s="551"/>
      <c r="O753" s="551"/>
      <c r="P753" s="551"/>
      <c r="Q753" s="551"/>
      <c r="R753" s="551"/>
      <c r="S753" s="551"/>
      <c r="T753" s="551"/>
      <c r="U753" s="551"/>
      <c r="V753" s="551"/>
      <c r="W753" s="551"/>
      <c r="X753" s="551"/>
      <c r="Y753" s="551"/>
      <c r="Z753" s="551"/>
    </row>
    <row r="754" spans="1:26" ht="12.75" customHeight="1">
      <c r="A754" s="551"/>
      <c r="B754" s="551"/>
      <c r="C754" s="551"/>
      <c r="D754" s="551"/>
      <c r="E754" s="551"/>
      <c r="F754" s="551"/>
      <c r="G754" s="551"/>
      <c r="H754" s="551"/>
      <c r="I754" s="551"/>
      <c r="J754" s="551"/>
      <c r="K754" s="551"/>
      <c r="L754" s="551"/>
      <c r="M754" s="551"/>
      <c r="N754" s="551"/>
      <c r="O754" s="551"/>
      <c r="P754" s="551"/>
      <c r="Q754" s="551"/>
      <c r="R754" s="551"/>
      <c r="S754" s="551"/>
      <c r="T754" s="551"/>
      <c r="U754" s="551"/>
      <c r="V754" s="551"/>
      <c r="W754" s="551"/>
      <c r="X754" s="551"/>
      <c r="Y754" s="551"/>
      <c r="Z754" s="551"/>
    </row>
    <row r="755" spans="1:26" ht="12.75" customHeight="1">
      <c r="A755" s="551"/>
      <c r="B755" s="551"/>
      <c r="C755" s="551"/>
      <c r="D755" s="551"/>
      <c r="E755" s="551"/>
      <c r="F755" s="551"/>
      <c r="G755" s="551"/>
      <c r="H755" s="551"/>
      <c r="I755" s="551"/>
      <c r="J755" s="551"/>
      <c r="K755" s="551"/>
      <c r="L755" s="551"/>
      <c r="M755" s="551"/>
      <c r="N755" s="551"/>
      <c r="O755" s="551"/>
      <c r="P755" s="551"/>
      <c r="Q755" s="551"/>
      <c r="R755" s="551"/>
      <c r="S755" s="551"/>
      <c r="T755" s="551"/>
      <c r="U755" s="551"/>
      <c r="V755" s="551"/>
      <c r="W755" s="551"/>
      <c r="X755" s="551"/>
      <c r="Y755" s="551"/>
      <c r="Z755" s="551"/>
    </row>
    <row r="756" spans="1:26" ht="12.75" customHeight="1">
      <c r="A756" s="551"/>
      <c r="B756" s="551"/>
      <c r="C756" s="551"/>
      <c r="D756" s="551"/>
      <c r="E756" s="551"/>
      <c r="F756" s="551"/>
      <c r="G756" s="551"/>
      <c r="H756" s="551"/>
      <c r="I756" s="551"/>
      <c r="J756" s="551"/>
      <c r="K756" s="551"/>
      <c r="L756" s="551"/>
      <c r="M756" s="551"/>
      <c r="N756" s="551"/>
      <c r="O756" s="551"/>
      <c r="P756" s="551"/>
      <c r="Q756" s="551"/>
      <c r="R756" s="551"/>
      <c r="S756" s="551"/>
      <c r="T756" s="551"/>
      <c r="U756" s="551"/>
      <c r="V756" s="551"/>
      <c r="W756" s="551"/>
      <c r="X756" s="551"/>
      <c r="Y756" s="551"/>
      <c r="Z756" s="551"/>
    </row>
    <row r="757" spans="1:26" ht="12.75" customHeight="1">
      <c r="A757" s="551"/>
      <c r="B757" s="551"/>
      <c r="C757" s="551"/>
      <c r="D757" s="551"/>
      <c r="E757" s="551"/>
      <c r="F757" s="551"/>
      <c r="G757" s="551"/>
      <c r="H757" s="551"/>
      <c r="I757" s="551"/>
      <c r="J757" s="551"/>
      <c r="K757" s="551"/>
      <c r="L757" s="551"/>
      <c r="M757" s="551"/>
      <c r="N757" s="551"/>
      <c r="O757" s="551"/>
      <c r="P757" s="551"/>
      <c r="Q757" s="551"/>
      <c r="R757" s="551"/>
      <c r="S757" s="551"/>
      <c r="T757" s="551"/>
      <c r="U757" s="551"/>
      <c r="V757" s="551"/>
      <c r="W757" s="551"/>
      <c r="X757" s="551"/>
      <c r="Y757" s="551"/>
      <c r="Z757" s="551"/>
    </row>
    <row r="758" spans="1:26" ht="12.75" customHeight="1">
      <c r="A758" s="551"/>
      <c r="B758" s="551"/>
      <c r="C758" s="551"/>
      <c r="D758" s="551"/>
      <c r="E758" s="551"/>
      <c r="F758" s="551"/>
      <c r="G758" s="551"/>
      <c r="H758" s="551"/>
      <c r="I758" s="551"/>
      <c r="J758" s="551"/>
      <c r="K758" s="551"/>
      <c r="L758" s="551"/>
      <c r="M758" s="551"/>
      <c r="N758" s="551"/>
      <c r="O758" s="551"/>
      <c r="P758" s="551"/>
      <c r="Q758" s="551"/>
      <c r="R758" s="551"/>
      <c r="S758" s="551"/>
      <c r="T758" s="551"/>
      <c r="U758" s="551"/>
      <c r="V758" s="551"/>
      <c r="W758" s="551"/>
      <c r="X758" s="551"/>
      <c r="Y758" s="551"/>
      <c r="Z758" s="551"/>
    </row>
    <row r="759" spans="1:26" ht="12.75" customHeight="1">
      <c r="A759" s="551"/>
      <c r="B759" s="551"/>
      <c r="C759" s="551"/>
      <c r="D759" s="551"/>
      <c r="E759" s="551"/>
      <c r="F759" s="551"/>
      <c r="G759" s="551"/>
      <c r="H759" s="551"/>
      <c r="I759" s="551"/>
      <c r="J759" s="551"/>
      <c r="K759" s="551"/>
      <c r="L759" s="551"/>
      <c r="M759" s="551"/>
      <c r="N759" s="551"/>
      <c r="O759" s="551"/>
      <c r="P759" s="551"/>
      <c r="Q759" s="551"/>
      <c r="R759" s="551"/>
      <c r="S759" s="551"/>
      <c r="T759" s="551"/>
      <c r="U759" s="551"/>
      <c r="V759" s="551"/>
      <c r="W759" s="551"/>
      <c r="X759" s="551"/>
      <c r="Y759" s="551"/>
      <c r="Z759" s="551"/>
    </row>
    <row r="760" spans="1:26" ht="12.75" customHeight="1">
      <c r="A760" s="551"/>
      <c r="B760" s="551"/>
      <c r="C760" s="551"/>
      <c r="D760" s="551"/>
      <c r="E760" s="551"/>
      <c r="F760" s="551"/>
      <c r="G760" s="551"/>
      <c r="H760" s="551"/>
      <c r="I760" s="551"/>
      <c r="J760" s="551"/>
      <c r="K760" s="551"/>
      <c r="L760" s="551"/>
      <c r="M760" s="551"/>
      <c r="N760" s="551"/>
      <c r="O760" s="551"/>
      <c r="P760" s="551"/>
      <c r="Q760" s="551"/>
      <c r="R760" s="551"/>
      <c r="S760" s="551"/>
      <c r="T760" s="551"/>
      <c r="U760" s="551"/>
      <c r="V760" s="551"/>
      <c r="W760" s="551"/>
      <c r="X760" s="551"/>
      <c r="Y760" s="551"/>
      <c r="Z760" s="551"/>
    </row>
    <row r="761" spans="1:26" ht="12.75" customHeight="1">
      <c r="A761" s="551"/>
      <c r="B761" s="551"/>
      <c r="C761" s="551"/>
      <c r="D761" s="551"/>
      <c r="E761" s="551"/>
      <c r="F761" s="551"/>
      <c r="G761" s="551"/>
      <c r="H761" s="551"/>
      <c r="I761" s="551"/>
      <c r="J761" s="551"/>
      <c r="K761" s="551"/>
      <c r="L761" s="551"/>
      <c r="M761" s="551"/>
      <c r="N761" s="551"/>
      <c r="O761" s="551"/>
      <c r="P761" s="551"/>
      <c r="Q761" s="551"/>
      <c r="R761" s="551"/>
      <c r="S761" s="551"/>
      <c r="T761" s="551"/>
      <c r="U761" s="551"/>
      <c r="V761" s="551"/>
      <c r="W761" s="551"/>
      <c r="X761" s="551"/>
      <c r="Y761" s="551"/>
      <c r="Z761" s="551"/>
    </row>
    <row r="762" spans="1:26" ht="12.75" customHeight="1">
      <c r="A762" s="551"/>
      <c r="B762" s="551"/>
      <c r="C762" s="551"/>
      <c r="D762" s="551"/>
      <c r="E762" s="551"/>
      <c r="F762" s="551"/>
      <c r="G762" s="551"/>
      <c r="H762" s="551"/>
      <c r="I762" s="551"/>
      <c r="J762" s="551"/>
      <c r="K762" s="551"/>
      <c r="L762" s="551"/>
      <c r="M762" s="551"/>
      <c r="N762" s="551"/>
      <c r="O762" s="551"/>
      <c r="P762" s="551"/>
      <c r="Q762" s="551"/>
      <c r="R762" s="551"/>
      <c r="S762" s="551"/>
      <c r="T762" s="551"/>
      <c r="U762" s="551"/>
      <c r="V762" s="551"/>
      <c r="W762" s="551"/>
      <c r="X762" s="551"/>
      <c r="Y762" s="551"/>
      <c r="Z762" s="551"/>
    </row>
    <row r="763" spans="1:26" ht="12.75" customHeight="1">
      <c r="A763" s="551"/>
      <c r="B763" s="551"/>
      <c r="C763" s="551"/>
      <c r="D763" s="551"/>
      <c r="E763" s="551"/>
      <c r="F763" s="551"/>
      <c r="G763" s="551"/>
      <c r="H763" s="551"/>
      <c r="I763" s="551"/>
      <c r="J763" s="551"/>
      <c r="K763" s="551"/>
      <c r="L763" s="551"/>
      <c r="M763" s="551"/>
      <c r="N763" s="551"/>
      <c r="O763" s="551"/>
      <c r="P763" s="551"/>
      <c r="Q763" s="551"/>
      <c r="R763" s="551"/>
      <c r="S763" s="551"/>
      <c r="T763" s="551"/>
      <c r="U763" s="551"/>
      <c r="V763" s="551"/>
      <c r="W763" s="551"/>
      <c r="X763" s="551"/>
      <c r="Y763" s="551"/>
      <c r="Z763" s="551"/>
    </row>
    <row r="764" spans="1:26" ht="12.75" customHeight="1">
      <c r="A764" s="551"/>
      <c r="B764" s="551"/>
      <c r="C764" s="551"/>
      <c r="D764" s="551"/>
      <c r="E764" s="551"/>
      <c r="F764" s="551"/>
      <c r="G764" s="551"/>
      <c r="H764" s="551"/>
      <c r="I764" s="551"/>
      <c r="J764" s="551"/>
      <c r="K764" s="551"/>
      <c r="L764" s="551"/>
      <c r="M764" s="551"/>
      <c r="N764" s="551"/>
      <c r="O764" s="551"/>
      <c r="P764" s="551"/>
      <c r="Q764" s="551"/>
      <c r="R764" s="551"/>
      <c r="S764" s="551"/>
      <c r="T764" s="551"/>
      <c r="U764" s="551"/>
      <c r="V764" s="551"/>
      <c r="W764" s="551"/>
      <c r="X764" s="551"/>
      <c r="Y764" s="551"/>
      <c r="Z764" s="551"/>
    </row>
    <row r="765" spans="1:26" ht="12.75" customHeight="1">
      <c r="A765" s="551"/>
      <c r="B765" s="551"/>
      <c r="C765" s="551"/>
      <c r="D765" s="551"/>
      <c r="E765" s="551"/>
      <c r="F765" s="551"/>
      <c r="G765" s="551"/>
      <c r="H765" s="551"/>
      <c r="I765" s="551"/>
      <c r="J765" s="551"/>
      <c r="K765" s="551"/>
      <c r="L765" s="551"/>
      <c r="M765" s="551"/>
      <c r="N765" s="551"/>
      <c r="O765" s="551"/>
      <c r="P765" s="551"/>
      <c r="Q765" s="551"/>
      <c r="R765" s="551"/>
      <c r="S765" s="551"/>
      <c r="T765" s="551"/>
      <c r="U765" s="551"/>
      <c r="V765" s="551"/>
      <c r="W765" s="551"/>
      <c r="X765" s="551"/>
      <c r="Y765" s="551"/>
      <c r="Z765" s="551"/>
    </row>
    <row r="766" spans="1:26" ht="12.75" customHeight="1">
      <c r="A766" s="551"/>
      <c r="B766" s="551"/>
      <c r="C766" s="551"/>
      <c r="D766" s="551"/>
      <c r="E766" s="551"/>
      <c r="F766" s="551"/>
      <c r="G766" s="551"/>
      <c r="H766" s="551"/>
      <c r="I766" s="551"/>
      <c r="J766" s="551"/>
      <c r="K766" s="551"/>
      <c r="L766" s="551"/>
      <c r="M766" s="551"/>
      <c r="N766" s="551"/>
      <c r="O766" s="551"/>
      <c r="P766" s="551"/>
      <c r="Q766" s="551"/>
      <c r="R766" s="551"/>
      <c r="S766" s="551"/>
      <c r="T766" s="551"/>
      <c r="U766" s="551"/>
      <c r="V766" s="551"/>
      <c r="W766" s="551"/>
      <c r="X766" s="551"/>
      <c r="Y766" s="551"/>
      <c r="Z766" s="551"/>
    </row>
    <row r="767" spans="1:26" ht="12.75" customHeight="1">
      <c r="A767" s="551"/>
      <c r="B767" s="551"/>
      <c r="C767" s="551"/>
      <c r="D767" s="551"/>
      <c r="E767" s="551"/>
      <c r="F767" s="551"/>
      <c r="G767" s="551"/>
      <c r="H767" s="551"/>
      <c r="I767" s="551"/>
      <c r="J767" s="551"/>
      <c r="K767" s="551"/>
      <c r="L767" s="551"/>
      <c r="M767" s="551"/>
      <c r="N767" s="551"/>
      <c r="O767" s="551"/>
      <c r="P767" s="551"/>
      <c r="Q767" s="551"/>
      <c r="R767" s="551"/>
      <c r="S767" s="551"/>
      <c r="T767" s="551"/>
      <c r="U767" s="551"/>
      <c r="V767" s="551"/>
      <c r="W767" s="551"/>
      <c r="X767" s="551"/>
      <c r="Y767" s="551"/>
      <c r="Z767" s="551"/>
    </row>
    <row r="768" spans="1:26" ht="12.75" customHeight="1">
      <c r="A768" s="551"/>
      <c r="B768" s="551"/>
      <c r="C768" s="551"/>
      <c r="D768" s="551"/>
      <c r="E768" s="551"/>
      <c r="F768" s="551"/>
      <c r="G768" s="551"/>
      <c r="H768" s="551"/>
      <c r="I768" s="551"/>
      <c r="J768" s="551"/>
      <c r="K768" s="551"/>
      <c r="L768" s="551"/>
      <c r="M768" s="551"/>
      <c r="N768" s="551"/>
      <c r="O768" s="551"/>
      <c r="P768" s="551"/>
      <c r="Q768" s="551"/>
      <c r="R768" s="551"/>
      <c r="S768" s="551"/>
      <c r="T768" s="551"/>
      <c r="U768" s="551"/>
      <c r="V768" s="551"/>
      <c r="W768" s="551"/>
      <c r="X768" s="551"/>
      <c r="Y768" s="551"/>
      <c r="Z768" s="551"/>
    </row>
    <row r="769" spans="1:26" ht="12.75" customHeight="1">
      <c r="A769" s="551"/>
      <c r="B769" s="551"/>
      <c r="C769" s="551"/>
      <c r="D769" s="551"/>
      <c r="E769" s="551"/>
      <c r="F769" s="551"/>
      <c r="G769" s="551"/>
      <c r="H769" s="551"/>
      <c r="I769" s="551"/>
      <c r="J769" s="551"/>
      <c r="K769" s="551"/>
      <c r="L769" s="551"/>
      <c r="M769" s="551"/>
      <c r="N769" s="551"/>
      <c r="O769" s="551"/>
      <c r="P769" s="551"/>
      <c r="Q769" s="551"/>
      <c r="R769" s="551"/>
      <c r="S769" s="551"/>
      <c r="T769" s="551"/>
      <c r="U769" s="551"/>
      <c r="V769" s="551"/>
      <c r="W769" s="551"/>
      <c r="X769" s="551"/>
      <c r="Y769" s="551"/>
      <c r="Z769" s="551"/>
    </row>
    <row r="770" spans="1:26" ht="12.75" customHeight="1">
      <c r="A770" s="551"/>
      <c r="B770" s="551"/>
      <c r="C770" s="551"/>
      <c r="D770" s="551"/>
      <c r="E770" s="551"/>
      <c r="F770" s="551"/>
      <c r="G770" s="551"/>
      <c r="H770" s="551"/>
      <c r="I770" s="551"/>
      <c r="J770" s="551"/>
      <c r="K770" s="551"/>
      <c r="L770" s="551"/>
      <c r="M770" s="551"/>
      <c r="N770" s="551"/>
      <c r="O770" s="551"/>
      <c r="P770" s="551"/>
      <c r="Q770" s="551"/>
      <c r="R770" s="551"/>
      <c r="S770" s="551"/>
      <c r="T770" s="551"/>
      <c r="U770" s="551"/>
      <c r="V770" s="551"/>
      <c r="W770" s="551"/>
      <c r="X770" s="551"/>
      <c r="Y770" s="551"/>
      <c r="Z770" s="551"/>
    </row>
    <row r="771" spans="1:26" ht="12.75" customHeight="1">
      <c r="A771" s="551"/>
      <c r="B771" s="551"/>
      <c r="C771" s="551"/>
      <c r="D771" s="551"/>
      <c r="E771" s="551"/>
      <c r="F771" s="551"/>
      <c r="G771" s="551"/>
      <c r="H771" s="551"/>
      <c r="I771" s="551"/>
      <c r="J771" s="551"/>
      <c r="K771" s="551"/>
      <c r="L771" s="551"/>
      <c r="M771" s="551"/>
      <c r="N771" s="551"/>
      <c r="O771" s="551"/>
      <c r="P771" s="551"/>
      <c r="Q771" s="551"/>
      <c r="R771" s="551"/>
      <c r="S771" s="551"/>
      <c r="T771" s="551"/>
      <c r="U771" s="551"/>
      <c r="V771" s="551"/>
      <c r="W771" s="551"/>
      <c r="X771" s="551"/>
      <c r="Y771" s="551"/>
      <c r="Z771" s="551"/>
    </row>
    <row r="772" spans="1:26" ht="12.75" customHeight="1">
      <c r="A772" s="551"/>
      <c r="B772" s="551"/>
      <c r="C772" s="551"/>
      <c r="D772" s="551"/>
      <c r="E772" s="551"/>
      <c r="F772" s="551"/>
      <c r="G772" s="551"/>
      <c r="H772" s="551"/>
      <c r="I772" s="551"/>
      <c r="J772" s="551"/>
      <c r="K772" s="551"/>
      <c r="L772" s="551"/>
      <c r="M772" s="551"/>
      <c r="N772" s="551"/>
      <c r="O772" s="551"/>
      <c r="P772" s="551"/>
      <c r="Q772" s="551"/>
      <c r="R772" s="551"/>
      <c r="S772" s="551"/>
      <c r="T772" s="551"/>
      <c r="U772" s="551"/>
      <c r="V772" s="551"/>
      <c r="W772" s="551"/>
      <c r="X772" s="551"/>
      <c r="Y772" s="551"/>
      <c r="Z772" s="551"/>
    </row>
    <row r="773" spans="1:26" ht="12.75" customHeight="1">
      <c r="A773" s="551"/>
      <c r="B773" s="551"/>
      <c r="C773" s="551"/>
      <c r="D773" s="551"/>
      <c r="E773" s="551"/>
      <c r="F773" s="551"/>
      <c r="G773" s="551"/>
      <c r="H773" s="551"/>
      <c r="I773" s="551"/>
      <c r="J773" s="551"/>
      <c r="K773" s="551"/>
      <c r="L773" s="551"/>
      <c r="M773" s="551"/>
      <c r="N773" s="551"/>
      <c r="O773" s="551"/>
      <c r="P773" s="551"/>
      <c r="Q773" s="551"/>
      <c r="R773" s="551"/>
      <c r="S773" s="551"/>
      <c r="T773" s="551"/>
      <c r="U773" s="551"/>
      <c r="V773" s="551"/>
      <c r="W773" s="551"/>
      <c r="X773" s="551"/>
      <c r="Y773" s="551"/>
      <c r="Z773" s="551"/>
    </row>
    <row r="774" spans="1:26" ht="12.75" customHeight="1">
      <c r="A774" s="551"/>
      <c r="B774" s="551"/>
      <c r="C774" s="551"/>
      <c r="D774" s="551"/>
      <c r="E774" s="551"/>
      <c r="F774" s="551"/>
      <c r="G774" s="551"/>
      <c r="H774" s="551"/>
      <c r="I774" s="551"/>
      <c r="J774" s="551"/>
      <c r="K774" s="551"/>
      <c r="L774" s="551"/>
      <c r="M774" s="551"/>
      <c r="N774" s="551"/>
      <c r="O774" s="551"/>
      <c r="P774" s="551"/>
      <c r="Q774" s="551"/>
      <c r="R774" s="551"/>
      <c r="S774" s="551"/>
      <c r="T774" s="551"/>
      <c r="U774" s="551"/>
      <c r="V774" s="551"/>
      <c r="W774" s="551"/>
      <c r="X774" s="551"/>
      <c r="Y774" s="551"/>
      <c r="Z774" s="551"/>
    </row>
    <row r="775" spans="1:26" ht="12.75" customHeight="1">
      <c r="A775" s="551"/>
      <c r="B775" s="551"/>
      <c r="C775" s="551"/>
      <c r="D775" s="551"/>
      <c r="E775" s="551"/>
      <c r="F775" s="551"/>
      <c r="G775" s="551"/>
      <c r="H775" s="551"/>
      <c r="I775" s="551"/>
      <c r="J775" s="551"/>
      <c r="K775" s="551"/>
      <c r="L775" s="551"/>
      <c r="M775" s="551"/>
      <c r="N775" s="551"/>
      <c r="O775" s="551"/>
      <c r="P775" s="551"/>
      <c r="Q775" s="551"/>
      <c r="R775" s="551"/>
      <c r="S775" s="551"/>
      <c r="T775" s="551"/>
      <c r="U775" s="551"/>
      <c r="V775" s="551"/>
      <c r="W775" s="551"/>
      <c r="X775" s="551"/>
      <c r="Y775" s="551"/>
      <c r="Z775" s="551"/>
    </row>
    <row r="776" spans="1:26" ht="12.75" customHeight="1">
      <c r="A776" s="551"/>
      <c r="B776" s="551"/>
      <c r="C776" s="551"/>
      <c r="D776" s="551"/>
      <c r="E776" s="551"/>
      <c r="F776" s="551"/>
      <c r="G776" s="551"/>
      <c r="H776" s="551"/>
      <c r="I776" s="551"/>
      <c r="J776" s="551"/>
      <c r="K776" s="551"/>
      <c r="L776" s="551"/>
      <c r="M776" s="551"/>
      <c r="N776" s="551"/>
      <c r="O776" s="551"/>
      <c r="P776" s="551"/>
      <c r="Q776" s="551"/>
      <c r="R776" s="551"/>
      <c r="S776" s="551"/>
      <c r="T776" s="551"/>
      <c r="U776" s="551"/>
      <c r="V776" s="551"/>
      <c r="W776" s="551"/>
      <c r="X776" s="551"/>
      <c r="Y776" s="551"/>
      <c r="Z776" s="551"/>
    </row>
    <row r="777" spans="1:26" ht="12.75" customHeight="1">
      <c r="A777" s="551"/>
      <c r="B777" s="551"/>
      <c r="C777" s="551"/>
      <c r="D777" s="551"/>
      <c r="E777" s="551"/>
      <c r="F777" s="551"/>
      <c r="G777" s="551"/>
      <c r="H777" s="551"/>
      <c r="I777" s="551"/>
      <c r="J777" s="551"/>
      <c r="K777" s="551"/>
      <c r="L777" s="551"/>
      <c r="M777" s="551"/>
      <c r="N777" s="551"/>
      <c r="O777" s="551"/>
      <c r="P777" s="551"/>
      <c r="Q777" s="551"/>
      <c r="R777" s="551"/>
      <c r="S777" s="551"/>
      <c r="T777" s="551"/>
      <c r="U777" s="551"/>
      <c r="V777" s="551"/>
      <c r="W777" s="551"/>
      <c r="X777" s="551"/>
      <c r="Y777" s="551"/>
      <c r="Z777" s="551"/>
    </row>
    <row r="778" spans="1:26" ht="12.75" customHeight="1">
      <c r="A778" s="551"/>
      <c r="B778" s="551"/>
      <c r="C778" s="551"/>
      <c r="D778" s="551"/>
      <c r="E778" s="551"/>
      <c r="F778" s="551"/>
      <c r="G778" s="551"/>
      <c r="H778" s="551"/>
      <c r="I778" s="551"/>
      <c r="J778" s="551"/>
      <c r="K778" s="551"/>
      <c r="L778" s="551"/>
      <c r="M778" s="551"/>
      <c r="N778" s="551"/>
      <c r="O778" s="551"/>
      <c r="P778" s="551"/>
      <c r="Q778" s="551"/>
      <c r="R778" s="551"/>
      <c r="S778" s="551"/>
      <c r="T778" s="551"/>
      <c r="U778" s="551"/>
      <c r="V778" s="551"/>
      <c r="W778" s="551"/>
      <c r="X778" s="551"/>
      <c r="Y778" s="551"/>
      <c r="Z778" s="551"/>
    </row>
    <row r="779" spans="1:26" ht="12.75" customHeight="1">
      <c r="A779" s="551"/>
      <c r="B779" s="551"/>
      <c r="C779" s="551"/>
      <c r="D779" s="551"/>
      <c r="E779" s="551"/>
      <c r="F779" s="551"/>
      <c r="G779" s="551"/>
      <c r="H779" s="551"/>
      <c r="I779" s="551"/>
      <c r="J779" s="551"/>
      <c r="K779" s="551"/>
      <c r="L779" s="551"/>
      <c r="M779" s="551"/>
      <c r="N779" s="551"/>
      <c r="O779" s="551"/>
      <c r="P779" s="551"/>
      <c r="Q779" s="551"/>
      <c r="R779" s="551"/>
      <c r="S779" s="551"/>
      <c r="T779" s="551"/>
      <c r="U779" s="551"/>
      <c r="V779" s="551"/>
      <c r="W779" s="551"/>
      <c r="X779" s="551"/>
      <c r="Y779" s="551"/>
      <c r="Z779" s="551"/>
    </row>
    <row r="780" spans="1:26" ht="12.75" customHeight="1">
      <c r="A780" s="551"/>
      <c r="B780" s="551"/>
      <c r="C780" s="551"/>
      <c r="D780" s="551"/>
      <c r="E780" s="551"/>
      <c r="F780" s="551"/>
      <c r="G780" s="551"/>
      <c r="H780" s="551"/>
      <c r="I780" s="551"/>
      <c r="J780" s="551"/>
      <c r="K780" s="551"/>
      <c r="L780" s="551"/>
      <c r="M780" s="551"/>
      <c r="N780" s="551"/>
      <c r="O780" s="551"/>
      <c r="P780" s="551"/>
      <c r="Q780" s="551"/>
      <c r="R780" s="551"/>
      <c r="S780" s="551"/>
      <c r="T780" s="551"/>
      <c r="U780" s="551"/>
      <c r="V780" s="551"/>
      <c r="W780" s="551"/>
      <c r="X780" s="551"/>
      <c r="Y780" s="551"/>
      <c r="Z780" s="551"/>
    </row>
    <row r="781" spans="1:26" ht="12.75" customHeight="1">
      <c r="A781" s="551"/>
      <c r="B781" s="551"/>
      <c r="C781" s="551"/>
      <c r="D781" s="551"/>
      <c r="E781" s="551"/>
      <c r="F781" s="551"/>
      <c r="G781" s="551"/>
      <c r="H781" s="551"/>
      <c r="I781" s="551"/>
      <c r="J781" s="551"/>
      <c r="K781" s="551"/>
      <c r="L781" s="551"/>
      <c r="M781" s="551"/>
      <c r="N781" s="551"/>
      <c r="O781" s="551"/>
      <c r="P781" s="551"/>
      <c r="Q781" s="551"/>
      <c r="R781" s="551"/>
      <c r="S781" s="551"/>
      <c r="T781" s="551"/>
      <c r="U781" s="551"/>
      <c r="V781" s="551"/>
      <c r="W781" s="551"/>
      <c r="X781" s="551"/>
      <c r="Y781" s="551"/>
      <c r="Z781" s="551"/>
    </row>
    <row r="782" spans="1:26" ht="12.75" customHeight="1">
      <c r="A782" s="551"/>
      <c r="B782" s="551"/>
      <c r="C782" s="551"/>
      <c r="D782" s="551"/>
      <c r="E782" s="551"/>
      <c r="F782" s="551"/>
      <c r="G782" s="551"/>
      <c r="H782" s="551"/>
      <c r="I782" s="551"/>
      <c r="J782" s="551"/>
      <c r="K782" s="551"/>
      <c r="L782" s="551"/>
      <c r="M782" s="551"/>
      <c r="N782" s="551"/>
      <c r="O782" s="551"/>
      <c r="P782" s="551"/>
      <c r="Q782" s="551"/>
      <c r="R782" s="551"/>
      <c r="S782" s="551"/>
      <c r="T782" s="551"/>
      <c r="U782" s="551"/>
      <c r="V782" s="551"/>
      <c r="W782" s="551"/>
      <c r="X782" s="551"/>
      <c r="Y782" s="551"/>
      <c r="Z782" s="551"/>
    </row>
    <row r="783" spans="1:26" ht="12.75" customHeight="1">
      <c r="A783" s="551"/>
      <c r="B783" s="551"/>
      <c r="C783" s="551"/>
      <c r="D783" s="551"/>
      <c r="E783" s="551"/>
      <c r="F783" s="551"/>
      <c r="G783" s="551"/>
      <c r="H783" s="551"/>
      <c r="I783" s="551"/>
      <c r="J783" s="551"/>
      <c r="K783" s="551"/>
      <c r="L783" s="551"/>
      <c r="M783" s="551"/>
      <c r="N783" s="551"/>
      <c r="O783" s="551"/>
      <c r="P783" s="551"/>
      <c r="Q783" s="551"/>
      <c r="R783" s="551"/>
      <c r="S783" s="551"/>
      <c r="T783" s="551"/>
      <c r="U783" s="551"/>
      <c r="V783" s="551"/>
      <c r="W783" s="551"/>
      <c r="X783" s="551"/>
      <c r="Y783" s="551"/>
      <c r="Z783" s="551"/>
    </row>
    <row r="784" spans="1:26" ht="12.75" customHeight="1">
      <c r="A784" s="551"/>
      <c r="B784" s="551"/>
      <c r="C784" s="551"/>
      <c r="D784" s="551"/>
      <c r="E784" s="551"/>
      <c r="F784" s="551"/>
      <c r="G784" s="551"/>
      <c r="H784" s="551"/>
      <c r="I784" s="551"/>
      <c r="J784" s="551"/>
      <c r="K784" s="551"/>
      <c r="L784" s="551"/>
      <c r="M784" s="551"/>
      <c r="N784" s="551"/>
      <c r="O784" s="551"/>
      <c r="P784" s="551"/>
      <c r="Q784" s="551"/>
      <c r="R784" s="551"/>
      <c r="S784" s="551"/>
      <c r="T784" s="551"/>
      <c r="U784" s="551"/>
      <c r="V784" s="551"/>
      <c r="W784" s="551"/>
      <c r="X784" s="551"/>
      <c r="Y784" s="551"/>
      <c r="Z784" s="551"/>
    </row>
    <row r="785" spans="1:26" ht="12.75" customHeight="1">
      <c r="A785" s="551"/>
      <c r="B785" s="551"/>
      <c r="C785" s="551"/>
      <c r="D785" s="551"/>
      <c r="E785" s="551"/>
      <c r="F785" s="551"/>
      <c r="G785" s="551"/>
      <c r="H785" s="551"/>
      <c r="I785" s="551"/>
      <c r="J785" s="551"/>
      <c r="K785" s="551"/>
      <c r="L785" s="551"/>
      <c r="M785" s="551"/>
      <c r="N785" s="551"/>
      <c r="O785" s="551"/>
      <c r="P785" s="551"/>
      <c r="Q785" s="551"/>
      <c r="R785" s="551"/>
      <c r="S785" s="551"/>
      <c r="T785" s="551"/>
      <c r="U785" s="551"/>
      <c r="V785" s="551"/>
      <c r="W785" s="551"/>
      <c r="X785" s="551"/>
      <c r="Y785" s="551"/>
      <c r="Z785" s="551"/>
    </row>
    <row r="786" spans="1:26" ht="12.75" customHeight="1">
      <c r="A786" s="551"/>
      <c r="B786" s="551"/>
      <c r="C786" s="551"/>
      <c r="D786" s="551"/>
      <c r="E786" s="551"/>
      <c r="F786" s="551"/>
      <c r="G786" s="551"/>
      <c r="H786" s="551"/>
      <c r="I786" s="551"/>
      <c r="J786" s="551"/>
      <c r="K786" s="551"/>
      <c r="L786" s="551"/>
      <c r="M786" s="551"/>
      <c r="N786" s="551"/>
      <c r="O786" s="551"/>
      <c r="P786" s="551"/>
      <c r="Q786" s="551"/>
      <c r="R786" s="551"/>
      <c r="S786" s="551"/>
      <c r="T786" s="551"/>
      <c r="U786" s="551"/>
      <c r="V786" s="551"/>
      <c r="W786" s="551"/>
      <c r="X786" s="551"/>
      <c r="Y786" s="551"/>
      <c r="Z786" s="551"/>
    </row>
    <row r="787" spans="1:26" ht="12.75" customHeight="1">
      <c r="A787" s="551"/>
      <c r="B787" s="551"/>
      <c r="C787" s="551"/>
      <c r="D787" s="551"/>
      <c r="E787" s="551"/>
      <c r="F787" s="551"/>
      <c r="G787" s="551"/>
      <c r="H787" s="551"/>
      <c r="I787" s="551"/>
      <c r="J787" s="551"/>
      <c r="K787" s="551"/>
      <c r="L787" s="551"/>
      <c r="M787" s="551"/>
      <c r="N787" s="551"/>
      <c r="O787" s="551"/>
      <c r="P787" s="551"/>
      <c r="Q787" s="551"/>
      <c r="R787" s="551"/>
      <c r="S787" s="551"/>
      <c r="T787" s="551"/>
      <c r="U787" s="551"/>
      <c r="V787" s="551"/>
      <c r="W787" s="551"/>
      <c r="X787" s="551"/>
      <c r="Y787" s="551"/>
      <c r="Z787" s="551"/>
    </row>
    <row r="788" spans="1:26" ht="12.75" customHeight="1">
      <c r="A788" s="551"/>
      <c r="B788" s="551"/>
      <c r="C788" s="551"/>
      <c r="D788" s="551"/>
      <c r="E788" s="551"/>
      <c r="F788" s="551"/>
      <c r="G788" s="551"/>
      <c r="H788" s="551"/>
      <c r="I788" s="551"/>
      <c r="J788" s="551"/>
      <c r="K788" s="551"/>
      <c r="L788" s="551"/>
      <c r="M788" s="551"/>
      <c r="N788" s="551"/>
      <c r="O788" s="551"/>
      <c r="P788" s="551"/>
      <c r="Q788" s="551"/>
      <c r="R788" s="551"/>
      <c r="S788" s="551"/>
      <c r="T788" s="551"/>
      <c r="U788" s="551"/>
      <c r="V788" s="551"/>
      <c r="W788" s="551"/>
      <c r="X788" s="551"/>
      <c r="Y788" s="551"/>
      <c r="Z788" s="551"/>
    </row>
    <row r="789" spans="1:26" ht="12.75" customHeight="1">
      <c r="A789" s="551"/>
      <c r="B789" s="551"/>
      <c r="C789" s="551"/>
      <c r="D789" s="551"/>
      <c r="E789" s="551"/>
      <c r="F789" s="551"/>
      <c r="G789" s="551"/>
      <c r="H789" s="551"/>
      <c r="I789" s="551"/>
      <c r="J789" s="551"/>
      <c r="K789" s="551"/>
      <c r="L789" s="551"/>
      <c r="M789" s="551"/>
      <c r="N789" s="551"/>
      <c r="O789" s="551"/>
      <c r="P789" s="551"/>
      <c r="Q789" s="551"/>
      <c r="R789" s="551"/>
      <c r="S789" s="551"/>
      <c r="T789" s="551"/>
      <c r="U789" s="551"/>
      <c r="V789" s="551"/>
      <c r="W789" s="551"/>
      <c r="X789" s="551"/>
      <c r="Y789" s="551"/>
      <c r="Z789" s="551"/>
    </row>
    <row r="790" spans="1:26" ht="12.75" customHeight="1">
      <c r="A790" s="551"/>
      <c r="B790" s="551"/>
      <c r="C790" s="551"/>
      <c r="D790" s="551"/>
      <c r="E790" s="551"/>
      <c r="F790" s="551"/>
      <c r="G790" s="551"/>
      <c r="H790" s="551"/>
      <c r="I790" s="551"/>
      <c r="J790" s="551"/>
      <c r="K790" s="551"/>
      <c r="L790" s="551"/>
      <c r="M790" s="551"/>
      <c r="N790" s="551"/>
      <c r="O790" s="551"/>
      <c r="P790" s="551"/>
      <c r="Q790" s="551"/>
      <c r="R790" s="551"/>
      <c r="S790" s="551"/>
      <c r="T790" s="551"/>
      <c r="U790" s="551"/>
      <c r="V790" s="551"/>
      <c r="W790" s="551"/>
      <c r="X790" s="551"/>
      <c r="Y790" s="551"/>
      <c r="Z790" s="551"/>
    </row>
    <row r="791" spans="1:26" ht="12.75" customHeight="1">
      <c r="A791" s="551"/>
      <c r="B791" s="551"/>
      <c r="C791" s="551"/>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row>
    <row r="792" spans="1:26" ht="12.75" customHeight="1">
      <c r="A792" s="551"/>
      <c r="B792" s="551"/>
      <c r="C792" s="551"/>
      <c r="D792" s="551"/>
      <c r="E792" s="551"/>
      <c r="F792" s="551"/>
      <c r="G792" s="551"/>
      <c r="H792" s="551"/>
      <c r="I792" s="551"/>
      <c r="J792" s="551"/>
      <c r="K792" s="551"/>
      <c r="L792" s="551"/>
      <c r="M792" s="551"/>
      <c r="N792" s="551"/>
      <c r="O792" s="551"/>
      <c r="P792" s="551"/>
      <c r="Q792" s="551"/>
      <c r="R792" s="551"/>
      <c r="S792" s="551"/>
      <c r="T792" s="551"/>
      <c r="U792" s="551"/>
      <c r="V792" s="551"/>
      <c r="W792" s="551"/>
      <c r="X792" s="551"/>
      <c r="Y792" s="551"/>
      <c r="Z792" s="551"/>
    </row>
    <row r="793" spans="1:26" ht="12.75" customHeight="1">
      <c r="A793" s="551"/>
      <c r="B793" s="551"/>
      <c r="C793" s="551"/>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row>
    <row r="794" spans="1:26" ht="12.75" customHeight="1">
      <c r="A794" s="551"/>
      <c r="B794" s="551"/>
      <c r="C794" s="551"/>
      <c r="D794" s="551"/>
      <c r="E794" s="551"/>
      <c r="F794" s="551"/>
      <c r="G794" s="551"/>
      <c r="H794" s="551"/>
      <c r="I794" s="551"/>
      <c r="J794" s="551"/>
      <c r="K794" s="551"/>
      <c r="L794" s="551"/>
      <c r="M794" s="551"/>
      <c r="N794" s="551"/>
      <c r="O794" s="551"/>
      <c r="P794" s="551"/>
      <c r="Q794" s="551"/>
      <c r="R794" s="551"/>
      <c r="S794" s="551"/>
      <c r="T794" s="551"/>
      <c r="U794" s="551"/>
      <c r="V794" s="551"/>
      <c r="W794" s="551"/>
      <c r="X794" s="551"/>
      <c r="Y794" s="551"/>
      <c r="Z794" s="551"/>
    </row>
    <row r="795" spans="1:26" ht="12.75" customHeight="1">
      <c r="A795" s="55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row>
    <row r="796" spans="1:26" ht="12.75" customHeight="1">
      <c r="A796" s="551"/>
      <c r="B796" s="551"/>
      <c r="C796" s="551"/>
      <c r="D796" s="551"/>
      <c r="E796" s="551"/>
      <c r="F796" s="551"/>
      <c r="G796" s="551"/>
      <c r="H796" s="551"/>
      <c r="I796" s="551"/>
      <c r="J796" s="551"/>
      <c r="K796" s="551"/>
      <c r="L796" s="551"/>
      <c r="M796" s="551"/>
      <c r="N796" s="551"/>
      <c r="O796" s="551"/>
      <c r="P796" s="551"/>
      <c r="Q796" s="551"/>
      <c r="R796" s="551"/>
      <c r="S796" s="551"/>
      <c r="T796" s="551"/>
      <c r="U796" s="551"/>
      <c r="V796" s="551"/>
      <c r="W796" s="551"/>
      <c r="X796" s="551"/>
      <c r="Y796" s="551"/>
      <c r="Z796" s="551"/>
    </row>
    <row r="797" spans="1:26" ht="12.75" customHeight="1">
      <c r="A797" s="551"/>
      <c r="B797" s="551"/>
      <c r="C797" s="551"/>
      <c r="D797" s="551"/>
      <c r="E797" s="551"/>
      <c r="F797" s="551"/>
      <c r="G797" s="551"/>
      <c r="H797" s="551"/>
      <c r="I797" s="551"/>
      <c r="J797" s="551"/>
      <c r="K797" s="551"/>
      <c r="L797" s="551"/>
      <c r="M797" s="551"/>
      <c r="N797" s="551"/>
      <c r="O797" s="551"/>
      <c r="P797" s="551"/>
      <c r="Q797" s="551"/>
      <c r="R797" s="551"/>
      <c r="S797" s="551"/>
      <c r="T797" s="551"/>
      <c r="U797" s="551"/>
      <c r="V797" s="551"/>
      <c r="W797" s="551"/>
      <c r="X797" s="551"/>
      <c r="Y797" s="551"/>
      <c r="Z797" s="551"/>
    </row>
    <row r="798" spans="1:26" ht="12.75" customHeight="1">
      <c r="A798" s="551"/>
      <c r="B798" s="551"/>
      <c r="C798" s="551"/>
      <c r="D798" s="551"/>
      <c r="E798" s="551"/>
      <c r="F798" s="551"/>
      <c r="G798" s="551"/>
      <c r="H798" s="551"/>
      <c r="I798" s="551"/>
      <c r="J798" s="551"/>
      <c r="K798" s="551"/>
      <c r="L798" s="551"/>
      <c r="M798" s="551"/>
      <c r="N798" s="551"/>
      <c r="O798" s="551"/>
      <c r="P798" s="551"/>
      <c r="Q798" s="551"/>
      <c r="R798" s="551"/>
      <c r="S798" s="551"/>
      <c r="T798" s="551"/>
      <c r="U798" s="551"/>
      <c r="V798" s="551"/>
      <c r="W798" s="551"/>
      <c r="X798" s="551"/>
      <c r="Y798" s="551"/>
      <c r="Z798" s="551"/>
    </row>
    <row r="799" spans="1:26" ht="12.75" customHeight="1">
      <c r="A799" s="551"/>
      <c r="B799" s="551"/>
      <c r="C799" s="551"/>
      <c r="D799" s="551"/>
      <c r="E799" s="551"/>
      <c r="F799" s="551"/>
      <c r="G799" s="551"/>
      <c r="H799" s="551"/>
      <c r="I799" s="551"/>
      <c r="J799" s="551"/>
      <c r="K799" s="551"/>
      <c r="L799" s="551"/>
      <c r="M799" s="551"/>
      <c r="N799" s="551"/>
      <c r="O799" s="551"/>
      <c r="P799" s="551"/>
      <c r="Q799" s="551"/>
      <c r="R799" s="551"/>
      <c r="S799" s="551"/>
      <c r="T799" s="551"/>
      <c r="U799" s="551"/>
      <c r="V799" s="551"/>
      <c r="W799" s="551"/>
      <c r="X799" s="551"/>
      <c r="Y799" s="551"/>
      <c r="Z799" s="551"/>
    </row>
    <row r="800" spans="1:26" ht="12.75" customHeight="1">
      <c r="A800" s="551"/>
      <c r="B800" s="551"/>
      <c r="C800" s="551"/>
      <c r="D800" s="551"/>
      <c r="E800" s="551"/>
      <c r="F800" s="551"/>
      <c r="G800" s="551"/>
      <c r="H800" s="551"/>
      <c r="I800" s="551"/>
      <c r="J800" s="551"/>
      <c r="K800" s="551"/>
      <c r="L800" s="551"/>
      <c r="M800" s="551"/>
      <c r="N800" s="551"/>
      <c r="O800" s="551"/>
      <c r="P800" s="551"/>
      <c r="Q800" s="551"/>
      <c r="R800" s="551"/>
      <c r="S800" s="551"/>
      <c r="T800" s="551"/>
      <c r="U800" s="551"/>
      <c r="V800" s="551"/>
      <c r="W800" s="551"/>
      <c r="X800" s="551"/>
      <c r="Y800" s="551"/>
      <c r="Z800" s="551"/>
    </row>
    <row r="801" spans="1:26" ht="12.75" customHeight="1">
      <c r="A801" s="551"/>
      <c r="B801" s="551"/>
      <c r="C801" s="551"/>
      <c r="D801" s="551"/>
      <c r="E801" s="551"/>
      <c r="F801" s="551"/>
      <c r="G801" s="551"/>
      <c r="H801" s="551"/>
      <c r="I801" s="551"/>
      <c r="J801" s="551"/>
      <c r="K801" s="551"/>
      <c r="L801" s="551"/>
      <c r="M801" s="551"/>
      <c r="N801" s="551"/>
      <c r="O801" s="551"/>
      <c r="P801" s="551"/>
      <c r="Q801" s="551"/>
      <c r="R801" s="551"/>
      <c r="S801" s="551"/>
      <c r="T801" s="551"/>
      <c r="U801" s="551"/>
      <c r="V801" s="551"/>
      <c r="W801" s="551"/>
      <c r="X801" s="551"/>
      <c r="Y801" s="551"/>
      <c r="Z801" s="551"/>
    </row>
    <row r="802" spans="1:26" ht="12.75" customHeight="1">
      <c r="A802" s="551"/>
      <c r="B802" s="551"/>
      <c r="C802" s="551"/>
      <c r="D802" s="551"/>
      <c r="E802" s="551"/>
      <c r="F802" s="551"/>
      <c r="G802" s="551"/>
      <c r="H802" s="551"/>
      <c r="I802" s="551"/>
      <c r="J802" s="551"/>
      <c r="K802" s="551"/>
      <c r="L802" s="551"/>
      <c r="M802" s="551"/>
      <c r="N802" s="551"/>
      <c r="O802" s="551"/>
      <c r="P802" s="551"/>
      <c r="Q802" s="551"/>
      <c r="R802" s="551"/>
      <c r="S802" s="551"/>
      <c r="T802" s="551"/>
      <c r="U802" s="551"/>
      <c r="V802" s="551"/>
      <c r="W802" s="551"/>
      <c r="X802" s="551"/>
      <c r="Y802" s="551"/>
      <c r="Z802" s="551"/>
    </row>
    <row r="803" spans="1:26" ht="12.75" customHeight="1">
      <c r="A803" s="551"/>
      <c r="B803" s="551"/>
      <c r="C803" s="551"/>
      <c r="D803" s="551"/>
      <c r="E803" s="551"/>
      <c r="F803" s="551"/>
      <c r="G803" s="551"/>
      <c r="H803" s="551"/>
      <c r="I803" s="551"/>
      <c r="J803" s="551"/>
      <c r="K803" s="551"/>
      <c r="L803" s="551"/>
      <c r="M803" s="551"/>
      <c r="N803" s="551"/>
      <c r="O803" s="551"/>
      <c r="P803" s="551"/>
      <c r="Q803" s="551"/>
      <c r="R803" s="551"/>
      <c r="S803" s="551"/>
      <c r="T803" s="551"/>
      <c r="U803" s="551"/>
      <c r="V803" s="551"/>
      <c r="W803" s="551"/>
      <c r="X803" s="551"/>
      <c r="Y803" s="551"/>
      <c r="Z803" s="551"/>
    </row>
    <row r="804" spans="1:26" ht="12.75" customHeight="1">
      <c r="A804" s="551"/>
      <c r="B804" s="551"/>
      <c r="C804" s="551"/>
      <c r="D804" s="551"/>
      <c r="E804" s="551"/>
      <c r="F804" s="551"/>
      <c r="G804" s="551"/>
      <c r="H804" s="551"/>
      <c r="I804" s="551"/>
      <c r="J804" s="551"/>
      <c r="K804" s="551"/>
      <c r="L804" s="551"/>
      <c r="M804" s="551"/>
      <c r="N804" s="551"/>
      <c r="O804" s="551"/>
      <c r="P804" s="551"/>
      <c r="Q804" s="551"/>
      <c r="R804" s="551"/>
      <c r="S804" s="551"/>
      <c r="T804" s="551"/>
      <c r="U804" s="551"/>
      <c r="V804" s="551"/>
      <c r="W804" s="551"/>
      <c r="X804" s="551"/>
      <c r="Y804" s="551"/>
      <c r="Z804" s="551"/>
    </row>
    <row r="805" spans="1:26" ht="12.75" customHeight="1">
      <c r="A805" s="551"/>
      <c r="B805" s="551"/>
      <c r="C805" s="551"/>
      <c r="D805" s="551"/>
      <c r="E805" s="551"/>
      <c r="F805" s="551"/>
      <c r="G805" s="551"/>
      <c r="H805" s="551"/>
      <c r="I805" s="551"/>
      <c r="J805" s="551"/>
      <c r="K805" s="551"/>
      <c r="L805" s="551"/>
      <c r="M805" s="551"/>
      <c r="N805" s="551"/>
      <c r="O805" s="551"/>
      <c r="P805" s="551"/>
      <c r="Q805" s="551"/>
      <c r="R805" s="551"/>
      <c r="S805" s="551"/>
      <c r="T805" s="551"/>
      <c r="U805" s="551"/>
      <c r="V805" s="551"/>
      <c r="W805" s="551"/>
      <c r="X805" s="551"/>
      <c r="Y805" s="551"/>
      <c r="Z805" s="551"/>
    </row>
    <row r="806" spans="1:26" ht="12.75" customHeight="1">
      <c r="A806" s="551"/>
      <c r="B806" s="551"/>
      <c r="C806" s="551"/>
      <c r="D806" s="551"/>
      <c r="E806" s="551"/>
      <c r="F806" s="551"/>
      <c r="G806" s="551"/>
      <c r="H806" s="551"/>
      <c r="I806" s="551"/>
      <c r="J806" s="551"/>
      <c r="K806" s="551"/>
      <c r="L806" s="551"/>
      <c r="M806" s="551"/>
      <c r="N806" s="551"/>
      <c r="O806" s="551"/>
      <c r="P806" s="551"/>
      <c r="Q806" s="551"/>
      <c r="R806" s="551"/>
      <c r="S806" s="551"/>
      <c r="T806" s="551"/>
      <c r="U806" s="551"/>
      <c r="V806" s="551"/>
      <c r="W806" s="551"/>
      <c r="X806" s="551"/>
      <c r="Y806" s="551"/>
      <c r="Z806" s="551"/>
    </row>
    <row r="807" spans="1:26" ht="12.75" customHeight="1">
      <c r="A807" s="551"/>
      <c r="B807" s="551"/>
      <c r="C807" s="551"/>
      <c r="D807" s="551"/>
      <c r="E807" s="551"/>
      <c r="F807" s="551"/>
      <c r="G807" s="551"/>
      <c r="H807" s="551"/>
      <c r="I807" s="551"/>
      <c r="J807" s="551"/>
      <c r="K807" s="551"/>
      <c r="L807" s="551"/>
      <c r="M807" s="551"/>
      <c r="N807" s="551"/>
      <c r="O807" s="551"/>
      <c r="P807" s="551"/>
      <c r="Q807" s="551"/>
      <c r="R807" s="551"/>
      <c r="S807" s="551"/>
      <c r="T807" s="551"/>
      <c r="U807" s="551"/>
      <c r="V807" s="551"/>
      <c r="W807" s="551"/>
      <c r="X807" s="551"/>
      <c r="Y807" s="551"/>
      <c r="Z807" s="551"/>
    </row>
    <row r="808" spans="1:26" ht="12.75" customHeight="1">
      <c r="A808" s="551"/>
      <c r="B808" s="551"/>
      <c r="C808" s="551"/>
      <c r="D808" s="551"/>
      <c r="E808" s="551"/>
      <c r="F808" s="551"/>
      <c r="G808" s="551"/>
      <c r="H808" s="551"/>
      <c r="I808" s="551"/>
      <c r="J808" s="551"/>
      <c r="K808" s="551"/>
      <c r="L808" s="551"/>
      <c r="M808" s="551"/>
      <c r="N808" s="551"/>
      <c r="O808" s="551"/>
      <c r="P808" s="551"/>
      <c r="Q808" s="551"/>
      <c r="R808" s="551"/>
      <c r="S808" s="551"/>
      <c r="T808" s="551"/>
      <c r="U808" s="551"/>
      <c r="V808" s="551"/>
      <c r="W808" s="551"/>
      <c r="X808" s="551"/>
      <c r="Y808" s="551"/>
      <c r="Z808" s="551"/>
    </row>
    <row r="809" spans="1:26" ht="12.75" customHeight="1">
      <c r="A809" s="551"/>
      <c r="B809" s="551"/>
      <c r="C809" s="551"/>
      <c r="D809" s="551"/>
      <c r="E809" s="551"/>
      <c r="F809" s="551"/>
      <c r="G809" s="551"/>
      <c r="H809" s="551"/>
      <c r="I809" s="551"/>
      <c r="J809" s="551"/>
      <c r="K809" s="551"/>
      <c r="L809" s="551"/>
      <c r="M809" s="551"/>
      <c r="N809" s="551"/>
      <c r="O809" s="551"/>
      <c r="P809" s="551"/>
      <c r="Q809" s="551"/>
      <c r="R809" s="551"/>
      <c r="S809" s="551"/>
      <c r="T809" s="551"/>
      <c r="U809" s="551"/>
      <c r="V809" s="551"/>
      <c r="W809" s="551"/>
      <c r="X809" s="551"/>
      <c r="Y809" s="551"/>
      <c r="Z809" s="551"/>
    </row>
    <row r="810" spans="1:26" ht="12.75" customHeight="1">
      <c r="A810" s="551"/>
      <c r="B810" s="551"/>
      <c r="C810" s="551"/>
      <c r="D810" s="551"/>
      <c r="E810" s="551"/>
      <c r="F810" s="551"/>
      <c r="G810" s="551"/>
      <c r="H810" s="551"/>
      <c r="I810" s="551"/>
      <c r="J810" s="551"/>
      <c r="K810" s="551"/>
      <c r="L810" s="551"/>
      <c r="M810" s="551"/>
      <c r="N810" s="551"/>
      <c r="O810" s="551"/>
      <c r="P810" s="551"/>
      <c r="Q810" s="551"/>
      <c r="R810" s="551"/>
      <c r="S810" s="551"/>
      <c r="T810" s="551"/>
      <c r="U810" s="551"/>
      <c r="V810" s="551"/>
      <c r="W810" s="551"/>
      <c r="X810" s="551"/>
      <c r="Y810" s="551"/>
      <c r="Z810" s="551"/>
    </row>
    <row r="811" spans="1:26" ht="12.75" customHeight="1">
      <c r="A811" s="551"/>
      <c r="B811" s="551"/>
      <c r="C811" s="551"/>
      <c r="D811" s="551"/>
      <c r="E811" s="551"/>
      <c r="F811" s="551"/>
      <c r="G811" s="551"/>
      <c r="H811" s="551"/>
      <c r="I811" s="551"/>
      <c r="J811" s="551"/>
      <c r="K811" s="551"/>
      <c r="L811" s="551"/>
      <c r="M811" s="551"/>
      <c r="N811" s="551"/>
      <c r="O811" s="551"/>
      <c r="P811" s="551"/>
      <c r="Q811" s="551"/>
      <c r="R811" s="551"/>
      <c r="S811" s="551"/>
      <c r="T811" s="551"/>
      <c r="U811" s="551"/>
      <c r="V811" s="551"/>
      <c r="W811" s="551"/>
      <c r="X811" s="551"/>
      <c r="Y811" s="551"/>
      <c r="Z811" s="551"/>
    </row>
    <row r="812" spans="1:26" ht="12.75" customHeight="1">
      <c r="A812" s="551"/>
      <c r="B812" s="551"/>
      <c r="C812" s="551"/>
      <c r="D812" s="551"/>
      <c r="E812" s="551"/>
      <c r="F812" s="551"/>
      <c r="G812" s="551"/>
      <c r="H812" s="551"/>
      <c r="I812" s="551"/>
      <c r="J812" s="551"/>
      <c r="K812" s="551"/>
      <c r="L812" s="551"/>
      <c r="M812" s="551"/>
      <c r="N812" s="551"/>
      <c r="O812" s="551"/>
      <c r="P812" s="551"/>
      <c r="Q812" s="551"/>
      <c r="R812" s="551"/>
      <c r="S812" s="551"/>
      <c r="T812" s="551"/>
      <c r="U812" s="551"/>
      <c r="V812" s="551"/>
      <c r="W812" s="551"/>
      <c r="X812" s="551"/>
      <c r="Y812" s="551"/>
      <c r="Z812" s="551"/>
    </row>
    <row r="813" spans="1:26" ht="12.75" customHeight="1">
      <c r="A813" s="551"/>
      <c r="B813" s="551"/>
      <c r="C813" s="551"/>
      <c r="D813" s="551"/>
      <c r="E813" s="551"/>
      <c r="F813" s="551"/>
      <c r="G813" s="551"/>
      <c r="H813" s="551"/>
      <c r="I813" s="551"/>
      <c r="J813" s="551"/>
      <c r="K813" s="551"/>
      <c r="L813" s="551"/>
      <c r="M813" s="551"/>
      <c r="N813" s="551"/>
      <c r="O813" s="551"/>
      <c r="P813" s="551"/>
      <c r="Q813" s="551"/>
      <c r="R813" s="551"/>
      <c r="S813" s="551"/>
      <c r="T813" s="551"/>
      <c r="U813" s="551"/>
      <c r="V813" s="551"/>
      <c r="W813" s="551"/>
      <c r="X813" s="551"/>
      <c r="Y813" s="551"/>
      <c r="Z813" s="551"/>
    </row>
    <row r="814" spans="1:26" ht="12.75" customHeight="1">
      <c r="A814" s="551"/>
      <c r="B814" s="551"/>
      <c r="C814" s="551"/>
      <c r="D814" s="551"/>
      <c r="E814" s="551"/>
      <c r="F814" s="551"/>
      <c r="G814" s="551"/>
      <c r="H814" s="551"/>
      <c r="I814" s="551"/>
      <c r="J814" s="551"/>
      <c r="K814" s="551"/>
      <c r="L814" s="551"/>
      <c r="M814" s="551"/>
      <c r="N814" s="551"/>
      <c r="O814" s="551"/>
      <c r="P814" s="551"/>
      <c r="Q814" s="551"/>
      <c r="R814" s="551"/>
      <c r="S814" s="551"/>
      <c r="T814" s="551"/>
      <c r="U814" s="551"/>
      <c r="V814" s="551"/>
      <c r="W814" s="551"/>
      <c r="X814" s="551"/>
      <c r="Y814" s="551"/>
      <c r="Z814" s="551"/>
    </row>
    <row r="815" spans="1:26" ht="12.75" customHeight="1">
      <c r="A815" s="551"/>
      <c r="B815" s="551"/>
      <c r="C815" s="551"/>
      <c r="D815" s="551"/>
      <c r="E815" s="551"/>
      <c r="F815" s="551"/>
      <c r="G815" s="551"/>
      <c r="H815" s="551"/>
      <c r="I815" s="551"/>
      <c r="J815" s="551"/>
      <c r="K815" s="551"/>
      <c r="L815" s="551"/>
      <c r="M815" s="551"/>
      <c r="N815" s="551"/>
      <c r="O815" s="551"/>
      <c r="P815" s="551"/>
      <c r="Q815" s="551"/>
      <c r="R815" s="551"/>
      <c r="S815" s="551"/>
      <c r="T815" s="551"/>
      <c r="U815" s="551"/>
      <c r="V815" s="551"/>
      <c r="W815" s="551"/>
      <c r="X815" s="551"/>
      <c r="Y815" s="551"/>
      <c r="Z815" s="551"/>
    </row>
    <row r="816" spans="1:26" ht="12.75" customHeight="1">
      <c r="A816" s="551"/>
      <c r="B816" s="551"/>
      <c r="C816" s="551"/>
      <c r="D816" s="551"/>
      <c r="E816" s="551"/>
      <c r="F816" s="551"/>
      <c r="G816" s="551"/>
      <c r="H816" s="551"/>
      <c r="I816" s="551"/>
      <c r="J816" s="551"/>
      <c r="K816" s="551"/>
      <c r="L816" s="551"/>
      <c r="M816" s="551"/>
      <c r="N816" s="551"/>
      <c r="O816" s="551"/>
      <c r="P816" s="551"/>
      <c r="Q816" s="551"/>
      <c r="R816" s="551"/>
      <c r="S816" s="551"/>
      <c r="T816" s="551"/>
      <c r="U816" s="551"/>
      <c r="V816" s="551"/>
      <c r="W816" s="551"/>
      <c r="X816" s="551"/>
      <c r="Y816" s="551"/>
      <c r="Z816" s="551"/>
    </row>
    <row r="817" spans="1:26" ht="12.75" customHeight="1">
      <c r="A817" s="551"/>
      <c r="B817" s="551"/>
      <c r="C817" s="551"/>
      <c r="D817" s="551"/>
      <c r="E817" s="551"/>
      <c r="F817" s="551"/>
      <c r="G817" s="551"/>
      <c r="H817" s="551"/>
      <c r="I817" s="551"/>
      <c r="J817" s="551"/>
      <c r="K817" s="551"/>
      <c r="L817" s="551"/>
      <c r="M817" s="551"/>
      <c r="N817" s="551"/>
      <c r="O817" s="551"/>
      <c r="P817" s="551"/>
      <c r="Q817" s="551"/>
      <c r="R817" s="551"/>
      <c r="S817" s="551"/>
      <c r="T817" s="551"/>
      <c r="U817" s="551"/>
      <c r="V817" s="551"/>
      <c r="W817" s="551"/>
      <c r="X817" s="551"/>
      <c r="Y817" s="551"/>
      <c r="Z817" s="551"/>
    </row>
    <row r="818" spans="1:26" ht="12.75" customHeight="1">
      <c r="A818" s="551"/>
      <c r="B818" s="551"/>
      <c r="C818" s="551"/>
      <c r="D818" s="551"/>
      <c r="E818" s="551"/>
      <c r="F818" s="551"/>
      <c r="G818" s="551"/>
      <c r="H818" s="551"/>
      <c r="I818" s="551"/>
      <c r="J818" s="551"/>
      <c r="K818" s="551"/>
      <c r="L818" s="551"/>
      <c r="M818" s="551"/>
      <c r="N818" s="551"/>
      <c r="O818" s="551"/>
      <c r="P818" s="551"/>
      <c r="Q818" s="551"/>
      <c r="R818" s="551"/>
      <c r="S818" s="551"/>
      <c r="T818" s="551"/>
      <c r="U818" s="551"/>
      <c r="V818" s="551"/>
      <c r="W818" s="551"/>
      <c r="X818" s="551"/>
      <c r="Y818" s="551"/>
      <c r="Z818" s="551"/>
    </row>
    <row r="819" spans="1:26" ht="12.75" customHeight="1">
      <c r="A819" s="551"/>
      <c r="B819" s="551"/>
      <c r="C819" s="551"/>
      <c r="D819" s="551"/>
      <c r="E819" s="551"/>
      <c r="F819" s="551"/>
      <c r="G819" s="551"/>
      <c r="H819" s="551"/>
      <c r="I819" s="551"/>
      <c r="J819" s="551"/>
      <c r="K819" s="551"/>
      <c r="L819" s="551"/>
      <c r="M819" s="551"/>
      <c r="N819" s="551"/>
      <c r="O819" s="551"/>
      <c r="P819" s="551"/>
      <c r="Q819" s="551"/>
      <c r="R819" s="551"/>
      <c r="S819" s="551"/>
      <c r="T819" s="551"/>
      <c r="U819" s="551"/>
      <c r="V819" s="551"/>
      <c r="W819" s="551"/>
      <c r="X819" s="551"/>
      <c r="Y819" s="551"/>
      <c r="Z819" s="551"/>
    </row>
    <row r="820" spans="1:26" ht="12.75" customHeight="1">
      <c r="A820" s="551"/>
      <c r="B820" s="551"/>
      <c r="C820" s="551"/>
      <c r="D820" s="551"/>
      <c r="E820" s="551"/>
      <c r="F820" s="551"/>
      <c r="G820" s="551"/>
      <c r="H820" s="551"/>
      <c r="I820" s="551"/>
      <c r="J820" s="551"/>
      <c r="K820" s="551"/>
      <c r="L820" s="551"/>
      <c r="M820" s="551"/>
      <c r="N820" s="551"/>
      <c r="O820" s="551"/>
      <c r="P820" s="551"/>
      <c r="Q820" s="551"/>
      <c r="R820" s="551"/>
      <c r="S820" s="551"/>
      <c r="T820" s="551"/>
      <c r="U820" s="551"/>
      <c r="V820" s="551"/>
      <c r="W820" s="551"/>
      <c r="X820" s="551"/>
      <c r="Y820" s="551"/>
      <c r="Z820" s="551"/>
    </row>
    <row r="821" spans="1:26" ht="12.75" customHeight="1">
      <c r="A821" s="551"/>
      <c r="B821" s="551"/>
      <c r="C821" s="551"/>
      <c r="D821" s="551"/>
      <c r="E821" s="551"/>
      <c r="F821" s="551"/>
      <c r="G821" s="551"/>
      <c r="H821" s="551"/>
      <c r="I821" s="551"/>
      <c r="J821" s="551"/>
      <c r="K821" s="551"/>
      <c r="L821" s="551"/>
      <c r="M821" s="551"/>
      <c r="N821" s="551"/>
      <c r="O821" s="551"/>
      <c r="P821" s="551"/>
      <c r="Q821" s="551"/>
      <c r="R821" s="551"/>
      <c r="S821" s="551"/>
      <c r="T821" s="551"/>
      <c r="U821" s="551"/>
      <c r="V821" s="551"/>
      <c r="W821" s="551"/>
      <c r="X821" s="551"/>
      <c r="Y821" s="551"/>
      <c r="Z821" s="551"/>
    </row>
    <row r="822" spans="1:26" ht="12.75" customHeight="1">
      <c r="A822" s="551"/>
      <c r="B822" s="551"/>
      <c r="C822" s="551"/>
      <c r="D822" s="551"/>
      <c r="E822" s="551"/>
      <c r="F822" s="551"/>
      <c r="G822" s="551"/>
      <c r="H822" s="551"/>
      <c r="I822" s="551"/>
      <c r="J822" s="551"/>
      <c r="K822" s="551"/>
      <c r="L822" s="551"/>
      <c r="M822" s="551"/>
      <c r="N822" s="551"/>
      <c r="O822" s="551"/>
      <c r="P822" s="551"/>
      <c r="Q822" s="551"/>
      <c r="R822" s="551"/>
      <c r="S822" s="551"/>
      <c r="T822" s="551"/>
      <c r="U822" s="551"/>
      <c r="V822" s="551"/>
      <c r="W822" s="551"/>
      <c r="X822" s="551"/>
      <c r="Y822" s="551"/>
      <c r="Z822" s="551"/>
    </row>
    <row r="823" spans="1:26" ht="12.75" customHeight="1">
      <c r="A823" s="551"/>
      <c r="B823" s="551"/>
      <c r="C823" s="551"/>
      <c r="D823" s="551"/>
      <c r="E823" s="551"/>
      <c r="F823" s="551"/>
      <c r="G823" s="551"/>
      <c r="H823" s="551"/>
      <c r="I823" s="551"/>
      <c r="J823" s="551"/>
      <c r="K823" s="551"/>
      <c r="L823" s="551"/>
      <c r="M823" s="551"/>
      <c r="N823" s="551"/>
      <c r="O823" s="551"/>
      <c r="P823" s="551"/>
      <c r="Q823" s="551"/>
      <c r="R823" s="551"/>
      <c r="S823" s="551"/>
      <c r="T823" s="551"/>
      <c r="U823" s="551"/>
      <c r="V823" s="551"/>
      <c r="W823" s="551"/>
      <c r="X823" s="551"/>
      <c r="Y823" s="551"/>
      <c r="Z823" s="551"/>
    </row>
    <row r="824" spans="1:26" ht="12.75" customHeight="1">
      <c r="A824" s="551"/>
      <c r="B824" s="551"/>
      <c r="C824" s="551"/>
      <c r="D824" s="551"/>
      <c r="E824" s="551"/>
      <c r="F824" s="551"/>
      <c r="G824" s="551"/>
      <c r="H824" s="551"/>
      <c r="I824" s="551"/>
      <c r="J824" s="551"/>
      <c r="K824" s="551"/>
      <c r="L824" s="551"/>
      <c r="M824" s="551"/>
      <c r="N824" s="551"/>
      <c r="O824" s="551"/>
      <c r="P824" s="551"/>
      <c r="Q824" s="551"/>
      <c r="R824" s="551"/>
      <c r="S824" s="551"/>
      <c r="T824" s="551"/>
      <c r="U824" s="551"/>
      <c r="V824" s="551"/>
      <c r="W824" s="551"/>
      <c r="X824" s="551"/>
      <c r="Y824" s="551"/>
      <c r="Z824" s="551"/>
    </row>
    <row r="825" spans="1:26" ht="12.75" customHeight="1">
      <c r="A825" s="551"/>
      <c r="B825" s="551"/>
      <c r="C825" s="551"/>
      <c r="D825" s="551"/>
      <c r="E825" s="551"/>
      <c r="F825" s="551"/>
      <c r="G825" s="551"/>
      <c r="H825" s="551"/>
      <c r="I825" s="551"/>
      <c r="J825" s="551"/>
      <c r="K825" s="551"/>
      <c r="L825" s="551"/>
      <c r="M825" s="551"/>
      <c r="N825" s="551"/>
      <c r="O825" s="551"/>
      <c r="P825" s="551"/>
      <c r="Q825" s="551"/>
      <c r="R825" s="551"/>
      <c r="S825" s="551"/>
      <c r="T825" s="551"/>
      <c r="U825" s="551"/>
      <c r="V825" s="551"/>
      <c r="W825" s="551"/>
      <c r="X825" s="551"/>
      <c r="Y825" s="551"/>
      <c r="Z825" s="551"/>
    </row>
    <row r="826" spans="1:26" ht="12.75" customHeight="1">
      <c r="A826" s="551"/>
      <c r="B826" s="551"/>
      <c r="C826" s="551"/>
      <c r="D826" s="551"/>
      <c r="E826" s="551"/>
      <c r="F826" s="551"/>
      <c r="G826" s="551"/>
      <c r="H826" s="551"/>
      <c r="I826" s="551"/>
      <c r="J826" s="551"/>
      <c r="K826" s="551"/>
      <c r="L826" s="551"/>
      <c r="M826" s="551"/>
      <c r="N826" s="551"/>
      <c r="O826" s="551"/>
      <c r="P826" s="551"/>
      <c r="Q826" s="551"/>
      <c r="R826" s="551"/>
      <c r="S826" s="551"/>
      <c r="T826" s="551"/>
      <c r="U826" s="551"/>
      <c r="V826" s="551"/>
      <c r="W826" s="551"/>
      <c r="X826" s="551"/>
      <c r="Y826" s="551"/>
      <c r="Z826" s="551"/>
    </row>
    <row r="827" spans="1:26" ht="12.75" customHeight="1">
      <c r="A827" s="551"/>
      <c r="B827" s="551"/>
      <c r="C827" s="551"/>
      <c r="D827" s="551"/>
      <c r="E827" s="551"/>
      <c r="F827" s="551"/>
      <c r="G827" s="551"/>
      <c r="H827" s="551"/>
      <c r="I827" s="551"/>
      <c r="J827" s="551"/>
      <c r="K827" s="551"/>
      <c r="L827" s="551"/>
      <c r="M827" s="551"/>
      <c r="N827" s="551"/>
      <c r="O827" s="551"/>
      <c r="P827" s="551"/>
      <c r="Q827" s="551"/>
      <c r="R827" s="551"/>
      <c r="S827" s="551"/>
      <c r="T827" s="551"/>
      <c r="U827" s="551"/>
      <c r="V827" s="551"/>
      <c r="W827" s="551"/>
      <c r="X827" s="551"/>
      <c r="Y827" s="551"/>
      <c r="Z827" s="551"/>
    </row>
    <row r="828" spans="1:26" ht="12.75" customHeight="1">
      <c r="A828" s="551"/>
      <c r="B828" s="551"/>
      <c r="C828" s="551"/>
      <c r="D828" s="551"/>
      <c r="E828" s="551"/>
      <c r="F828" s="551"/>
      <c r="G828" s="551"/>
      <c r="H828" s="551"/>
      <c r="I828" s="551"/>
      <c r="J828" s="551"/>
      <c r="K828" s="551"/>
      <c r="L828" s="551"/>
      <c r="M828" s="551"/>
      <c r="N828" s="551"/>
      <c r="O828" s="551"/>
      <c r="P828" s="551"/>
      <c r="Q828" s="551"/>
      <c r="R828" s="551"/>
      <c r="S828" s="551"/>
      <c r="T828" s="551"/>
      <c r="U828" s="551"/>
      <c r="V828" s="551"/>
      <c r="W828" s="551"/>
      <c r="X828" s="551"/>
      <c r="Y828" s="551"/>
      <c r="Z828" s="551"/>
    </row>
    <row r="829" spans="1:26" ht="12.75" customHeight="1">
      <c r="A829" s="551"/>
      <c r="B829" s="551"/>
      <c r="C829" s="551"/>
      <c r="D829" s="551"/>
      <c r="E829" s="551"/>
      <c r="F829" s="551"/>
      <c r="G829" s="551"/>
      <c r="H829" s="551"/>
      <c r="I829" s="551"/>
      <c r="J829" s="551"/>
      <c r="K829" s="551"/>
      <c r="L829" s="551"/>
      <c r="M829" s="551"/>
      <c r="N829" s="551"/>
      <c r="O829" s="551"/>
      <c r="P829" s="551"/>
      <c r="Q829" s="551"/>
      <c r="R829" s="551"/>
      <c r="S829" s="551"/>
      <c r="T829" s="551"/>
      <c r="U829" s="551"/>
      <c r="V829" s="551"/>
      <c r="W829" s="551"/>
      <c r="X829" s="551"/>
      <c r="Y829" s="551"/>
      <c r="Z829" s="551"/>
    </row>
    <row r="830" spans="1:26" ht="12.75" customHeight="1">
      <c r="A830" s="551"/>
      <c r="B830" s="551"/>
      <c r="C830" s="551"/>
      <c r="D830" s="551"/>
      <c r="E830" s="551"/>
      <c r="F830" s="551"/>
      <c r="G830" s="551"/>
      <c r="H830" s="551"/>
      <c r="I830" s="551"/>
      <c r="J830" s="551"/>
      <c r="K830" s="551"/>
      <c r="L830" s="551"/>
      <c r="M830" s="551"/>
      <c r="N830" s="551"/>
      <c r="O830" s="551"/>
      <c r="P830" s="551"/>
      <c r="Q830" s="551"/>
      <c r="R830" s="551"/>
      <c r="S830" s="551"/>
      <c r="T830" s="551"/>
      <c r="U830" s="551"/>
      <c r="V830" s="551"/>
      <c r="W830" s="551"/>
      <c r="X830" s="551"/>
      <c r="Y830" s="551"/>
      <c r="Z830" s="551"/>
    </row>
    <row r="831" spans="1:26" ht="12.75" customHeight="1">
      <c r="A831" s="551"/>
      <c r="B831" s="551"/>
      <c r="C831" s="551"/>
      <c r="D831" s="551"/>
      <c r="E831" s="551"/>
      <c r="F831" s="551"/>
      <c r="G831" s="551"/>
      <c r="H831" s="551"/>
      <c r="I831" s="551"/>
      <c r="J831" s="551"/>
      <c r="K831" s="551"/>
      <c r="L831" s="551"/>
      <c r="M831" s="551"/>
      <c r="N831" s="551"/>
      <c r="O831" s="551"/>
      <c r="P831" s="551"/>
      <c r="Q831" s="551"/>
      <c r="R831" s="551"/>
      <c r="S831" s="551"/>
      <c r="T831" s="551"/>
      <c r="U831" s="551"/>
      <c r="V831" s="551"/>
      <c r="W831" s="551"/>
      <c r="X831" s="551"/>
      <c r="Y831" s="551"/>
      <c r="Z831" s="551"/>
    </row>
    <row r="832" spans="1:26" ht="12.75" customHeight="1">
      <c r="A832" s="551"/>
      <c r="B832" s="551"/>
      <c r="C832" s="551"/>
      <c r="D832" s="551"/>
      <c r="E832" s="551"/>
      <c r="F832" s="551"/>
      <c r="G832" s="551"/>
      <c r="H832" s="551"/>
      <c r="I832" s="551"/>
      <c r="J832" s="551"/>
      <c r="K832" s="551"/>
      <c r="L832" s="551"/>
      <c r="M832" s="551"/>
      <c r="N832" s="551"/>
      <c r="O832" s="551"/>
      <c r="P832" s="551"/>
      <c r="Q832" s="551"/>
      <c r="R832" s="551"/>
      <c r="S832" s="551"/>
      <c r="T832" s="551"/>
      <c r="U832" s="551"/>
      <c r="V832" s="551"/>
      <c r="W832" s="551"/>
      <c r="X832" s="551"/>
      <c r="Y832" s="551"/>
      <c r="Z832" s="551"/>
    </row>
    <row r="833" spans="1:26" ht="12.75" customHeight="1">
      <c r="A833" s="551"/>
      <c r="B833" s="551"/>
      <c r="C833" s="551"/>
      <c r="D833" s="551"/>
      <c r="E833" s="551"/>
      <c r="F833" s="551"/>
      <c r="G833" s="551"/>
      <c r="H833" s="551"/>
      <c r="I833" s="551"/>
      <c r="J833" s="551"/>
      <c r="K833" s="551"/>
      <c r="L833" s="551"/>
      <c r="M833" s="551"/>
      <c r="N833" s="551"/>
      <c r="O833" s="551"/>
      <c r="P833" s="551"/>
      <c r="Q833" s="551"/>
      <c r="R833" s="551"/>
      <c r="S833" s="551"/>
      <c r="T833" s="551"/>
      <c r="U833" s="551"/>
      <c r="V833" s="551"/>
      <c r="W833" s="551"/>
      <c r="X833" s="551"/>
      <c r="Y833" s="551"/>
      <c r="Z833" s="551"/>
    </row>
    <row r="834" spans="1:26" ht="12.75" customHeight="1">
      <c r="A834" s="551"/>
      <c r="B834" s="551"/>
      <c r="C834" s="551"/>
      <c r="D834" s="551"/>
      <c r="E834" s="551"/>
      <c r="F834" s="551"/>
      <c r="G834" s="551"/>
      <c r="H834" s="551"/>
      <c r="I834" s="551"/>
      <c r="J834" s="551"/>
      <c r="K834" s="551"/>
      <c r="L834" s="551"/>
      <c r="M834" s="551"/>
      <c r="N834" s="551"/>
      <c r="O834" s="551"/>
      <c r="P834" s="551"/>
      <c r="Q834" s="551"/>
      <c r="R834" s="551"/>
      <c r="S834" s="551"/>
      <c r="T834" s="551"/>
      <c r="U834" s="551"/>
      <c r="V834" s="551"/>
      <c r="W834" s="551"/>
      <c r="X834" s="551"/>
      <c r="Y834" s="551"/>
      <c r="Z834" s="551"/>
    </row>
    <row r="835" spans="1:26" ht="12.75" customHeight="1">
      <c r="A835" s="551"/>
      <c r="B835" s="551"/>
      <c r="C835" s="551"/>
      <c r="D835" s="551"/>
      <c r="E835" s="551"/>
      <c r="F835" s="551"/>
      <c r="G835" s="551"/>
      <c r="H835" s="551"/>
      <c r="I835" s="551"/>
      <c r="J835" s="551"/>
      <c r="K835" s="551"/>
      <c r="L835" s="551"/>
      <c r="M835" s="551"/>
      <c r="N835" s="551"/>
      <c r="O835" s="551"/>
      <c r="P835" s="551"/>
      <c r="Q835" s="551"/>
      <c r="R835" s="551"/>
      <c r="S835" s="551"/>
      <c r="T835" s="551"/>
      <c r="U835" s="551"/>
      <c r="V835" s="551"/>
      <c r="W835" s="551"/>
      <c r="X835" s="551"/>
      <c r="Y835" s="551"/>
      <c r="Z835" s="551"/>
    </row>
    <row r="836" spans="1:26" ht="12.75" customHeight="1">
      <c r="A836" s="551"/>
      <c r="B836" s="551"/>
      <c r="C836" s="551"/>
      <c r="D836" s="551"/>
      <c r="E836" s="551"/>
      <c r="F836" s="551"/>
      <c r="G836" s="551"/>
      <c r="H836" s="551"/>
      <c r="I836" s="551"/>
      <c r="J836" s="551"/>
      <c r="K836" s="551"/>
      <c r="L836" s="551"/>
      <c r="M836" s="551"/>
      <c r="N836" s="551"/>
      <c r="O836" s="551"/>
      <c r="P836" s="551"/>
      <c r="Q836" s="551"/>
      <c r="R836" s="551"/>
      <c r="S836" s="551"/>
      <c r="T836" s="551"/>
      <c r="U836" s="551"/>
      <c r="V836" s="551"/>
      <c r="W836" s="551"/>
      <c r="X836" s="551"/>
      <c r="Y836" s="551"/>
      <c r="Z836" s="551"/>
    </row>
    <row r="837" spans="1:26" ht="12.75" customHeight="1">
      <c r="A837" s="551"/>
      <c r="B837" s="551"/>
      <c r="C837" s="551"/>
      <c r="D837" s="551"/>
      <c r="E837" s="551"/>
      <c r="F837" s="551"/>
      <c r="G837" s="551"/>
      <c r="H837" s="551"/>
      <c r="I837" s="551"/>
      <c r="J837" s="551"/>
      <c r="K837" s="551"/>
      <c r="L837" s="551"/>
      <c r="M837" s="551"/>
      <c r="N837" s="551"/>
      <c r="O837" s="551"/>
      <c r="P837" s="551"/>
      <c r="Q837" s="551"/>
      <c r="R837" s="551"/>
      <c r="S837" s="551"/>
      <c r="T837" s="551"/>
      <c r="U837" s="551"/>
      <c r="V837" s="551"/>
      <c r="W837" s="551"/>
      <c r="X837" s="551"/>
      <c r="Y837" s="551"/>
      <c r="Z837" s="551"/>
    </row>
    <row r="838" spans="1:26" ht="12.75" customHeight="1">
      <c r="A838" s="551"/>
      <c r="B838" s="551"/>
      <c r="C838" s="551"/>
      <c r="D838" s="551"/>
      <c r="E838" s="551"/>
      <c r="F838" s="551"/>
      <c r="G838" s="551"/>
      <c r="H838" s="551"/>
      <c r="I838" s="551"/>
      <c r="J838" s="551"/>
      <c r="K838" s="551"/>
      <c r="L838" s="551"/>
      <c r="M838" s="551"/>
      <c r="N838" s="551"/>
      <c r="O838" s="551"/>
      <c r="P838" s="551"/>
      <c r="Q838" s="551"/>
      <c r="R838" s="551"/>
      <c r="S838" s="551"/>
      <c r="T838" s="551"/>
      <c r="U838" s="551"/>
      <c r="V838" s="551"/>
      <c r="W838" s="551"/>
      <c r="X838" s="551"/>
      <c r="Y838" s="551"/>
      <c r="Z838" s="551"/>
    </row>
    <row r="839" spans="1:26" ht="12.75" customHeight="1">
      <c r="A839" s="551"/>
      <c r="B839" s="551"/>
      <c r="C839" s="551"/>
      <c r="D839" s="551"/>
      <c r="E839" s="551"/>
      <c r="F839" s="551"/>
      <c r="G839" s="551"/>
      <c r="H839" s="551"/>
      <c r="I839" s="551"/>
      <c r="J839" s="551"/>
      <c r="K839" s="551"/>
      <c r="L839" s="551"/>
      <c r="M839" s="551"/>
      <c r="N839" s="551"/>
      <c r="O839" s="551"/>
      <c r="P839" s="551"/>
      <c r="Q839" s="551"/>
      <c r="R839" s="551"/>
      <c r="S839" s="551"/>
      <c r="T839" s="551"/>
      <c r="U839" s="551"/>
      <c r="V839" s="551"/>
      <c r="W839" s="551"/>
      <c r="X839" s="551"/>
      <c r="Y839" s="551"/>
      <c r="Z839" s="551"/>
    </row>
    <row r="840" spans="1:26" ht="12.75" customHeight="1">
      <c r="A840" s="551"/>
      <c r="B840" s="551"/>
      <c r="C840" s="551"/>
      <c r="D840" s="551"/>
      <c r="E840" s="551"/>
      <c r="F840" s="551"/>
      <c r="G840" s="551"/>
      <c r="H840" s="551"/>
      <c r="I840" s="551"/>
      <c r="J840" s="551"/>
      <c r="K840" s="551"/>
      <c r="L840" s="551"/>
      <c r="M840" s="551"/>
      <c r="N840" s="551"/>
      <c r="O840" s="551"/>
      <c r="P840" s="551"/>
      <c r="Q840" s="551"/>
      <c r="R840" s="551"/>
      <c r="S840" s="551"/>
      <c r="T840" s="551"/>
      <c r="U840" s="551"/>
      <c r="V840" s="551"/>
      <c r="W840" s="551"/>
      <c r="X840" s="551"/>
      <c r="Y840" s="551"/>
      <c r="Z840" s="551"/>
    </row>
    <row r="841" spans="1:26" ht="12.75" customHeight="1">
      <c r="A841" s="551"/>
      <c r="B841" s="551"/>
      <c r="C841" s="551"/>
      <c r="D841" s="551"/>
      <c r="E841" s="551"/>
      <c r="F841" s="551"/>
      <c r="G841" s="551"/>
      <c r="H841" s="551"/>
      <c r="I841" s="551"/>
      <c r="J841" s="551"/>
      <c r="K841" s="551"/>
      <c r="L841" s="551"/>
      <c r="M841" s="551"/>
      <c r="N841" s="551"/>
      <c r="O841" s="551"/>
      <c r="P841" s="551"/>
      <c r="Q841" s="551"/>
      <c r="R841" s="551"/>
      <c r="S841" s="551"/>
      <c r="T841" s="551"/>
      <c r="U841" s="551"/>
      <c r="V841" s="551"/>
      <c r="W841" s="551"/>
      <c r="X841" s="551"/>
      <c r="Y841" s="551"/>
      <c r="Z841" s="551"/>
    </row>
    <row r="842" spans="1:26" ht="12.75" customHeight="1">
      <c r="A842" s="551"/>
      <c r="B842" s="551"/>
      <c r="C842" s="551"/>
      <c r="D842" s="551"/>
      <c r="E842" s="551"/>
      <c r="F842" s="551"/>
      <c r="G842" s="551"/>
      <c r="H842" s="551"/>
      <c r="I842" s="551"/>
      <c r="J842" s="551"/>
      <c r="K842" s="551"/>
      <c r="L842" s="551"/>
      <c r="M842" s="551"/>
      <c r="N842" s="551"/>
      <c r="O842" s="551"/>
      <c r="P842" s="551"/>
      <c r="Q842" s="551"/>
      <c r="R842" s="551"/>
      <c r="S842" s="551"/>
      <c r="T842" s="551"/>
      <c r="U842" s="551"/>
      <c r="V842" s="551"/>
      <c r="W842" s="551"/>
      <c r="X842" s="551"/>
      <c r="Y842" s="551"/>
      <c r="Z842" s="551"/>
    </row>
    <row r="843" spans="1:26" ht="12.75" customHeight="1">
      <c r="A843" s="551"/>
      <c r="B843" s="551"/>
      <c r="C843" s="551"/>
      <c r="D843" s="551"/>
      <c r="E843" s="551"/>
      <c r="F843" s="551"/>
      <c r="G843" s="551"/>
      <c r="H843" s="551"/>
      <c r="I843" s="551"/>
      <c r="J843" s="551"/>
      <c r="K843" s="551"/>
      <c r="L843" s="551"/>
      <c r="M843" s="551"/>
      <c r="N843" s="551"/>
      <c r="O843" s="551"/>
      <c r="P843" s="551"/>
      <c r="Q843" s="551"/>
      <c r="R843" s="551"/>
      <c r="S843" s="551"/>
      <c r="T843" s="551"/>
      <c r="U843" s="551"/>
      <c r="V843" s="551"/>
      <c r="W843" s="551"/>
      <c r="X843" s="551"/>
      <c r="Y843" s="551"/>
      <c r="Z843" s="551"/>
    </row>
    <row r="844" spans="1:26" ht="12.75" customHeight="1">
      <c r="A844" s="551"/>
      <c r="B844" s="551"/>
      <c r="C844" s="551"/>
      <c r="D844" s="551"/>
      <c r="E844" s="551"/>
      <c r="F844" s="551"/>
      <c r="G844" s="551"/>
      <c r="H844" s="551"/>
      <c r="I844" s="551"/>
      <c r="J844" s="551"/>
      <c r="K844" s="551"/>
      <c r="L844" s="551"/>
      <c r="M844" s="551"/>
      <c r="N844" s="551"/>
      <c r="O844" s="551"/>
      <c r="P844" s="551"/>
      <c r="Q844" s="551"/>
      <c r="R844" s="551"/>
      <c r="S844" s="551"/>
      <c r="T844" s="551"/>
      <c r="U844" s="551"/>
      <c r="V844" s="551"/>
      <c r="W844" s="551"/>
      <c r="X844" s="551"/>
      <c r="Y844" s="551"/>
      <c r="Z844" s="551"/>
    </row>
    <row r="845" spans="1:26" ht="12.75" customHeight="1">
      <c r="A845" s="551"/>
      <c r="B845" s="551"/>
      <c r="C845" s="551"/>
      <c r="D845" s="551"/>
      <c r="E845" s="551"/>
      <c r="F845" s="551"/>
      <c r="G845" s="551"/>
      <c r="H845" s="551"/>
      <c r="I845" s="551"/>
      <c r="J845" s="551"/>
      <c r="K845" s="551"/>
      <c r="L845" s="551"/>
      <c r="M845" s="551"/>
      <c r="N845" s="551"/>
      <c r="O845" s="551"/>
      <c r="P845" s="551"/>
      <c r="Q845" s="551"/>
      <c r="R845" s="551"/>
      <c r="S845" s="551"/>
      <c r="T845" s="551"/>
      <c r="U845" s="551"/>
      <c r="V845" s="551"/>
      <c r="W845" s="551"/>
      <c r="X845" s="551"/>
      <c r="Y845" s="551"/>
      <c r="Z845" s="551"/>
    </row>
    <row r="846" spans="1:26" ht="12.75" customHeight="1">
      <c r="A846" s="551"/>
      <c r="B846" s="551"/>
      <c r="C846" s="551"/>
      <c r="D846" s="551"/>
      <c r="E846" s="551"/>
      <c r="F846" s="551"/>
      <c r="G846" s="551"/>
      <c r="H846" s="551"/>
      <c r="I846" s="551"/>
      <c r="J846" s="551"/>
      <c r="K846" s="551"/>
      <c r="L846" s="551"/>
      <c r="M846" s="551"/>
      <c r="N846" s="551"/>
      <c r="O846" s="551"/>
      <c r="P846" s="551"/>
      <c r="Q846" s="551"/>
      <c r="R846" s="551"/>
      <c r="S846" s="551"/>
      <c r="T846" s="551"/>
      <c r="U846" s="551"/>
      <c r="V846" s="551"/>
      <c r="W846" s="551"/>
      <c r="X846" s="551"/>
      <c r="Y846" s="551"/>
      <c r="Z846" s="551"/>
    </row>
    <row r="847" spans="1:26" ht="12.75" customHeight="1">
      <c r="A847" s="551"/>
      <c r="B847" s="551"/>
      <c r="C847" s="551"/>
      <c r="D847" s="551"/>
      <c r="E847" s="551"/>
      <c r="F847" s="551"/>
      <c r="G847" s="551"/>
      <c r="H847" s="551"/>
      <c r="I847" s="551"/>
      <c r="J847" s="551"/>
      <c r="K847" s="551"/>
      <c r="L847" s="551"/>
      <c r="M847" s="551"/>
      <c r="N847" s="551"/>
      <c r="O847" s="551"/>
      <c r="P847" s="551"/>
      <c r="Q847" s="551"/>
      <c r="R847" s="551"/>
      <c r="S847" s="551"/>
      <c r="T847" s="551"/>
      <c r="U847" s="551"/>
      <c r="V847" s="551"/>
      <c r="W847" s="551"/>
      <c r="X847" s="551"/>
      <c r="Y847" s="551"/>
      <c r="Z847" s="551"/>
    </row>
    <row r="848" spans="1:26" ht="12.75" customHeight="1">
      <c r="A848" s="551"/>
      <c r="B848" s="551"/>
      <c r="C848" s="551"/>
      <c r="D848" s="551"/>
      <c r="E848" s="551"/>
      <c r="F848" s="551"/>
      <c r="G848" s="551"/>
      <c r="H848" s="551"/>
      <c r="I848" s="551"/>
      <c r="J848" s="551"/>
      <c r="K848" s="551"/>
      <c r="L848" s="551"/>
      <c r="M848" s="551"/>
      <c r="N848" s="551"/>
      <c r="O848" s="551"/>
      <c r="P848" s="551"/>
      <c r="Q848" s="551"/>
      <c r="R848" s="551"/>
      <c r="S848" s="551"/>
      <c r="T848" s="551"/>
      <c r="U848" s="551"/>
      <c r="V848" s="551"/>
      <c r="W848" s="551"/>
      <c r="X848" s="551"/>
      <c r="Y848" s="551"/>
      <c r="Z848" s="551"/>
    </row>
    <row r="849" spans="1:26" ht="12.75" customHeight="1">
      <c r="A849" s="551"/>
      <c r="B849" s="551"/>
      <c r="C849" s="551"/>
      <c r="D849" s="551"/>
      <c r="E849" s="551"/>
      <c r="F849" s="551"/>
      <c r="G849" s="551"/>
      <c r="H849" s="551"/>
      <c r="I849" s="551"/>
      <c r="J849" s="551"/>
      <c r="K849" s="551"/>
      <c r="L849" s="551"/>
      <c r="M849" s="551"/>
      <c r="N849" s="551"/>
      <c r="O849" s="551"/>
      <c r="P849" s="551"/>
      <c r="Q849" s="551"/>
      <c r="R849" s="551"/>
      <c r="S849" s="551"/>
      <c r="T849" s="551"/>
      <c r="U849" s="551"/>
      <c r="V849" s="551"/>
      <c r="W849" s="551"/>
      <c r="X849" s="551"/>
      <c r="Y849" s="551"/>
      <c r="Z849" s="551"/>
    </row>
    <row r="850" spans="1:26" ht="12.75" customHeight="1">
      <c r="A850" s="551"/>
      <c r="B850" s="551"/>
      <c r="C850" s="551"/>
      <c r="D850" s="551"/>
      <c r="E850" s="551"/>
      <c r="F850" s="551"/>
      <c r="G850" s="551"/>
      <c r="H850" s="551"/>
      <c r="I850" s="551"/>
      <c r="J850" s="551"/>
      <c r="K850" s="551"/>
      <c r="L850" s="551"/>
      <c r="M850" s="551"/>
      <c r="N850" s="551"/>
      <c r="O850" s="551"/>
      <c r="P850" s="551"/>
      <c r="Q850" s="551"/>
      <c r="R850" s="551"/>
      <c r="S850" s="551"/>
      <c r="T850" s="551"/>
      <c r="U850" s="551"/>
      <c r="V850" s="551"/>
      <c r="W850" s="551"/>
      <c r="X850" s="551"/>
      <c r="Y850" s="551"/>
      <c r="Z850" s="551"/>
    </row>
    <row r="851" spans="1:26" ht="12.75" customHeight="1">
      <c r="A851" s="551"/>
      <c r="B851" s="551"/>
      <c r="C851" s="551"/>
      <c r="D851" s="551"/>
      <c r="E851" s="551"/>
      <c r="F851" s="551"/>
      <c r="G851" s="551"/>
      <c r="H851" s="551"/>
      <c r="I851" s="551"/>
      <c r="J851" s="551"/>
      <c r="K851" s="551"/>
      <c r="L851" s="551"/>
      <c r="M851" s="551"/>
      <c r="N851" s="551"/>
      <c r="O851" s="551"/>
      <c r="P851" s="551"/>
      <c r="Q851" s="551"/>
      <c r="R851" s="551"/>
      <c r="S851" s="551"/>
      <c r="T851" s="551"/>
      <c r="U851" s="551"/>
      <c r="V851" s="551"/>
      <c r="W851" s="551"/>
      <c r="X851" s="551"/>
      <c r="Y851" s="551"/>
      <c r="Z851" s="551"/>
    </row>
    <row r="852" spans="1:26" ht="12.75" customHeight="1">
      <c r="A852" s="551"/>
      <c r="B852" s="551"/>
      <c r="C852" s="551"/>
      <c r="D852" s="551"/>
      <c r="E852" s="551"/>
      <c r="F852" s="551"/>
      <c r="G852" s="551"/>
      <c r="H852" s="551"/>
      <c r="I852" s="551"/>
      <c r="J852" s="551"/>
      <c r="K852" s="551"/>
      <c r="L852" s="551"/>
      <c r="M852" s="551"/>
      <c r="N852" s="551"/>
      <c r="O852" s="551"/>
      <c r="P852" s="551"/>
      <c r="Q852" s="551"/>
      <c r="R852" s="551"/>
      <c r="S852" s="551"/>
      <c r="T852" s="551"/>
      <c r="U852" s="551"/>
      <c r="V852" s="551"/>
      <c r="W852" s="551"/>
      <c r="X852" s="551"/>
      <c r="Y852" s="551"/>
      <c r="Z852" s="551"/>
    </row>
    <row r="853" spans="1:26" ht="12.75" customHeight="1">
      <c r="A853" s="551"/>
      <c r="B853" s="551"/>
      <c r="C853" s="551"/>
      <c r="D853" s="551"/>
      <c r="E853" s="551"/>
      <c r="F853" s="551"/>
      <c r="G853" s="551"/>
      <c r="H853" s="551"/>
      <c r="I853" s="551"/>
      <c r="J853" s="551"/>
      <c r="K853" s="551"/>
      <c r="L853" s="551"/>
      <c r="M853" s="551"/>
      <c r="N853" s="551"/>
      <c r="O853" s="551"/>
      <c r="P853" s="551"/>
      <c r="Q853" s="551"/>
      <c r="R853" s="551"/>
      <c r="S853" s="551"/>
      <c r="T853" s="551"/>
      <c r="U853" s="551"/>
      <c r="V853" s="551"/>
      <c r="W853" s="551"/>
      <c r="X853" s="551"/>
      <c r="Y853" s="551"/>
      <c r="Z853" s="551"/>
    </row>
    <row r="854" spans="1:26" ht="12.75" customHeight="1">
      <c r="A854" s="551"/>
      <c r="B854" s="551"/>
      <c r="C854" s="551"/>
      <c r="D854" s="551"/>
      <c r="E854" s="551"/>
      <c r="F854" s="551"/>
      <c r="G854" s="551"/>
      <c r="H854" s="551"/>
      <c r="I854" s="551"/>
      <c r="J854" s="551"/>
      <c r="K854" s="551"/>
      <c r="L854" s="551"/>
      <c r="M854" s="551"/>
      <c r="N854" s="551"/>
      <c r="O854" s="551"/>
      <c r="P854" s="551"/>
      <c r="Q854" s="551"/>
      <c r="R854" s="551"/>
      <c r="S854" s="551"/>
      <c r="T854" s="551"/>
      <c r="U854" s="551"/>
      <c r="V854" s="551"/>
      <c r="W854" s="551"/>
      <c r="X854" s="551"/>
      <c r="Y854" s="551"/>
      <c r="Z854" s="551"/>
    </row>
    <row r="855" spans="1:26" ht="12.75" customHeight="1">
      <c r="A855" s="551"/>
      <c r="B855" s="551"/>
      <c r="C855" s="551"/>
      <c r="D855" s="551"/>
      <c r="E855" s="551"/>
      <c r="F855" s="551"/>
      <c r="G855" s="551"/>
      <c r="H855" s="551"/>
      <c r="I855" s="551"/>
      <c r="J855" s="551"/>
      <c r="K855" s="551"/>
      <c r="L855" s="551"/>
      <c r="M855" s="551"/>
      <c r="N855" s="551"/>
      <c r="O855" s="551"/>
      <c r="P855" s="551"/>
      <c r="Q855" s="551"/>
      <c r="R855" s="551"/>
      <c r="S855" s="551"/>
      <c r="T855" s="551"/>
      <c r="U855" s="551"/>
      <c r="V855" s="551"/>
      <c r="W855" s="551"/>
      <c r="X855" s="551"/>
      <c r="Y855" s="551"/>
      <c r="Z855" s="551"/>
    </row>
    <row r="856" spans="1:26" ht="12.75" customHeight="1">
      <c r="A856" s="551"/>
      <c r="B856" s="551"/>
      <c r="C856" s="551"/>
      <c r="D856" s="551"/>
      <c r="E856" s="551"/>
      <c r="F856" s="551"/>
      <c r="G856" s="551"/>
      <c r="H856" s="551"/>
      <c r="I856" s="551"/>
      <c r="J856" s="551"/>
      <c r="K856" s="551"/>
      <c r="L856" s="551"/>
      <c r="M856" s="551"/>
      <c r="N856" s="551"/>
      <c r="O856" s="551"/>
      <c r="P856" s="551"/>
      <c r="Q856" s="551"/>
      <c r="R856" s="551"/>
      <c r="S856" s="551"/>
      <c r="T856" s="551"/>
      <c r="U856" s="551"/>
      <c r="V856" s="551"/>
      <c r="W856" s="551"/>
      <c r="X856" s="551"/>
      <c r="Y856" s="551"/>
      <c r="Z856" s="551"/>
    </row>
    <row r="857" spans="1:26" ht="12.75" customHeight="1">
      <c r="A857" s="551"/>
      <c r="B857" s="551"/>
      <c r="C857" s="551"/>
      <c r="D857" s="551"/>
      <c r="E857" s="551"/>
      <c r="F857" s="551"/>
      <c r="G857" s="551"/>
      <c r="H857" s="551"/>
      <c r="I857" s="551"/>
      <c r="J857" s="551"/>
      <c r="K857" s="551"/>
      <c r="L857" s="551"/>
      <c r="M857" s="551"/>
      <c r="N857" s="551"/>
      <c r="O857" s="551"/>
      <c r="P857" s="551"/>
      <c r="Q857" s="551"/>
      <c r="R857" s="551"/>
      <c r="S857" s="551"/>
      <c r="T857" s="551"/>
      <c r="U857" s="551"/>
      <c r="V857" s="551"/>
      <c r="W857" s="551"/>
      <c r="X857" s="551"/>
      <c r="Y857" s="551"/>
      <c r="Z857" s="551"/>
    </row>
    <row r="858" spans="1:26" ht="12.75" customHeight="1">
      <c r="A858" s="551"/>
      <c r="B858" s="551"/>
      <c r="C858" s="551"/>
      <c r="D858" s="551"/>
      <c r="E858" s="551"/>
      <c r="F858" s="551"/>
      <c r="G858" s="551"/>
      <c r="H858" s="551"/>
      <c r="I858" s="551"/>
      <c r="J858" s="551"/>
      <c r="K858" s="551"/>
      <c r="L858" s="551"/>
      <c r="M858" s="551"/>
      <c r="N858" s="551"/>
      <c r="O858" s="551"/>
      <c r="P858" s="551"/>
      <c r="Q858" s="551"/>
      <c r="R858" s="551"/>
      <c r="S858" s="551"/>
      <c r="T858" s="551"/>
      <c r="U858" s="551"/>
      <c r="V858" s="551"/>
      <c r="W858" s="551"/>
      <c r="X858" s="551"/>
      <c r="Y858" s="551"/>
      <c r="Z858" s="551"/>
    </row>
    <row r="859" spans="1:26" ht="12.75" customHeight="1">
      <c r="A859" s="551"/>
      <c r="B859" s="551"/>
      <c r="C859" s="551"/>
      <c r="D859" s="551"/>
      <c r="E859" s="551"/>
      <c r="F859" s="551"/>
      <c r="G859" s="551"/>
      <c r="H859" s="551"/>
      <c r="I859" s="551"/>
      <c r="J859" s="551"/>
      <c r="K859" s="551"/>
      <c r="L859" s="551"/>
      <c r="M859" s="551"/>
      <c r="N859" s="551"/>
      <c r="O859" s="551"/>
      <c r="P859" s="551"/>
      <c r="Q859" s="551"/>
      <c r="R859" s="551"/>
      <c r="S859" s="551"/>
      <c r="T859" s="551"/>
      <c r="U859" s="551"/>
      <c r="V859" s="551"/>
      <c r="W859" s="551"/>
      <c r="X859" s="551"/>
      <c r="Y859" s="551"/>
      <c r="Z859" s="551"/>
    </row>
    <row r="860" spans="1:26" ht="12.75" customHeight="1">
      <c r="A860" s="551"/>
      <c r="B860" s="551"/>
      <c r="C860" s="551"/>
      <c r="D860" s="551"/>
      <c r="E860" s="551"/>
      <c r="F860" s="551"/>
      <c r="G860" s="551"/>
      <c r="H860" s="551"/>
      <c r="I860" s="551"/>
      <c r="J860" s="551"/>
      <c r="K860" s="551"/>
      <c r="L860" s="551"/>
      <c r="M860" s="551"/>
      <c r="N860" s="551"/>
      <c r="O860" s="551"/>
      <c r="P860" s="551"/>
      <c r="Q860" s="551"/>
      <c r="R860" s="551"/>
      <c r="S860" s="551"/>
      <c r="T860" s="551"/>
      <c r="U860" s="551"/>
      <c r="V860" s="551"/>
      <c r="W860" s="551"/>
      <c r="X860" s="551"/>
      <c r="Y860" s="551"/>
      <c r="Z860" s="551"/>
    </row>
    <row r="861" spans="1:26" ht="12.75" customHeight="1">
      <c r="A861" s="551"/>
      <c r="B861" s="551"/>
      <c r="C861" s="551"/>
      <c r="D861" s="551"/>
      <c r="E861" s="551"/>
      <c r="F861" s="551"/>
      <c r="G861" s="551"/>
      <c r="H861" s="551"/>
      <c r="I861" s="551"/>
      <c r="J861" s="551"/>
      <c r="K861" s="551"/>
      <c r="L861" s="551"/>
      <c r="M861" s="551"/>
      <c r="N861" s="551"/>
      <c r="O861" s="551"/>
      <c r="P861" s="551"/>
      <c r="Q861" s="551"/>
      <c r="R861" s="551"/>
      <c r="S861" s="551"/>
      <c r="T861" s="551"/>
      <c r="U861" s="551"/>
      <c r="V861" s="551"/>
      <c r="W861" s="551"/>
      <c r="X861" s="551"/>
      <c r="Y861" s="551"/>
      <c r="Z861" s="551"/>
    </row>
    <row r="862" spans="1:26" ht="12.75" customHeight="1">
      <c r="A862" s="551"/>
      <c r="B862" s="551"/>
      <c r="C862" s="551"/>
      <c r="D862" s="551"/>
      <c r="E862" s="551"/>
      <c r="F862" s="551"/>
      <c r="G862" s="551"/>
      <c r="H862" s="551"/>
      <c r="I862" s="551"/>
      <c r="J862" s="551"/>
      <c r="K862" s="551"/>
      <c r="L862" s="551"/>
      <c r="M862" s="551"/>
      <c r="N862" s="551"/>
      <c r="O862" s="551"/>
      <c r="P862" s="551"/>
      <c r="Q862" s="551"/>
      <c r="R862" s="551"/>
      <c r="S862" s="551"/>
      <c r="T862" s="551"/>
      <c r="U862" s="551"/>
      <c r="V862" s="551"/>
      <c r="W862" s="551"/>
      <c r="X862" s="551"/>
      <c r="Y862" s="551"/>
      <c r="Z862" s="551"/>
    </row>
    <row r="863" spans="1:26" ht="12.75" customHeight="1">
      <c r="A863" s="551"/>
      <c r="B863" s="551"/>
      <c r="C863" s="551"/>
      <c r="D863" s="551"/>
      <c r="E863" s="551"/>
      <c r="F863" s="551"/>
      <c r="G863" s="551"/>
      <c r="H863" s="551"/>
      <c r="I863" s="551"/>
      <c r="J863" s="551"/>
      <c r="K863" s="551"/>
      <c r="L863" s="551"/>
      <c r="M863" s="551"/>
      <c r="N863" s="551"/>
      <c r="O863" s="551"/>
      <c r="P863" s="551"/>
      <c r="Q863" s="551"/>
      <c r="R863" s="551"/>
      <c r="S863" s="551"/>
      <c r="T863" s="551"/>
      <c r="U863" s="551"/>
      <c r="V863" s="551"/>
      <c r="W863" s="551"/>
      <c r="X863" s="551"/>
      <c r="Y863" s="551"/>
      <c r="Z863" s="551"/>
    </row>
    <row r="864" spans="1:26" ht="12.75" customHeight="1">
      <c r="A864" s="551"/>
      <c r="B864" s="551"/>
      <c r="C864" s="551"/>
      <c r="D864" s="551"/>
      <c r="E864" s="551"/>
      <c r="F864" s="551"/>
      <c r="G864" s="551"/>
      <c r="H864" s="551"/>
      <c r="I864" s="551"/>
      <c r="J864" s="551"/>
      <c r="K864" s="551"/>
      <c r="L864" s="551"/>
      <c r="M864" s="551"/>
      <c r="N864" s="551"/>
      <c r="O864" s="551"/>
      <c r="P864" s="551"/>
      <c r="Q864" s="551"/>
      <c r="R864" s="551"/>
      <c r="S864" s="551"/>
      <c r="T864" s="551"/>
      <c r="U864" s="551"/>
      <c r="V864" s="551"/>
      <c r="W864" s="551"/>
      <c r="X864" s="551"/>
      <c r="Y864" s="551"/>
      <c r="Z864" s="551"/>
    </row>
    <row r="865" spans="1:26" ht="12.75" customHeight="1">
      <c r="A865" s="551"/>
      <c r="B865" s="551"/>
      <c r="C865" s="551"/>
      <c r="D865" s="551"/>
      <c r="E865" s="551"/>
      <c r="F865" s="551"/>
      <c r="G865" s="551"/>
      <c r="H865" s="551"/>
      <c r="I865" s="551"/>
      <c r="J865" s="551"/>
      <c r="K865" s="551"/>
      <c r="L865" s="551"/>
      <c r="M865" s="551"/>
      <c r="N865" s="551"/>
      <c r="O865" s="551"/>
      <c r="P865" s="551"/>
      <c r="Q865" s="551"/>
      <c r="R865" s="551"/>
      <c r="S865" s="551"/>
      <c r="T865" s="551"/>
      <c r="U865" s="551"/>
      <c r="V865" s="551"/>
      <c r="W865" s="551"/>
      <c r="X865" s="551"/>
      <c r="Y865" s="551"/>
      <c r="Z865" s="551"/>
    </row>
    <row r="866" spans="1:26" ht="12.75" customHeight="1">
      <c r="A866" s="551"/>
      <c r="B866" s="551"/>
      <c r="C866" s="551"/>
      <c r="D866" s="551"/>
      <c r="E866" s="551"/>
      <c r="F866" s="551"/>
      <c r="G866" s="551"/>
      <c r="H866" s="551"/>
      <c r="I866" s="551"/>
      <c r="J866" s="551"/>
      <c r="K866" s="551"/>
      <c r="L866" s="551"/>
      <c r="M866" s="551"/>
      <c r="N866" s="551"/>
      <c r="O866" s="551"/>
      <c r="P866" s="551"/>
      <c r="Q866" s="551"/>
      <c r="R866" s="551"/>
      <c r="S866" s="551"/>
      <c r="T866" s="551"/>
      <c r="U866" s="551"/>
      <c r="V866" s="551"/>
      <c r="W866" s="551"/>
      <c r="X866" s="551"/>
      <c r="Y866" s="551"/>
      <c r="Z866" s="551"/>
    </row>
    <row r="867" spans="1:26" ht="12.75" customHeight="1">
      <c r="A867" s="551"/>
      <c r="B867" s="551"/>
      <c r="C867" s="551"/>
      <c r="D867" s="551"/>
      <c r="E867" s="551"/>
      <c r="F867" s="551"/>
      <c r="G867" s="551"/>
      <c r="H867" s="551"/>
      <c r="I867" s="551"/>
      <c r="J867" s="551"/>
      <c r="K867" s="551"/>
      <c r="L867" s="551"/>
      <c r="M867" s="551"/>
      <c r="N867" s="551"/>
      <c r="O867" s="551"/>
      <c r="P867" s="551"/>
      <c r="Q867" s="551"/>
      <c r="R867" s="551"/>
      <c r="S867" s="551"/>
      <c r="T867" s="551"/>
      <c r="U867" s="551"/>
      <c r="V867" s="551"/>
      <c r="W867" s="551"/>
      <c r="X867" s="551"/>
      <c r="Y867" s="551"/>
      <c r="Z867" s="551"/>
    </row>
    <row r="868" spans="1:26" ht="12.75" customHeight="1">
      <c r="A868" s="551"/>
      <c r="B868" s="551"/>
      <c r="C868" s="551"/>
      <c r="D868" s="551"/>
      <c r="E868" s="551"/>
      <c r="F868" s="551"/>
      <c r="G868" s="551"/>
      <c r="H868" s="551"/>
      <c r="I868" s="551"/>
      <c r="J868" s="551"/>
      <c r="K868" s="551"/>
      <c r="L868" s="551"/>
      <c r="M868" s="551"/>
      <c r="N868" s="551"/>
      <c r="O868" s="551"/>
      <c r="P868" s="551"/>
      <c r="Q868" s="551"/>
      <c r="R868" s="551"/>
      <c r="S868" s="551"/>
      <c r="T868" s="551"/>
      <c r="U868" s="551"/>
      <c r="V868" s="551"/>
      <c r="W868" s="551"/>
      <c r="X868" s="551"/>
      <c r="Y868" s="551"/>
      <c r="Z868" s="551"/>
    </row>
    <row r="869" spans="1:26" ht="12.75" customHeight="1">
      <c r="A869" s="551"/>
      <c r="B869" s="551"/>
      <c r="C869" s="551"/>
      <c r="D869" s="551"/>
      <c r="E869" s="551"/>
      <c r="F869" s="551"/>
      <c r="G869" s="551"/>
      <c r="H869" s="551"/>
      <c r="I869" s="551"/>
      <c r="J869" s="551"/>
      <c r="K869" s="551"/>
      <c r="L869" s="551"/>
      <c r="M869" s="551"/>
      <c r="N869" s="551"/>
      <c r="O869" s="551"/>
      <c r="P869" s="551"/>
      <c r="Q869" s="551"/>
      <c r="R869" s="551"/>
      <c r="S869" s="551"/>
      <c r="T869" s="551"/>
      <c r="U869" s="551"/>
      <c r="V869" s="551"/>
      <c r="W869" s="551"/>
      <c r="X869" s="551"/>
      <c r="Y869" s="551"/>
      <c r="Z869" s="551"/>
    </row>
    <row r="870" spans="1:26" ht="12.75" customHeight="1">
      <c r="A870" s="551"/>
      <c r="B870" s="551"/>
      <c r="C870" s="551"/>
      <c r="D870" s="551"/>
      <c r="E870" s="551"/>
      <c r="F870" s="551"/>
      <c r="G870" s="551"/>
      <c r="H870" s="551"/>
      <c r="I870" s="551"/>
      <c r="J870" s="551"/>
      <c r="K870" s="551"/>
      <c r="L870" s="551"/>
      <c r="M870" s="551"/>
      <c r="N870" s="551"/>
      <c r="O870" s="551"/>
      <c r="P870" s="551"/>
      <c r="Q870" s="551"/>
      <c r="R870" s="551"/>
      <c r="S870" s="551"/>
      <c r="T870" s="551"/>
      <c r="U870" s="551"/>
      <c r="V870" s="551"/>
      <c r="W870" s="551"/>
      <c r="X870" s="551"/>
      <c r="Y870" s="551"/>
      <c r="Z870" s="551"/>
    </row>
    <row r="871" spans="1:26" ht="12.75" customHeight="1">
      <c r="A871" s="551"/>
      <c r="B871" s="551"/>
      <c r="C871" s="551"/>
      <c r="D871" s="551"/>
      <c r="E871" s="551"/>
      <c r="F871" s="551"/>
      <c r="G871" s="551"/>
      <c r="H871" s="551"/>
      <c r="I871" s="551"/>
      <c r="J871" s="551"/>
      <c r="K871" s="551"/>
      <c r="L871" s="551"/>
      <c r="M871" s="551"/>
      <c r="N871" s="551"/>
      <c r="O871" s="551"/>
      <c r="P871" s="551"/>
      <c r="Q871" s="551"/>
      <c r="R871" s="551"/>
      <c r="S871" s="551"/>
      <c r="T871" s="551"/>
      <c r="U871" s="551"/>
      <c r="V871" s="551"/>
      <c r="W871" s="551"/>
      <c r="X871" s="551"/>
      <c r="Y871" s="551"/>
      <c r="Z871" s="551"/>
    </row>
    <row r="872" spans="1:26" ht="12.75" customHeight="1">
      <c r="A872" s="551"/>
      <c r="B872" s="551"/>
      <c r="C872" s="551"/>
      <c r="D872" s="551"/>
      <c r="E872" s="551"/>
      <c r="F872" s="551"/>
      <c r="G872" s="551"/>
      <c r="H872" s="551"/>
      <c r="I872" s="551"/>
      <c r="J872" s="551"/>
      <c r="K872" s="551"/>
      <c r="L872" s="551"/>
      <c r="M872" s="551"/>
      <c r="N872" s="551"/>
      <c r="O872" s="551"/>
      <c r="P872" s="551"/>
      <c r="Q872" s="551"/>
      <c r="R872" s="551"/>
      <c r="S872" s="551"/>
      <c r="T872" s="551"/>
      <c r="U872" s="551"/>
      <c r="V872" s="551"/>
      <c r="W872" s="551"/>
      <c r="X872" s="551"/>
      <c r="Y872" s="551"/>
      <c r="Z872" s="551"/>
    </row>
    <row r="873" spans="1:26" ht="12.75" customHeight="1">
      <c r="A873" s="551"/>
      <c r="B873" s="551"/>
      <c r="C873" s="551"/>
      <c r="D873" s="551"/>
      <c r="E873" s="551"/>
      <c r="F873" s="551"/>
      <c r="G873" s="551"/>
      <c r="H873" s="551"/>
      <c r="I873" s="551"/>
      <c r="J873" s="551"/>
      <c r="K873" s="551"/>
      <c r="L873" s="551"/>
      <c r="M873" s="551"/>
      <c r="N873" s="551"/>
      <c r="O873" s="551"/>
      <c r="P873" s="551"/>
      <c r="Q873" s="551"/>
      <c r="R873" s="551"/>
      <c r="S873" s="551"/>
      <c r="T873" s="551"/>
      <c r="U873" s="551"/>
      <c r="V873" s="551"/>
      <c r="W873" s="551"/>
      <c r="X873" s="551"/>
      <c r="Y873" s="551"/>
      <c r="Z873" s="551"/>
    </row>
    <row r="874" spans="1:26" ht="12.75" customHeight="1">
      <c r="A874" s="551"/>
      <c r="B874" s="551"/>
      <c r="C874" s="551"/>
      <c r="D874" s="551"/>
      <c r="E874" s="551"/>
      <c r="F874" s="551"/>
      <c r="G874" s="551"/>
      <c r="H874" s="551"/>
      <c r="I874" s="551"/>
      <c r="J874" s="551"/>
      <c r="K874" s="551"/>
      <c r="L874" s="551"/>
      <c r="M874" s="551"/>
      <c r="N874" s="551"/>
      <c r="O874" s="551"/>
      <c r="P874" s="551"/>
      <c r="Q874" s="551"/>
      <c r="R874" s="551"/>
      <c r="S874" s="551"/>
      <c r="T874" s="551"/>
      <c r="U874" s="551"/>
      <c r="V874" s="551"/>
      <c r="W874" s="551"/>
      <c r="X874" s="551"/>
      <c r="Y874" s="551"/>
      <c r="Z874" s="551"/>
    </row>
    <row r="875" spans="1:26" ht="12.75" customHeight="1">
      <c r="A875" s="551"/>
      <c r="B875" s="551"/>
      <c r="C875" s="551"/>
      <c r="D875" s="551"/>
      <c r="E875" s="551"/>
      <c r="F875" s="551"/>
      <c r="G875" s="551"/>
      <c r="H875" s="551"/>
      <c r="I875" s="551"/>
      <c r="J875" s="551"/>
      <c r="K875" s="551"/>
      <c r="L875" s="551"/>
      <c r="M875" s="551"/>
      <c r="N875" s="551"/>
      <c r="O875" s="551"/>
      <c r="P875" s="551"/>
      <c r="Q875" s="551"/>
      <c r="R875" s="551"/>
      <c r="S875" s="551"/>
      <c r="T875" s="551"/>
      <c r="U875" s="551"/>
      <c r="V875" s="551"/>
      <c r="W875" s="551"/>
      <c r="X875" s="551"/>
      <c r="Y875" s="551"/>
      <c r="Z875" s="551"/>
    </row>
    <row r="876" spans="1:26" ht="12.75" customHeight="1">
      <c r="A876" s="551"/>
      <c r="B876" s="551"/>
      <c r="C876" s="551"/>
      <c r="D876" s="551"/>
      <c r="E876" s="551"/>
      <c r="F876" s="551"/>
      <c r="G876" s="551"/>
      <c r="H876" s="551"/>
      <c r="I876" s="551"/>
      <c r="J876" s="551"/>
      <c r="K876" s="551"/>
      <c r="L876" s="551"/>
      <c r="M876" s="551"/>
      <c r="N876" s="551"/>
      <c r="O876" s="551"/>
      <c r="P876" s="551"/>
      <c r="Q876" s="551"/>
      <c r="R876" s="551"/>
      <c r="S876" s="551"/>
      <c r="T876" s="551"/>
      <c r="U876" s="551"/>
      <c r="V876" s="551"/>
      <c r="W876" s="551"/>
      <c r="X876" s="551"/>
      <c r="Y876" s="551"/>
      <c r="Z876" s="551"/>
    </row>
    <row r="877" spans="1:26" ht="12.75" customHeight="1">
      <c r="A877" s="551"/>
      <c r="B877" s="551"/>
      <c r="C877" s="551"/>
      <c r="D877" s="551"/>
      <c r="E877" s="551"/>
      <c r="F877" s="551"/>
      <c r="G877" s="551"/>
      <c r="H877" s="551"/>
      <c r="I877" s="551"/>
      <c r="J877" s="551"/>
      <c r="K877" s="551"/>
      <c r="L877" s="551"/>
      <c r="M877" s="551"/>
      <c r="N877" s="551"/>
      <c r="O877" s="551"/>
      <c r="P877" s="551"/>
      <c r="Q877" s="551"/>
      <c r="R877" s="551"/>
      <c r="S877" s="551"/>
      <c r="T877" s="551"/>
      <c r="U877" s="551"/>
      <c r="V877" s="551"/>
      <c r="W877" s="551"/>
      <c r="X877" s="551"/>
      <c r="Y877" s="551"/>
      <c r="Z877" s="551"/>
    </row>
    <row r="878" spans="1:26" ht="12.75" customHeight="1">
      <c r="A878" s="551"/>
      <c r="B878" s="551"/>
      <c r="C878" s="551"/>
      <c r="D878" s="551"/>
      <c r="E878" s="551"/>
      <c r="F878" s="551"/>
      <c r="G878" s="551"/>
      <c r="H878" s="551"/>
      <c r="I878" s="551"/>
      <c r="J878" s="551"/>
      <c r="K878" s="551"/>
      <c r="L878" s="551"/>
      <c r="M878" s="551"/>
      <c r="N878" s="551"/>
      <c r="O878" s="551"/>
      <c r="P878" s="551"/>
      <c r="Q878" s="551"/>
      <c r="R878" s="551"/>
      <c r="S878" s="551"/>
      <c r="T878" s="551"/>
      <c r="U878" s="551"/>
      <c r="V878" s="551"/>
      <c r="W878" s="551"/>
      <c r="X878" s="551"/>
      <c r="Y878" s="551"/>
      <c r="Z878" s="551"/>
    </row>
    <row r="879" spans="1:26" ht="12.75" customHeight="1">
      <c r="A879" s="551"/>
      <c r="B879" s="551"/>
      <c r="C879" s="551"/>
      <c r="D879" s="551"/>
      <c r="E879" s="551"/>
      <c r="F879" s="551"/>
      <c r="G879" s="551"/>
      <c r="H879" s="551"/>
      <c r="I879" s="551"/>
      <c r="J879" s="551"/>
      <c r="K879" s="551"/>
      <c r="L879" s="551"/>
      <c r="M879" s="551"/>
      <c r="N879" s="551"/>
      <c r="O879" s="551"/>
      <c r="P879" s="551"/>
      <c r="Q879" s="551"/>
      <c r="R879" s="551"/>
      <c r="S879" s="551"/>
      <c r="T879" s="551"/>
      <c r="U879" s="551"/>
      <c r="V879" s="551"/>
      <c r="W879" s="551"/>
      <c r="X879" s="551"/>
      <c r="Y879" s="551"/>
      <c r="Z879" s="551"/>
    </row>
    <row r="880" spans="1:26" ht="12.75" customHeight="1">
      <c r="A880" s="551"/>
      <c r="B880" s="551"/>
      <c r="C880" s="551"/>
      <c r="D880" s="551"/>
      <c r="E880" s="551"/>
      <c r="F880" s="551"/>
      <c r="G880" s="551"/>
      <c r="H880" s="551"/>
      <c r="I880" s="551"/>
      <c r="J880" s="551"/>
      <c r="K880" s="551"/>
      <c r="L880" s="551"/>
      <c r="M880" s="551"/>
      <c r="N880" s="551"/>
      <c r="O880" s="551"/>
      <c r="P880" s="551"/>
      <c r="Q880" s="551"/>
      <c r="R880" s="551"/>
      <c r="S880" s="551"/>
      <c r="T880" s="551"/>
      <c r="U880" s="551"/>
      <c r="V880" s="551"/>
      <c r="W880" s="551"/>
      <c r="X880" s="551"/>
      <c r="Y880" s="551"/>
      <c r="Z880" s="551"/>
    </row>
    <row r="881" spans="1:26" ht="12.75" customHeight="1">
      <c r="A881" s="551"/>
      <c r="B881" s="551"/>
      <c r="C881" s="551"/>
      <c r="D881" s="551"/>
      <c r="E881" s="551"/>
      <c r="F881" s="551"/>
      <c r="G881" s="551"/>
      <c r="H881" s="551"/>
      <c r="I881" s="551"/>
      <c r="J881" s="551"/>
      <c r="K881" s="551"/>
      <c r="L881" s="551"/>
      <c r="M881" s="551"/>
      <c r="N881" s="551"/>
      <c r="O881" s="551"/>
      <c r="P881" s="551"/>
      <c r="Q881" s="551"/>
      <c r="R881" s="551"/>
      <c r="S881" s="551"/>
      <c r="T881" s="551"/>
      <c r="U881" s="551"/>
      <c r="V881" s="551"/>
      <c r="W881" s="551"/>
      <c r="X881" s="551"/>
      <c r="Y881" s="551"/>
      <c r="Z881" s="551"/>
    </row>
    <row r="882" spans="1:26" ht="12.75" customHeight="1">
      <c r="A882" s="551"/>
      <c r="B882" s="551"/>
      <c r="C882" s="551"/>
      <c r="D882" s="551"/>
      <c r="E882" s="551"/>
      <c r="F882" s="551"/>
      <c r="G882" s="551"/>
      <c r="H882" s="551"/>
      <c r="I882" s="551"/>
      <c r="J882" s="551"/>
      <c r="K882" s="551"/>
      <c r="L882" s="551"/>
      <c r="M882" s="551"/>
      <c r="N882" s="551"/>
      <c r="O882" s="551"/>
      <c r="P882" s="551"/>
      <c r="Q882" s="551"/>
      <c r="R882" s="551"/>
      <c r="S882" s="551"/>
      <c r="T882" s="551"/>
      <c r="U882" s="551"/>
      <c r="V882" s="551"/>
      <c r="W882" s="551"/>
      <c r="X882" s="551"/>
      <c r="Y882" s="551"/>
      <c r="Z882" s="551"/>
    </row>
    <row r="883" spans="1:26" ht="12.75" customHeight="1">
      <c r="A883" s="551"/>
      <c r="B883" s="551"/>
      <c r="C883" s="551"/>
      <c r="D883" s="551"/>
      <c r="E883" s="551"/>
      <c r="F883" s="551"/>
      <c r="G883" s="551"/>
      <c r="H883" s="551"/>
      <c r="I883" s="551"/>
      <c r="J883" s="551"/>
      <c r="K883" s="551"/>
      <c r="L883" s="551"/>
      <c r="M883" s="551"/>
      <c r="N883" s="551"/>
      <c r="O883" s="551"/>
      <c r="P883" s="551"/>
      <c r="Q883" s="551"/>
      <c r="R883" s="551"/>
      <c r="S883" s="551"/>
      <c r="T883" s="551"/>
      <c r="U883" s="551"/>
      <c r="V883" s="551"/>
      <c r="W883" s="551"/>
      <c r="X883" s="551"/>
      <c r="Y883" s="551"/>
      <c r="Z883" s="551"/>
    </row>
    <row r="884" spans="1:26" ht="12.75" customHeight="1">
      <c r="A884" s="551"/>
      <c r="B884" s="551"/>
      <c r="C884" s="551"/>
      <c r="D884" s="551"/>
      <c r="E884" s="551"/>
      <c r="F884" s="551"/>
      <c r="G884" s="551"/>
      <c r="H884" s="551"/>
      <c r="I884" s="551"/>
      <c r="J884" s="551"/>
      <c r="K884" s="551"/>
      <c r="L884" s="551"/>
      <c r="M884" s="551"/>
      <c r="N884" s="551"/>
      <c r="O884" s="551"/>
      <c r="P884" s="551"/>
      <c r="Q884" s="551"/>
      <c r="R884" s="551"/>
      <c r="S884" s="551"/>
      <c r="T884" s="551"/>
      <c r="U884" s="551"/>
      <c r="V884" s="551"/>
      <c r="W884" s="551"/>
      <c r="X884" s="551"/>
      <c r="Y884" s="551"/>
      <c r="Z884" s="551"/>
    </row>
    <row r="885" spans="1:26" ht="12.75" customHeight="1">
      <c r="A885" s="551"/>
      <c r="B885" s="551"/>
      <c r="C885" s="551"/>
      <c r="D885" s="551"/>
      <c r="E885" s="551"/>
      <c r="F885" s="551"/>
      <c r="G885" s="551"/>
      <c r="H885" s="551"/>
      <c r="I885" s="551"/>
      <c r="J885" s="551"/>
      <c r="K885" s="551"/>
      <c r="L885" s="551"/>
      <c r="M885" s="551"/>
      <c r="N885" s="551"/>
      <c r="O885" s="551"/>
      <c r="P885" s="551"/>
      <c r="Q885" s="551"/>
      <c r="R885" s="551"/>
      <c r="S885" s="551"/>
      <c r="T885" s="551"/>
      <c r="U885" s="551"/>
      <c r="V885" s="551"/>
      <c r="W885" s="551"/>
      <c r="X885" s="551"/>
      <c r="Y885" s="551"/>
      <c r="Z885" s="551"/>
    </row>
    <row r="886" spans="1:26" ht="12.75" customHeight="1">
      <c r="A886" s="551"/>
      <c r="B886" s="551"/>
      <c r="C886" s="551"/>
      <c r="D886" s="551"/>
      <c r="E886" s="551"/>
      <c r="F886" s="551"/>
      <c r="G886" s="551"/>
      <c r="H886" s="551"/>
      <c r="I886" s="551"/>
      <c r="J886" s="551"/>
      <c r="K886" s="551"/>
      <c r="L886" s="551"/>
      <c r="M886" s="551"/>
      <c r="N886" s="551"/>
      <c r="O886" s="551"/>
      <c r="P886" s="551"/>
      <c r="Q886" s="551"/>
      <c r="R886" s="551"/>
      <c r="S886" s="551"/>
      <c r="T886" s="551"/>
      <c r="U886" s="551"/>
      <c r="V886" s="551"/>
      <c r="W886" s="551"/>
      <c r="X886" s="551"/>
      <c r="Y886" s="551"/>
      <c r="Z886" s="551"/>
    </row>
    <row r="887" spans="1:26" ht="12.75" customHeight="1">
      <c r="A887" s="551"/>
      <c r="B887" s="551"/>
      <c r="C887" s="551"/>
      <c r="D887" s="551"/>
      <c r="E887" s="551"/>
      <c r="F887" s="551"/>
      <c r="G887" s="551"/>
      <c r="H887" s="551"/>
      <c r="I887" s="551"/>
      <c r="J887" s="551"/>
      <c r="K887" s="551"/>
      <c r="L887" s="551"/>
      <c r="M887" s="551"/>
      <c r="N887" s="551"/>
      <c r="O887" s="551"/>
      <c r="P887" s="551"/>
      <c r="Q887" s="551"/>
      <c r="R887" s="551"/>
      <c r="S887" s="551"/>
      <c r="T887" s="551"/>
      <c r="U887" s="551"/>
      <c r="V887" s="551"/>
      <c r="W887" s="551"/>
      <c r="X887" s="551"/>
      <c r="Y887" s="551"/>
      <c r="Z887" s="551"/>
    </row>
    <row r="888" spans="1:26" ht="12.75" customHeight="1">
      <c r="A888" s="551"/>
      <c r="B888" s="551"/>
      <c r="C888" s="551"/>
      <c r="D888" s="551"/>
      <c r="E888" s="551"/>
      <c r="F888" s="551"/>
      <c r="G888" s="551"/>
      <c r="H888" s="551"/>
      <c r="I888" s="551"/>
      <c r="J888" s="551"/>
      <c r="K888" s="551"/>
      <c r="L888" s="551"/>
      <c r="M888" s="551"/>
      <c r="N888" s="551"/>
      <c r="O888" s="551"/>
      <c r="P888" s="551"/>
      <c r="Q888" s="551"/>
      <c r="R888" s="551"/>
      <c r="S888" s="551"/>
      <c r="T888" s="551"/>
      <c r="U888" s="551"/>
      <c r="V888" s="551"/>
      <c r="W888" s="551"/>
      <c r="X888" s="551"/>
      <c r="Y888" s="551"/>
      <c r="Z888" s="551"/>
    </row>
    <row r="889" spans="1:26" ht="12.75" customHeight="1">
      <c r="A889" s="551"/>
      <c r="B889" s="551"/>
      <c r="C889" s="551"/>
      <c r="D889" s="551"/>
      <c r="E889" s="551"/>
      <c r="F889" s="551"/>
      <c r="G889" s="551"/>
      <c r="H889" s="551"/>
      <c r="I889" s="551"/>
      <c r="J889" s="551"/>
      <c r="K889" s="551"/>
      <c r="L889" s="551"/>
      <c r="M889" s="551"/>
      <c r="N889" s="551"/>
      <c r="O889" s="551"/>
      <c r="P889" s="551"/>
      <c r="Q889" s="551"/>
      <c r="R889" s="551"/>
      <c r="S889" s="551"/>
      <c r="T889" s="551"/>
      <c r="U889" s="551"/>
      <c r="V889" s="551"/>
      <c r="W889" s="551"/>
      <c r="X889" s="551"/>
      <c r="Y889" s="551"/>
      <c r="Z889" s="551"/>
    </row>
    <row r="890" spans="1:26" ht="12.75" customHeight="1">
      <c r="A890" s="551"/>
      <c r="B890" s="551"/>
      <c r="C890" s="551"/>
      <c r="D890" s="551"/>
      <c r="E890" s="551"/>
      <c r="F890" s="551"/>
      <c r="G890" s="551"/>
      <c r="H890" s="551"/>
      <c r="I890" s="551"/>
      <c r="J890" s="551"/>
      <c r="K890" s="551"/>
      <c r="L890" s="551"/>
      <c r="M890" s="551"/>
      <c r="N890" s="551"/>
      <c r="O890" s="551"/>
      <c r="P890" s="551"/>
      <c r="Q890" s="551"/>
      <c r="R890" s="551"/>
      <c r="S890" s="551"/>
      <c r="T890" s="551"/>
      <c r="U890" s="551"/>
      <c r="V890" s="551"/>
      <c r="W890" s="551"/>
      <c r="X890" s="551"/>
      <c r="Y890" s="551"/>
      <c r="Z890" s="551"/>
    </row>
    <row r="891" spans="1:26" ht="12.75" customHeight="1">
      <c r="A891" s="551"/>
      <c r="B891" s="551"/>
      <c r="C891" s="551"/>
      <c r="D891" s="551"/>
      <c r="E891" s="551"/>
      <c r="F891" s="551"/>
      <c r="G891" s="551"/>
      <c r="H891" s="551"/>
      <c r="I891" s="551"/>
      <c r="J891" s="551"/>
      <c r="K891" s="551"/>
      <c r="L891" s="551"/>
      <c r="M891" s="551"/>
      <c r="N891" s="551"/>
      <c r="O891" s="551"/>
      <c r="P891" s="551"/>
      <c r="Q891" s="551"/>
      <c r="R891" s="551"/>
      <c r="S891" s="551"/>
      <c r="T891" s="551"/>
      <c r="U891" s="551"/>
      <c r="V891" s="551"/>
      <c r="W891" s="551"/>
      <c r="X891" s="551"/>
      <c r="Y891" s="551"/>
      <c r="Z891" s="551"/>
    </row>
    <row r="892" spans="1:26" ht="12.75" customHeight="1">
      <c r="A892" s="551"/>
      <c r="B892" s="551"/>
      <c r="C892" s="551"/>
      <c r="D892" s="551"/>
      <c r="E892" s="551"/>
      <c r="F892" s="551"/>
      <c r="G892" s="551"/>
      <c r="H892" s="551"/>
      <c r="I892" s="551"/>
      <c r="J892" s="551"/>
      <c r="K892" s="551"/>
      <c r="L892" s="551"/>
      <c r="M892" s="551"/>
      <c r="N892" s="551"/>
      <c r="O892" s="551"/>
      <c r="P892" s="551"/>
      <c r="Q892" s="551"/>
      <c r="R892" s="551"/>
      <c r="S892" s="551"/>
      <c r="T892" s="551"/>
      <c r="U892" s="551"/>
      <c r="V892" s="551"/>
      <c r="W892" s="551"/>
      <c r="X892" s="551"/>
      <c r="Y892" s="551"/>
      <c r="Z892" s="551"/>
    </row>
    <row r="893" spans="1:26" ht="12.75" customHeight="1">
      <c r="A893" s="551"/>
      <c r="B893" s="551"/>
      <c r="C893" s="551"/>
      <c r="D893" s="551"/>
      <c r="E893" s="551"/>
      <c r="F893" s="551"/>
      <c r="G893" s="551"/>
      <c r="H893" s="551"/>
      <c r="I893" s="551"/>
      <c r="J893" s="551"/>
      <c r="K893" s="551"/>
      <c r="L893" s="551"/>
      <c r="M893" s="551"/>
      <c r="N893" s="551"/>
      <c r="O893" s="551"/>
      <c r="P893" s="551"/>
      <c r="Q893" s="551"/>
      <c r="R893" s="551"/>
      <c r="S893" s="551"/>
      <c r="T893" s="551"/>
      <c r="U893" s="551"/>
      <c r="V893" s="551"/>
      <c r="W893" s="551"/>
      <c r="X893" s="551"/>
      <c r="Y893" s="551"/>
      <c r="Z893" s="551"/>
    </row>
    <row r="894" spans="1:26" ht="12.75" customHeight="1">
      <c r="A894" s="551"/>
      <c r="B894" s="551"/>
      <c r="C894" s="551"/>
      <c r="D894" s="551"/>
      <c r="E894" s="551"/>
      <c r="F894" s="551"/>
      <c r="G894" s="551"/>
      <c r="H894" s="551"/>
      <c r="I894" s="551"/>
      <c r="J894" s="551"/>
      <c r="K894" s="551"/>
      <c r="L894" s="551"/>
      <c r="M894" s="551"/>
      <c r="N894" s="551"/>
      <c r="O894" s="551"/>
      <c r="P894" s="551"/>
      <c r="Q894" s="551"/>
      <c r="R894" s="551"/>
      <c r="S894" s="551"/>
      <c r="T894" s="551"/>
      <c r="U894" s="551"/>
      <c r="V894" s="551"/>
      <c r="W894" s="551"/>
      <c r="X894" s="551"/>
      <c r="Y894" s="551"/>
      <c r="Z894" s="551"/>
    </row>
    <row r="895" spans="1:26" ht="12.75" customHeight="1">
      <c r="A895" s="551"/>
      <c r="B895" s="551"/>
      <c r="C895" s="551"/>
      <c r="D895" s="551"/>
      <c r="E895" s="551"/>
      <c r="F895" s="551"/>
      <c r="G895" s="551"/>
      <c r="H895" s="551"/>
      <c r="I895" s="551"/>
      <c r="J895" s="551"/>
      <c r="K895" s="551"/>
      <c r="L895" s="551"/>
      <c r="M895" s="551"/>
      <c r="N895" s="551"/>
      <c r="O895" s="551"/>
      <c r="P895" s="551"/>
      <c r="Q895" s="551"/>
      <c r="R895" s="551"/>
      <c r="S895" s="551"/>
      <c r="T895" s="551"/>
      <c r="U895" s="551"/>
      <c r="V895" s="551"/>
      <c r="W895" s="551"/>
      <c r="X895" s="551"/>
      <c r="Y895" s="551"/>
      <c r="Z895" s="551"/>
    </row>
    <row r="896" spans="1:26" ht="12.75" customHeight="1">
      <c r="A896" s="551"/>
      <c r="B896" s="551"/>
      <c r="C896" s="551"/>
      <c r="D896" s="551"/>
      <c r="E896" s="551"/>
      <c r="F896" s="551"/>
      <c r="G896" s="551"/>
      <c r="H896" s="551"/>
      <c r="I896" s="551"/>
      <c r="J896" s="551"/>
      <c r="K896" s="551"/>
      <c r="L896" s="551"/>
      <c r="M896" s="551"/>
      <c r="N896" s="551"/>
      <c r="O896" s="551"/>
      <c r="P896" s="551"/>
      <c r="Q896" s="551"/>
      <c r="R896" s="551"/>
      <c r="S896" s="551"/>
      <c r="T896" s="551"/>
      <c r="U896" s="551"/>
      <c r="V896" s="551"/>
      <c r="W896" s="551"/>
      <c r="X896" s="551"/>
      <c r="Y896" s="551"/>
      <c r="Z896" s="551"/>
    </row>
    <row r="897" spans="1:26" ht="12.75" customHeight="1">
      <c r="A897" s="551"/>
      <c r="B897" s="551"/>
      <c r="C897" s="551"/>
      <c r="D897" s="551"/>
      <c r="E897" s="551"/>
      <c r="F897" s="551"/>
      <c r="G897" s="551"/>
      <c r="H897" s="551"/>
      <c r="I897" s="551"/>
      <c r="J897" s="551"/>
      <c r="K897" s="551"/>
      <c r="L897" s="551"/>
      <c r="M897" s="551"/>
      <c r="N897" s="551"/>
      <c r="O897" s="551"/>
      <c r="P897" s="551"/>
      <c r="Q897" s="551"/>
      <c r="R897" s="551"/>
      <c r="S897" s="551"/>
      <c r="T897" s="551"/>
      <c r="U897" s="551"/>
      <c r="V897" s="551"/>
      <c r="W897" s="551"/>
      <c r="X897" s="551"/>
      <c r="Y897" s="551"/>
      <c r="Z897" s="551"/>
    </row>
    <row r="898" spans="1:26" ht="12.75" customHeight="1">
      <c r="A898" s="551"/>
      <c r="B898" s="551"/>
      <c r="C898" s="551"/>
      <c r="D898" s="551"/>
      <c r="E898" s="551"/>
      <c r="F898" s="551"/>
      <c r="G898" s="551"/>
      <c r="H898" s="551"/>
      <c r="I898" s="551"/>
      <c r="J898" s="551"/>
      <c r="K898" s="551"/>
      <c r="L898" s="551"/>
      <c r="M898" s="551"/>
      <c r="N898" s="551"/>
      <c r="O898" s="551"/>
      <c r="P898" s="551"/>
      <c r="Q898" s="551"/>
      <c r="R898" s="551"/>
      <c r="S898" s="551"/>
      <c r="T898" s="551"/>
      <c r="U898" s="551"/>
      <c r="V898" s="551"/>
      <c r="W898" s="551"/>
      <c r="X898" s="551"/>
      <c r="Y898" s="551"/>
      <c r="Z898" s="551"/>
    </row>
    <row r="899" spans="1:26" ht="12.75" customHeight="1">
      <c r="A899" s="551"/>
      <c r="B899" s="551"/>
      <c r="C899" s="551"/>
      <c r="D899" s="551"/>
      <c r="E899" s="551"/>
      <c r="F899" s="551"/>
      <c r="G899" s="551"/>
      <c r="H899" s="551"/>
      <c r="I899" s="551"/>
      <c r="J899" s="551"/>
      <c r="K899" s="551"/>
      <c r="L899" s="551"/>
      <c r="M899" s="551"/>
      <c r="N899" s="551"/>
      <c r="O899" s="551"/>
      <c r="P899" s="551"/>
      <c r="Q899" s="551"/>
      <c r="R899" s="551"/>
      <c r="S899" s="551"/>
      <c r="T899" s="551"/>
      <c r="U899" s="551"/>
      <c r="V899" s="551"/>
      <c r="W899" s="551"/>
      <c r="X899" s="551"/>
      <c r="Y899" s="551"/>
      <c r="Z899" s="551"/>
    </row>
    <row r="900" spans="1:26" ht="12.75" customHeight="1">
      <c r="A900" s="551"/>
      <c r="B900" s="551"/>
      <c r="C900" s="551"/>
      <c r="D900" s="551"/>
      <c r="E900" s="551"/>
      <c r="F900" s="551"/>
      <c r="G900" s="551"/>
      <c r="H900" s="551"/>
      <c r="I900" s="551"/>
      <c r="J900" s="551"/>
      <c r="K900" s="551"/>
      <c r="L900" s="551"/>
      <c r="M900" s="551"/>
      <c r="N900" s="551"/>
      <c r="O900" s="551"/>
      <c r="P900" s="551"/>
      <c r="Q900" s="551"/>
      <c r="R900" s="551"/>
      <c r="S900" s="551"/>
      <c r="T900" s="551"/>
      <c r="U900" s="551"/>
      <c r="V900" s="551"/>
      <c r="W900" s="551"/>
      <c r="X900" s="551"/>
      <c r="Y900" s="551"/>
      <c r="Z900" s="551"/>
    </row>
    <row r="901" spans="1:26" ht="12.75" customHeight="1">
      <c r="A901" s="551"/>
      <c r="B901" s="551"/>
      <c r="C901" s="551"/>
      <c r="D901" s="551"/>
      <c r="E901" s="551"/>
      <c r="F901" s="551"/>
      <c r="G901" s="551"/>
      <c r="H901" s="551"/>
      <c r="I901" s="551"/>
      <c r="J901" s="551"/>
      <c r="K901" s="551"/>
      <c r="L901" s="551"/>
      <c r="M901" s="551"/>
      <c r="N901" s="551"/>
      <c r="O901" s="551"/>
      <c r="P901" s="551"/>
      <c r="Q901" s="551"/>
      <c r="R901" s="551"/>
      <c r="S901" s="551"/>
      <c r="T901" s="551"/>
      <c r="U901" s="551"/>
      <c r="V901" s="551"/>
      <c r="W901" s="551"/>
      <c r="X901" s="551"/>
      <c r="Y901" s="551"/>
      <c r="Z901" s="551"/>
    </row>
    <row r="902" spans="1:26" ht="12.75" customHeight="1">
      <c r="A902" s="551"/>
      <c r="B902" s="551"/>
      <c r="C902" s="551"/>
      <c r="D902" s="551"/>
      <c r="E902" s="551"/>
      <c r="F902" s="551"/>
      <c r="G902" s="551"/>
      <c r="H902" s="551"/>
      <c r="I902" s="551"/>
      <c r="J902" s="551"/>
      <c r="K902" s="551"/>
      <c r="L902" s="551"/>
      <c r="M902" s="551"/>
      <c r="N902" s="551"/>
      <c r="O902" s="551"/>
      <c r="P902" s="551"/>
      <c r="Q902" s="551"/>
      <c r="R902" s="551"/>
      <c r="S902" s="551"/>
      <c r="T902" s="551"/>
      <c r="U902" s="551"/>
      <c r="V902" s="551"/>
      <c r="W902" s="551"/>
      <c r="X902" s="551"/>
      <c r="Y902" s="551"/>
      <c r="Z902" s="551"/>
    </row>
    <row r="903" spans="1:26" ht="12.75" customHeight="1">
      <c r="A903" s="551"/>
      <c r="B903" s="551"/>
      <c r="C903" s="551"/>
      <c r="D903" s="551"/>
      <c r="E903" s="551"/>
      <c r="F903" s="551"/>
      <c r="G903" s="551"/>
      <c r="H903" s="551"/>
      <c r="I903" s="551"/>
      <c r="J903" s="551"/>
      <c r="K903" s="551"/>
      <c r="L903" s="551"/>
      <c r="M903" s="551"/>
      <c r="N903" s="551"/>
      <c r="O903" s="551"/>
      <c r="P903" s="551"/>
      <c r="Q903" s="551"/>
      <c r="R903" s="551"/>
      <c r="S903" s="551"/>
      <c r="T903" s="551"/>
      <c r="U903" s="551"/>
      <c r="V903" s="551"/>
      <c r="W903" s="551"/>
      <c r="X903" s="551"/>
      <c r="Y903" s="551"/>
      <c r="Z903" s="551"/>
    </row>
    <row r="904" spans="1:26" ht="12.75" customHeight="1">
      <c r="A904" s="551"/>
      <c r="B904" s="551"/>
      <c r="C904" s="551"/>
      <c r="D904" s="551"/>
      <c r="E904" s="551"/>
      <c r="F904" s="551"/>
      <c r="G904" s="551"/>
      <c r="H904" s="551"/>
      <c r="I904" s="551"/>
      <c r="J904" s="551"/>
      <c r="K904" s="551"/>
      <c r="L904" s="551"/>
      <c r="M904" s="551"/>
      <c r="N904" s="551"/>
      <c r="O904" s="551"/>
      <c r="P904" s="551"/>
      <c r="Q904" s="551"/>
      <c r="R904" s="551"/>
      <c r="S904" s="551"/>
      <c r="T904" s="551"/>
      <c r="U904" s="551"/>
      <c r="V904" s="551"/>
      <c r="W904" s="551"/>
      <c r="X904" s="551"/>
      <c r="Y904" s="551"/>
      <c r="Z904" s="551"/>
    </row>
    <row r="905" spans="1:26" ht="12.75" customHeight="1">
      <c r="A905" s="551"/>
      <c r="B905" s="551"/>
      <c r="C905" s="551"/>
      <c r="D905" s="551"/>
      <c r="E905" s="551"/>
      <c r="F905" s="551"/>
      <c r="G905" s="551"/>
      <c r="H905" s="551"/>
      <c r="I905" s="551"/>
      <c r="J905" s="551"/>
      <c r="K905" s="551"/>
      <c r="L905" s="551"/>
      <c r="M905" s="551"/>
      <c r="N905" s="551"/>
      <c r="O905" s="551"/>
      <c r="P905" s="551"/>
      <c r="Q905" s="551"/>
      <c r="R905" s="551"/>
      <c r="S905" s="551"/>
      <c r="T905" s="551"/>
      <c r="U905" s="551"/>
      <c r="V905" s="551"/>
      <c r="W905" s="551"/>
      <c r="X905" s="551"/>
      <c r="Y905" s="551"/>
      <c r="Z905" s="551"/>
    </row>
    <row r="906" spans="1:26" ht="12.75" customHeight="1">
      <c r="A906" s="551"/>
      <c r="B906" s="551"/>
      <c r="C906" s="551"/>
      <c r="D906" s="551"/>
      <c r="E906" s="551"/>
      <c r="F906" s="551"/>
      <c r="G906" s="551"/>
      <c r="H906" s="551"/>
      <c r="I906" s="551"/>
      <c r="J906" s="551"/>
      <c r="K906" s="551"/>
      <c r="L906" s="551"/>
      <c r="M906" s="551"/>
      <c r="N906" s="551"/>
      <c r="O906" s="551"/>
      <c r="P906" s="551"/>
      <c r="Q906" s="551"/>
      <c r="R906" s="551"/>
      <c r="S906" s="551"/>
      <c r="T906" s="551"/>
      <c r="U906" s="551"/>
      <c r="V906" s="551"/>
      <c r="W906" s="551"/>
      <c r="X906" s="551"/>
      <c r="Y906" s="551"/>
      <c r="Z906" s="551"/>
    </row>
    <row r="907" spans="1:26" ht="12.75" customHeight="1">
      <c r="A907" s="551"/>
      <c r="B907" s="551"/>
      <c r="C907" s="551"/>
      <c r="D907" s="551"/>
      <c r="E907" s="551"/>
      <c r="F907" s="551"/>
      <c r="G907" s="551"/>
      <c r="H907" s="551"/>
      <c r="I907" s="551"/>
      <c r="J907" s="551"/>
      <c r="K907" s="551"/>
      <c r="L907" s="551"/>
      <c r="M907" s="551"/>
      <c r="N907" s="551"/>
      <c r="O907" s="551"/>
      <c r="P907" s="551"/>
      <c r="Q907" s="551"/>
      <c r="R907" s="551"/>
      <c r="S907" s="551"/>
      <c r="T907" s="551"/>
      <c r="U907" s="551"/>
      <c r="V907" s="551"/>
      <c r="W907" s="551"/>
      <c r="X907" s="551"/>
      <c r="Y907" s="551"/>
      <c r="Z907" s="551"/>
    </row>
    <row r="908" spans="1:26" ht="12.75" customHeight="1">
      <c r="A908" s="551"/>
      <c r="B908" s="551"/>
      <c r="C908" s="551"/>
      <c r="D908" s="551"/>
      <c r="E908" s="551"/>
      <c r="F908" s="551"/>
      <c r="G908" s="551"/>
      <c r="H908" s="551"/>
      <c r="I908" s="551"/>
      <c r="J908" s="551"/>
      <c r="K908" s="551"/>
      <c r="L908" s="551"/>
      <c r="M908" s="551"/>
      <c r="N908" s="551"/>
      <c r="O908" s="551"/>
      <c r="P908" s="551"/>
      <c r="Q908" s="551"/>
      <c r="R908" s="551"/>
      <c r="S908" s="551"/>
      <c r="T908" s="551"/>
      <c r="U908" s="551"/>
      <c r="V908" s="551"/>
      <c r="W908" s="551"/>
      <c r="X908" s="551"/>
      <c r="Y908" s="551"/>
      <c r="Z908" s="551"/>
    </row>
    <row r="909" spans="1:26" ht="12.75" customHeight="1">
      <c r="A909" s="551"/>
      <c r="B909" s="551"/>
      <c r="C909" s="551"/>
      <c r="D909" s="551"/>
      <c r="E909" s="551"/>
      <c r="F909" s="551"/>
      <c r="G909" s="551"/>
      <c r="H909" s="551"/>
      <c r="I909" s="551"/>
      <c r="J909" s="551"/>
      <c r="K909" s="551"/>
      <c r="L909" s="551"/>
      <c r="M909" s="551"/>
      <c r="N909" s="551"/>
      <c r="O909" s="551"/>
      <c r="P909" s="551"/>
      <c r="Q909" s="551"/>
      <c r="R909" s="551"/>
      <c r="S909" s="551"/>
      <c r="T909" s="551"/>
      <c r="U909" s="551"/>
      <c r="V909" s="551"/>
      <c r="W909" s="551"/>
      <c r="X909" s="551"/>
      <c r="Y909" s="551"/>
      <c r="Z909" s="551"/>
    </row>
    <row r="910" spans="1:26" ht="12.75" customHeight="1">
      <c r="A910" s="551"/>
      <c r="B910" s="551"/>
      <c r="C910" s="551"/>
      <c r="D910" s="551"/>
      <c r="E910" s="551"/>
      <c r="F910" s="551"/>
      <c r="G910" s="551"/>
      <c r="H910" s="551"/>
      <c r="I910" s="551"/>
      <c r="J910" s="551"/>
      <c r="K910" s="551"/>
      <c r="L910" s="551"/>
      <c r="M910" s="551"/>
      <c r="N910" s="551"/>
      <c r="O910" s="551"/>
      <c r="P910" s="551"/>
      <c r="Q910" s="551"/>
      <c r="R910" s="551"/>
      <c r="S910" s="551"/>
      <c r="T910" s="551"/>
      <c r="U910" s="551"/>
      <c r="V910" s="551"/>
      <c r="W910" s="551"/>
      <c r="X910" s="551"/>
      <c r="Y910" s="551"/>
      <c r="Z910" s="551"/>
    </row>
    <row r="911" spans="1:26" ht="12.75" customHeight="1">
      <c r="A911" s="551"/>
      <c r="B911" s="551"/>
      <c r="C911" s="551"/>
      <c r="D911" s="551"/>
      <c r="E911" s="551"/>
      <c r="F911" s="551"/>
      <c r="G911" s="551"/>
      <c r="H911" s="551"/>
      <c r="I911" s="551"/>
      <c r="J911" s="551"/>
      <c r="K911" s="551"/>
      <c r="L911" s="551"/>
      <c r="M911" s="551"/>
      <c r="N911" s="551"/>
      <c r="O911" s="551"/>
      <c r="P911" s="551"/>
      <c r="Q911" s="551"/>
      <c r="R911" s="551"/>
      <c r="S911" s="551"/>
      <c r="T911" s="551"/>
      <c r="U911" s="551"/>
      <c r="V911" s="551"/>
      <c r="W911" s="551"/>
      <c r="X911" s="551"/>
      <c r="Y911" s="551"/>
      <c r="Z911" s="551"/>
    </row>
    <row r="912" spans="1:26" ht="12.75" customHeight="1">
      <c r="A912" s="551"/>
      <c r="B912" s="551"/>
      <c r="C912" s="551"/>
      <c r="D912" s="551"/>
      <c r="E912" s="551"/>
      <c r="F912" s="551"/>
      <c r="G912" s="551"/>
      <c r="H912" s="551"/>
      <c r="I912" s="551"/>
      <c r="J912" s="551"/>
      <c r="K912" s="551"/>
      <c r="L912" s="551"/>
      <c r="M912" s="551"/>
      <c r="N912" s="551"/>
      <c r="O912" s="551"/>
      <c r="P912" s="551"/>
      <c r="Q912" s="551"/>
      <c r="R912" s="551"/>
      <c r="S912" s="551"/>
      <c r="T912" s="551"/>
      <c r="U912" s="551"/>
      <c r="V912" s="551"/>
      <c r="W912" s="551"/>
      <c r="X912" s="551"/>
      <c r="Y912" s="551"/>
      <c r="Z912" s="551"/>
    </row>
    <row r="913" spans="1:26" ht="12.75" customHeight="1">
      <c r="A913" s="551"/>
      <c r="B913" s="551"/>
      <c r="C913" s="551"/>
      <c r="D913" s="551"/>
      <c r="E913" s="551"/>
      <c r="F913" s="551"/>
      <c r="G913" s="551"/>
      <c r="H913" s="551"/>
      <c r="I913" s="551"/>
      <c r="J913" s="551"/>
      <c r="K913" s="551"/>
      <c r="L913" s="551"/>
      <c r="M913" s="551"/>
      <c r="N913" s="551"/>
      <c r="O913" s="551"/>
      <c r="P913" s="551"/>
      <c r="Q913" s="551"/>
      <c r="R913" s="551"/>
      <c r="S913" s="551"/>
      <c r="T913" s="551"/>
      <c r="U913" s="551"/>
      <c r="V913" s="551"/>
      <c r="W913" s="551"/>
      <c r="X913" s="551"/>
      <c r="Y913" s="551"/>
      <c r="Z913" s="551"/>
    </row>
    <row r="914" spans="1:26" ht="12.75" customHeight="1">
      <c r="A914" s="551"/>
      <c r="B914" s="551"/>
      <c r="C914" s="551"/>
      <c r="D914" s="551"/>
      <c r="E914" s="551"/>
      <c r="F914" s="551"/>
      <c r="G914" s="551"/>
      <c r="H914" s="551"/>
      <c r="I914" s="551"/>
      <c r="J914" s="551"/>
      <c r="K914" s="551"/>
      <c r="L914" s="551"/>
      <c r="M914" s="551"/>
      <c r="N914" s="551"/>
      <c r="O914" s="551"/>
      <c r="P914" s="551"/>
      <c r="Q914" s="551"/>
      <c r="R914" s="551"/>
      <c r="S914" s="551"/>
      <c r="T914" s="551"/>
      <c r="U914" s="551"/>
      <c r="V914" s="551"/>
      <c r="W914" s="551"/>
      <c r="X914" s="551"/>
      <c r="Y914" s="551"/>
      <c r="Z914" s="551"/>
    </row>
    <row r="915" spans="1:26" ht="12.75" customHeight="1">
      <c r="A915" s="551"/>
      <c r="B915" s="551"/>
      <c r="C915" s="551"/>
      <c r="D915" s="551"/>
      <c r="E915" s="551"/>
      <c r="F915" s="551"/>
      <c r="G915" s="551"/>
      <c r="H915" s="551"/>
      <c r="I915" s="551"/>
      <c r="J915" s="551"/>
      <c r="K915" s="551"/>
      <c r="L915" s="551"/>
      <c r="M915" s="551"/>
      <c r="N915" s="551"/>
      <c r="O915" s="551"/>
      <c r="P915" s="551"/>
      <c r="Q915" s="551"/>
      <c r="R915" s="551"/>
      <c r="S915" s="551"/>
      <c r="T915" s="551"/>
      <c r="U915" s="551"/>
      <c r="V915" s="551"/>
      <c r="W915" s="551"/>
      <c r="X915" s="551"/>
      <c r="Y915" s="551"/>
      <c r="Z915" s="551"/>
    </row>
    <row r="916" spans="1:26" ht="12.75" customHeight="1">
      <c r="A916" s="551"/>
      <c r="B916" s="551"/>
      <c r="C916" s="551"/>
      <c r="D916" s="551"/>
      <c r="E916" s="551"/>
      <c r="F916" s="551"/>
      <c r="G916" s="551"/>
      <c r="H916" s="551"/>
      <c r="I916" s="551"/>
      <c r="J916" s="551"/>
      <c r="K916" s="551"/>
      <c r="L916" s="551"/>
      <c r="M916" s="551"/>
      <c r="N916" s="551"/>
      <c r="O916" s="551"/>
      <c r="P916" s="551"/>
      <c r="Q916" s="551"/>
      <c r="R916" s="551"/>
      <c r="S916" s="551"/>
      <c r="T916" s="551"/>
      <c r="U916" s="551"/>
      <c r="V916" s="551"/>
      <c r="W916" s="551"/>
      <c r="X916" s="551"/>
      <c r="Y916" s="551"/>
      <c r="Z916" s="551"/>
    </row>
    <row r="917" spans="1:26" ht="12.75" customHeight="1">
      <c r="A917" s="551"/>
      <c r="B917" s="551"/>
      <c r="C917" s="551"/>
      <c r="D917" s="551"/>
      <c r="E917" s="551"/>
      <c r="F917" s="551"/>
      <c r="G917" s="551"/>
      <c r="H917" s="551"/>
      <c r="I917" s="551"/>
      <c r="J917" s="551"/>
      <c r="K917" s="551"/>
      <c r="L917" s="551"/>
      <c r="M917" s="551"/>
      <c r="N917" s="551"/>
      <c r="O917" s="551"/>
      <c r="P917" s="551"/>
      <c r="Q917" s="551"/>
      <c r="R917" s="551"/>
      <c r="S917" s="551"/>
      <c r="T917" s="551"/>
      <c r="U917" s="551"/>
      <c r="V917" s="551"/>
      <c r="W917" s="551"/>
      <c r="X917" s="551"/>
      <c r="Y917" s="551"/>
      <c r="Z917" s="551"/>
    </row>
    <row r="918" spans="1:26" ht="12.75" customHeight="1">
      <c r="A918" s="551"/>
      <c r="B918" s="551"/>
      <c r="C918" s="551"/>
      <c r="D918" s="551"/>
      <c r="E918" s="551"/>
      <c r="F918" s="551"/>
      <c r="G918" s="551"/>
      <c r="H918" s="551"/>
      <c r="I918" s="551"/>
      <c r="J918" s="551"/>
      <c r="K918" s="551"/>
      <c r="L918" s="551"/>
      <c r="M918" s="551"/>
      <c r="N918" s="551"/>
      <c r="O918" s="551"/>
      <c r="P918" s="551"/>
      <c r="Q918" s="551"/>
      <c r="R918" s="551"/>
      <c r="S918" s="551"/>
      <c r="T918" s="551"/>
      <c r="U918" s="551"/>
      <c r="V918" s="551"/>
      <c r="W918" s="551"/>
      <c r="X918" s="551"/>
      <c r="Y918" s="551"/>
      <c r="Z918" s="551"/>
    </row>
    <row r="919" spans="1:26" ht="12.75" customHeight="1">
      <c r="A919" s="551"/>
      <c r="B919" s="551"/>
      <c r="C919" s="551"/>
      <c r="D919" s="551"/>
      <c r="E919" s="551"/>
      <c r="F919" s="551"/>
      <c r="G919" s="551"/>
      <c r="H919" s="551"/>
      <c r="I919" s="551"/>
      <c r="J919" s="551"/>
      <c r="K919" s="551"/>
      <c r="L919" s="551"/>
      <c r="M919" s="551"/>
      <c r="N919" s="551"/>
      <c r="O919" s="551"/>
      <c r="P919" s="551"/>
      <c r="Q919" s="551"/>
      <c r="R919" s="551"/>
      <c r="S919" s="551"/>
      <c r="T919" s="551"/>
      <c r="U919" s="551"/>
      <c r="V919" s="551"/>
      <c r="W919" s="551"/>
      <c r="X919" s="551"/>
      <c r="Y919" s="551"/>
      <c r="Z919" s="551"/>
    </row>
    <row r="920" spans="1:26" ht="12.75" customHeight="1">
      <c r="A920" s="551"/>
      <c r="B920" s="551"/>
      <c r="C920" s="551"/>
      <c r="D920" s="551"/>
      <c r="E920" s="551"/>
      <c r="F920" s="551"/>
      <c r="G920" s="551"/>
      <c r="H920" s="551"/>
      <c r="I920" s="551"/>
      <c r="J920" s="551"/>
      <c r="K920" s="551"/>
      <c r="L920" s="551"/>
      <c r="M920" s="551"/>
      <c r="N920" s="551"/>
      <c r="O920" s="551"/>
      <c r="P920" s="551"/>
      <c r="Q920" s="551"/>
      <c r="R920" s="551"/>
      <c r="S920" s="551"/>
      <c r="T920" s="551"/>
      <c r="U920" s="551"/>
      <c r="V920" s="551"/>
      <c r="W920" s="551"/>
      <c r="X920" s="551"/>
      <c r="Y920" s="551"/>
      <c r="Z920" s="551"/>
    </row>
    <row r="921" spans="1:26" ht="12.75" customHeight="1">
      <c r="A921" s="551"/>
      <c r="B921" s="551"/>
      <c r="C921" s="551"/>
      <c r="D921" s="551"/>
      <c r="E921" s="551"/>
      <c r="F921" s="551"/>
      <c r="G921" s="551"/>
      <c r="H921" s="551"/>
      <c r="I921" s="551"/>
      <c r="J921" s="551"/>
      <c r="K921" s="551"/>
      <c r="L921" s="551"/>
      <c r="M921" s="551"/>
      <c r="N921" s="551"/>
      <c r="O921" s="551"/>
      <c r="P921" s="551"/>
      <c r="Q921" s="551"/>
      <c r="R921" s="551"/>
      <c r="S921" s="551"/>
      <c r="T921" s="551"/>
      <c r="U921" s="551"/>
      <c r="V921" s="551"/>
      <c r="W921" s="551"/>
      <c r="X921" s="551"/>
      <c r="Y921" s="551"/>
      <c r="Z921" s="551"/>
    </row>
    <row r="922" spans="1:26" ht="12.75" customHeight="1">
      <c r="A922" s="551"/>
      <c r="B922" s="551"/>
      <c r="C922" s="551"/>
      <c r="D922" s="551"/>
      <c r="E922" s="551"/>
      <c r="F922" s="551"/>
      <c r="G922" s="551"/>
      <c r="H922" s="551"/>
      <c r="I922" s="551"/>
      <c r="J922" s="551"/>
      <c r="K922" s="551"/>
      <c r="L922" s="551"/>
      <c r="M922" s="551"/>
      <c r="N922" s="551"/>
      <c r="O922" s="551"/>
      <c r="P922" s="551"/>
      <c r="Q922" s="551"/>
      <c r="R922" s="551"/>
      <c r="S922" s="551"/>
      <c r="T922" s="551"/>
      <c r="U922" s="551"/>
      <c r="V922" s="551"/>
      <c r="W922" s="551"/>
      <c r="X922" s="551"/>
      <c r="Y922" s="551"/>
      <c r="Z922" s="551"/>
    </row>
    <row r="923" spans="1:26" ht="12.75" customHeight="1">
      <c r="A923" s="551"/>
      <c r="B923" s="551"/>
      <c r="C923" s="551"/>
      <c r="D923" s="551"/>
      <c r="E923" s="551"/>
      <c r="F923" s="551"/>
      <c r="G923" s="551"/>
      <c r="H923" s="551"/>
      <c r="I923" s="551"/>
      <c r="J923" s="551"/>
      <c r="K923" s="551"/>
      <c r="L923" s="551"/>
      <c r="M923" s="551"/>
      <c r="N923" s="551"/>
      <c r="O923" s="551"/>
      <c r="P923" s="551"/>
      <c r="Q923" s="551"/>
      <c r="R923" s="551"/>
      <c r="S923" s="551"/>
      <c r="T923" s="551"/>
      <c r="U923" s="551"/>
      <c r="V923" s="551"/>
      <c r="W923" s="551"/>
      <c r="X923" s="551"/>
      <c r="Y923" s="551"/>
      <c r="Z923" s="551"/>
    </row>
    <row r="924" spans="1:26" ht="12.75" customHeight="1">
      <c r="A924" s="551"/>
      <c r="B924" s="551"/>
      <c r="C924" s="551"/>
      <c r="D924" s="551"/>
      <c r="E924" s="551"/>
      <c r="F924" s="551"/>
      <c r="G924" s="551"/>
      <c r="H924" s="551"/>
      <c r="I924" s="551"/>
      <c r="J924" s="551"/>
      <c r="K924" s="551"/>
      <c r="L924" s="551"/>
      <c r="M924" s="551"/>
      <c r="N924" s="551"/>
      <c r="O924" s="551"/>
      <c r="P924" s="551"/>
      <c r="Q924" s="551"/>
      <c r="R924" s="551"/>
      <c r="S924" s="551"/>
      <c r="T924" s="551"/>
      <c r="U924" s="551"/>
      <c r="V924" s="551"/>
      <c r="W924" s="551"/>
      <c r="X924" s="551"/>
      <c r="Y924" s="551"/>
      <c r="Z924" s="551"/>
    </row>
    <row r="925" spans="1:26" ht="12.75" customHeight="1">
      <c r="A925" s="551"/>
      <c r="B925" s="551"/>
      <c r="C925" s="551"/>
      <c r="D925" s="551"/>
      <c r="E925" s="551"/>
      <c r="F925" s="551"/>
      <c r="G925" s="551"/>
      <c r="H925" s="551"/>
      <c r="I925" s="551"/>
      <c r="J925" s="551"/>
      <c r="K925" s="551"/>
      <c r="L925" s="551"/>
      <c r="M925" s="551"/>
      <c r="N925" s="551"/>
      <c r="O925" s="551"/>
      <c r="P925" s="551"/>
      <c r="Q925" s="551"/>
      <c r="R925" s="551"/>
      <c r="S925" s="551"/>
      <c r="T925" s="551"/>
      <c r="U925" s="551"/>
      <c r="V925" s="551"/>
      <c r="W925" s="551"/>
      <c r="X925" s="551"/>
      <c r="Y925" s="551"/>
      <c r="Z925" s="551"/>
    </row>
    <row r="926" spans="1:26" ht="12.75" customHeight="1">
      <c r="A926" s="551"/>
      <c r="B926" s="551"/>
      <c r="C926" s="551"/>
      <c r="D926" s="551"/>
      <c r="E926" s="551"/>
      <c r="F926" s="551"/>
      <c r="G926" s="551"/>
      <c r="H926" s="551"/>
      <c r="I926" s="551"/>
      <c r="J926" s="551"/>
      <c r="K926" s="551"/>
      <c r="L926" s="551"/>
      <c r="M926" s="551"/>
      <c r="N926" s="551"/>
      <c r="O926" s="551"/>
      <c r="P926" s="551"/>
      <c r="Q926" s="551"/>
      <c r="R926" s="551"/>
      <c r="S926" s="551"/>
      <c r="T926" s="551"/>
      <c r="U926" s="551"/>
      <c r="V926" s="551"/>
      <c r="W926" s="551"/>
      <c r="X926" s="551"/>
      <c r="Y926" s="551"/>
      <c r="Z926" s="551"/>
    </row>
    <row r="927" spans="1:26" ht="12.75" customHeight="1">
      <c r="A927" s="551"/>
      <c r="B927" s="551"/>
      <c r="C927" s="551"/>
      <c r="D927" s="551"/>
      <c r="E927" s="551"/>
      <c r="F927" s="551"/>
      <c r="G927" s="551"/>
      <c r="H927" s="551"/>
      <c r="I927" s="551"/>
      <c r="J927" s="551"/>
      <c r="K927" s="551"/>
      <c r="L927" s="551"/>
      <c r="M927" s="551"/>
      <c r="N927" s="551"/>
      <c r="O927" s="551"/>
      <c r="P927" s="551"/>
      <c r="Q927" s="551"/>
      <c r="R927" s="551"/>
      <c r="S927" s="551"/>
      <c r="T927" s="551"/>
      <c r="U927" s="551"/>
      <c r="V927" s="551"/>
      <c r="W927" s="551"/>
      <c r="X927" s="551"/>
      <c r="Y927" s="551"/>
      <c r="Z927" s="551"/>
    </row>
    <row r="928" spans="1:26" ht="12.75" customHeight="1">
      <c r="A928" s="551"/>
      <c r="B928" s="551"/>
      <c r="C928" s="551"/>
      <c r="D928" s="551"/>
      <c r="E928" s="551"/>
      <c r="F928" s="551"/>
      <c r="G928" s="551"/>
      <c r="H928" s="551"/>
      <c r="I928" s="551"/>
      <c r="J928" s="551"/>
      <c r="K928" s="551"/>
      <c r="L928" s="551"/>
      <c r="M928" s="551"/>
      <c r="N928" s="551"/>
      <c r="O928" s="551"/>
      <c r="P928" s="551"/>
      <c r="Q928" s="551"/>
      <c r="R928" s="551"/>
      <c r="S928" s="551"/>
      <c r="T928" s="551"/>
      <c r="U928" s="551"/>
      <c r="V928" s="551"/>
      <c r="W928" s="551"/>
      <c r="X928" s="551"/>
      <c r="Y928" s="551"/>
      <c r="Z928" s="551"/>
    </row>
    <row r="929" spans="1:26" ht="12.75" customHeight="1">
      <c r="A929" s="551"/>
      <c r="B929" s="551"/>
      <c r="C929" s="551"/>
      <c r="D929" s="551"/>
      <c r="E929" s="551"/>
      <c r="F929" s="551"/>
      <c r="G929" s="551"/>
      <c r="H929" s="551"/>
      <c r="I929" s="551"/>
      <c r="J929" s="551"/>
      <c r="K929" s="551"/>
      <c r="L929" s="551"/>
      <c r="M929" s="551"/>
      <c r="N929" s="551"/>
      <c r="O929" s="551"/>
      <c r="P929" s="551"/>
      <c r="Q929" s="551"/>
      <c r="R929" s="551"/>
      <c r="S929" s="551"/>
      <c r="T929" s="551"/>
      <c r="U929" s="551"/>
      <c r="V929" s="551"/>
      <c r="W929" s="551"/>
      <c r="X929" s="551"/>
      <c r="Y929" s="551"/>
      <c r="Z929" s="551"/>
    </row>
    <row r="930" spans="1:26" ht="12.75" customHeight="1">
      <c r="A930" s="551"/>
      <c r="B930" s="551"/>
      <c r="C930" s="551"/>
      <c r="D930" s="551"/>
      <c r="E930" s="551"/>
      <c r="F930" s="551"/>
      <c r="G930" s="551"/>
      <c r="H930" s="551"/>
      <c r="I930" s="551"/>
      <c r="J930" s="551"/>
      <c r="K930" s="551"/>
      <c r="L930" s="551"/>
      <c r="M930" s="551"/>
      <c r="N930" s="551"/>
      <c r="O930" s="551"/>
      <c r="P930" s="551"/>
      <c r="Q930" s="551"/>
      <c r="R930" s="551"/>
      <c r="S930" s="551"/>
      <c r="T930" s="551"/>
      <c r="U930" s="551"/>
      <c r="V930" s="551"/>
      <c r="W930" s="551"/>
      <c r="X930" s="551"/>
      <c r="Y930" s="551"/>
      <c r="Z930" s="551"/>
    </row>
    <row r="931" spans="1:26" ht="12.75" customHeight="1">
      <c r="A931" s="551"/>
      <c r="B931" s="551"/>
      <c r="C931" s="551"/>
      <c r="D931" s="551"/>
      <c r="E931" s="551"/>
      <c r="F931" s="551"/>
      <c r="G931" s="551"/>
      <c r="H931" s="551"/>
      <c r="I931" s="551"/>
      <c r="J931" s="551"/>
      <c r="K931" s="551"/>
      <c r="L931" s="551"/>
      <c r="M931" s="551"/>
      <c r="N931" s="551"/>
      <c r="O931" s="551"/>
      <c r="P931" s="551"/>
      <c r="Q931" s="551"/>
      <c r="R931" s="551"/>
      <c r="S931" s="551"/>
      <c r="T931" s="551"/>
      <c r="U931" s="551"/>
      <c r="V931" s="551"/>
      <c r="W931" s="551"/>
      <c r="X931" s="551"/>
      <c r="Y931" s="551"/>
      <c r="Z931" s="551"/>
    </row>
    <row r="932" spans="1:26" ht="12.75" customHeight="1">
      <c r="A932" s="551"/>
      <c r="B932" s="551"/>
      <c r="C932" s="551"/>
      <c r="D932" s="551"/>
      <c r="E932" s="551"/>
      <c r="F932" s="551"/>
      <c r="G932" s="551"/>
      <c r="H932" s="551"/>
      <c r="I932" s="551"/>
      <c r="J932" s="551"/>
      <c r="K932" s="551"/>
      <c r="L932" s="551"/>
      <c r="M932" s="551"/>
      <c r="N932" s="551"/>
      <c r="O932" s="551"/>
      <c r="P932" s="551"/>
      <c r="Q932" s="551"/>
      <c r="R932" s="551"/>
      <c r="S932" s="551"/>
      <c r="T932" s="551"/>
      <c r="U932" s="551"/>
      <c r="V932" s="551"/>
      <c r="W932" s="551"/>
      <c r="X932" s="551"/>
      <c r="Y932" s="551"/>
      <c r="Z932" s="551"/>
    </row>
    <row r="933" spans="1:26" ht="12.75" customHeight="1">
      <c r="A933" s="551"/>
      <c r="B933" s="551"/>
      <c r="C933" s="551"/>
      <c r="D933" s="551"/>
      <c r="E933" s="551"/>
      <c r="F933" s="551"/>
      <c r="G933" s="551"/>
      <c r="H933" s="551"/>
      <c r="I933" s="551"/>
      <c r="J933" s="551"/>
      <c r="K933" s="551"/>
      <c r="L933" s="551"/>
      <c r="M933" s="551"/>
      <c r="N933" s="551"/>
      <c r="O933" s="551"/>
      <c r="P933" s="551"/>
      <c r="Q933" s="551"/>
      <c r="R933" s="551"/>
      <c r="S933" s="551"/>
      <c r="T933" s="551"/>
      <c r="U933" s="551"/>
      <c r="V933" s="551"/>
      <c r="W933" s="551"/>
      <c r="X933" s="551"/>
      <c r="Y933" s="551"/>
      <c r="Z933" s="551"/>
    </row>
    <row r="934" spans="1:26" ht="12.75" customHeight="1">
      <c r="A934" s="551"/>
      <c r="B934" s="551"/>
      <c r="C934" s="551"/>
      <c r="D934" s="551"/>
      <c r="E934" s="551"/>
      <c r="F934" s="551"/>
      <c r="G934" s="551"/>
      <c r="H934" s="551"/>
      <c r="I934" s="551"/>
      <c r="J934" s="551"/>
      <c r="K934" s="551"/>
      <c r="L934" s="551"/>
      <c r="M934" s="551"/>
      <c r="N934" s="551"/>
      <c r="O934" s="551"/>
      <c r="P934" s="551"/>
      <c r="Q934" s="551"/>
      <c r="R934" s="551"/>
      <c r="S934" s="551"/>
      <c r="T934" s="551"/>
      <c r="U934" s="551"/>
      <c r="V934" s="551"/>
      <c r="W934" s="551"/>
      <c r="X934" s="551"/>
      <c r="Y934" s="551"/>
      <c r="Z934" s="551"/>
    </row>
    <row r="935" spans="1:26" ht="12.75" customHeight="1">
      <c r="A935" s="551"/>
      <c r="B935" s="551"/>
      <c r="C935" s="551"/>
      <c r="D935" s="551"/>
      <c r="E935" s="551"/>
      <c r="F935" s="551"/>
      <c r="G935" s="551"/>
      <c r="H935" s="551"/>
      <c r="I935" s="551"/>
      <c r="J935" s="551"/>
      <c r="K935" s="551"/>
      <c r="L935" s="551"/>
      <c r="M935" s="551"/>
      <c r="N935" s="551"/>
      <c r="O935" s="551"/>
      <c r="P935" s="551"/>
      <c r="Q935" s="551"/>
      <c r="R935" s="551"/>
      <c r="S935" s="551"/>
      <c r="T935" s="551"/>
      <c r="U935" s="551"/>
      <c r="V935" s="551"/>
      <c r="W935" s="551"/>
      <c r="X935" s="551"/>
      <c r="Y935" s="551"/>
      <c r="Z935" s="551"/>
    </row>
    <row r="936" spans="1:26" ht="12.75" customHeight="1">
      <c r="A936" s="551"/>
      <c r="B936" s="551"/>
      <c r="C936" s="551"/>
      <c r="D936" s="551"/>
      <c r="E936" s="551"/>
      <c r="F936" s="551"/>
      <c r="G936" s="551"/>
      <c r="H936" s="551"/>
      <c r="I936" s="551"/>
      <c r="J936" s="551"/>
      <c r="K936" s="551"/>
      <c r="L936" s="551"/>
      <c r="M936" s="551"/>
      <c r="N936" s="551"/>
      <c r="O936" s="551"/>
      <c r="P936" s="551"/>
      <c r="Q936" s="551"/>
      <c r="R936" s="551"/>
      <c r="S936" s="551"/>
      <c r="T936" s="551"/>
      <c r="U936" s="551"/>
      <c r="V936" s="551"/>
      <c r="W936" s="551"/>
      <c r="X936" s="551"/>
      <c r="Y936" s="551"/>
      <c r="Z936" s="551"/>
    </row>
    <row r="937" spans="1:26" ht="12.75" customHeight="1">
      <c r="A937" s="551"/>
      <c r="B937" s="551"/>
      <c r="C937" s="551"/>
      <c r="D937" s="551"/>
      <c r="E937" s="551"/>
      <c r="F937" s="551"/>
      <c r="G937" s="551"/>
      <c r="H937" s="551"/>
      <c r="I937" s="551"/>
      <c r="J937" s="551"/>
      <c r="K937" s="551"/>
      <c r="L937" s="551"/>
      <c r="M937" s="551"/>
      <c r="N937" s="551"/>
      <c r="O937" s="551"/>
      <c r="P937" s="551"/>
      <c r="Q937" s="551"/>
      <c r="R937" s="551"/>
      <c r="S937" s="551"/>
      <c r="T937" s="551"/>
      <c r="U937" s="551"/>
      <c r="V937" s="551"/>
      <c r="W937" s="551"/>
      <c r="X937" s="551"/>
      <c r="Y937" s="551"/>
      <c r="Z937" s="551"/>
    </row>
    <row r="938" spans="1:26" ht="12.75" customHeight="1">
      <c r="A938" s="551"/>
      <c r="B938" s="551"/>
      <c r="C938" s="551"/>
      <c r="D938" s="551"/>
      <c r="E938" s="551"/>
      <c r="F938" s="551"/>
      <c r="G938" s="551"/>
      <c r="H938" s="551"/>
      <c r="I938" s="551"/>
      <c r="J938" s="551"/>
      <c r="K938" s="551"/>
      <c r="L938" s="551"/>
      <c r="M938" s="551"/>
      <c r="N938" s="551"/>
      <c r="O938" s="551"/>
      <c r="P938" s="551"/>
      <c r="Q938" s="551"/>
      <c r="R938" s="551"/>
      <c r="S938" s="551"/>
      <c r="T938" s="551"/>
      <c r="U938" s="551"/>
      <c r="V938" s="551"/>
      <c r="W938" s="551"/>
      <c r="X938" s="551"/>
      <c r="Y938" s="551"/>
      <c r="Z938" s="551"/>
    </row>
    <row r="939" spans="1:26" ht="12.75" customHeight="1">
      <c r="A939" s="551"/>
      <c r="B939" s="551"/>
      <c r="C939" s="551"/>
      <c r="D939" s="551"/>
      <c r="E939" s="551"/>
      <c r="F939" s="551"/>
      <c r="G939" s="551"/>
      <c r="H939" s="551"/>
      <c r="I939" s="551"/>
      <c r="J939" s="551"/>
      <c r="K939" s="551"/>
      <c r="L939" s="551"/>
      <c r="M939" s="551"/>
      <c r="N939" s="551"/>
      <c r="O939" s="551"/>
      <c r="P939" s="551"/>
      <c r="Q939" s="551"/>
      <c r="R939" s="551"/>
      <c r="S939" s="551"/>
      <c r="T939" s="551"/>
      <c r="U939" s="551"/>
      <c r="V939" s="551"/>
      <c r="W939" s="551"/>
      <c r="X939" s="551"/>
      <c r="Y939" s="551"/>
      <c r="Z939" s="551"/>
    </row>
    <row r="940" spans="1:26" ht="12.75" customHeight="1">
      <c r="A940" s="551"/>
      <c r="B940" s="551"/>
      <c r="C940" s="551"/>
      <c r="D940" s="551"/>
      <c r="E940" s="551"/>
      <c r="F940" s="551"/>
      <c r="G940" s="551"/>
      <c r="H940" s="551"/>
      <c r="I940" s="551"/>
      <c r="J940" s="551"/>
      <c r="K940" s="551"/>
      <c r="L940" s="551"/>
      <c r="M940" s="551"/>
      <c r="N940" s="551"/>
      <c r="O940" s="551"/>
      <c r="P940" s="551"/>
      <c r="Q940" s="551"/>
      <c r="R940" s="551"/>
      <c r="S940" s="551"/>
      <c r="T940" s="551"/>
      <c r="U940" s="551"/>
      <c r="V940" s="551"/>
      <c r="W940" s="551"/>
      <c r="X940" s="551"/>
      <c r="Y940" s="551"/>
      <c r="Z940" s="551"/>
    </row>
    <row r="941" spans="1:26" ht="12.75" customHeight="1">
      <c r="A941" s="551"/>
      <c r="B941" s="551"/>
      <c r="C941" s="551"/>
      <c r="D941" s="551"/>
      <c r="E941" s="551"/>
      <c r="F941" s="551"/>
      <c r="G941" s="551"/>
      <c r="H941" s="551"/>
      <c r="I941" s="551"/>
      <c r="J941" s="551"/>
      <c r="K941" s="551"/>
      <c r="L941" s="551"/>
      <c r="M941" s="551"/>
      <c r="N941" s="551"/>
      <c r="O941" s="551"/>
      <c r="P941" s="551"/>
      <c r="Q941" s="551"/>
      <c r="R941" s="551"/>
      <c r="S941" s="551"/>
      <c r="T941" s="551"/>
      <c r="U941" s="551"/>
      <c r="V941" s="551"/>
      <c r="W941" s="551"/>
      <c r="X941" s="551"/>
      <c r="Y941" s="551"/>
      <c r="Z941" s="551"/>
    </row>
    <row r="942" spans="1:26" ht="12.75" customHeight="1">
      <c r="A942" s="551"/>
      <c r="B942" s="551"/>
      <c r="C942" s="551"/>
      <c r="D942" s="551"/>
      <c r="E942" s="551"/>
      <c r="F942" s="551"/>
      <c r="G942" s="551"/>
      <c r="H942" s="551"/>
      <c r="I942" s="551"/>
      <c r="J942" s="551"/>
      <c r="K942" s="551"/>
      <c r="L942" s="551"/>
      <c r="M942" s="551"/>
      <c r="N942" s="551"/>
      <c r="O942" s="551"/>
      <c r="P942" s="551"/>
      <c r="Q942" s="551"/>
      <c r="R942" s="551"/>
      <c r="S942" s="551"/>
      <c r="T942" s="551"/>
      <c r="U942" s="551"/>
      <c r="V942" s="551"/>
      <c r="W942" s="551"/>
      <c r="X942" s="551"/>
      <c r="Y942" s="551"/>
      <c r="Z942" s="551"/>
    </row>
    <row r="943" spans="1:26" ht="12.75" customHeight="1">
      <c r="A943" s="551"/>
      <c r="B943" s="551"/>
      <c r="C943" s="551"/>
      <c r="D943" s="551"/>
      <c r="E943" s="551"/>
      <c r="F943" s="551"/>
      <c r="G943" s="551"/>
      <c r="H943" s="551"/>
      <c r="I943" s="551"/>
      <c r="J943" s="551"/>
      <c r="K943" s="551"/>
      <c r="L943" s="551"/>
      <c r="M943" s="551"/>
      <c r="N943" s="551"/>
      <c r="O943" s="551"/>
      <c r="P943" s="551"/>
      <c r="Q943" s="551"/>
      <c r="R943" s="551"/>
      <c r="S943" s="551"/>
      <c r="T943" s="551"/>
      <c r="U943" s="551"/>
      <c r="V943" s="551"/>
      <c r="W943" s="551"/>
      <c r="X943" s="551"/>
      <c r="Y943" s="551"/>
      <c r="Z943" s="551"/>
    </row>
    <row r="944" spans="1:26" ht="12.75" customHeight="1">
      <c r="A944" s="551"/>
      <c r="B944" s="551"/>
      <c r="C944" s="551"/>
      <c r="D944" s="551"/>
      <c r="E944" s="551"/>
      <c r="F944" s="551"/>
      <c r="G944" s="551"/>
      <c r="H944" s="551"/>
      <c r="I944" s="551"/>
      <c r="J944" s="551"/>
      <c r="K944" s="551"/>
      <c r="L944" s="551"/>
      <c r="M944" s="551"/>
      <c r="N944" s="551"/>
      <c r="O944" s="551"/>
      <c r="P944" s="551"/>
      <c r="Q944" s="551"/>
      <c r="R944" s="551"/>
      <c r="S944" s="551"/>
      <c r="T944" s="551"/>
      <c r="U944" s="551"/>
      <c r="V944" s="551"/>
      <c r="W944" s="551"/>
      <c r="X944" s="551"/>
      <c r="Y944" s="551"/>
      <c r="Z944" s="551"/>
    </row>
    <row r="945" spans="1:26" ht="12.75" customHeight="1">
      <c r="A945" s="551"/>
      <c r="B945" s="551"/>
      <c r="C945" s="551"/>
      <c r="D945" s="551"/>
      <c r="E945" s="551"/>
      <c r="F945" s="551"/>
      <c r="G945" s="551"/>
      <c r="H945" s="551"/>
      <c r="I945" s="551"/>
      <c r="J945" s="551"/>
      <c r="K945" s="551"/>
      <c r="L945" s="551"/>
      <c r="M945" s="551"/>
      <c r="N945" s="551"/>
      <c r="O945" s="551"/>
      <c r="P945" s="551"/>
      <c r="Q945" s="551"/>
      <c r="R945" s="551"/>
      <c r="S945" s="551"/>
      <c r="T945" s="551"/>
      <c r="U945" s="551"/>
      <c r="V945" s="551"/>
      <c r="W945" s="551"/>
      <c r="X945" s="551"/>
      <c r="Y945" s="551"/>
      <c r="Z945" s="551"/>
    </row>
    <row r="946" spans="1:26" ht="12.75" customHeight="1">
      <c r="A946" s="551"/>
      <c r="B946" s="551"/>
      <c r="C946" s="551"/>
      <c r="D946" s="551"/>
      <c r="E946" s="551"/>
      <c r="F946" s="551"/>
      <c r="G946" s="551"/>
      <c r="H946" s="551"/>
      <c r="I946" s="551"/>
      <c r="J946" s="551"/>
      <c r="K946" s="551"/>
      <c r="L946" s="551"/>
      <c r="M946" s="551"/>
      <c r="N946" s="551"/>
      <c r="O946" s="551"/>
      <c r="P946" s="551"/>
      <c r="Q946" s="551"/>
      <c r="R946" s="551"/>
      <c r="S946" s="551"/>
      <c r="T946" s="551"/>
      <c r="U946" s="551"/>
      <c r="V946" s="551"/>
      <c r="W946" s="551"/>
      <c r="X946" s="551"/>
      <c r="Y946" s="551"/>
      <c r="Z946" s="551"/>
    </row>
    <row r="947" spans="1:26" ht="12.75" customHeight="1">
      <c r="A947" s="551"/>
      <c r="B947" s="551"/>
      <c r="C947" s="551"/>
      <c r="D947" s="551"/>
      <c r="E947" s="551"/>
      <c r="F947" s="551"/>
      <c r="G947" s="551"/>
      <c r="H947" s="551"/>
      <c r="I947" s="551"/>
      <c r="J947" s="551"/>
      <c r="K947" s="551"/>
      <c r="L947" s="551"/>
      <c r="M947" s="551"/>
      <c r="N947" s="551"/>
      <c r="O947" s="551"/>
      <c r="P947" s="551"/>
      <c r="Q947" s="551"/>
      <c r="R947" s="551"/>
      <c r="S947" s="551"/>
      <c r="T947" s="551"/>
      <c r="U947" s="551"/>
      <c r="V947" s="551"/>
      <c r="W947" s="551"/>
      <c r="X947" s="551"/>
      <c r="Y947" s="551"/>
      <c r="Z947" s="551"/>
    </row>
    <row r="948" spans="1:26" ht="12.75" customHeight="1">
      <c r="A948" s="551"/>
      <c r="B948" s="551"/>
      <c r="C948" s="551"/>
      <c r="D948" s="551"/>
      <c r="E948" s="551"/>
      <c r="F948" s="551"/>
      <c r="G948" s="551"/>
      <c r="H948" s="551"/>
      <c r="I948" s="551"/>
      <c r="J948" s="551"/>
      <c r="K948" s="551"/>
      <c r="L948" s="551"/>
      <c r="M948" s="551"/>
      <c r="N948" s="551"/>
      <c r="O948" s="551"/>
      <c r="P948" s="551"/>
      <c r="Q948" s="551"/>
      <c r="R948" s="551"/>
      <c r="S948" s="551"/>
      <c r="T948" s="551"/>
      <c r="U948" s="551"/>
      <c r="V948" s="551"/>
      <c r="W948" s="551"/>
      <c r="X948" s="551"/>
      <c r="Y948" s="551"/>
      <c r="Z948" s="551"/>
    </row>
    <row r="949" spans="1:26" ht="12.75" customHeight="1">
      <c r="A949" s="551"/>
      <c r="B949" s="551"/>
      <c r="C949" s="551"/>
      <c r="D949" s="551"/>
      <c r="E949" s="551"/>
      <c r="F949" s="551"/>
      <c r="G949" s="551"/>
      <c r="H949" s="551"/>
      <c r="I949" s="551"/>
      <c r="J949" s="551"/>
      <c r="K949" s="551"/>
      <c r="L949" s="551"/>
      <c r="M949" s="551"/>
      <c r="N949" s="551"/>
      <c r="O949" s="551"/>
      <c r="P949" s="551"/>
      <c r="Q949" s="551"/>
      <c r="R949" s="551"/>
      <c r="S949" s="551"/>
      <c r="T949" s="551"/>
      <c r="U949" s="551"/>
      <c r="V949" s="551"/>
      <c r="W949" s="551"/>
      <c r="X949" s="551"/>
      <c r="Y949" s="551"/>
      <c r="Z949" s="551"/>
    </row>
    <row r="950" spans="1:26" ht="12.75" customHeight="1">
      <c r="A950" s="551"/>
      <c r="B950" s="551"/>
      <c r="C950" s="551"/>
      <c r="D950" s="551"/>
      <c r="E950" s="551"/>
      <c r="F950" s="551"/>
      <c r="G950" s="551"/>
      <c r="H950" s="551"/>
      <c r="I950" s="551"/>
      <c r="J950" s="551"/>
      <c r="K950" s="551"/>
      <c r="L950" s="551"/>
      <c r="M950" s="551"/>
      <c r="N950" s="551"/>
      <c r="O950" s="551"/>
      <c r="P950" s="551"/>
      <c r="Q950" s="551"/>
      <c r="R950" s="551"/>
      <c r="S950" s="551"/>
      <c r="T950" s="551"/>
      <c r="U950" s="551"/>
      <c r="V950" s="551"/>
      <c r="W950" s="551"/>
      <c r="X950" s="551"/>
      <c r="Y950" s="551"/>
      <c r="Z950" s="551"/>
    </row>
    <row r="951" spans="1:26" ht="12.75" customHeight="1">
      <c r="A951" s="551"/>
      <c r="B951" s="551"/>
      <c r="C951" s="551"/>
      <c r="D951" s="551"/>
      <c r="E951" s="551"/>
      <c r="F951" s="551"/>
      <c r="G951" s="551"/>
      <c r="H951" s="551"/>
      <c r="I951" s="551"/>
      <c r="J951" s="551"/>
      <c r="K951" s="551"/>
      <c r="L951" s="551"/>
      <c r="M951" s="551"/>
      <c r="N951" s="551"/>
      <c r="O951" s="551"/>
      <c r="P951" s="551"/>
      <c r="Q951" s="551"/>
      <c r="R951" s="551"/>
      <c r="S951" s="551"/>
      <c r="T951" s="551"/>
      <c r="U951" s="551"/>
      <c r="V951" s="551"/>
      <c r="W951" s="551"/>
      <c r="X951" s="551"/>
      <c r="Y951" s="551"/>
      <c r="Z951" s="551"/>
    </row>
    <row r="952" spans="1:26" ht="12.75" customHeight="1">
      <c r="A952" s="551"/>
      <c r="B952" s="551"/>
      <c r="C952" s="551"/>
      <c r="D952" s="551"/>
      <c r="E952" s="551"/>
      <c r="F952" s="551"/>
      <c r="G952" s="551"/>
      <c r="H952" s="551"/>
      <c r="I952" s="551"/>
      <c r="J952" s="551"/>
      <c r="K952" s="551"/>
      <c r="L952" s="551"/>
      <c r="M952" s="551"/>
      <c r="N952" s="551"/>
      <c r="O952" s="551"/>
      <c r="P952" s="551"/>
      <c r="Q952" s="551"/>
      <c r="R952" s="551"/>
      <c r="S952" s="551"/>
      <c r="T952" s="551"/>
      <c r="U952" s="551"/>
      <c r="V952" s="551"/>
      <c r="W952" s="551"/>
      <c r="X952" s="551"/>
      <c r="Y952" s="551"/>
      <c r="Z952" s="551"/>
    </row>
    <row r="953" spans="1:26" ht="12.75" customHeight="1">
      <c r="A953" s="551"/>
      <c r="B953" s="551"/>
      <c r="C953" s="551"/>
      <c r="D953" s="551"/>
      <c r="E953" s="551"/>
      <c r="F953" s="551"/>
      <c r="G953" s="551"/>
      <c r="H953" s="551"/>
      <c r="I953" s="551"/>
      <c r="J953" s="551"/>
      <c r="K953" s="551"/>
      <c r="L953" s="551"/>
      <c r="M953" s="551"/>
      <c r="N953" s="551"/>
      <c r="O953" s="551"/>
      <c r="P953" s="551"/>
      <c r="Q953" s="551"/>
      <c r="R953" s="551"/>
      <c r="S953" s="551"/>
      <c r="T953" s="551"/>
      <c r="U953" s="551"/>
      <c r="V953" s="551"/>
      <c r="W953" s="551"/>
      <c r="X953" s="551"/>
      <c r="Y953" s="551"/>
      <c r="Z953" s="551"/>
    </row>
    <row r="954" spans="1:26" ht="12.75" customHeight="1">
      <c r="A954" s="551"/>
      <c r="B954" s="551"/>
      <c r="C954" s="551"/>
      <c r="D954" s="551"/>
      <c r="E954" s="551"/>
      <c r="F954" s="551"/>
      <c r="G954" s="551"/>
      <c r="H954" s="551"/>
      <c r="I954" s="551"/>
      <c r="J954" s="551"/>
      <c r="K954" s="551"/>
      <c r="L954" s="551"/>
      <c r="M954" s="551"/>
      <c r="N954" s="551"/>
      <c r="O954" s="551"/>
      <c r="P954" s="551"/>
      <c r="Q954" s="551"/>
      <c r="R954" s="551"/>
      <c r="S954" s="551"/>
      <c r="T954" s="551"/>
      <c r="U954" s="551"/>
      <c r="V954" s="551"/>
      <c r="W954" s="551"/>
      <c r="X954" s="551"/>
      <c r="Y954" s="551"/>
      <c r="Z954" s="551"/>
    </row>
    <row r="955" spans="1:26" ht="12.75" customHeight="1">
      <c r="A955" s="551"/>
      <c r="B955" s="551"/>
      <c r="C955" s="551"/>
      <c r="D955" s="551"/>
      <c r="E955" s="551"/>
      <c r="F955" s="551"/>
      <c r="G955" s="551"/>
      <c r="H955" s="551"/>
      <c r="I955" s="551"/>
      <c r="J955" s="551"/>
      <c r="K955" s="551"/>
      <c r="L955" s="551"/>
      <c r="M955" s="551"/>
      <c r="N955" s="551"/>
      <c r="O955" s="551"/>
      <c r="P955" s="551"/>
      <c r="Q955" s="551"/>
      <c r="R955" s="551"/>
      <c r="S955" s="551"/>
      <c r="T955" s="551"/>
      <c r="U955" s="551"/>
      <c r="V955" s="551"/>
      <c r="W955" s="551"/>
      <c r="X955" s="551"/>
      <c r="Y955" s="551"/>
      <c r="Z955" s="551"/>
    </row>
    <row r="956" spans="1:26" ht="12.75" customHeight="1">
      <c r="A956" s="551"/>
      <c r="B956" s="551"/>
      <c r="C956" s="551"/>
      <c r="D956" s="551"/>
      <c r="E956" s="551"/>
      <c r="F956" s="551"/>
      <c r="G956" s="551"/>
      <c r="H956" s="551"/>
      <c r="I956" s="551"/>
      <c r="J956" s="551"/>
      <c r="K956" s="551"/>
      <c r="L956" s="551"/>
      <c r="M956" s="551"/>
      <c r="N956" s="551"/>
      <c r="O956" s="551"/>
      <c r="P956" s="551"/>
      <c r="Q956" s="551"/>
      <c r="R956" s="551"/>
      <c r="S956" s="551"/>
      <c r="T956" s="551"/>
      <c r="U956" s="551"/>
      <c r="V956" s="551"/>
      <c r="W956" s="551"/>
      <c r="X956" s="551"/>
      <c r="Y956" s="551"/>
      <c r="Z956" s="551"/>
    </row>
    <row r="957" spans="1:26" ht="12.75" customHeight="1">
      <c r="A957" s="551"/>
      <c r="B957" s="551"/>
      <c r="C957" s="551"/>
      <c r="D957" s="551"/>
      <c r="E957" s="551"/>
      <c r="F957" s="551"/>
      <c r="G957" s="551"/>
      <c r="H957" s="551"/>
      <c r="I957" s="551"/>
      <c r="J957" s="551"/>
      <c r="K957" s="551"/>
      <c r="L957" s="551"/>
      <c r="M957" s="551"/>
      <c r="N957" s="551"/>
      <c r="O957" s="551"/>
      <c r="P957" s="551"/>
      <c r="Q957" s="551"/>
      <c r="R957" s="551"/>
      <c r="S957" s="551"/>
      <c r="T957" s="551"/>
      <c r="U957" s="551"/>
      <c r="V957" s="551"/>
      <c r="W957" s="551"/>
      <c r="X957" s="551"/>
      <c r="Y957" s="551"/>
      <c r="Z957" s="551"/>
    </row>
    <row r="958" spans="1:26" ht="12.75" customHeight="1">
      <c r="A958" s="551"/>
      <c r="B958" s="551"/>
      <c r="C958" s="551"/>
      <c r="D958" s="551"/>
      <c r="E958" s="551"/>
      <c r="F958" s="551"/>
      <c r="G958" s="551"/>
      <c r="H958" s="551"/>
      <c r="I958" s="551"/>
      <c r="J958" s="551"/>
      <c r="K958" s="551"/>
      <c r="L958" s="551"/>
      <c r="M958" s="551"/>
      <c r="N958" s="551"/>
      <c r="O958" s="551"/>
      <c r="P958" s="551"/>
      <c r="Q958" s="551"/>
      <c r="R958" s="551"/>
      <c r="S958" s="551"/>
      <c r="T958" s="551"/>
      <c r="U958" s="551"/>
      <c r="V958" s="551"/>
      <c r="W958" s="551"/>
      <c r="X958" s="551"/>
      <c r="Y958" s="551"/>
      <c r="Z958" s="551"/>
    </row>
    <row r="959" spans="1:26" ht="12.75" customHeight="1">
      <c r="A959" s="551"/>
      <c r="B959" s="551"/>
      <c r="C959" s="551"/>
      <c r="D959" s="551"/>
      <c r="E959" s="551"/>
      <c r="F959" s="551"/>
      <c r="G959" s="551"/>
      <c r="H959" s="551"/>
      <c r="I959" s="551"/>
      <c r="J959" s="551"/>
      <c r="K959" s="551"/>
      <c r="L959" s="551"/>
      <c r="M959" s="551"/>
      <c r="N959" s="551"/>
      <c r="O959" s="551"/>
      <c r="P959" s="551"/>
      <c r="Q959" s="551"/>
      <c r="R959" s="551"/>
      <c r="S959" s="551"/>
      <c r="T959" s="551"/>
      <c r="U959" s="551"/>
      <c r="V959" s="551"/>
      <c r="W959" s="551"/>
      <c r="X959" s="551"/>
      <c r="Y959" s="551"/>
      <c r="Z959" s="551"/>
    </row>
    <row r="960" spans="1:26" ht="12.75" customHeight="1">
      <c r="A960" s="551"/>
      <c r="B960" s="551"/>
      <c r="C960" s="551"/>
      <c r="D960" s="551"/>
      <c r="E960" s="551"/>
      <c r="F960" s="551"/>
      <c r="G960" s="551"/>
      <c r="H960" s="551"/>
      <c r="I960" s="551"/>
      <c r="J960" s="551"/>
      <c r="K960" s="551"/>
      <c r="L960" s="551"/>
      <c r="M960" s="551"/>
      <c r="N960" s="551"/>
      <c r="O960" s="551"/>
      <c r="P960" s="551"/>
      <c r="Q960" s="551"/>
      <c r="R960" s="551"/>
      <c r="S960" s="551"/>
      <c r="T960" s="551"/>
      <c r="U960" s="551"/>
      <c r="V960" s="551"/>
      <c r="W960" s="551"/>
      <c r="X960" s="551"/>
      <c r="Y960" s="551"/>
      <c r="Z960" s="551"/>
    </row>
    <row r="961" spans="1:26" ht="12.75" customHeight="1">
      <c r="A961" s="551"/>
      <c r="B961" s="551"/>
      <c r="C961" s="551"/>
      <c r="D961" s="551"/>
      <c r="E961" s="551"/>
      <c r="F961" s="551"/>
      <c r="G961" s="551"/>
      <c r="H961" s="551"/>
      <c r="I961" s="551"/>
      <c r="J961" s="551"/>
      <c r="K961" s="551"/>
      <c r="L961" s="551"/>
      <c r="M961" s="551"/>
      <c r="N961" s="551"/>
      <c r="O961" s="551"/>
      <c r="P961" s="551"/>
      <c r="Q961" s="551"/>
      <c r="R961" s="551"/>
      <c r="S961" s="551"/>
      <c r="T961" s="551"/>
      <c r="U961" s="551"/>
      <c r="V961" s="551"/>
      <c r="W961" s="551"/>
      <c r="X961" s="551"/>
      <c r="Y961" s="551"/>
      <c r="Z961" s="551"/>
    </row>
    <row r="962" spans="1:26" ht="12.75" customHeight="1">
      <c r="A962" s="551"/>
      <c r="B962" s="551"/>
      <c r="C962" s="551"/>
      <c r="D962" s="551"/>
      <c r="E962" s="551"/>
      <c r="F962" s="551"/>
      <c r="G962" s="551"/>
      <c r="H962" s="551"/>
      <c r="I962" s="551"/>
      <c r="J962" s="551"/>
      <c r="K962" s="551"/>
      <c r="L962" s="551"/>
      <c r="M962" s="551"/>
      <c r="N962" s="551"/>
      <c r="O962" s="551"/>
      <c r="P962" s="551"/>
      <c r="Q962" s="551"/>
      <c r="R962" s="551"/>
      <c r="S962" s="551"/>
      <c r="T962" s="551"/>
      <c r="U962" s="551"/>
      <c r="V962" s="551"/>
      <c r="W962" s="551"/>
      <c r="X962" s="551"/>
      <c r="Y962" s="551"/>
      <c r="Z962" s="551"/>
    </row>
    <row r="963" spans="1:26" ht="12.75" customHeight="1">
      <c r="A963" s="551"/>
      <c r="B963" s="551"/>
      <c r="C963" s="551"/>
      <c r="D963" s="551"/>
      <c r="E963" s="551"/>
      <c r="F963" s="551"/>
      <c r="G963" s="551"/>
      <c r="H963" s="551"/>
      <c r="I963" s="551"/>
      <c r="J963" s="551"/>
      <c r="K963" s="551"/>
      <c r="L963" s="551"/>
      <c r="M963" s="551"/>
      <c r="N963" s="551"/>
      <c r="O963" s="551"/>
      <c r="P963" s="551"/>
      <c r="Q963" s="551"/>
      <c r="R963" s="551"/>
      <c r="S963" s="551"/>
      <c r="T963" s="551"/>
      <c r="U963" s="551"/>
      <c r="V963" s="551"/>
      <c r="W963" s="551"/>
      <c r="X963" s="551"/>
      <c r="Y963" s="551"/>
      <c r="Z963" s="551"/>
    </row>
    <row r="964" spans="1:26" ht="12.75" customHeight="1">
      <c r="A964" s="551"/>
      <c r="B964" s="551"/>
      <c r="C964" s="551"/>
      <c r="D964" s="551"/>
      <c r="E964" s="551"/>
      <c r="F964" s="551"/>
      <c r="G964" s="551"/>
      <c r="H964" s="551"/>
      <c r="I964" s="551"/>
      <c r="J964" s="551"/>
      <c r="K964" s="551"/>
      <c r="L964" s="551"/>
      <c r="M964" s="551"/>
      <c r="N964" s="551"/>
      <c r="O964" s="551"/>
      <c r="P964" s="551"/>
      <c r="Q964" s="551"/>
      <c r="R964" s="551"/>
      <c r="S964" s="551"/>
      <c r="T964" s="551"/>
      <c r="U964" s="551"/>
      <c r="V964" s="551"/>
      <c r="W964" s="551"/>
      <c r="X964" s="551"/>
      <c r="Y964" s="551"/>
      <c r="Z964" s="551"/>
    </row>
    <row r="965" spans="1:26" ht="12.75" customHeight="1">
      <c r="A965" s="551"/>
      <c r="B965" s="551"/>
      <c r="C965" s="551"/>
      <c r="D965" s="551"/>
      <c r="E965" s="551"/>
      <c r="F965" s="551"/>
      <c r="G965" s="551"/>
      <c r="H965" s="551"/>
      <c r="I965" s="551"/>
      <c r="J965" s="551"/>
      <c r="K965" s="551"/>
      <c r="L965" s="551"/>
      <c r="M965" s="551"/>
      <c r="N965" s="551"/>
      <c r="O965" s="551"/>
      <c r="P965" s="551"/>
      <c r="Q965" s="551"/>
      <c r="R965" s="551"/>
      <c r="S965" s="551"/>
      <c r="T965" s="551"/>
      <c r="U965" s="551"/>
      <c r="V965" s="551"/>
      <c r="W965" s="551"/>
      <c r="X965" s="551"/>
      <c r="Y965" s="551"/>
      <c r="Z965" s="551"/>
    </row>
    <row r="966" spans="1:26" ht="12.75" customHeight="1">
      <c r="A966" s="551"/>
      <c r="B966" s="551"/>
      <c r="C966" s="551"/>
      <c r="D966" s="551"/>
      <c r="E966" s="551"/>
      <c r="F966" s="551"/>
      <c r="G966" s="551"/>
      <c r="H966" s="551"/>
      <c r="I966" s="551"/>
      <c r="J966" s="551"/>
      <c r="K966" s="551"/>
      <c r="L966" s="551"/>
      <c r="M966" s="551"/>
      <c r="N966" s="551"/>
      <c r="O966" s="551"/>
      <c r="P966" s="551"/>
      <c r="Q966" s="551"/>
      <c r="R966" s="551"/>
      <c r="S966" s="551"/>
      <c r="T966" s="551"/>
      <c r="U966" s="551"/>
      <c r="V966" s="551"/>
      <c r="W966" s="551"/>
      <c r="X966" s="551"/>
      <c r="Y966" s="551"/>
      <c r="Z966" s="551"/>
    </row>
    <row r="967" spans="1:26" ht="12.75" customHeight="1">
      <c r="A967" s="551"/>
      <c r="B967" s="551"/>
      <c r="C967" s="551"/>
      <c r="D967" s="551"/>
      <c r="E967" s="551"/>
      <c r="F967" s="551"/>
      <c r="G967" s="551"/>
      <c r="H967" s="551"/>
      <c r="I967" s="551"/>
      <c r="J967" s="551"/>
      <c r="K967" s="551"/>
      <c r="L967" s="551"/>
      <c r="M967" s="551"/>
      <c r="N967" s="551"/>
      <c r="O967" s="551"/>
      <c r="P967" s="551"/>
      <c r="Q967" s="551"/>
      <c r="R967" s="551"/>
      <c r="S967" s="551"/>
      <c r="T967" s="551"/>
      <c r="U967" s="551"/>
      <c r="V967" s="551"/>
      <c r="W967" s="551"/>
      <c r="X967" s="551"/>
      <c r="Y967" s="551"/>
      <c r="Z967" s="551"/>
    </row>
    <row r="968" spans="1:26" ht="12.75" customHeight="1">
      <c r="A968" s="551"/>
      <c r="B968" s="551"/>
      <c r="C968" s="551"/>
      <c r="D968" s="551"/>
      <c r="E968" s="551"/>
      <c r="F968" s="551"/>
      <c r="G968" s="551"/>
      <c r="H968" s="551"/>
      <c r="I968" s="551"/>
      <c r="J968" s="551"/>
      <c r="K968" s="551"/>
      <c r="L968" s="551"/>
      <c r="M968" s="551"/>
      <c r="N968" s="551"/>
      <c r="O968" s="551"/>
      <c r="P968" s="551"/>
      <c r="Q968" s="551"/>
      <c r="R968" s="551"/>
      <c r="S968" s="551"/>
      <c r="T968" s="551"/>
      <c r="U968" s="551"/>
      <c r="V968" s="551"/>
      <c r="W968" s="551"/>
      <c r="X968" s="551"/>
      <c r="Y968" s="551"/>
      <c r="Z968" s="551"/>
    </row>
    <row r="969" spans="1:26" ht="12.75" customHeight="1">
      <c r="A969" s="551"/>
      <c r="B969" s="551"/>
      <c r="C969" s="551"/>
      <c r="D969" s="551"/>
      <c r="E969" s="551"/>
      <c r="F969" s="551"/>
      <c r="G969" s="551"/>
      <c r="H969" s="551"/>
      <c r="I969" s="551"/>
      <c r="J969" s="551"/>
      <c r="K969" s="551"/>
      <c r="L969" s="551"/>
      <c r="M969" s="551"/>
      <c r="N969" s="551"/>
      <c r="O969" s="551"/>
      <c r="P969" s="551"/>
      <c r="Q969" s="551"/>
      <c r="R969" s="551"/>
      <c r="S969" s="551"/>
      <c r="T969" s="551"/>
      <c r="U969" s="551"/>
      <c r="V969" s="551"/>
      <c r="W969" s="551"/>
      <c r="X969" s="551"/>
      <c r="Y969" s="551"/>
      <c r="Z969" s="551"/>
    </row>
    <row r="970" spans="1:26" ht="12.75" customHeight="1">
      <c r="A970" s="551"/>
      <c r="B970" s="551"/>
      <c r="C970" s="551"/>
      <c r="D970" s="551"/>
      <c r="E970" s="551"/>
      <c r="F970" s="551"/>
      <c r="G970" s="551"/>
      <c r="H970" s="551"/>
      <c r="I970" s="551"/>
      <c r="J970" s="551"/>
      <c r="K970" s="551"/>
      <c r="L970" s="551"/>
      <c r="M970" s="551"/>
      <c r="N970" s="551"/>
      <c r="O970" s="551"/>
      <c r="P970" s="551"/>
      <c r="Q970" s="551"/>
      <c r="R970" s="551"/>
      <c r="S970" s="551"/>
      <c r="T970" s="551"/>
      <c r="U970" s="551"/>
      <c r="V970" s="551"/>
      <c r="W970" s="551"/>
      <c r="X970" s="551"/>
      <c r="Y970" s="551"/>
      <c r="Z970" s="551"/>
    </row>
    <row r="971" spans="1:26" ht="12.75" customHeight="1">
      <c r="A971" s="551"/>
      <c r="B971" s="551"/>
      <c r="C971" s="551"/>
      <c r="D971" s="551"/>
      <c r="E971" s="551"/>
      <c r="F971" s="551"/>
      <c r="G971" s="551"/>
      <c r="H971" s="551"/>
      <c r="I971" s="551"/>
      <c r="J971" s="551"/>
      <c r="K971" s="551"/>
      <c r="L971" s="551"/>
      <c r="M971" s="551"/>
      <c r="N971" s="551"/>
      <c r="O971" s="551"/>
      <c r="P971" s="551"/>
      <c r="Q971" s="551"/>
      <c r="R971" s="551"/>
      <c r="S971" s="551"/>
      <c r="T971" s="551"/>
      <c r="U971" s="551"/>
      <c r="V971" s="551"/>
      <c r="W971" s="551"/>
      <c r="X971" s="551"/>
      <c r="Y971" s="551"/>
      <c r="Z971" s="551"/>
    </row>
    <row r="972" spans="1:26" ht="12.75" customHeight="1">
      <c r="A972" s="551"/>
      <c r="B972" s="551"/>
      <c r="C972" s="551"/>
      <c r="D972" s="551"/>
      <c r="E972" s="551"/>
      <c r="F972" s="551"/>
      <c r="G972" s="551"/>
      <c r="H972" s="551"/>
      <c r="I972" s="551"/>
      <c r="J972" s="551"/>
      <c r="K972" s="551"/>
      <c r="L972" s="551"/>
      <c r="M972" s="551"/>
      <c r="N972" s="551"/>
      <c r="O972" s="551"/>
      <c r="P972" s="551"/>
      <c r="Q972" s="551"/>
      <c r="R972" s="551"/>
      <c r="S972" s="551"/>
      <c r="T972" s="551"/>
      <c r="U972" s="551"/>
      <c r="V972" s="551"/>
      <c r="W972" s="551"/>
      <c r="X972" s="551"/>
      <c r="Y972" s="551"/>
      <c r="Z972" s="551"/>
    </row>
    <row r="973" spans="1:26" ht="12.75" customHeight="1">
      <c r="A973" s="551"/>
      <c r="B973" s="551"/>
      <c r="C973" s="551"/>
      <c r="D973" s="551"/>
      <c r="E973" s="551"/>
      <c r="F973" s="551"/>
      <c r="G973" s="551"/>
      <c r="H973" s="551"/>
      <c r="I973" s="551"/>
      <c r="J973" s="551"/>
      <c r="K973" s="551"/>
      <c r="L973" s="551"/>
      <c r="M973" s="551"/>
      <c r="N973" s="551"/>
      <c r="O973" s="551"/>
      <c r="P973" s="551"/>
      <c r="Q973" s="551"/>
      <c r="R973" s="551"/>
      <c r="S973" s="551"/>
      <c r="T973" s="551"/>
      <c r="U973" s="551"/>
      <c r="V973" s="551"/>
      <c r="W973" s="551"/>
      <c r="X973" s="551"/>
      <c r="Y973" s="551"/>
      <c r="Z973" s="551"/>
    </row>
    <row r="974" spans="1:26" ht="12.75" customHeight="1">
      <c r="A974" s="551"/>
      <c r="B974" s="551"/>
      <c r="C974" s="551"/>
      <c r="D974" s="551"/>
      <c r="E974" s="551"/>
      <c r="F974" s="551"/>
      <c r="G974" s="551"/>
      <c r="H974" s="551"/>
      <c r="I974" s="551"/>
      <c r="J974" s="551"/>
      <c r="K974" s="551"/>
      <c r="L974" s="551"/>
      <c r="M974" s="551"/>
      <c r="N974" s="551"/>
      <c r="O974" s="551"/>
      <c r="P974" s="551"/>
      <c r="Q974" s="551"/>
      <c r="R974" s="551"/>
      <c r="S974" s="551"/>
      <c r="T974" s="551"/>
      <c r="U974" s="551"/>
      <c r="V974" s="551"/>
      <c r="W974" s="551"/>
      <c r="X974" s="551"/>
      <c r="Y974" s="551"/>
      <c r="Z974" s="551"/>
    </row>
    <row r="975" spans="1:26" ht="12.75" customHeight="1">
      <c r="A975" s="551"/>
      <c r="B975" s="551"/>
      <c r="C975" s="551"/>
      <c r="D975" s="551"/>
      <c r="E975" s="551"/>
      <c r="F975" s="551"/>
      <c r="G975" s="551"/>
      <c r="H975" s="551"/>
      <c r="I975" s="551"/>
      <c r="J975" s="551"/>
      <c r="K975" s="551"/>
      <c r="L975" s="551"/>
      <c r="M975" s="551"/>
      <c r="N975" s="551"/>
      <c r="O975" s="551"/>
      <c r="P975" s="551"/>
      <c r="Q975" s="551"/>
      <c r="R975" s="551"/>
      <c r="S975" s="551"/>
      <c r="T975" s="551"/>
      <c r="U975" s="551"/>
      <c r="V975" s="551"/>
      <c r="W975" s="551"/>
      <c r="X975" s="551"/>
      <c r="Y975" s="551"/>
      <c r="Z975" s="551"/>
    </row>
    <row r="976" spans="1:26" ht="12.75" customHeight="1">
      <c r="A976" s="551"/>
      <c r="B976" s="551"/>
      <c r="C976" s="551"/>
      <c r="D976" s="551"/>
      <c r="E976" s="551"/>
      <c r="F976" s="551"/>
      <c r="G976" s="551"/>
      <c r="H976" s="551"/>
      <c r="I976" s="551"/>
      <c r="J976" s="551"/>
      <c r="K976" s="551"/>
      <c r="L976" s="551"/>
      <c r="M976" s="551"/>
      <c r="N976" s="551"/>
      <c r="O976" s="551"/>
      <c r="P976" s="551"/>
      <c r="Q976" s="551"/>
      <c r="R976" s="551"/>
      <c r="S976" s="551"/>
      <c r="T976" s="551"/>
      <c r="U976" s="551"/>
      <c r="V976" s="551"/>
      <c r="W976" s="551"/>
      <c r="X976" s="551"/>
      <c r="Y976" s="551"/>
      <c r="Z976" s="551"/>
    </row>
    <row r="977" spans="1:26" ht="12.75" customHeight="1">
      <c r="A977" s="551"/>
      <c r="B977" s="551"/>
      <c r="C977" s="551"/>
      <c r="D977" s="551"/>
      <c r="E977" s="551"/>
      <c r="F977" s="551"/>
      <c r="G977" s="551"/>
      <c r="H977" s="551"/>
      <c r="I977" s="551"/>
      <c r="J977" s="551"/>
      <c r="K977" s="551"/>
      <c r="L977" s="551"/>
      <c r="M977" s="551"/>
      <c r="N977" s="551"/>
      <c r="O977" s="551"/>
      <c r="P977" s="551"/>
      <c r="Q977" s="551"/>
      <c r="R977" s="551"/>
      <c r="S977" s="551"/>
      <c r="T977" s="551"/>
      <c r="U977" s="551"/>
      <c r="V977" s="551"/>
      <c r="W977" s="551"/>
      <c r="X977" s="551"/>
      <c r="Y977" s="551"/>
      <c r="Z977" s="551"/>
    </row>
    <row r="978" spans="1:26" ht="12.75" customHeight="1">
      <c r="A978" s="551"/>
      <c r="B978" s="551"/>
      <c r="C978" s="551"/>
      <c r="D978" s="551"/>
      <c r="E978" s="551"/>
      <c r="F978" s="551"/>
      <c r="G978" s="551"/>
      <c r="H978" s="551"/>
      <c r="I978" s="551"/>
      <c r="J978" s="551"/>
      <c r="K978" s="551"/>
      <c r="L978" s="551"/>
      <c r="M978" s="551"/>
      <c r="N978" s="551"/>
      <c r="O978" s="551"/>
      <c r="P978" s="551"/>
      <c r="Q978" s="551"/>
      <c r="R978" s="551"/>
      <c r="S978" s="551"/>
      <c r="T978" s="551"/>
      <c r="U978" s="551"/>
      <c r="V978" s="551"/>
      <c r="W978" s="551"/>
      <c r="X978" s="551"/>
      <c r="Y978" s="551"/>
      <c r="Z978" s="551"/>
    </row>
    <row r="979" spans="1:26" ht="12.75" customHeight="1">
      <c r="A979" s="551"/>
      <c r="B979" s="551"/>
      <c r="C979" s="551"/>
      <c r="D979" s="551"/>
      <c r="E979" s="551"/>
      <c r="F979" s="551"/>
      <c r="G979" s="551"/>
      <c r="H979" s="551"/>
      <c r="I979" s="551"/>
      <c r="J979" s="551"/>
      <c r="K979" s="551"/>
      <c r="L979" s="551"/>
      <c r="M979" s="551"/>
      <c r="N979" s="551"/>
      <c r="O979" s="551"/>
      <c r="P979" s="551"/>
      <c r="Q979" s="551"/>
      <c r="R979" s="551"/>
      <c r="S979" s="551"/>
      <c r="T979" s="551"/>
      <c r="U979" s="551"/>
      <c r="V979" s="551"/>
      <c r="W979" s="551"/>
      <c r="X979" s="551"/>
      <c r="Y979" s="551"/>
      <c r="Z979" s="551"/>
    </row>
    <row r="980" spans="1:26" ht="12.75" customHeight="1">
      <c r="A980" s="551"/>
      <c r="B980" s="551"/>
      <c r="C980" s="551"/>
      <c r="D980" s="551"/>
      <c r="E980" s="551"/>
      <c r="F980" s="551"/>
      <c r="G980" s="551"/>
      <c r="H980" s="551"/>
      <c r="I980" s="551"/>
      <c r="J980" s="551"/>
      <c r="K980" s="551"/>
      <c r="L980" s="551"/>
      <c r="M980" s="551"/>
      <c r="N980" s="551"/>
      <c r="O980" s="551"/>
      <c r="P980" s="551"/>
      <c r="Q980" s="551"/>
      <c r="R980" s="551"/>
      <c r="S980" s="551"/>
      <c r="T980" s="551"/>
      <c r="U980" s="551"/>
      <c r="V980" s="551"/>
      <c r="W980" s="551"/>
      <c r="X980" s="551"/>
      <c r="Y980" s="551"/>
      <c r="Z980" s="551"/>
    </row>
    <row r="981" spans="1:26" ht="12.75" customHeight="1">
      <c r="A981" s="551"/>
      <c r="B981" s="551"/>
      <c r="C981" s="551"/>
      <c r="D981" s="551"/>
      <c r="E981" s="551"/>
      <c r="F981" s="551"/>
      <c r="G981" s="551"/>
      <c r="H981" s="551"/>
      <c r="I981" s="551"/>
      <c r="J981" s="551"/>
      <c r="K981" s="551"/>
      <c r="L981" s="551"/>
      <c r="M981" s="551"/>
      <c r="N981" s="551"/>
      <c r="O981" s="551"/>
      <c r="P981" s="551"/>
      <c r="Q981" s="551"/>
      <c r="R981" s="551"/>
      <c r="S981" s="551"/>
      <c r="T981" s="551"/>
      <c r="U981" s="551"/>
      <c r="V981" s="551"/>
      <c r="W981" s="551"/>
      <c r="X981" s="551"/>
      <c r="Y981" s="551"/>
      <c r="Z981" s="551"/>
    </row>
    <row r="982" spans="1:26" ht="12.75" customHeight="1">
      <c r="A982" s="551"/>
      <c r="B982" s="551"/>
      <c r="C982" s="551"/>
      <c r="D982" s="551"/>
      <c r="E982" s="551"/>
      <c r="F982" s="551"/>
      <c r="G982" s="551"/>
      <c r="H982" s="551"/>
      <c r="I982" s="551"/>
      <c r="J982" s="551"/>
      <c r="K982" s="551"/>
      <c r="L982" s="551"/>
      <c r="M982" s="551"/>
      <c r="N982" s="551"/>
      <c r="O982" s="551"/>
      <c r="P982" s="551"/>
      <c r="Q982" s="551"/>
      <c r="R982" s="551"/>
      <c r="S982" s="551"/>
      <c r="T982" s="551"/>
      <c r="U982" s="551"/>
      <c r="V982" s="551"/>
      <c r="W982" s="551"/>
      <c r="X982" s="551"/>
      <c r="Y982" s="551"/>
      <c r="Z982" s="551"/>
    </row>
    <row r="983" spans="1:26" ht="12.75" customHeight="1">
      <c r="A983" s="551"/>
      <c r="B983" s="551"/>
      <c r="C983" s="551"/>
      <c r="D983" s="551"/>
      <c r="E983" s="551"/>
      <c r="F983" s="551"/>
      <c r="G983" s="551"/>
      <c r="H983" s="551"/>
      <c r="I983" s="551"/>
      <c r="J983" s="551"/>
      <c r="K983" s="551"/>
      <c r="L983" s="551"/>
      <c r="M983" s="551"/>
      <c r="N983" s="551"/>
      <c r="O983" s="551"/>
      <c r="P983" s="551"/>
      <c r="Q983" s="551"/>
      <c r="R983" s="551"/>
      <c r="S983" s="551"/>
      <c r="T983" s="551"/>
      <c r="U983" s="551"/>
      <c r="V983" s="551"/>
      <c r="W983" s="551"/>
      <c r="X983" s="551"/>
      <c r="Y983" s="551"/>
      <c r="Z983" s="551"/>
    </row>
    <row r="984" spans="1:26" ht="12.75" customHeight="1">
      <c r="A984" s="551"/>
      <c r="B984" s="551"/>
      <c r="C984" s="551"/>
      <c r="D984" s="551"/>
      <c r="E984" s="551"/>
      <c r="F984" s="551"/>
      <c r="G984" s="551"/>
      <c r="H984" s="551"/>
      <c r="I984" s="551"/>
      <c r="J984" s="551"/>
      <c r="K984" s="551"/>
      <c r="L984" s="551"/>
      <c r="M984" s="551"/>
      <c r="N984" s="551"/>
      <c r="O984" s="551"/>
      <c r="P984" s="551"/>
      <c r="Q984" s="551"/>
      <c r="R984" s="551"/>
      <c r="S984" s="551"/>
      <c r="T984" s="551"/>
      <c r="U984" s="551"/>
      <c r="V984" s="551"/>
      <c r="W984" s="551"/>
      <c r="X984" s="551"/>
      <c r="Y984" s="551"/>
      <c r="Z984" s="551"/>
    </row>
    <row r="985" spans="1:26" ht="12.75" customHeight="1">
      <c r="A985" s="551"/>
      <c r="B985" s="551"/>
      <c r="C985" s="551"/>
      <c r="D985" s="551"/>
      <c r="E985" s="551"/>
      <c r="F985" s="551"/>
      <c r="G985" s="551"/>
      <c r="H985" s="551"/>
      <c r="I985" s="551"/>
      <c r="J985" s="551"/>
      <c r="K985" s="551"/>
      <c r="L985" s="551"/>
      <c r="M985" s="551"/>
      <c r="N985" s="551"/>
      <c r="O985" s="551"/>
      <c r="P985" s="551"/>
      <c r="Q985" s="551"/>
      <c r="R985" s="551"/>
      <c r="S985" s="551"/>
      <c r="T985" s="551"/>
      <c r="U985" s="551"/>
      <c r="V985" s="551"/>
      <c r="W985" s="551"/>
      <c r="X985" s="551"/>
      <c r="Y985" s="551"/>
      <c r="Z985" s="551"/>
    </row>
    <row r="986" spans="1:26" ht="12.75" customHeight="1">
      <c r="A986" s="551"/>
      <c r="B986" s="551"/>
      <c r="C986" s="551"/>
      <c r="D986" s="551"/>
      <c r="E986" s="551"/>
      <c r="F986" s="551"/>
      <c r="G986" s="551"/>
      <c r="H986" s="551"/>
      <c r="I986" s="551"/>
      <c r="J986" s="551"/>
      <c r="K986" s="551"/>
      <c r="L986" s="551"/>
      <c r="M986" s="551"/>
      <c r="N986" s="551"/>
      <c r="O986" s="551"/>
      <c r="P986" s="551"/>
      <c r="Q986" s="551"/>
      <c r="R986" s="551"/>
      <c r="S986" s="551"/>
      <c r="T986" s="551"/>
      <c r="U986" s="551"/>
      <c r="V986" s="551"/>
      <c r="W986" s="551"/>
      <c r="X986" s="551"/>
      <c r="Y986" s="551"/>
      <c r="Z986" s="551"/>
    </row>
    <row r="987" spans="1:26" ht="12.75" customHeight="1">
      <c r="A987" s="551"/>
      <c r="B987" s="551"/>
      <c r="C987" s="551"/>
      <c r="D987" s="551"/>
      <c r="E987" s="551"/>
      <c r="F987" s="551"/>
      <c r="G987" s="551"/>
      <c r="H987" s="551"/>
      <c r="I987" s="551"/>
      <c r="J987" s="551"/>
      <c r="K987" s="551"/>
      <c r="L987" s="551"/>
      <c r="M987" s="551"/>
      <c r="N987" s="551"/>
      <c r="O987" s="551"/>
      <c r="P987" s="551"/>
      <c r="Q987" s="551"/>
      <c r="R987" s="551"/>
      <c r="S987" s="551"/>
      <c r="T987" s="551"/>
      <c r="U987" s="551"/>
      <c r="V987" s="551"/>
      <c r="W987" s="551"/>
      <c r="X987" s="551"/>
      <c r="Y987" s="551"/>
      <c r="Z987" s="551"/>
    </row>
    <row r="988" spans="1:26" ht="12.75" customHeight="1">
      <c r="A988" s="551"/>
      <c r="B988" s="551"/>
      <c r="C988" s="551"/>
      <c r="D988" s="551"/>
      <c r="E988" s="551"/>
      <c r="F988" s="551"/>
      <c r="G988" s="551"/>
      <c r="H988" s="551"/>
      <c r="I988" s="551"/>
      <c r="J988" s="551"/>
      <c r="K988" s="551"/>
      <c r="L988" s="551"/>
      <c r="M988" s="551"/>
      <c r="N988" s="551"/>
      <c r="O988" s="551"/>
      <c r="P988" s="551"/>
      <c r="Q988" s="551"/>
      <c r="R988" s="551"/>
      <c r="S988" s="551"/>
      <c r="T988" s="551"/>
      <c r="U988" s="551"/>
      <c r="V988" s="551"/>
      <c r="W988" s="551"/>
      <c r="X988" s="551"/>
      <c r="Y988" s="551"/>
      <c r="Z988" s="551"/>
    </row>
    <row r="989" spans="1:26" ht="12.75" customHeight="1">
      <c r="A989" s="551"/>
      <c r="B989" s="551"/>
      <c r="C989" s="551"/>
      <c r="D989" s="551"/>
      <c r="E989" s="551"/>
      <c r="F989" s="551"/>
      <c r="G989" s="551"/>
      <c r="H989" s="551"/>
      <c r="I989" s="551"/>
      <c r="J989" s="551"/>
      <c r="K989" s="551"/>
      <c r="L989" s="551"/>
      <c r="M989" s="551"/>
      <c r="N989" s="551"/>
      <c r="O989" s="551"/>
      <c r="P989" s="551"/>
      <c r="Q989" s="551"/>
      <c r="R989" s="551"/>
      <c r="S989" s="551"/>
      <c r="T989" s="551"/>
      <c r="U989" s="551"/>
      <c r="V989" s="551"/>
      <c r="W989" s="551"/>
      <c r="X989" s="551"/>
      <c r="Y989" s="551"/>
      <c r="Z989" s="551"/>
    </row>
    <row r="990" spans="1:26" ht="12.75" customHeight="1">
      <c r="A990" s="551"/>
      <c r="B990" s="551"/>
      <c r="C990" s="551"/>
      <c r="D990" s="551"/>
      <c r="E990" s="551"/>
      <c r="F990" s="551"/>
      <c r="G990" s="551"/>
      <c r="H990" s="551"/>
      <c r="I990" s="551"/>
      <c r="J990" s="551"/>
      <c r="K990" s="551"/>
      <c r="L990" s="551"/>
      <c r="M990" s="551"/>
      <c r="N990" s="551"/>
      <c r="O990" s="551"/>
      <c r="P990" s="551"/>
      <c r="Q990" s="551"/>
      <c r="R990" s="551"/>
      <c r="S990" s="551"/>
      <c r="T990" s="551"/>
      <c r="U990" s="551"/>
      <c r="V990" s="551"/>
      <c r="W990" s="551"/>
      <c r="X990" s="551"/>
      <c r="Y990" s="551"/>
      <c r="Z990" s="551"/>
    </row>
    <row r="991" spans="1:26" ht="12.75" customHeight="1">
      <c r="A991" s="551"/>
      <c r="B991" s="551"/>
      <c r="C991" s="551"/>
      <c r="D991" s="551"/>
      <c r="E991" s="551"/>
      <c r="F991" s="551"/>
      <c r="G991" s="551"/>
      <c r="H991" s="551"/>
      <c r="I991" s="551"/>
      <c r="J991" s="551"/>
      <c r="K991" s="551"/>
      <c r="L991" s="551"/>
      <c r="M991" s="551"/>
      <c r="N991" s="551"/>
      <c r="O991" s="551"/>
      <c r="P991" s="551"/>
      <c r="Q991" s="551"/>
      <c r="R991" s="551"/>
      <c r="S991" s="551"/>
      <c r="T991" s="551"/>
      <c r="U991" s="551"/>
      <c r="V991" s="551"/>
      <c r="W991" s="551"/>
      <c r="X991" s="551"/>
      <c r="Y991" s="551"/>
      <c r="Z991" s="551"/>
    </row>
    <row r="992" spans="1:26" ht="12.75" customHeight="1">
      <c r="A992" s="551"/>
      <c r="B992" s="551"/>
      <c r="C992" s="551"/>
      <c r="D992" s="551"/>
      <c r="E992" s="551"/>
      <c r="F992" s="551"/>
      <c r="G992" s="551"/>
      <c r="H992" s="551"/>
      <c r="I992" s="551"/>
      <c r="J992" s="551"/>
      <c r="K992" s="551"/>
      <c r="L992" s="551"/>
      <c r="M992" s="551"/>
      <c r="N992" s="551"/>
      <c r="O992" s="551"/>
      <c r="P992" s="551"/>
      <c r="Q992" s="551"/>
      <c r="R992" s="551"/>
      <c r="S992" s="551"/>
      <c r="T992" s="551"/>
      <c r="U992" s="551"/>
      <c r="V992" s="551"/>
      <c r="W992" s="551"/>
      <c r="X992" s="551"/>
      <c r="Y992" s="551"/>
      <c r="Z992" s="551"/>
    </row>
    <row r="993" spans="1:26" ht="12.75" customHeight="1">
      <c r="A993" s="551"/>
      <c r="B993" s="551"/>
      <c r="C993" s="551"/>
      <c r="D993" s="551"/>
      <c r="E993" s="551"/>
      <c r="F993" s="551"/>
      <c r="G993" s="551"/>
      <c r="H993" s="551"/>
      <c r="I993" s="551"/>
      <c r="J993" s="551"/>
      <c r="K993" s="551"/>
      <c r="L993" s="551"/>
      <c r="M993" s="551"/>
      <c r="N993" s="551"/>
      <c r="O993" s="551"/>
      <c r="P993" s="551"/>
      <c r="Q993" s="551"/>
      <c r="R993" s="551"/>
      <c r="S993" s="551"/>
      <c r="T993" s="551"/>
      <c r="U993" s="551"/>
      <c r="V993" s="551"/>
      <c r="W993" s="551"/>
      <c r="X993" s="551"/>
      <c r="Y993" s="551"/>
      <c r="Z993" s="551"/>
    </row>
    <row r="994" spans="1:26" ht="12.75" customHeight="1">
      <c r="A994" s="551"/>
      <c r="B994" s="551"/>
      <c r="C994" s="551"/>
      <c r="D994" s="551"/>
      <c r="E994" s="551"/>
      <c r="F994" s="551"/>
      <c r="G994" s="551"/>
      <c r="H994" s="551"/>
      <c r="I994" s="551"/>
      <c r="J994" s="551"/>
      <c r="K994" s="551"/>
      <c r="L994" s="551"/>
      <c r="M994" s="551"/>
      <c r="N994" s="551"/>
      <c r="O994" s="551"/>
      <c r="P994" s="551"/>
      <c r="Q994" s="551"/>
      <c r="R994" s="551"/>
      <c r="S994" s="551"/>
      <c r="T994" s="551"/>
      <c r="U994" s="551"/>
      <c r="V994" s="551"/>
      <c r="W994" s="551"/>
      <c r="X994" s="551"/>
      <c r="Y994" s="551"/>
      <c r="Z994" s="551"/>
    </row>
    <row r="995" spans="1:26" ht="12.75" customHeight="1">
      <c r="A995" s="551"/>
      <c r="B995" s="551"/>
      <c r="C995" s="551"/>
      <c r="D995" s="551"/>
      <c r="E995" s="551"/>
      <c r="F995" s="551"/>
      <c r="G995" s="551"/>
      <c r="H995" s="551"/>
      <c r="I995" s="551"/>
      <c r="J995" s="551"/>
      <c r="K995" s="551"/>
      <c r="L995" s="551"/>
      <c r="M995" s="551"/>
      <c r="N995" s="551"/>
      <c r="O995" s="551"/>
      <c r="P995" s="551"/>
      <c r="Q995" s="551"/>
      <c r="R995" s="551"/>
      <c r="S995" s="551"/>
      <c r="T995" s="551"/>
      <c r="U995" s="551"/>
      <c r="V995" s="551"/>
      <c r="W995" s="551"/>
      <c r="X995" s="551"/>
      <c r="Y995" s="551"/>
      <c r="Z995" s="551"/>
    </row>
    <row r="996" spans="1:26" ht="12.75" customHeight="1">
      <c r="A996" s="551"/>
      <c r="B996" s="551"/>
      <c r="C996" s="551"/>
      <c r="D996" s="551"/>
      <c r="E996" s="551"/>
      <c r="F996" s="551"/>
      <c r="G996" s="551"/>
      <c r="H996" s="551"/>
      <c r="I996" s="551"/>
      <c r="J996" s="551"/>
      <c r="K996" s="551"/>
      <c r="L996" s="551"/>
      <c r="M996" s="551"/>
      <c r="N996" s="551"/>
      <c r="O996" s="551"/>
      <c r="P996" s="551"/>
      <c r="Q996" s="551"/>
      <c r="R996" s="551"/>
      <c r="S996" s="551"/>
      <c r="T996" s="551"/>
      <c r="U996" s="551"/>
      <c r="V996" s="551"/>
      <c r="W996" s="551"/>
      <c r="X996" s="551"/>
      <c r="Y996" s="551"/>
      <c r="Z996" s="551"/>
    </row>
    <row r="997" spans="1:26" ht="12.75" customHeight="1">
      <c r="A997" s="551"/>
      <c r="B997" s="551"/>
      <c r="C997" s="551"/>
      <c r="D997" s="551"/>
      <c r="E997" s="551"/>
      <c r="F997" s="551"/>
      <c r="G997" s="551"/>
      <c r="H997" s="551"/>
      <c r="I997" s="551"/>
      <c r="J997" s="551"/>
      <c r="K997" s="551"/>
      <c r="L997" s="551"/>
      <c r="M997" s="551"/>
      <c r="N997" s="551"/>
      <c r="O997" s="551"/>
      <c r="P997" s="551"/>
      <c r="Q997" s="551"/>
      <c r="R997" s="551"/>
      <c r="S997" s="551"/>
      <c r="T997" s="551"/>
      <c r="U997" s="551"/>
      <c r="V997" s="551"/>
      <c r="W997" s="551"/>
      <c r="X997" s="551"/>
      <c r="Y997" s="551"/>
      <c r="Z997" s="551"/>
    </row>
    <row r="998" spans="1:26" ht="12.75" customHeight="1">
      <c r="A998" s="551"/>
      <c r="B998" s="551"/>
      <c r="C998" s="551"/>
      <c r="D998" s="551"/>
      <c r="E998" s="551"/>
      <c r="F998" s="551"/>
      <c r="G998" s="551"/>
      <c r="H998" s="551"/>
      <c r="I998" s="551"/>
      <c r="J998" s="551"/>
      <c r="K998" s="551"/>
      <c r="L998" s="551"/>
      <c r="M998" s="551"/>
      <c r="N998" s="551"/>
      <c r="O998" s="551"/>
      <c r="P998" s="551"/>
      <c r="Q998" s="551"/>
      <c r="R998" s="551"/>
      <c r="S998" s="551"/>
      <c r="T998" s="551"/>
      <c r="U998" s="551"/>
      <c r="V998" s="551"/>
      <c r="W998" s="551"/>
      <c r="X998" s="551"/>
      <c r="Y998" s="551"/>
      <c r="Z998" s="551"/>
    </row>
    <row r="999" spans="1:26" ht="12.75" customHeight="1">
      <c r="A999" s="551"/>
      <c r="B999" s="551"/>
      <c r="C999" s="551"/>
      <c r="D999" s="551"/>
      <c r="E999" s="551"/>
      <c r="F999" s="551"/>
      <c r="G999" s="551"/>
      <c r="H999" s="551"/>
      <c r="I999" s="551"/>
      <c r="J999" s="551"/>
      <c r="K999" s="551"/>
      <c r="L999" s="551"/>
      <c r="M999" s="551"/>
      <c r="N999" s="551"/>
      <c r="O999" s="551"/>
      <c r="P999" s="551"/>
      <c r="Q999" s="551"/>
      <c r="R999" s="551"/>
      <c r="S999" s="551"/>
      <c r="T999" s="551"/>
      <c r="U999" s="551"/>
      <c r="V999" s="551"/>
      <c r="W999" s="551"/>
      <c r="X999" s="551"/>
      <c r="Y999" s="551"/>
      <c r="Z999" s="551"/>
    </row>
    <row r="1000" spans="1:26" ht="12.75" customHeight="1">
      <c r="A1000" s="551"/>
      <c r="B1000" s="551"/>
      <c r="C1000" s="551"/>
      <c r="D1000" s="551"/>
      <c r="E1000" s="551"/>
      <c r="F1000" s="551"/>
      <c r="G1000" s="551"/>
      <c r="H1000" s="551"/>
      <c r="I1000" s="551"/>
      <c r="J1000" s="551"/>
      <c r="K1000" s="551"/>
      <c r="L1000" s="551"/>
      <c r="M1000" s="551"/>
      <c r="N1000" s="551"/>
      <c r="O1000" s="551"/>
      <c r="P1000" s="551"/>
      <c r="Q1000" s="551"/>
      <c r="R1000" s="551"/>
      <c r="S1000" s="551"/>
      <c r="T1000" s="551"/>
      <c r="U1000" s="551"/>
      <c r="V1000" s="551"/>
      <c r="W1000" s="551"/>
      <c r="X1000" s="551"/>
      <c r="Y1000" s="551"/>
      <c r="Z1000" s="551"/>
    </row>
  </sheetData>
  <mergeCells count="30">
    <mergeCell ref="B54:B60"/>
    <mergeCell ref="B62:B63"/>
    <mergeCell ref="B8:B11"/>
    <mergeCell ref="B13:B16"/>
    <mergeCell ref="A19:A65"/>
    <mergeCell ref="B19:B27"/>
    <mergeCell ref="B29:B30"/>
    <mergeCell ref="B38:B43"/>
    <mergeCell ref="B45:B52"/>
    <mergeCell ref="D64:K64"/>
    <mergeCell ref="D65:K65"/>
    <mergeCell ref="D15:K15"/>
    <mergeCell ref="D16:K16"/>
    <mergeCell ref="D26:K26"/>
    <mergeCell ref="D27:K27"/>
    <mergeCell ref="D31:K31"/>
    <mergeCell ref="D32:K32"/>
    <mergeCell ref="D35:K35"/>
    <mergeCell ref="D36:K36"/>
    <mergeCell ref="D51:K51"/>
    <mergeCell ref="D52:K52"/>
    <mergeCell ref="D59:K59"/>
    <mergeCell ref="D60:K60"/>
    <mergeCell ref="G1:H1"/>
    <mergeCell ref="A3:A16"/>
    <mergeCell ref="B3:B6"/>
    <mergeCell ref="D5:K5"/>
    <mergeCell ref="D6:K6"/>
    <mergeCell ref="D10:K10"/>
    <mergeCell ref="D11:K11"/>
  </mergeCells>
  <pageMargins left="0.75" right="0.75" top="1" bottom="1" header="0" footer="0"/>
  <pageSetup paperSize="9" orientation="portrait"/>
  <headerFooter>
    <oddHeader>&amp;C&amp;"Aptos"&amp;10&amp;K000000 OFFICIAL&amp;1#_x000D_&amp;"Arial"&amp;11&amp;K000000000000 OFFICIAL#_x000D_</oddHeader>
    <oddFooter>&amp;C_x000D_#000000 OFFICIAL_x000D_&amp;1#&amp;"Aptos"&amp;10&amp;K000000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B60052"/>
    <pageSetUpPr fitToPage="1"/>
  </sheetPr>
  <dimension ref="A1:Z1000"/>
  <sheetViews>
    <sheetView workbookViewId="0">
      <pane xSplit="3" ySplit="1" topLeftCell="D2" activePane="bottomRight" state="frozen"/>
      <selection pane="bottomRight" activeCell="D2" sqref="D2"/>
      <selection pane="bottomLeft" activeCell="A2" sqref="A2"/>
      <selection pane="topRight" activeCell="D1" sqref="D1"/>
    </sheetView>
  </sheetViews>
  <sheetFormatPr defaultColWidth="12.625" defaultRowHeight="15" customHeight="1"/>
  <cols>
    <col min="1" max="1" width="21.5" customWidth="1"/>
    <col min="2" max="2" width="45" customWidth="1"/>
    <col min="3" max="3" width="26.5" customWidth="1"/>
    <col min="4" max="4" width="16" customWidth="1"/>
    <col min="5" max="8" width="30.5" customWidth="1"/>
    <col min="9" max="9" width="35" customWidth="1"/>
    <col min="10" max="11" width="30.5" customWidth="1"/>
    <col min="12" max="12" width="16" customWidth="1"/>
    <col min="13" max="13" width="33.5" customWidth="1"/>
    <col min="14" max="26" width="8" customWidth="1"/>
  </cols>
  <sheetData>
    <row r="1" spans="1:26" ht="30.75" customHeight="1">
      <c r="A1" s="580" t="s">
        <v>173</v>
      </c>
      <c r="B1" s="358" t="s">
        <v>174</v>
      </c>
      <c r="C1" s="196"/>
      <c r="D1" s="581" t="s">
        <v>10</v>
      </c>
      <c r="E1" s="108" t="s">
        <v>353</v>
      </c>
      <c r="F1" s="108" t="s">
        <v>354</v>
      </c>
      <c r="G1" s="108" t="s">
        <v>355</v>
      </c>
      <c r="H1" s="108" t="s">
        <v>356</v>
      </c>
      <c r="I1" s="108" t="s">
        <v>357</v>
      </c>
      <c r="J1" s="108" t="s">
        <v>358</v>
      </c>
      <c r="K1" s="108" t="s">
        <v>359</v>
      </c>
      <c r="L1" s="582" t="s">
        <v>24</v>
      </c>
      <c r="M1" s="583" t="s">
        <v>645</v>
      </c>
      <c r="N1" s="407"/>
      <c r="O1" s="407"/>
      <c r="P1" s="407"/>
      <c r="Q1" s="407"/>
      <c r="R1" s="407"/>
      <c r="S1" s="407"/>
      <c r="T1" s="407"/>
      <c r="U1" s="407"/>
      <c r="V1" s="407"/>
      <c r="W1" s="407"/>
      <c r="X1" s="407"/>
      <c r="Y1" s="407"/>
      <c r="Z1" s="407"/>
    </row>
    <row r="2" spans="1:26" ht="68.25" customHeight="1">
      <c r="A2" s="1165"/>
      <c r="B2" s="1223" t="s">
        <v>918</v>
      </c>
      <c r="C2" s="584" t="s">
        <v>919</v>
      </c>
      <c r="D2" s="141" t="s">
        <v>167</v>
      </c>
      <c r="E2" s="141" t="s">
        <v>178</v>
      </c>
      <c r="F2" s="141" t="s">
        <v>179</v>
      </c>
      <c r="G2" s="141" t="s">
        <v>180</v>
      </c>
      <c r="H2" s="141" t="s">
        <v>920</v>
      </c>
      <c r="I2" s="141" t="s">
        <v>921</v>
      </c>
      <c r="J2" s="141" t="s">
        <v>922</v>
      </c>
      <c r="K2" s="585" t="s">
        <v>923</v>
      </c>
      <c r="L2" s="1224"/>
      <c r="M2" s="1225" t="s">
        <v>924</v>
      </c>
      <c r="N2" s="407"/>
      <c r="O2" s="407"/>
      <c r="P2" s="407"/>
      <c r="Q2" s="407"/>
      <c r="R2" s="407"/>
      <c r="S2" s="407"/>
      <c r="T2" s="407"/>
      <c r="U2" s="407"/>
      <c r="V2" s="407"/>
      <c r="W2" s="407"/>
      <c r="X2" s="407"/>
      <c r="Y2" s="407"/>
      <c r="Z2" s="407"/>
    </row>
    <row r="3" spans="1:26" ht="14.25" customHeight="1">
      <c r="A3" s="1278"/>
      <c r="B3" s="1278"/>
      <c r="C3" s="201" t="s">
        <v>925</v>
      </c>
      <c r="D3" s="201" t="s">
        <v>167</v>
      </c>
      <c r="E3" s="201" t="s">
        <v>196</v>
      </c>
      <c r="F3" s="162" t="s">
        <v>197</v>
      </c>
      <c r="G3" s="201" t="s">
        <v>198</v>
      </c>
      <c r="H3" s="201" t="s">
        <v>926</v>
      </c>
      <c r="I3" s="201" t="s">
        <v>927</v>
      </c>
      <c r="J3" s="585" t="s">
        <v>928</v>
      </c>
      <c r="K3" s="201" t="s">
        <v>929</v>
      </c>
      <c r="L3" s="1285"/>
      <c r="M3" s="1278"/>
      <c r="N3" s="407"/>
      <c r="O3" s="407"/>
      <c r="P3" s="407"/>
      <c r="Q3" s="407"/>
      <c r="R3" s="407"/>
      <c r="S3" s="407"/>
      <c r="T3" s="407"/>
      <c r="U3" s="407"/>
      <c r="V3" s="407"/>
      <c r="W3" s="407"/>
      <c r="X3" s="407"/>
      <c r="Y3" s="407"/>
      <c r="Z3" s="407"/>
    </row>
    <row r="4" spans="1:26" ht="29.25" customHeight="1">
      <c r="A4" s="1278"/>
      <c r="B4" s="1278"/>
      <c r="C4" s="141" t="s">
        <v>930</v>
      </c>
      <c r="D4" s="141" t="s">
        <v>167</v>
      </c>
      <c r="E4" s="141" t="s">
        <v>167</v>
      </c>
      <c r="F4" s="253" t="s">
        <v>846</v>
      </c>
      <c r="G4" s="585" t="s">
        <v>931</v>
      </c>
      <c r="H4" s="141" t="s">
        <v>848</v>
      </c>
      <c r="I4" s="141" t="s">
        <v>849</v>
      </c>
      <c r="J4" s="141" t="s">
        <v>932</v>
      </c>
      <c r="K4" s="586" t="s">
        <v>933</v>
      </c>
      <c r="L4" s="1285"/>
      <c r="M4" s="1278"/>
      <c r="N4" s="407"/>
      <c r="O4" s="407"/>
      <c r="P4" s="407"/>
      <c r="Q4" s="407"/>
      <c r="R4" s="407"/>
      <c r="S4" s="407"/>
      <c r="T4" s="407"/>
      <c r="U4" s="407"/>
      <c r="V4" s="407"/>
      <c r="W4" s="407"/>
      <c r="X4" s="407"/>
      <c r="Y4" s="407"/>
      <c r="Z4" s="407"/>
    </row>
    <row r="5" spans="1:26" ht="48.75" customHeight="1">
      <c r="A5" s="1278"/>
      <c r="B5" s="1279"/>
      <c r="C5" s="317" t="s">
        <v>17</v>
      </c>
      <c r="D5" s="317" t="s">
        <v>167</v>
      </c>
      <c r="E5" s="317" t="s">
        <v>852</v>
      </c>
      <c r="F5" s="317" t="s">
        <v>853</v>
      </c>
      <c r="G5" s="317" t="s">
        <v>934</v>
      </c>
      <c r="H5" s="317" t="s">
        <v>935</v>
      </c>
      <c r="I5" s="317" t="s">
        <v>856</v>
      </c>
      <c r="J5" s="317" t="s">
        <v>857</v>
      </c>
      <c r="K5" s="317" t="s">
        <v>933</v>
      </c>
      <c r="L5" s="1287"/>
      <c r="M5" s="1279"/>
      <c r="N5" s="407"/>
      <c r="O5" s="407"/>
      <c r="P5" s="407"/>
      <c r="Q5" s="407"/>
      <c r="R5" s="407"/>
      <c r="S5" s="407"/>
      <c r="T5" s="407"/>
      <c r="U5" s="407"/>
      <c r="V5" s="407"/>
      <c r="W5" s="407"/>
      <c r="X5" s="407"/>
      <c r="Y5" s="407"/>
      <c r="Z5" s="407"/>
    </row>
    <row r="6" spans="1:26" ht="14.25" customHeight="1">
      <c r="A6" s="1278"/>
      <c r="B6" s="358" t="s">
        <v>209</v>
      </c>
      <c r="C6" s="196"/>
      <c r="D6" s="581" t="s">
        <v>10</v>
      </c>
      <c r="E6" s="108" t="s">
        <v>353</v>
      </c>
      <c r="F6" s="108" t="s">
        <v>354</v>
      </c>
      <c r="G6" s="108" t="s">
        <v>355</v>
      </c>
      <c r="H6" s="108" t="s">
        <v>356</v>
      </c>
      <c r="I6" s="108" t="s">
        <v>357</v>
      </c>
      <c r="J6" s="108" t="s">
        <v>358</v>
      </c>
      <c r="K6" s="108" t="s">
        <v>359</v>
      </c>
      <c r="L6" s="582" t="s">
        <v>24</v>
      </c>
      <c r="M6" s="583" t="s">
        <v>645</v>
      </c>
      <c r="N6" s="407"/>
      <c r="O6" s="407"/>
      <c r="P6" s="407"/>
      <c r="Q6" s="407"/>
      <c r="R6" s="407"/>
      <c r="S6" s="407"/>
      <c r="T6" s="407"/>
      <c r="U6" s="407"/>
      <c r="V6" s="407"/>
      <c r="W6" s="407"/>
      <c r="X6" s="407"/>
      <c r="Y6" s="407"/>
      <c r="Z6" s="407"/>
    </row>
    <row r="7" spans="1:26" ht="55.5" customHeight="1">
      <c r="A7" s="1278"/>
      <c r="B7" s="1191" t="s">
        <v>936</v>
      </c>
      <c r="C7" s="584" t="s">
        <v>919</v>
      </c>
      <c r="D7" s="141" t="s">
        <v>167</v>
      </c>
      <c r="E7" s="141" t="s">
        <v>211</v>
      </c>
      <c r="F7" s="141" t="s">
        <v>212</v>
      </c>
      <c r="G7" s="141" t="s">
        <v>213</v>
      </c>
      <c r="H7" s="141" t="s">
        <v>214</v>
      </c>
      <c r="I7" s="141" t="s">
        <v>937</v>
      </c>
      <c r="J7" s="141" t="s">
        <v>938</v>
      </c>
      <c r="K7" s="585" t="s">
        <v>939</v>
      </c>
      <c r="L7" s="1227"/>
      <c r="M7" s="1225" t="s">
        <v>940</v>
      </c>
      <c r="N7" s="407"/>
      <c r="O7" s="407"/>
      <c r="P7" s="407"/>
      <c r="Q7" s="407"/>
      <c r="R7" s="407"/>
      <c r="S7" s="407"/>
      <c r="T7" s="407"/>
      <c r="U7" s="407"/>
      <c r="V7" s="407"/>
      <c r="W7" s="407"/>
      <c r="X7" s="407"/>
      <c r="Y7" s="407"/>
      <c r="Z7" s="407"/>
    </row>
    <row r="8" spans="1:26" ht="278.25" customHeight="1">
      <c r="A8" s="1278"/>
      <c r="B8" s="1278"/>
      <c r="C8" s="201" t="s">
        <v>925</v>
      </c>
      <c r="D8" s="201" t="s">
        <v>167</v>
      </c>
      <c r="E8" s="201" t="s">
        <v>232</v>
      </c>
      <c r="F8" s="162" t="s">
        <v>233</v>
      </c>
      <c r="G8" s="158" t="s">
        <v>941</v>
      </c>
      <c r="H8" s="158" t="s">
        <v>942</v>
      </c>
      <c r="I8" s="158" t="s">
        <v>943</v>
      </c>
      <c r="J8" s="587" t="s">
        <v>944</v>
      </c>
      <c r="K8" s="201" t="s">
        <v>945</v>
      </c>
      <c r="L8" s="1285"/>
      <c r="M8" s="1278"/>
      <c r="N8" s="407"/>
      <c r="O8" s="407"/>
      <c r="P8" s="407"/>
      <c r="Q8" s="407"/>
      <c r="R8" s="407"/>
      <c r="S8" s="407"/>
      <c r="T8" s="407"/>
      <c r="U8" s="407"/>
      <c r="V8" s="407"/>
      <c r="W8" s="407"/>
      <c r="X8" s="407"/>
      <c r="Y8" s="407"/>
      <c r="Z8" s="407"/>
    </row>
    <row r="9" spans="1:26" ht="14.25" customHeight="1">
      <c r="A9" s="1278"/>
      <c r="B9" s="1278"/>
      <c r="C9" s="141" t="s">
        <v>770</v>
      </c>
      <c r="D9" s="141" t="s">
        <v>167</v>
      </c>
      <c r="E9" s="141" t="s">
        <v>167</v>
      </c>
      <c r="F9" s="310" t="s">
        <v>216</v>
      </c>
      <c r="G9" s="585" t="s">
        <v>217</v>
      </c>
      <c r="H9" s="585" t="s">
        <v>218</v>
      </c>
      <c r="I9" s="585" t="s">
        <v>219</v>
      </c>
      <c r="J9" s="588"/>
      <c r="K9" s="589" t="s">
        <v>946</v>
      </c>
      <c r="L9" s="1285"/>
      <c r="M9" s="1278"/>
      <c r="N9" s="407"/>
      <c r="O9" s="407"/>
      <c r="P9" s="407"/>
      <c r="Q9" s="407"/>
      <c r="R9" s="407"/>
      <c r="S9" s="407"/>
      <c r="T9" s="407"/>
      <c r="U9" s="407"/>
      <c r="V9" s="407"/>
      <c r="W9" s="407"/>
      <c r="X9" s="407"/>
      <c r="Y9" s="407"/>
      <c r="Z9" s="407"/>
    </row>
    <row r="10" spans="1:26" ht="41.25" customHeight="1">
      <c r="A10" s="1278"/>
      <c r="B10" s="1278"/>
      <c r="C10" s="317" t="s">
        <v>17</v>
      </c>
      <c r="D10" s="317" t="s">
        <v>167</v>
      </c>
      <c r="E10" s="317" t="s">
        <v>862</v>
      </c>
      <c r="F10" s="317" t="s">
        <v>863</v>
      </c>
      <c r="G10" s="317" t="s">
        <v>864</v>
      </c>
      <c r="H10" s="317" t="s">
        <v>865</v>
      </c>
      <c r="I10" s="317" t="s">
        <v>866</v>
      </c>
      <c r="J10" s="317" t="s">
        <v>867</v>
      </c>
      <c r="K10" s="317" t="s">
        <v>868</v>
      </c>
      <c r="L10" s="1285"/>
      <c r="M10" s="1278"/>
      <c r="N10" s="407"/>
      <c r="O10" s="407"/>
      <c r="P10" s="407"/>
      <c r="Q10" s="407"/>
      <c r="R10" s="407"/>
      <c r="S10" s="407"/>
      <c r="T10" s="407"/>
      <c r="U10" s="407"/>
      <c r="V10" s="407"/>
      <c r="W10" s="407"/>
      <c r="X10" s="407"/>
      <c r="Y10" s="407"/>
      <c r="Z10" s="407"/>
    </row>
    <row r="11" spans="1:26" ht="14.25" customHeight="1">
      <c r="A11" s="1278"/>
      <c r="B11" s="1278"/>
      <c r="C11" s="1162" t="s">
        <v>18</v>
      </c>
      <c r="D11" s="1277"/>
      <c r="E11" s="1277"/>
      <c r="F11" s="1277"/>
      <c r="G11" s="1277"/>
      <c r="H11" s="1277"/>
      <c r="I11" s="1277"/>
      <c r="J11" s="1277"/>
      <c r="K11" s="1276"/>
      <c r="L11" s="1285"/>
      <c r="M11" s="1278"/>
      <c r="N11" s="407"/>
      <c r="O11" s="407"/>
      <c r="P11" s="407"/>
      <c r="Q11" s="407"/>
      <c r="R11" s="407"/>
      <c r="S11" s="407"/>
      <c r="T11" s="407"/>
      <c r="U11" s="407"/>
      <c r="V11" s="407"/>
      <c r="W11" s="407"/>
      <c r="X11" s="407"/>
      <c r="Y11" s="407"/>
      <c r="Z11" s="407"/>
    </row>
    <row r="12" spans="1:26" ht="14.25" customHeight="1">
      <c r="A12" s="1278"/>
      <c r="B12" s="1279"/>
      <c r="C12" s="1164" t="s">
        <v>869</v>
      </c>
      <c r="D12" s="1277"/>
      <c r="E12" s="1277"/>
      <c r="F12" s="1277"/>
      <c r="G12" s="1277"/>
      <c r="H12" s="1277"/>
      <c r="I12" s="1277"/>
      <c r="J12" s="1277"/>
      <c r="K12" s="1276"/>
      <c r="L12" s="1287"/>
      <c r="M12" s="1279"/>
      <c r="N12" s="407"/>
      <c r="O12" s="407"/>
      <c r="P12" s="407"/>
      <c r="Q12" s="407"/>
      <c r="R12" s="407"/>
      <c r="S12" s="407"/>
      <c r="T12" s="407"/>
      <c r="U12" s="407"/>
      <c r="V12" s="407"/>
      <c r="W12" s="407"/>
      <c r="X12" s="407"/>
      <c r="Y12" s="407"/>
      <c r="Z12" s="407"/>
    </row>
    <row r="13" spans="1:26" ht="14.25" customHeight="1">
      <c r="A13" s="1278"/>
      <c r="B13" s="358" t="s">
        <v>243</v>
      </c>
      <c r="C13" s="590"/>
      <c r="D13" s="581" t="s">
        <v>10</v>
      </c>
      <c r="E13" s="108" t="s">
        <v>353</v>
      </c>
      <c r="F13" s="1072" t="s">
        <v>354</v>
      </c>
      <c r="G13" s="591" t="s">
        <v>355</v>
      </c>
      <c r="H13" s="108" t="s">
        <v>356</v>
      </c>
      <c r="I13" s="108" t="s">
        <v>357</v>
      </c>
      <c r="J13" s="592" t="s">
        <v>358</v>
      </c>
      <c r="K13" s="108" t="s">
        <v>359</v>
      </c>
      <c r="L13" s="593" t="s">
        <v>24</v>
      </c>
      <c r="M13" s="583" t="s">
        <v>645</v>
      </c>
      <c r="N13" s="407"/>
      <c r="O13" s="407"/>
      <c r="P13" s="407"/>
      <c r="Q13" s="407"/>
      <c r="R13" s="407"/>
      <c r="S13" s="407"/>
      <c r="T13" s="407"/>
      <c r="U13" s="407"/>
      <c r="V13" s="407"/>
      <c r="W13" s="407"/>
      <c r="X13" s="407"/>
      <c r="Y13" s="407"/>
      <c r="Z13" s="407"/>
    </row>
    <row r="14" spans="1:26" ht="29.25" customHeight="1">
      <c r="A14" s="1278"/>
      <c r="B14" s="1226" t="s">
        <v>947</v>
      </c>
      <c r="C14" s="594" t="s">
        <v>919</v>
      </c>
      <c r="D14" s="308" t="s">
        <v>167</v>
      </c>
      <c r="E14" s="308">
        <v>4500</v>
      </c>
      <c r="F14" s="308">
        <v>5600</v>
      </c>
      <c r="G14" s="308">
        <v>26000</v>
      </c>
      <c r="H14" s="308">
        <v>36000</v>
      </c>
      <c r="I14" s="308">
        <v>46500</v>
      </c>
      <c r="J14" s="595">
        <v>65000</v>
      </c>
      <c r="K14" s="596">
        <v>75000</v>
      </c>
      <c r="L14" s="1228"/>
      <c r="M14" s="1229"/>
      <c r="N14" s="407"/>
      <c r="O14" s="407"/>
      <c r="P14" s="407"/>
      <c r="Q14" s="407"/>
      <c r="R14" s="407"/>
      <c r="S14" s="407"/>
      <c r="T14" s="407"/>
      <c r="U14" s="407"/>
      <c r="V14" s="407"/>
      <c r="W14" s="407"/>
      <c r="X14" s="407"/>
      <c r="Y14" s="407"/>
      <c r="Z14" s="407"/>
    </row>
    <row r="15" spans="1:26" ht="19.5" customHeight="1">
      <c r="A15" s="1278"/>
      <c r="B15" s="1279"/>
      <c r="C15" s="233" t="s">
        <v>95</v>
      </c>
      <c r="D15" s="201" t="s">
        <v>167</v>
      </c>
      <c r="E15" s="352">
        <v>7500</v>
      </c>
      <c r="F15" s="597">
        <v>16449</v>
      </c>
      <c r="G15" s="598">
        <v>30006</v>
      </c>
      <c r="H15" s="352">
        <v>41496</v>
      </c>
      <c r="I15" s="352">
        <v>59342</v>
      </c>
      <c r="J15" s="599">
        <v>71092</v>
      </c>
      <c r="K15" s="379">
        <v>85572</v>
      </c>
      <c r="L15" s="1275"/>
      <c r="M15" s="1278"/>
      <c r="N15" s="407"/>
      <c r="O15" s="407"/>
      <c r="P15" s="407"/>
      <c r="Q15" s="407"/>
      <c r="R15" s="407"/>
      <c r="S15" s="407"/>
      <c r="T15" s="407"/>
      <c r="U15" s="407"/>
      <c r="V15" s="407"/>
      <c r="W15" s="407"/>
      <c r="X15" s="407"/>
      <c r="Y15" s="407"/>
      <c r="Z15" s="407"/>
    </row>
    <row r="16" spans="1:26" ht="14.25" customHeight="1">
      <c r="A16" s="1278"/>
      <c r="B16" s="600"/>
      <c r="C16" s="1162" t="s">
        <v>18</v>
      </c>
      <c r="D16" s="1277"/>
      <c r="E16" s="1277"/>
      <c r="F16" s="1277"/>
      <c r="G16" s="1277"/>
      <c r="H16" s="1277"/>
      <c r="I16" s="1277"/>
      <c r="J16" s="1277"/>
      <c r="K16" s="1276"/>
      <c r="L16" s="1275"/>
      <c r="M16" s="1278"/>
      <c r="N16" s="407"/>
      <c r="O16" s="407"/>
      <c r="P16" s="407"/>
      <c r="Q16" s="407"/>
      <c r="R16" s="407"/>
      <c r="S16" s="407"/>
      <c r="T16" s="407"/>
      <c r="U16" s="407"/>
      <c r="V16" s="407"/>
      <c r="W16" s="407"/>
      <c r="X16" s="407"/>
      <c r="Y16" s="407"/>
      <c r="Z16" s="407"/>
    </row>
    <row r="17" spans="1:26" ht="14.25" customHeight="1">
      <c r="A17" s="1279"/>
      <c r="B17" s="308"/>
      <c r="C17" s="1164"/>
      <c r="D17" s="1277"/>
      <c r="E17" s="1277"/>
      <c r="F17" s="1277"/>
      <c r="G17" s="1277"/>
      <c r="H17" s="1277"/>
      <c r="I17" s="1277"/>
      <c r="J17" s="1277"/>
      <c r="K17" s="1276"/>
      <c r="L17" s="1288"/>
      <c r="M17" s="1278"/>
      <c r="N17" s="407"/>
      <c r="O17" s="407"/>
      <c r="P17" s="407"/>
      <c r="Q17" s="407"/>
      <c r="R17" s="407"/>
      <c r="S17" s="407"/>
      <c r="T17" s="407"/>
      <c r="U17" s="407"/>
      <c r="V17" s="407"/>
      <c r="W17" s="407"/>
      <c r="X17" s="407"/>
      <c r="Y17" s="407"/>
      <c r="Z17" s="407"/>
    </row>
    <row r="18" spans="1:26" ht="14.25" customHeight="1">
      <c r="A18" s="1185" t="s">
        <v>948</v>
      </c>
      <c r="B18" s="1178" t="s">
        <v>83</v>
      </c>
      <c r="C18" s="329" t="s">
        <v>628</v>
      </c>
      <c r="D18" s="329" t="s">
        <v>84</v>
      </c>
      <c r="E18" s="329" t="s">
        <v>629</v>
      </c>
      <c r="F18" s="329" t="s">
        <v>85</v>
      </c>
      <c r="G18" s="329" t="s">
        <v>630</v>
      </c>
      <c r="H18" s="1179"/>
      <c r="I18" s="1283"/>
      <c r="J18" s="1283"/>
      <c r="K18" s="1284"/>
      <c r="L18" s="1073"/>
      <c r="M18" s="1278"/>
      <c r="N18" s="407"/>
      <c r="O18" s="407"/>
      <c r="P18" s="407"/>
      <c r="Q18" s="407"/>
      <c r="R18" s="407"/>
      <c r="S18" s="407"/>
      <c r="T18" s="407"/>
      <c r="U18" s="407"/>
      <c r="V18" s="407"/>
      <c r="W18" s="407"/>
      <c r="X18" s="407"/>
      <c r="Y18" s="407"/>
      <c r="Z18" s="407"/>
    </row>
    <row r="19" spans="1:26" ht="14.25" customHeight="1">
      <c r="A19" s="1279"/>
      <c r="B19" s="1279"/>
      <c r="C19" s="234"/>
      <c r="D19" s="234"/>
      <c r="E19" s="230"/>
      <c r="F19" s="230"/>
      <c r="G19" s="230"/>
      <c r="H19" s="1285"/>
      <c r="I19" s="1275"/>
      <c r="J19" s="1275"/>
      <c r="K19" s="1286"/>
      <c r="L19" s="1073"/>
      <c r="M19" s="1278"/>
      <c r="N19" s="407"/>
      <c r="O19" s="407"/>
      <c r="P19" s="407"/>
      <c r="Q19" s="407"/>
      <c r="R19" s="407"/>
      <c r="S19" s="407"/>
      <c r="T19" s="407"/>
      <c r="U19" s="407"/>
      <c r="V19" s="407"/>
      <c r="W19" s="407"/>
      <c r="X19" s="407"/>
      <c r="Y19" s="407"/>
      <c r="Z19" s="407"/>
    </row>
    <row r="20" spans="1:26" ht="20.25" customHeight="1">
      <c r="A20" s="601" t="s">
        <v>949</v>
      </c>
      <c r="B20" s="1178" t="s">
        <v>87</v>
      </c>
      <c r="C20" s="329" t="s">
        <v>631</v>
      </c>
      <c r="D20" s="1230"/>
      <c r="E20" s="1283"/>
      <c r="F20" s="1283"/>
      <c r="G20" s="1284"/>
      <c r="H20" s="1285"/>
      <c r="I20" s="1275"/>
      <c r="J20" s="1275"/>
      <c r="K20" s="1286"/>
      <c r="L20" s="1073"/>
      <c r="M20" s="1278"/>
      <c r="N20" s="407"/>
      <c r="O20" s="407"/>
      <c r="P20" s="407"/>
      <c r="Q20" s="407"/>
      <c r="R20" s="407"/>
      <c r="S20" s="407"/>
      <c r="T20" s="407"/>
      <c r="U20" s="407"/>
      <c r="V20" s="407"/>
      <c r="W20" s="407"/>
      <c r="X20" s="407"/>
      <c r="Y20" s="407"/>
      <c r="Z20" s="407"/>
    </row>
    <row r="21" spans="1:26" ht="20.25" customHeight="1">
      <c r="A21" s="601" t="s">
        <v>123</v>
      </c>
      <c r="B21" s="1279"/>
      <c r="C21" s="230"/>
      <c r="D21" s="1287"/>
      <c r="E21" s="1288"/>
      <c r="F21" s="1288"/>
      <c r="G21" s="1289"/>
      <c r="H21" s="1287"/>
      <c r="I21" s="1288"/>
      <c r="J21" s="1288"/>
      <c r="K21" s="1289"/>
      <c r="L21" s="1073"/>
      <c r="M21" s="1278"/>
      <c r="N21" s="407"/>
      <c r="O21" s="407"/>
      <c r="P21" s="407"/>
      <c r="Q21" s="407"/>
      <c r="R21" s="407"/>
      <c r="S21" s="407"/>
      <c r="T21" s="407"/>
      <c r="U21" s="407"/>
      <c r="V21" s="407"/>
      <c r="W21" s="407"/>
      <c r="X21" s="407"/>
      <c r="Y21" s="407"/>
      <c r="Z21" s="407"/>
    </row>
    <row r="22" spans="1:26" ht="36.75" customHeight="1">
      <c r="A22" s="323"/>
      <c r="B22" s="602"/>
      <c r="C22" s="603"/>
      <c r="D22" s="323"/>
      <c r="E22" s="323"/>
      <c r="F22" s="323"/>
      <c r="G22" s="323"/>
      <c r="H22" s="323"/>
      <c r="I22" s="323"/>
      <c r="J22" s="323"/>
      <c r="K22" s="323"/>
      <c r="L22" s="604"/>
      <c r="M22" s="1279"/>
      <c r="N22" s="407"/>
      <c r="O22" s="407"/>
      <c r="P22" s="407"/>
      <c r="Q22" s="407"/>
      <c r="R22" s="407"/>
      <c r="S22" s="407"/>
      <c r="T22" s="407"/>
      <c r="U22" s="407"/>
      <c r="V22" s="407"/>
      <c r="W22" s="407"/>
      <c r="X22" s="407"/>
      <c r="Y22" s="407"/>
      <c r="Z22" s="407"/>
    </row>
    <row r="23" spans="1:26" ht="14.25" customHeight="1">
      <c r="A23" s="407"/>
      <c r="B23" s="407"/>
      <c r="C23" s="407"/>
      <c r="D23" s="407"/>
      <c r="E23" s="407"/>
      <c r="F23" s="407"/>
      <c r="G23" s="407"/>
      <c r="H23" s="407"/>
      <c r="I23" s="407"/>
      <c r="J23" s="407"/>
      <c r="K23" s="407"/>
      <c r="L23" s="407"/>
      <c r="M23" s="605"/>
      <c r="N23" s="407"/>
      <c r="O23" s="407"/>
      <c r="P23" s="407"/>
      <c r="Q23" s="407"/>
      <c r="R23" s="407"/>
      <c r="S23" s="407"/>
      <c r="T23" s="407"/>
      <c r="U23" s="407"/>
      <c r="V23" s="407"/>
      <c r="W23" s="407"/>
      <c r="X23" s="407"/>
      <c r="Y23" s="407"/>
      <c r="Z23" s="407"/>
    </row>
    <row r="24" spans="1:26" ht="14.25" customHeight="1">
      <c r="A24" s="407"/>
      <c r="B24" s="407"/>
      <c r="C24" s="407"/>
      <c r="D24" s="407"/>
      <c r="E24" s="407"/>
      <c r="F24" s="407"/>
      <c r="G24" s="407"/>
      <c r="H24" s="407"/>
      <c r="I24" s="407"/>
      <c r="J24" s="407"/>
      <c r="K24" s="407"/>
      <c r="L24" s="407"/>
      <c r="M24" s="605"/>
      <c r="N24" s="407"/>
      <c r="O24" s="407"/>
      <c r="P24" s="407"/>
      <c r="Q24" s="407"/>
      <c r="R24" s="407"/>
      <c r="S24" s="407"/>
      <c r="T24" s="407"/>
      <c r="U24" s="407"/>
      <c r="V24" s="407"/>
      <c r="W24" s="407"/>
      <c r="X24" s="407"/>
      <c r="Y24" s="407"/>
      <c r="Z24" s="407"/>
    </row>
    <row r="25" spans="1:26" ht="14.25" customHeight="1">
      <c r="A25" s="407"/>
      <c r="B25" s="407"/>
      <c r="C25" s="407"/>
      <c r="D25" s="407"/>
      <c r="E25" s="407"/>
      <c r="F25" s="407"/>
      <c r="G25" s="407"/>
      <c r="H25" s="407"/>
      <c r="I25" s="407"/>
      <c r="J25" s="407"/>
      <c r="K25" s="407"/>
      <c r="L25" s="407"/>
      <c r="M25" s="605"/>
      <c r="N25" s="407"/>
      <c r="O25" s="407"/>
      <c r="P25" s="407"/>
      <c r="Q25" s="407"/>
      <c r="R25" s="407"/>
      <c r="S25" s="407"/>
      <c r="T25" s="407"/>
      <c r="U25" s="407"/>
      <c r="V25" s="407"/>
      <c r="W25" s="407"/>
      <c r="X25" s="407"/>
      <c r="Y25" s="407"/>
      <c r="Z25" s="407"/>
    </row>
    <row r="26" spans="1:26" ht="14.25" customHeight="1">
      <c r="A26" s="407"/>
      <c r="B26" s="407"/>
      <c r="C26" s="407"/>
      <c r="D26" s="407"/>
      <c r="E26" s="407"/>
      <c r="F26" s="407"/>
      <c r="G26" s="407"/>
      <c r="H26" s="407"/>
      <c r="I26" s="407"/>
      <c r="J26" s="407"/>
      <c r="K26" s="407"/>
      <c r="L26" s="407"/>
      <c r="M26" s="605"/>
      <c r="N26" s="407"/>
      <c r="O26" s="407"/>
      <c r="P26" s="407"/>
      <c r="Q26" s="407"/>
      <c r="R26" s="407"/>
      <c r="S26" s="407"/>
      <c r="T26" s="407"/>
      <c r="U26" s="407"/>
      <c r="V26" s="407"/>
      <c r="W26" s="407"/>
      <c r="X26" s="407"/>
      <c r="Y26" s="407"/>
      <c r="Z26" s="407"/>
    </row>
    <row r="27" spans="1:26" ht="14.25" customHeight="1">
      <c r="A27" s="407"/>
      <c r="B27" s="407"/>
      <c r="C27" s="407"/>
      <c r="D27" s="407"/>
      <c r="E27" s="407"/>
      <c r="F27" s="407"/>
      <c r="G27" s="407"/>
      <c r="H27" s="407"/>
      <c r="I27" s="407"/>
      <c r="J27" s="407"/>
      <c r="K27" s="407"/>
      <c r="L27" s="407"/>
      <c r="M27" s="605"/>
      <c r="N27" s="407"/>
      <c r="O27" s="407"/>
      <c r="P27" s="407"/>
      <c r="Q27" s="407"/>
      <c r="R27" s="407"/>
      <c r="S27" s="407"/>
      <c r="T27" s="407"/>
      <c r="U27" s="407"/>
      <c r="V27" s="407"/>
      <c r="W27" s="407"/>
      <c r="X27" s="407"/>
      <c r="Y27" s="407"/>
      <c r="Z27" s="407"/>
    </row>
    <row r="28" spans="1:26" ht="14.25" customHeight="1">
      <c r="A28" s="407"/>
      <c r="B28" s="407"/>
      <c r="C28" s="407"/>
      <c r="D28" s="407"/>
      <c r="E28" s="407"/>
      <c r="F28" s="407"/>
      <c r="G28" s="407"/>
      <c r="H28" s="407"/>
      <c r="I28" s="407"/>
      <c r="J28" s="407"/>
      <c r="K28" s="407"/>
      <c r="L28" s="407"/>
      <c r="M28" s="605"/>
      <c r="N28" s="407"/>
      <c r="O28" s="407"/>
      <c r="P28" s="407"/>
      <c r="Q28" s="407"/>
      <c r="R28" s="407"/>
      <c r="S28" s="407"/>
      <c r="T28" s="407"/>
      <c r="U28" s="407"/>
      <c r="V28" s="407"/>
      <c r="W28" s="407"/>
      <c r="X28" s="407"/>
      <c r="Y28" s="407"/>
      <c r="Z28" s="407"/>
    </row>
    <row r="29" spans="1:26" ht="14.25" customHeight="1">
      <c r="A29" s="407"/>
      <c r="B29" s="407"/>
      <c r="C29" s="407"/>
      <c r="D29" s="407"/>
      <c r="E29" s="407"/>
      <c r="F29" s="407"/>
      <c r="G29" s="407"/>
      <c r="H29" s="407"/>
      <c r="I29" s="407"/>
      <c r="J29" s="407"/>
      <c r="K29" s="407"/>
      <c r="L29" s="407"/>
      <c r="M29" s="605"/>
      <c r="N29" s="407"/>
      <c r="O29" s="407"/>
      <c r="P29" s="407"/>
      <c r="Q29" s="407"/>
      <c r="R29" s="407"/>
      <c r="S29" s="407"/>
      <c r="T29" s="407"/>
      <c r="U29" s="407"/>
      <c r="V29" s="407"/>
      <c r="W29" s="407"/>
      <c r="X29" s="407"/>
      <c r="Y29" s="407"/>
      <c r="Z29" s="407"/>
    </row>
    <row r="30" spans="1:26" ht="14.25" customHeight="1">
      <c r="A30" s="407"/>
      <c r="B30" s="407"/>
      <c r="C30" s="407"/>
      <c r="D30" s="407"/>
      <c r="E30" s="407"/>
      <c r="F30" s="407"/>
      <c r="G30" s="407"/>
      <c r="H30" s="407"/>
      <c r="I30" s="407"/>
      <c r="J30" s="407"/>
      <c r="K30" s="407"/>
      <c r="L30" s="407"/>
      <c r="M30" s="605"/>
      <c r="N30" s="407"/>
      <c r="O30" s="407"/>
      <c r="P30" s="407"/>
      <c r="Q30" s="407"/>
      <c r="R30" s="407"/>
      <c r="S30" s="407"/>
      <c r="T30" s="407"/>
      <c r="U30" s="407"/>
      <c r="V30" s="407"/>
      <c r="W30" s="407"/>
      <c r="X30" s="407"/>
      <c r="Y30" s="407"/>
      <c r="Z30" s="407"/>
    </row>
    <row r="31" spans="1:26" ht="14.25" customHeight="1">
      <c r="A31" s="407"/>
      <c r="B31" s="407"/>
      <c r="C31" s="407"/>
      <c r="D31" s="407"/>
      <c r="E31" s="407"/>
      <c r="F31" s="407"/>
      <c r="G31" s="407"/>
      <c r="H31" s="407"/>
      <c r="I31" s="407"/>
      <c r="J31" s="407"/>
      <c r="K31" s="407"/>
      <c r="L31" s="407"/>
      <c r="M31" s="605"/>
      <c r="N31" s="407"/>
      <c r="O31" s="407"/>
      <c r="P31" s="407"/>
      <c r="Q31" s="407"/>
      <c r="R31" s="407"/>
      <c r="S31" s="407"/>
      <c r="T31" s="407"/>
      <c r="U31" s="407"/>
      <c r="V31" s="407"/>
      <c r="W31" s="407"/>
      <c r="X31" s="407"/>
      <c r="Y31" s="407"/>
      <c r="Z31" s="407"/>
    </row>
    <row r="32" spans="1:26" ht="14.25" customHeight="1">
      <c r="A32" s="407"/>
      <c r="B32" s="407"/>
      <c r="C32" s="407"/>
      <c r="D32" s="407"/>
      <c r="E32" s="407"/>
      <c r="F32" s="407"/>
      <c r="G32" s="407"/>
      <c r="H32" s="407"/>
      <c r="I32" s="407"/>
      <c r="J32" s="407"/>
      <c r="K32" s="407"/>
      <c r="L32" s="407"/>
      <c r="M32" s="605"/>
      <c r="N32" s="407"/>
      <c r="O32" s="407"/>
      <c r="P32" s="407"/>
      <c r="Q32" s="407"/>
      <c r="R32" s="407"/>
      <c r="S32" s="407"/>
      <c r="T32" s="407"/>
      <c r="U32" s="407"/>
      <c r="V32" s="407"/>
      <c r="W32" s="407"/>
      <c r="X32" s="407"/>
      <c r="Y32" s="407"/>
      <c r="Z32" s="407"/>
    </row>
    <row r="33" spans="1:26" ht="14.25" customHeight="1">
      <c r="A33" s="407"/>
      <c r="B33" s="407"/>
      <c r="C33" s="407"/>
      <c r="D33" s="407"/>
      <c r="E33" s="407"/>
      <c r="F33" s="407"/>
      <c r="G33" s="407"/>
      <c r="H33" s="407"/>
      <c r="I33" s="407"/>
      <c r="J33" s="407"/>
      <c r="K33" s="407"/>
      <c r="L33" s="407"/>
      <c r="M33" s="605"/>
      <c r="N33" s="407"/>
      <c r="O33" s="407"/>
      <c r="P33" s="407"/>
      <c r="Q33" s="407"/>
      <c r="R33" s="407"/>
      <c r="S33" s="407"/>
      <c r="T33" s="407"/>
      <c r="U33" s="407"/>
      <c r="V33" s="407"/>
      <c r="W33" s="407"/>
      <c r="X33" s="407"/>
      <c r="Y33" s="407"/>
      <c r="Z33" s="407"/>
    </row>
    <row r="34" spans="1:26" ht="14.25" customHeight="1">
      <c r="A34" s="407"/>
      <c r="B34" s="407"/>
      <c r="C34" s="407"/>
      <c r="D34" s="407"/>
      <c r="E34" s="407"/>
      <c r="F34" s="407"/>
      <c r="G34" s="407"/>
      <c r="H34" s="407"/>
      <c r="I34" s="407"/>
      <c r="J34" s="407"/>
      <c r="K34" s="407"/>
      <c r="L34" s="407"/>
      <c r="M34" s="605"/>
      <c r="N34" s="407"/>
      <c r="O34" s="407"/>
      <c r="P34" s="407"/>
      <c r="Q34" s="407"/>
      <c r="R34" s="407"/>
      <c r="S34" s="407"/>
      <c r="T34" s="407"/>
      <c r="U34" s="407"/>
      <c r="V34" s="407"/>
      <c r="W34" s="407"/>
      <c r="X34" s="407"/>
      <c r="Y34" s="407"/>
      <c r="Z34" s="407"/>
    </row>
    <row r="35" spans="1:26" ht="14.25" customHeight="1">
      <c r="A35" s="407"/>
      <c r="B35" s="407"/>
      <c r="C35" s="407"/>
      <c r="D35" s="407"/>
      <c r="E35" s="407"/>
      <c r="F35" s="407"/>
      <c r="G35" s="407"/>
      <c r="H35" s="407"/>
      <c r="I35" s="407"/>
      <c r="J35" s="407"/>
      <c r="K35" s="407"/>
      <c r="L35" s="407"/>
      <c r="M35" s="605"/>
      <c r="N35" s="407"/>
      <c r="O35" s="407"/>
      <c r="P35" s="407"/>
      <c r="Q35" s="407"/>
      <c r="R35" s="407"/>
      <c r="S35" s="407"/>
      <c r="T35" s="407"/>
      <c r="U35" s="407"/>
      <c r="V35" s="407"/>
      <c r="W35" s="407"/>
      <c r="X35" s="407"/>
      <c r="Y35" s="407"/>
      <c r="Z35" s="407"/>
    </row>
    <row r="36" spans="1:26" ht="14.25" customHeight="1">
      <c r="A36" s="407"/>
      <c r="B36" s="407"/>
      <c r="C36" s="407"/>
      <c r="D36" s="407"/>
      <c r="E36" s="407"/>
      <c r="F36" s="407"/>
      <c r="G36" s="407"/>
      <c r="H36" s="407"/>
      <c r="I36" s="407"/>
      <c r="J36" s="407"/>
      <c r="K36" s="407"/>
      <c r="L36" s="407"/>
      <c r="M36" s="605"/>
      <c r="N36" s="407"/>
      <c r="O36" s="407"/>
      <c r="P36" s="407"/>
      <c r="Q36" s="407"/>
      <c r="R36" s="407"/>
      <c r="S36" s="407"/>
      <c r="T36" s="407"/>
      <c r="U36" s="407"/>
      <c r="V36" s="407"/>
      <c r="W36" s="407"/>
      <c r="X36" s="407"/>
      <c r="Y36" s="407"/>
      <c r="Z36" s="407"/>
    </row>
    <row r="37" spans="1:26" ht="14.25" customHeight="1">
      <c r="A37" s="407"/>
      <c r="B37" s="407"/>
      <c r="C37" s="407"/>
      <c r="D37" s="407"/>
      <c r="E37" s="407"/>
      <c r="F37" s="407"/>
      <c r="G37" s="407"/>
      <c r="H37" s="407"/>
      <c r="I37" s="407"/>
      <c r="J37" s="407"/>
      <c r="K37" s="407"/>
      <c r="L37" s="407"/>
      <c r="M37" s="605"/>
      <c r="N37" s="407"/>
      <c r="O37" s="407"/>
      <c r="P37" s="407"/>
      <c r="Q37" s="407"/>
      <c r="R37" s="407"/>
      <c r="S37" s="407"/>
      <c r="T37" s="407"/>
      <c r="U37" s="407"/>
      <c r="V37" s="407"/>
      <c r="W37" s="407"/>
      <c r="X37" s="407"/>
      <c r="Y37" s="407"/>
      <c r="Z37" s="407"/>
    </row>
    <row r="38" spans="1:26" ht="14.25" customHeight="1">
      <c r="A38" s="407"/>
      <c r="B38" s="407"/>
      <c r="C38" s="407"/>
      <c r="D38" s="407"/>
      <c r="E38" s="407"/>
      <c r="F38" s="407"/>
      <c r="G38" s="407"/>
      <c r="H38" s="407"/>
      <c r="I38" s="407"/>
      <c r="J38" s="407"/>
      <c r="K38" s="407"/>
      <c r="L38" s="407"/>
      <c r="M38" s="605"/>
      <c r="N38" s="407"/>
      <c r="O38" s="407"/>
      <c r="P38" s="407"/>
      <c r="Q38" s="407"/>
      <c r="R38" s="407"/>
      <c r="S38" s="407"/>
      <c r="T38" s="407"/>
      <c r="U38" s="407"/>
      <c r="V38" s="407"/>
      <c r="W38" s="407"/>
      <c r="X38" s="407"/>
      <c r="Y38" s="407"/>
      <c r="Z38" s="407"/>
    </row>
    <row r="39" spans="1:26" ht="14.25" customHeight="1">
      <c r="A39" s="407"/>
      <c r="B39" s="407"/>
      <c r="C39" s="407"/>
      <c r="D39" s="407"/>
      <c r="E39" s="407"/>
      <c r="F39" s="407"/>
      <c r="G39" s="407"/>
      <c r="H39" s="407"/>
      <c r="I39" s="407"/>
      <c r="J39" s="407"/>
      <c r="K39" s="407"/>
      <c r="L39" s="407"/>
      <c r="M39" s="605"/>
      <c r="N39" s="407"/>
      <c r="O39" s="407"/>
      <c r="P39" s="407"/>
      <c r="Q39" s="407"/>
      <c r="R39" s="407"/>
      <c r="S39" s="407"/>
      <c r="T39" s="407"/>
      <c r="U39" s="407"/>
      <c r="V39" s="407"/>
      <c r="W39" s="407"/>
      <c r="X39" s="407"/>
      <c r="Y39" s="407"/>
      <c r="Z39" s="407"/>
    </row>
    <row r="40" spans="1:26" ht="14.25" customHeight="1">
      <c r="A40" s="407"/>
      <c r="B40" s="407"/>
      <c r="C40" s="407"/>
      <c r="D40" s="407"/>
      <c r="E40" s="407"/>
      <c r="F40" s="407"/>
      <c r="G40" s="407"/>
      <c r="H40" s="407"/>
      <c r="I40" s="407"/>
      <c r="J40" s="407"/>
      <c r="K40" s="407"/>
      <c r="L40" s="407"/>
      <c r="M40" s="605"/>
      <c r="N40" s="407"/>
      <c r="O40" s="407"/>
      <c r="P40" s="407"/>
      <c r="Q40" s="407"/>
      <c r="R40" s="407"/>
      <c r="S40" s="407"/>
      <c r="T40" s="407"/>
      <c r="U40" s="407"/>
      <c r="V40" s="407"/>
      <c r="W40" s="407"/>
      <c r="X40" s="407"/>
      <c r="Y40" s="407"/>
      <c r="Z40" s="407"/>
    </row>
    <row r="41" spans="1:26" ht="14.25" customHeight="1">
      <c r="A41" s="407"/>
      <c r="B41" s="407"/>
      <c r="C41" s="407"/>
      <c r="D41" s="407"/>
      <c r="E41" s="407"/>
      <c r="F41" s="407"/>
      <c r="G41" s="407"/>
      <c r="H41" s="407"/>
      <c r="I41" s="407"/>
      <c r="J41" s="407"/>
      <c r="K41" s="407"/>
      <c r="L41" s="407"/>
      <c r="M41" s="605"/>
      <c r="N41" s="407"/>
      <c r="O41" s="407"/>
      <c r="P41" s="407"/>
      <c r="Q41" s="407"/>
      <c r="R41" s="407"/>
      <c r="S41" s="407"/>
      <c r="T41" s="407"/>
      <c r="U41" s="407"/>
      <c r="V41" s="407"/>
      <c r="W41" s="407"/>
      <c r="X41" s="407"/>
      <c r="Y41" s="407"/>
      <c r="Z41" s="407"/>
    </row>
    <row r="42" spans="1:26" ht="14.25" customHeight="1">
      <c r="A42" s="407"/>
      <c r="B42" s="407"/>
      <c r="C42" s="407"/>
      <c r="D42" s="407"/>
      <c r="E42" s="407"/>
      <c r="F42" s="407"/>
      <c r="G42" s="407"/>
      <c r="H42" s="407"/>
      <c r="I42" s="407"/>
      <c r="J42" s="407"/>
      <c r="K42" s="407"/>
      <c r="L42" s="407"/>
      <c r="M42" s="605"/>
      <c r="N42" s="407"/>
      <c r="O42" s="407"/>
      <c r="P42" s="407"/>
      <c r="Q42" s="407"/>
      <c r="R42" s="407"/>
      <c r="S42" s="407"/>
      <c r="T42" s="407"/>
      <c r="U42" s="407"/>
      <c r="V42" s="407"/>
      <c r="W42" s="407"/>
      <c r="X42" s="407"/>
      <c r="Y42" s="407"/>
      <c r="Z42" s="407"/>
    </row>
    <row r="43" spans="1:26" ht="14.25" customHeight="1">
      <c r="A43" s="407"/>
      <c r="B43" s="407"/>
      <c r="C43" s="407"/>
      <c r="D43" s="407"/>
      <c r="E43" s="407"/>
      <c r="F43" s="407"/>
      <c r="G43" s="407"/>
      <c r="H43" s="407"/>
      <c r="I43" s="407"/>
      <c r="J43" s="407"/>
      <c r="K43" s="407"/>
      <c r="L43" s="407"/>
      <c r="M43" s="605"/>
      <c r="N43" s="407"/>
      <c r="O43" s="407"/>
      <c r="P43" s="407"/>
      <c r="Q43" s="407"/>
      <c r="R43" s="407"/>
      <c r="S43" s="407"/>
      <c r="T43" s="407"/>
      <c r="U43" s="407"/>
      <c r="V43" s="407"/>
      <c r="W43" s="407"/>
      <c r="X43" s="407"/>
      <c r="Y43" s="407"/>
      <c r="Z43" s="407"/>
    </row>
    <row r="44" spans="1:26" ht="14.25" customHeight="1">
      <c r="A44" s="407"/>
      <c r="B44" s="407"/>
      <c r="C44" s="407"/>
      <c r="D44" s="407"/>
      <c r="E44" s="407"/>
      <c r="F44" s="407"/>
      <c r="G44" s="407"/>
      <c r="H44" s="407"/>
      <c r="I44" s="407"/>
      <c r="J44" s="407"/>
      <c r="K44" s="407"/>
      <c r="L44" s="407"/>
      <c r="M44" s="605"/>
      <c r="N44" s="407"/>
      <c r="O44" s="407"/>
      <c r="P44" s="407"/>
      <c r="Q44" s="407"/>
      <c r="R44" s="407"/>
      <c r="S44" s="407"/>
      <c r="T44" s="407"/>
      <c r="U44" s="407"/>
      <c r="V44" s="407"/>
      <c r="W44" s="407"/>
      <c r="X44" s="407"/>
      <c r="Y44" s="407"/>
      <c r="Z44" s="407"/>
    </row>
    <row r="45" spans="1:26" ht="14.25" customHeight="1">
      <c r="A45" s="407"/>
      <c r="B45" s="407"/>
      <c r="C45" s="407"/>
      <c r="D45" s="407"/>
      <c r="E45" s="407"/>
      <c r="F45" s="407"/>
      <c r="G45" s="407"/>
      <c r="H45" s="407"/>
      <c r="I45" s="407"/>
      <c r="J45" s="407"/>
      <c r="K45" s="407"/>
      <c r="L45" s="407"/>
      <c r="M45" s="605"/>
      <c r="N45" s="407"/>
      <c r="O45" s="407"/>
      <c r="P45" s="407"/>
      <c r="Q45" s="407"/>
      <c r="R45" s="407"/>
      <c r="S45" s="407"/>
      <c r="T45" s="407"/>
      <c r="U45" s="407"/>
      <c r="V45" s="407"/>
      <c r="W45" s="407"/>
      <c r="X45" s="407"/>
      <c r="Y45" s="407"/>
      <c r="Z45" s="407"/>
    </row>
    <row r="46" spans="1:26" ht="14.25" customHeight="1">
      <c r="A46" s="407"/>
      <c r="B46" s="407"/>
      <c r="C46" s="407"/>
      <c r="D46" s="407"/>
      <c r="E46" s="407"/>
      <c r="F46" s="407"/>
      <c r="G46" s="407"/>
      <c r="H46" s="407"/>
      <c r="I46" s="407"/>
      <c r="J46" s="407"/>
      <c r="K46" s="407"/>
      <c r="L46" s="407"/>
      <c r="M46" s="605"/>
      <c r="N46" s="407"/>
      <c r="O46" s="407"/>
      <c r="P46" s="407"/>
      <c r="Q46" s="407"/>
      <c r="R46" s="407"/>
      <c r="S46" s="407"/>
      <c r="T46" s="407"/>
      <c r="U46" s="407"/>
      <c r="V46" s="407"/>
      <c r="W46" s="407"/>
      <c r="X46" s="407"/>
      <c r="Y46" s="407"/>
      <c r="Z46" s="407"/>
    </row>
    <row r="47" spans="1:26" ht="14.25" customHeight="1">
      <c r="A47" s="407"/>
      <c r="B47" s="407"/>
      <c r="C47" s="407"/>
      <c r="D47" s="407"/>
      <c r="E47" s="407"/>
      <c r="F47" s="407"/>
      <c r="G47" s="407"/>
      <c r="H47" s="407"/>
      <c r="I47" s="407"/>
      <c r="J47" s="407"/>
      <c r="K47" s="407"/>
      <c r="L47" s="407"/>
      <c r="M47" s="605"/>
      <c r="N47" s="407"/>
      <c r="O47" s="407"/>
      <c r="P47" s="407"/>
      <c r="Q47" s="407"/>
      <c r="R47" s="407"/>
      <c r="S47" s="407"/>
      <c r="T47" s="407"/>
      <c r="U47" s="407"/>
      <c r="V47" s="407"/>
      <c r="W47" s="407"/>
      <c r="X47" s="407"/>
      <c r="Y47" s="407"/>
      <c r="Z47" s="407"/>
    </row>
    <row r="48" spans="1:26" ht="14.25" customHeight="1">
      <c r="A48" s="407"/>
      <c r="B48" s="407"/>
      <c r="C48" s="407"/>
      <c r="D48" s="407"/>
      <c r="E48" s="407"/>
      <c r="F48" s="407"/>
      <c r="G48" s="407"/>
      <c r="H48" s="407"/>
      <c r="I48" s="407"/>
      <c r="J48" s="407"/>
      <c r="K48" s="407"/>
      <c r="L48" s="407"/>
      <c r="M48" s="605"/>
      <c r="N48" s="407"/>
      <c r="O48" s="407"/>
      <c r="P48" s="407"/>
      <c r="Q48" s="407"/>
      <c r="R48" s="407"/>
      <c r="S48" s="407"/>
      <c r="T48" s="407"/>
      <c r="U48" s="407"/>
      <c r="V48" s="407"/>
      <c r="W48" s="407"/>
      <c r="X48" s="407"/>
      <c r="Y48" s="407"/>
      <c r="Z48" s="407"/>
    </row>
    <row r="49" spans="1:26" ht="14.25" customHeight="1">
      <c r="A49" s="407"/>
      <c r="B49" s="407"/>
      <c r="C49" s="407"/>
      <c r="D49" s="407"/>
      <c r="E49" s="407"/>
      <c r="F49" s="407"/>
      <c r="G49" s="407"/>
      <c r="H49" s="407"/>
      <c r="I49" s="407"/>
      <c r="J49" s="407"/>
      <c r="K49" s="407"/>
      <c r="L49" s="407"/>
      <c r="M49" s="605"/>
      <c r="N49" s="407"/>
      <c r="O49" s="407"/>
      <c r="P49" s="407"/>
      <c r="Q49" s="407"/>
      <c r="R49" s="407"/>
      <c r="S49" s="407"/>
      <c r="T49" s="407"/>
      <c r="U49" s="407"/>
      <c r="V49" s="407"/>
      <c r="W49" s="407"/>
      <c r="X49" s="407"/>
      <c r="Y49" s="407"/>
      <c r="Z49" s="407"/>
    </row>
    <row r="50" spans="1:26" ht="14.25" customHeight="1">
      <c r="A50" s="407"/>
      <c r="B50" s="407"/>
      <c r="C50" s="407"/>
      <c r="D50" s="407"/>
      <c r="E50" s="407"/>
      <c r="F50" s="407"/>
      <c r="G50" s="407"/>
      <c r="H50" s="407"/>
      <c r="I50" s="407"/>
      <c r="J50" s="407"/>
      <c r="K50" s="407"/>
      <c r="L50" s="407"/>
      <c r="M50" s="605"/>
      <c r="N50" s="407"/>
      <c r="O50" s="407"/>
      <c r="P50" s="407"/>
      <c r="Q50" s="407"/>
      <c r="R50" s="407"/>
      <c r="S50" s="407"/>
      <c r="T50" s="407"/>
      <c r="U50" s="407"/>
      <c r="V50" s="407"/>
      <c r="W50" s="407"/>
      <c r="X50" s="407"/>
      <c r="Y50" s="407"/>
      <c r="Z50" s="407"/>
    </row>
    <row r="51" spans="1:26" ht="14.25" customHeight="1">
      <c r="A51" s="407"/>
      <c r="B51" s="407"/>
      <c r="C51" s="407"/>
      <c r="D51" s="407"/>
      <c r="E51" s="407"/>
      <c r="F51" s="407"/>
      <c r="G51" s="407"/>
      <c r="H51" s="407"/>
      <c r="I51" s="407"/>
      <c r="J51" s="407"/>
      <c r="K51" s="407"/>
      <c r="L51" s="407"/>
      <c r="M51" s="605"/>
      <c r="N51" s="407"/>
      <c r="O51" s="407"/>
      <c r="P51" s="407"/>
      <c r="Q51" s="407"/>
      <c r="R51" s="407"/>
      <c r="S51" s="407"/>
      <c r="T51" s="407"/>
      <c r="U51" s="407"/>
      <c r="V51" s="407"/>
      <c r="W51" s="407"/>
      <c r="X51" s="407"/>
      <c r="Y51" s="407"/>
      <c r="Z51" s="407"/>
    </row>
    <row r="52" spans="1:26" ht="14.25" customHeight="1">
      <c r="A52" s="407"/>
      <c r="B52" s="407"/>
      <c r="C52" s="407"/>
      <c r="D52" s="407"/>
      <c r="E52" s="407"/>
      <c r="F52" s="407"/>
      <c r="G52" s="407"/>
      <c r="H52" s="407"/>
      <c r="I52" s="407"/>
      <c r="J52" s="407"/>
      <c r="K52" s="407"/>
      <c r="L52" s="407"/>
      <c r="M52" s="605"/>
      <c r="N52" s="407"/>
      <c r="O52" s="407"/>
      <c r="P52" s="407"/>
      <c r="Q52" s="407"/>
      <c r="R52" s="407"/>
      <c r="S52" s="407"/>
      <c r="T52" s="407"/>
      <c r="U52" s="407"/>
      <c r="V52" s="407"/>
      <c r="W52" s="407"/>
      <c r="X52" s="407"/>
      <c r="Y52" s="407"/>
      <c r="Z52" s="407"/>
    </row>
    <row r="53" spans="1:26" ht="14.25" customHeight="1">
      <c r="A53" s="407"/>
      <c r="B53" s="407"/>
      <c r="C53" s="407"/>
      <c r="D53" s="407"/>
      <c r="E53" s="407"/>
      <c r="F53" s="407"/>
      <c r="G53" s="407"/>
      <c r="H53" s="407"/>
      <c r="I53" s="407"/>
      <c r="J53" s="407"/>
      <c r="K53" s="407"/>
      <c r="L53" s="407"/>
      <c r="M53" s="605"/>
      <c r="N53" s="407"/>
      <c r="O53" s="407"/>
      <c r="P53" s="407"/>
      <c r="Q53" s="407"/>
      <c r="R53" s="407"/>
      <c r="S53" s="407"/>
      <c r="T53" s="407"/>
      <c r="U53" s="407"/>
      <c r="V53" s="407"/>
      <c r="W53" s="407"/>
      <c r="X53" s="407"/>
      <c r="Y53" s="407"/>
      <c r="Z53" s="407"/>
    </row>
    <row r="54" spans="1:26" ht="14.25" customHeight="1">
      <c r="A54" s="407"/>
      <c r="B54" s="407"/>
      <c r="C54" s="407"/>
      <c r="D54" s="407"/>
      <c r="E54" s="407"/>
      <c r="F54" s="407"/>
      <c r="G54" s="407"/>
      <c r="H54" s="407"/>
      <c r="I54" s="407"/>
      <c r="J54" s="407"/>
      <c r="K54" s="407"/>
      <c r="L54" s="407"/>
      <c r="M54" s="605"/>
      <c r="N54" s="407"/>
      <c r="O54" s="407"/>
      <c r="P54" s="407"/>
      <c r="Q54" s="407"/>
      <c r="R54" s="407"/>
      <c r="S54" s="407"/>
      <c r="T54" s="407"/>
      <c r="U54" s="407"/>
      <c r="V54" s="407"/>
      <c r="W54" s="407"/>
      <c r="X54" s="407"/>
      <c r="Y54" s="407"/>
      <c r="Z54" s="407"/>
    </row>
    <row r="55" spans="1:26" ht="14.25" customHeight="1">
      <c r="A55" s="407"/>
      <c r="B55" s="407"/>
      <c r="C55" s="407"/>
      <c r="D55" s="407"/>
      <c r="E55" s="407"/>
      <c r="F55" s="407"/>
      <c r="G55" s="407"/>
      <c r="H55" s="407"/>
      <c r="I55" s="407"/>
      <c r="J55" s="407"/>
      <c r="K55" s="407"/>
      <c r="L55" s="407"/>
      <c r="M55" s="605"/>
      <c r="N55" s="407"/>
      <c r="O55" s="407"/>
      <c r="P55" s="407"/>
      <c r="Q55" s="407"/>
      <c r="R55" s="407"/>
      <c r="S55" s="407"/>
      <c r="T55" s="407"/>
      <c r="U55" s="407"/>
      <c r="V55" s="407"/>
      <c r="W55" s="407"/>
      <c r="X55" s="407"/>
      <c r="Y55" s="407"/>
      <c r="Z55" s="407"/>
    </row>
    <row r="56" spans="1:26" ht="14.25" customHeight="1">
      <c r="A56" s="407"/>
      <c r="B56" s="407"/>
      <c r="C56" s="407"/>
      <c r="D56" s="407"/>
      <c r="E56" s="407"/>
      <c r="F56" s="407"/>
      <c r="G56" s="407"/>
      <c r="H56" s="407"/>
      <c r="I56" s="407"/>
      <c r="J56" s="407"/>
      <c r="K56" s="407"/>
      <c r="L56" s="407"/>
      <c r="M56" s="605"/>
      <c r="N56" s="407"/>
      <c r="O56" s="407"/>
      <c r="P56" s="407"/>
      <c r="Q56" s="407"/>
      <c r="R56" s="407"/>
      <c r="S56" s="407"/>
      <c r="T56" s="407"/>
      <c r="U56" s="407"/>
      <c r="V56" s="407"/>
      <c r="W56" s="407"/>
      <c r="X56" s="407"/>
      <c r="Y56" s="407"/>
      <c r="Z56" s="407"/>
    </row>
    <row r="57" spans="1:26" ht="14.25" customHeight="1">
      <c r="A57" s="407"/>
      <c r="B57" s="407"/>
      <c r="C57" s="407"/>
      <c r="D57" s="407"/>
      <c r="E57" s="407"/>
      <c r="F57" s="407"/>
      <c r="G57" s="407"/>
      <c r="H57" s="407"/>
      <c r="I57" s="407"/>
      <c r="J57" s="407"/>
      <c r="K57" s="407"/>
      <c r="L57" s="407"/>
      <c r="M57" s="605"/>
      <c r="N57" s="407"/>
      <c r="O57" s="407"/>
      <c r="P57" s="407"/>
      <c r="Q57" s="407"/>
      <c r="R57" s="407"/>
      <c r="S57" s="407"/>
      <c r="T57" s="407"/>
      <c r="U57" s="407"/>
      <c r="V57" s="407"/>
      <c r="W57" s="407"/>
      <c r="X57" s="407"/>
      <c r="Y57" s="407"/>
      <c r="Z57" s="407"/>
    </row>
    <row r="58" spans="1:26" ht="14.25" customHeight="1">
      <c r="A58" s="407"/>
      <c r="B58" s="407"/>
      <c r="C58" s="407"/>
      <c r="D58" s="407"/>
      <c r="E58" s="407"/>
      <c r="F58" s="407"/>
      <c r="G58" s="407"/>
      <c r="H58" s="407"/>
      <c r="I58" s="407"/>
      <c r="J58" s="407"/>
      <c r="K58" s="407"/>
      <c r="L58" s="407"/>
      <c r="M58" s="605"/>
      <c r="N58" s="407"/>
      <c r="O58" s="407"/>
      <c r="P58" s="407"/>
      <c r="Q58" s="407"/>
      <c r="R58" s="407"/>
      <c r="S58" s="407"/>
      <c r="T58" s="407"/>
      <c r="U58" s="407"/>
      <c r="V58" s="407"/>
      <c r="W58" s="407"/>
      <c r="X58" s="407"/>
      <c r="Y58" s="407"/>
      <c r="Z58" s="407"/>
    </row>
    <row r="59" spans="1:26" ht="14.25" customHeight="1">
      <c r="A59" s="407"/>
      <c r="B59" s="407"/>
      <c r="C59" s="407"/>
      <c r="D59" s="407"/>
      <c r="E59" s="407"/>
      <c r="F59" s="407"/>
      <c r="G59" s="407"/>
      <c r="H59" s="407"/>
      <c r="I59" s="407"/>
      <c r="J59" s="407"/>
      <c r="K59" s="407"/>
      <c r="L59" s="407"/>
      <c r="M59" s="605"/>
      <c r="N59" s="407"/>
      <c r="O59" s="407"/>
      <c r="P59" s="407"/>
      <c r="Q59" s="407"/>
      <c r="R59" s="407"/>
      <c r="S59" s="407"/>
      <c r="T59" s="407"/>
      <c r="U59" s="407"/>
      <c r="V59" s="407"/>
      <c r="W59" s="407"/>
      <c r="X59" s="407"/>
      <c r="Y59" s="407"/>
      <c r="Z59" s="407"/>
    </row>
    <row r="60" spans="1:26" ht="14.25" customHeight="1">
      <c r="A60" s="407"/>
      <c r="B60" s="407"/>
      <c r="C60" s="407"/>
      <c r="D60" s="407"/>
      <c r="E60" s="407"/>
      <c r="F60" s="407"/>
      <c r="G60" s="407"/>
      <c r="H60" s="407"/>
      <c r="I60" s="407"/>
      <c r="J60" s="407"/>
      <c r="K60" s="407"/>
      <c r="L60" s="407"/>
      <c r="M60" s="605"/>
      <c r="N60" s="407"/>
      <c r="O60" s="407"/>
      <c r="P60" s="407"/>
      <c r="Q60" s="407"/>
      <c r="R60" s="407"/>
      <c r="S60" s="407"/>
      <c r="T60" s="407"/>
      <c r="U60" s="407"/>
      <c r="V60" s="407"/>
      <c r="W60" s="407"/>
      <c r="X60" s="407"/>
      <c r="Y60" s="407"/>
      <c r="Z60" s="407"/>
    </row>
    <row r="61" spans="1:26" ht="14.25" customHeight="1">
      <c r="A61" s="407"/>
      <c r="B61" s="407"/>
      <c r="C61" s="407"/>
      <c r="D61" s="407"/>
      <c r="E61" s="407"/>
      <c r="F61" s="407"/>
      <c r="G61" s="407"/>
      <c r="H61" s="407"/>
      <c r="I61" s="407"/>
      <c r="J61" s="407"/>
      <c r="K61" s="407"/>
      <c r="L61" s="407"/>
      <c r="M61" s="605"/>
      <c r="N61" s="407"/>
      <c r="O61" s="407"/>
      <c r="P61" s="407"/>
      <c r="Q61" s="407"/>
      <c r="R61" s="407"/>
      <c r="S61" s="407"/>
      <c r="T61" s="407"/>
      <c r="U61" s="407"/>
      <c r="V61" s="407"/>
      <c r="W61" s="407"/>
      <c r="X61" s="407"/>
      <c r="Y61" s="407"/>
      <c r="Z61" s="407"/>
    </row>
    <row r="62" spans="1:26" ht="14.25" customHeight="1">
      <c r="A62" s="407"/>
      <c r="B62" s="407"/>
      <c r="C62" s="407"/>
      <c r="D62" s="407"/>
      <c r="E62" s="407"/>
      <c r="F62" s="407"/>
      <c r="G62" s="407"/>
      <c r="H62" s="407"/>
      <c r="I62" s="407"/>
      <c r="J62" s="407"/>
      <c r="K62" s="407"/>
      <c r="L62" s="407"/>
      <c r="M62" s="605"/>
      <c r="N62" s="407"/>
      <c r="O62" s="407"/>
      <c r="P62" s="407"/>
      <c r="Q62" s="407"/>
      <c r="R62" s="407"/>
      <c r="S62" s="407"/>
      <c r="T62" s="407"/>
      <c r="U62" s="407"/>
      <c r="V62" s="407"/>
      <c r="W62" s="407"/>
      <c r="X62" s="407"/>
      <c r="Y62" s="407"/>
      <c r="Z62" s="407"/>
    </row>
    <row r="63" spans="1:26" ht="14.25" customHeight="1">
      <c r="A63" s="407"/>
      <c r="B63" s="407"/>
      <c r="C63" s="407"/>
      <c r="D63" s="407"/>
      <c r="E63" s="407"/>
      <c r="F63" s="407"/>
      <c r="G63" s="407"/>
      <c r="H63" s="407"/>
      <c r="I63" s="407"/>
      <c r="J63" s="407"/>
      <c r="K63" s="407"/>
      <c r="L63" s="407"/>
      <c r="M63" s="605"/>
      <c r="N63" s="407"/>
      <c r="O63" s="407"/>
      <c r="P63" s="407"/>
      <c r="Q63" s="407"/>
      <c r="R63" s="407"/>
      <c r="S63" s="407"/>
      <c r="T63" s="407"/>
      <c r="U63" s="407"/>
      <c r="V63" s="407"/>
      <c r="W63" s="407"/>
      <c r="X63" s="407"/>
      <c r="Y63" s="407"/>
      <c r="Z63" s="407"/>
    </row>
    <row r="64" spans="1:26" ht="14.25" customHeight="1">
      <c r="A64" s="407"/>
      <c r="B64" s="407"/>
      <c r="C64" s="407"/>
      <c r="D64" s="407"/>
      <c r="E64" s="407"/>
      <c r="F64" s="407"/>
      <c r="G64" s="407"/>
      <c r="H64" s="407"/>
      <c r="I64" s="407"/>
      <c r="J64" s="407"/>
      <c r="K64" s="407"/>
      <c r="L64" s="407"/>
      <c r="M64" s="605"/>
      <c r="N64" s="407"/>
      <c r="O64" s="407"/>
      <c r="P64" s="407"/>
      <c r="Q64" s="407"/>
      <c r="R64" s="407"/>
      <c r="S64" s="407"/>
      <c r="T64" s="407"/>
      <c r="U64" s="407"/>
      <c r="V64" s="407"/>
      <c r="W64" s="407"/>
      <c r="X64" s="407"/>
      <c r="Y64" s="407"/>
      <c r="Z64" s="407"/>
    </row>
    <row r="65" spans="1:26" ht="14.25" customHeight="1">
      <c r="A65" s="407"/>
      <c r="B65" s="407"/>
      <c r="C65" s="407"/>
      <c r="D65" s="407"/>
      <c r="E65" s="407"/>
      <c r="F65" s="407"/>
      <c r="G65" s="407"/>
      <c r="H65" s="407"/>
      <c r="I65" s="407"/>
      <c r="J65" s="407"/>
      <c r="K65" s="407"/>
      <c r="L65" s="407"/>
      <c r="M65" s="605"/>
      <c r="N65" s="407"/>
      <c r="O65" s="407"/>
      <c r="P65" s="407"/>
      <c r="Q65" s="407"/>
      <c r="R65" s="407"/>
      <c r="S65" s="407"/>
      <c r="T65" s="407"/>
      <c r="U65" s="407"/>
      <c r="V65" s="407"/>
      <c r="W65" s="407"/>
      <c r="X65" s="407"/>
      <c r="Y65" s="407"/>
      <c r="Z65" s="407"/>
    </row>
    <row r="66" spans="1:26" ht="14.25" customHeight="1">
      <c r="A66" s="407"/>
      <c r="B66" s="407"/>
      <c r="C66" s="407"/>
      <c r="D66" s="407"/>
      <c r="E66" s="407"/>
      <c r="F66" s="407"/>
      <c r="G66" s="407"/>
      <c r="H66" s="407"/>
      <c r="I66" s="407"/>
      <c r="J66" s="407"/>
      <c r="K66" s="407"/>
      <c r="L66" s="407"/>
      <c r="M66" s="605"/>
      <c r="N66" s="407"/>
      <c r="O66" s="407"/>
      <c r="P66" s="407"/>
      <c r="Q66" s="407"/>
      <c r="R66" s="407"/>
      <c r="S66" s="407"/>
      <c r="T66" s="407"/>
      <c r="U66" s="407"/>
      <c r="V66" s="407"/>
      <c r="W66" s="407"/>
      <c r="X66" s="407"/>
      <c r="Y66" s="407"/>
      <c r="Z66" s="407"/>
    </row>
    <row r="67" spans="1:26" ht="14.25" customHeight="1">
      <c r="A67" s="407"/>
      <c r="B67" s="407"/>
      <c r="C67" s="407"/>
      <c r="D67" s="407"/>
      <c r="E67" s="407"/>
      <c r="F67" s="407"/>
      <c r="G67" s="407"/>
      <c r="H67" s="407"/>
      <c r="I67" s="407"/>
      <c r="J67" s="407"/>
      <c r="K67" s="407"/>
      <c r="L67" s="407"/>
      <c r="M67" s="605"/>
      <c r="N67" s="407"/>
      <c r="O67" s="407"/>
      <c r="P67" s="407"/>
      <c r="Q67" s="407"/>
      <c r="R67" s="407"/>
      <c r="S67" s="407"/>
      <c r="T67" s="407"/>
      <c r="U67" s="407"/>
      <c r="V67" s="407"/>
      <c r="W67" s="407"/>
      <c r="X67" s="407"/>
      <c r="Y67" s="407"/>
      <c r="Z67" s="407"/>
    </row>
    <row r="68" spans="1:26" ht="14.25" customHeight="1">
      <c r="A68" s="407"/>
      <c r="B68" s="407"/>
      <c r="C68" s="407"/>
      <c r="D68" s="407"/>
      <c r="E68" s="407"/>
      <c r="F68" s="407"/>
      <c r="G68" s="407"/>
      <c r="H68" s="407"/>
      <c r="I68" s="407"/>
      <c r="J68" s="407"/>
      <c r="K68" s="407"/>
      <c r="L68" s="407"/>
      <c r="M68" s="605"/>
      <c r="N68" s="407"/>
      <c r="O68" s="407"/>
      <c r="P68" s="407"/>
      <c r="Q68" s="407"/>
      <c r="R68" s="407"/>
      <c r="S68" s="407"/>
      <c r="T68" s="407"/>
      <c r="U68" s="407"/>
      <c r="V68" s="407"/>
      <c r="W68" s="407"/>
      <c r="X68" s="407"/>
      <c r="Y68" s="407"/>
      <c r="Z68" s="407"/>
    </row>
    <row r="69" spans="1:26" ht="14.25" customHeight="1">
      <c r="A69" s="407"/>
      <c r="B69" s="407"/>
      <c r="C69" s="407"/>
      <c r="D69" s="407"/>
      <c r="E69" s="407"/>
      <c r="F69" s="407"/>
      <c r="G69" s="407"/>
      <c r="H69" s="407"/>
      <c r="I69" s="407"/>
      <c r="J69" s="407"/>
      <c r="K69" s="407"/>
      <c r="L69" s="407"/>
      <c r="M69" s="605"/>
      <c r="N69" s="407"/>
      <c r="O69" s="407"/>
      <c r="P69" s="407"/>
      <c r="Q69" s="407"/>
      <c r="R69" s="407"/>
      <c r="S69" s="407"/>
      <c r="T69" s="407"/>
      <c r="U69" s="407"/>
      <c r="V69" s="407"/>
      <c r="W69" s="407"/>
      <c r="X69" s="407"/>
      <c r="Y69" s="407"/>
      <c r="Z69" s="407"/>
    </row>
    <row r="70" spans="1:26" ht="14.25" customHeight="1">
      <c r="A70" s="407"/>
      <c r="B70" s="407"/>
      <c r="C70" s="407"/>
      <c r="D70" s="407"/>
      <c r="E70" s="407"/>
      <c r="F70" s="407"/>
      <c r="G70" s="407"/>
      <c r="H70" s="407"/>
      <c r="I70" s="407"/>
      <c r="J70" s="407"/>
      <c r="K70" s="407"/>
      <c r="L70" s="407"/>
      <c r="M70" s="605"/>
      <c r="N70" s="407"/>
      <c r="O70" s="407"/>
      <c r="P70" s="407"/>
      <c r="Q70" s="407"/>
      <c r="R70" s="407"/>
      <c r="S70" s="407"/>
      <c r="T70" s="407"/>
      <c r="U70" s="407"/>
      <c r="V70" s="407"/>
      <c r="W70" s="407"/>
      <c r="X70" s="407"/>
      <c r="Y70" s="407"/>
      <c r="Z70" s="407"/>
    </row>
    <row r="71" spans="1:26" ht="14.25" customHeight="1">
      <c r="A71" s="407"/>
      <c r="B71" s="407"/>
      <c r="C71" s="407"/>
      <c r="D71" s="407"/>
      <c r="E71" s="407"/>
      <c r="F71" s="407"/>
      <c r="G71" s="407"/>
      <c r="H71" s="407"/>
      <c r="I71" s="407"/>
      <c r="J71" s="407"/>
      <c r="K71" s="407"/>
      <c r="L71" s="407"/>
      <c r="M71" s="605"/>
      <c r="N71" s="407"/>
      <c r="O71" s="407"/>
      <c r="P71" s="407"/>
      <c r="Q71" s="407"/>
      <c r="R71" s="407"/>
      <c r="S71" s="407"/>
      <c r="T71" s="407"/>
      <c r="U71" s="407"/>
      <c r="V71" s="407"/>
      <c r="W71" s="407"/>
      <c r="X71" s="407"/>
      <c r="Y71" s="407"/>
      <c r="Z71" s="407"/>
    </row>
    <row r="72" spans="1:26" ht="14.25" customHeight="1">
      <c r="A72" s="407"/>
      <c r="B72" s="407"/>
      <c r="C72" s="407"/>
      <c r="D72" s="407"/>
      <c r="E72" s="407"/>
      <c r="F72" s="407"/>
      <c r="G72" s="407"/>
      <c r="H72" s="407"/>
      <c r="I72" s="407"/>
      <c r="J72" s="407"/>
      <c r="K72" s="407"/>
      <c r="L72" s="407"/>
      <c r="M72" s="605"/>
      <c r="N72" s="407"/>
      <c r="O72" s="407"/>
      <c r="P72" s="407"/>
      <c r="Q72" s="407"/>
      <c r="R72" s="407"/>
      <c r="S72" s="407"/>
      <c r="T72" s="407"/>
      <c r="U72" s="407"/>
      <c r="V72" s="407"/>
      <c r="W72" s="407"/>
      <c r="X72" s="407"/>
      <c r="Y72" s="407"/>
      <c r="Z72" s="407"/>
    </row>
    <row r="73" spans="1:26" ht="14.25" customHeight="1">
      <c r="A73" s="407"/>
      <c r="B73" s="407"/>
      <c r="C73" s="407"/>
      <c r="D73" s="407"/>
      <c r="E73" s="407"/>
      <c r="F73" s="407"/>
      <c r="G73" s="407"/>
      <c r="H73" s="407"/>
      <c r="I73" s="407"/>
      <c r="J73" s="407"/>
      <c r="K73" s="407"/>
      <c r="L73" s="407"/>
      <c r="M73" s="605"/>
      <c r="N73" s="407"/>
      <c r="O73" s="407"/>
      <c r="P73" s="407"/>
      <c r="Q73" s="407"/>
      <c r="R73" s="407"/>
      <c r="S73" s="407"/>
      <c r="T73" s="407"/>
      <c r="U73" s="407"/>
      <c r="V73" s="407"/>
      <c r="W73" s="407"/>
      <c r="X73" s="407"/>
      <c r="Y73" s="407"/>
      <c r="Z73" s="407"/>
    </row>
    <row r="74" spans="1:26" ht="14.25" customHeight="1">
      <c r="A74" s="407"/>
      <c r="B74" s="407"/>
      <c r="C74" s="407"/>
      <c r="D74" s="407"/>
      <c r="E74" s="407"/>
      <c r="F74" s="407"/>
      <c r="G74" s="407"/>
      <c r="H74" s="407"/>
      <c r="I74" s="407"/>
      <c r="J74" s="407"/>
      <c r="K74" s="407"/>
      <c r="L74" s="407"/>
      <c r="M74" s="605"/>
      <c r="N74" s="407"/>
      <c r="O74" s="407"/>
      <c r="P74" s="407"/>
      <c r="Q74" s="407"/>
      <c r="R74" s="407"/>
      <c r="S74" s="407"/>
      <c r="T74" s="407"/>
      <c r="U74" s="407"/>
      <c r="V74" s="407"/>
      <c r="W74" s="407"/>
      <c r="X74" s="407"/>
      <c r="Y74" s="407"/>
      <c r="Z74" s="407"/>
    </row>
    <row r="75" spans="1:26" ht="14.25" customHeight="1">
      <c r="A75" s="407"/>
      <c r="B75" s="407"/>
      <c r="C75" s="407"/>
      <c r="D75" s="407"/>
      <c r="E75" s="407"/>
      <c r="F75" s="407"/>
      <c r="G75" s="407"/>
      <c r="H75" s="407"/>
      <c r="I75" s="407"/>
      <c r="J75" s="407"/>
      <c r="K75" s="407"/>
      <c r="L75" s="407"/>
      <c r="M75" s="605"/>
      <c r="N75" s="407"/>
      <c r="O75" s="407"/>
      <c r="P75" s="407"/>
      <c r="Q75" s="407"/>
      <c r="R75" s="407"/>
      <c r="S75" s="407"/>
      <c r="T75" s="407"/>
      <c r="U75" s="407"/>
      <c r="V75" s="407"/>
      <c r="W75" s="407"/>
      <c r="X75" s="407"/>
      <c r="Y75" s="407"/>
      <c r="Z75" s="407"/>
    </row>
    <row r="76" spans="1:26" ht="14.25" customHeight="1">
      <c r="A76" s="407"/>
      <c r="B76" s="407"/>
      <c r="C76" s="407"/>
      <c r="D76" s="407"/>
      <c r="E76" s="407"/>
      <c r="F76" s="407"/>
      <c r="G76" s="407"/>
      <c r="H76" s="407"/>
      <c r="I76" s="407"/>
      <c r="J76" s="407"/>
      <c r="K76" s="407"/>
      <c r="L76" s="407"/>
      <c r="M76" s="605"/>
      <c r="N76" s="407"/>
      <c r="O76" s="407"/>
      <c r="P76" s="407"/>
      <c r="Q76" s="407"/>
      <c r="R76" s="407"/>
      <c r="S76" s="407"/>
      <c r="T76" s="407"/>
      <c r="U76" s="407"/>
      <c r="V76" s="407"/>
      <c r="W76" s="407"/>
      <c r="X76" s="407"/>
      <c r="Y76" s="407"/>
      <c r="Z76" s="407"/>
    </row>
    <row r="77" spans="1:26" ht="14.25" customHeight="1">
      <c r="A77" s="407"/>
      <c r="B77" s="407"/>
      <c r="C77" s="407"/>
      <c r="D77" s="407"/>
      <c r="E77" s="407"/>
      <c r="F77" s="407"/>
      <c r="G77" s="407"/>
      <c r="H77" s="407"/>
      <c r="I77" s="407"/>
      <c r="J77" s="407"/>
      <c r="K77" s="407"/>
      <c r="L77" s="407"/>
      <c r="M77" s="605"/>
      <c r="N77" s="407"/>
      <c r="O77" s="407"/>
      <c r="P77" s="407"/>
      <c r="Q77" s="407"/>
      <c r="R77" s="407"/>
      <c r="S77" s="407"/>
      <c r="T77" s="407"/>
      <c r="U77" s="407"/>
      <c r="V77" s="407"/>
      <c r="W77" s="407"/>
      <c r="X77" s="407"/>
      <c r="Y77" s="407"/>
      <c r="Z77" s="407"/>
    </row>
    <row r="78" spans="1:26" ht="14.25" customHeight="1">
      <c r="A78" s="407"/>
      <c r="B78" s="407"/>
      <c r="C78" s="407"/>
      <c r="D78" s="407"/>
      <c r="E78" s="407"/>
      <c r="F78" s="407"/>
      <c r="G78" s="407"/>
      <c r="H78" s="407"/>
      <c r="I78" s="407"/>
      <c r="J78" s="407"/>
      <c r="K78" s="407"/>
      <c r="L78" s="407"/>
      <c r="M78" s="605"/>
      <c r="N78" s="407"/>
      <c r="O78" s="407"/>
      <c r="P78" s="407"/>
      <c r="Q78" s="407"/>
      <c r="R78" s="407"/>
      <c r="S78" s="407"/>
      <c r="T78" s="407"/>
      <c r="U78" s="407"/>
      <c r="V78" s="407"/>
      <c r="W78" s="407"/>
      <c r="X78" s="407"/>
      <c r="Y78" s="407"/>
      <c r="Z78" s="407"/>
    </row>
    <row r="79" spans="1:26" ht="14.25" customHeight="1">
      <c r="A79" s="407"/>
      <c r="B79" s="407"/>
      <c r="C79" s="407"/>
      <c r="D79" s="407"/>
      <c r="E79" s="407"/>
      <c r="F79" s="407"/>
      <c r="G79" s="407"/>
      <c r="H79" s="407"/>
      <c r="I79" s="407"/>
      <c r="J79" s="407"/>
      <c r="K79" s="407"/>
      <c r="L79" s="407"/>
      <c r="M79" s="605"/>
      <c r="N79" s="407"/>
      <c r="O79" s="407"/>
      <c r="P79" s="407"/>
      <c r="Q79" s="407"/>
      <c r="R79" s="407"/>
      <c r="S79" s="407"/>
      <c r="T79" s="407"/>
      <c r="U79" s="407"/>
      <c r="V79" s="407"/>
      <c r="W79" s="407"/>
      <c r="X79" s="407"/>
      <c r="Y79" s="407"/>
      <c r="Z79" s="407"/>
    </row>
    <row r="80" spans="1:26" ht="14.25" customHeight="1">
      <c r="A80" s="407"/>
      <c r="B80" s="407"/>
      <c r="C80" s="407"/>
      <c r="D80" s="407"/>
      <c r="E80" s="407"/>
      <c r="F80" s="407"/>
      <c r="G80" s="407"/>
      <c r="H80" s="407"/>
      <c r="I80" s="407"/>
      <c r="J80" s="407"/>
      <c r="K80" s="407"/>
      <c r="L80" s="407"/>
      <c r="M80" s="605"/>
      <c r="N80" s="407"/>
      <c r="O80" s="407"/>
      <c r="P80" s="407"/>
      <c r="Q80" s="407"/>
      <c r="R80" s="407"/>
      <c r="S80" s="407"/>
      <c r="T80" s="407"/>
      <c r="U80" s="407"/>
      <c r="V80" s="407"/>
      <c r="W80" s="407"/>
      <c r="X80" s="407"/>
      <c r="Y80" s="407"/>
      <c r="Z80" s="407"/>
    </row>
    <row r="81" spans="1:26" ht="14.25" customHeight="1">
      <c r="A81" s="407"/>
      <c r="B81" s="407"/>
      <c r="C81" s="407"/>
      <c r="D81" s="407"/>
      <c r="E81" s="407"/>
      <c r="F81" s="407"/>
      <c r="G81" s="407"/>
      <c r="H81" s="407"/>
      <c r="I81" s="407"/>
      <c r="J81" s="407"/>
      <c r="K81" s="407"/>
      <c r="L81" s="407"/>
      <c r="M81" s="605"/>
      <c r="N81" s="407"/>
      <c r="O81" s="407"/>
      <c r="P81" s="407"/>
      <c r="Q81" s="407"/>
      <c r="R81" s="407"/>
      <c r="S81" s="407"/>
      <c r="T81" s="407"/>
      <c r="U81" s="407"/>
      <c r="V81" s="407"/>
      <c r="W81" s="407"/>
      <c r="X81" s="407"/>
      <c r="Y81" s="407"/>
      <c r="Z81" s="407"/>
    </row>
    <row r="82" spans="1:26" ht="14.25" customHeight="1">
      <c r="A82" s="407"/>
      <c r="B82" s="407"/>
      <c r="C82" s="407"/>
      <c r="D82" s="407"/>
      <c r="E82" s="407"/>
      <c r="F82" s="407"/>
      <c r="G82" s="407"/>
      <c r="H82" s="407"/>
      <c r="I82" s="407"/>
      <c r="J82" s="407"/>
      <c r="K82" s="407"/>
      <c r="L82" s="407"/>
      <c r="M82" s="605"/>
      <c r="N82" s="407"/>
      <c r="O82" s="407"/>
      <c r="P82" s="407"/>
      <c r="Q82" s="407"/>
      <c r="R82" s="407"/>
      <c r="S82" s="407"/>
      <c r="T82" s="407"/>
      <c r="U82" s="407"/>
      <c r="V82" s="407"/>
      <c r="W82" s="407"/>
      <c r="X82" s="407"/>
      <c r="Y82" s="407"/>
      <c r="Z82" s="407"/>
    </row>
    <row r="83" spans="1:26" ht="14.25" customHeight="1">
      <c r="A83" s="407"/>
      <c r="B83" s="407"/>
      <c r="C83" s="407"/>
      <c r="D83" s="407"/>
      <c r="E83" s="407"/>
      <c r="F83" s="407"/>
      <c r="G83" s="407"/>
      <c r="H83" s="407"/>
      <c r="I83" s="407"/>
      <c r="J83" s="407"/>
      <c r="K83" s="407"/>
      <c r="L83" s="407"/>
      <c r="M83" s="605"/>
      <c r="N83" s="407"/>
      <c r="O83" s="407"/>
      <c r="P83" s="407"/>
      <c r="Q83" s="407"/>
      <c r="R83" s="407"/>
      <c r="S83" s="407"/>
      <c r="T83" s="407"/>
      <c r="U83" s="407"/>
      <c r="V83" s="407"/>
      <c r="W83" s="407"/>
      <c r="X83" s="407"/>
      <c r="Y83" s="407"/>
      <c r="Z83" s="407"/>
    </row>
    <row r="84" spans="1:26" ht="14.25" customHeight="1">
      <c r="A84" s="407"/>
      <c r="B84" s="407"/>
      <c r="C84" s="407"/>
      <c r="D84" s="407"/>
      <c r="E84" s="407"/>
      <c r="F84" s="407"/>
      <c r="G84" s="407"/>
      <c r="H84" s="407"/>
      <c r="I84" s="407"/>
      <c r="J84" s="407"/>
      <c r="K84" s="407"/>
      <c r="L84" s="407"/>
      <c r="M84" s="605"/>
      <c r="N84" s="407"/>
      <c r="O84" s="407"/>
      <c r="P84" s="407"/>
      <c r="Q84" s="407"/>
      <c r="R84" s="407"/>
      <c r="S84" s="407"/>
      <c r="T84" s="407"/>
      <c r="U84" s="407"/>
      <c r="V84" s="407"/>
      <c r="W84" s="407"/>
      <c r="X84" s="407"/>
      <c r="Y84" s="407"/>
      <c r="Z84" s="407"/>
    </row>
    <row r="85" spans="1:26" ht="14.25" customHeight="1">
      <c r="A85" s="407"/>
      <c r="B85" s="407"/>
      <c r="C85" s="407"/>
      <c r="D85" s="407"/>
      <c r="E85" s="407"/>
      <c r="F85" s="407"/>
      <c r="G85" s="407"/>
      <c r="H85" s="407"/>
      <c r="I85" s="407"/>
      <c r="J85" s="407"/>
      <c r="K85" s="407"/>
      <c r="L85" s="407"/>
      <c r="M85" s="605"/>
      <c r="N85" s="407"/>
      <c r="O85" s="407"/>
      <c r="P85" s="407"/>
      <c r="Q85" s="407"/>
      <c r="R85" s="407"/>
      <c r="S85" s="407"/>
      <c r="T85" s="407"/>
      <c r="U85" s="407"/>
      <c r="V85" s="407"/>
      <c r="W85" s="407"/>
      <c r="X85" s="407"/>
      <c r="Y85" s="407"/>
      <c r="Z85" s="407"/>
    </row>
    <row r="86" spans="1:26" ht="14.25" customHeight="1">
      <c r="A86" s="407"/>
      <c r="B86" s="407"/>
      <c r="C86" s="407"/>
      <c r="D86" s="407"/>
      <c r="E86" s="407"/>
      <c r="F86" s="407"/>
      <c r="G86" s="407"/>
      <c r="H86" s="407"/>
      <c r="I86" s="407"/>
      <c r="J86" s="407"/>
      <c r="K86" s="407"/>
      <c r="L86" s="407"/>
      <c r="M86" s="605"/>
      <c r="N86" s="407"/>
      <c r="O86" s="407"/>
      <c r="P86" s="407"/>
      <c r="Q86" s="407"/>
      <c r="R86" s="407"/>
      <c r="S86" s="407"/>
      <c r="T86" s="407"/>
      <c r="U86" s="407"/>
      <c r="V86" s="407"/>
      <c r="W86" s="407"/>
      <c r="X86" s="407"/>
      <c r="Y86" s="407"/>
      <c r="Z86" s="407"/>
    </row>
    <row r="87" spans="1:26" ht="14.25" customHeight="1">
      <c r="A87" s="407"/>
      <c r="B87" s="407"/>
      <c r="C87" s="407"/>
      <c r="D87" s="407"/>
      <c r="E87" s="407"/>
      <c r="F87" s="407"/>
      <c r="G87" s="407"/>
      <c r="H87" s="407"/>
      <c r="I87" s="407"/>
      <c r="J87" s="407"/>
      <c r="K87" s="407"/>
      <c r="L87" s="407"/>
      <c r="M87" s="605"/>
      <c r="N87" s="407"/>
      <c r="O87" s="407"/>
      <c r="P87" s="407"/>
      <c r="Q87" s="407"/>
      <c r="R87" s="407"/>
      <c r="S87" s="407"/>
      <c r="T87" s="407"/>
      <c r="U87" s="407"/>
      <c r="V87" s="407"/>
      <c r="W87" s="407"/>
      <c r="X87" s="407"/>
      <c r="Y87" s="407"/>
      <c r="Z87" s="407"/>
    </row>
    <row r="88" spans="1:26" ht="14.25" customHeight="1">
      <c r="A88" s="407"/>
      <c r="B88" s="407"/>
      <c r="C88" s="407"/>
      <c r="D88" s="407"/>
      <c r="E88" s="407"/>
      <c r="F88" s="407"/>
      <c r="G88" s="407"/>
      <c r="H88" s="407"/>
      <c r="I88" s="407"/>
      <c r="J88" s="407"/>
      <c r="K88" s="407"/>
      <c r="L88" s="407"/>
      <c r="M88" s="605"/>
      <c r="N88" s="407"/>
      <c r="O88" s="407"/>
      <c r="P88" s="407"/>
      <c r="Q88" s="407"/>
      <c r="R88" s="407"/>
      <c r="S88" s="407"/>
      <c r="T88" s="407"/>
      <c r="U88" s="407"/>
      <c r="V88" s="407"/>
      <c r="W88" s="407"/>
      <c r="X88" s="407"/>
      <c r="Y88" s="407"/>
      <c r="Z88" s="407"/>
    </row>
    <row r="89" spans="1:26" ht="14.25" customHeight="1">
      <c r="A89" s="407"/>
      <c r="B89" s="407"/>
      <c r="C89" s="407"/>
      <c r="D89" s="407"/>
      <c r="E89" s="407"/>
      <c r="F89" s="407"/>
      <c r="G89" s="407"/>
      <c r="H89" s="407"/>
      <c r="I89" s="407"/>
      <c r="J89" s="407"/>
      <c r="K89" s="407"/>
      <c r="L89" s="407"/>
      <c r="M89" s="605"/>
      <c r="N89" s="407"/>
      <c r="O89" s="407"/>
      <c r="P89" s="407"/>
      <c r="Q89" s="407"/>
      <c r="R89" s="407"/>
      <c r="S89" s="407"/>
      <c r="T89" s="407"/>
      <c r="U89" s="407"/>
      <c r="V89" s="407"/>
      <c r="W89" s="407"/>
      <c r="X89" s="407"/>
      <c r="Y89" s="407"/>
      <c r="Z89" s="407"/>
    </row>
    <row r="90" spans="1:26" ht="14.25" customHeight="1">
      <c r="A90" s="407"/>
      <c r="B90" s="407"/>
      <c r="C90" s="407"/>
      <c r="D90" s="407"/>
      <c r="E90" s="407"/>
      <c r="F90" s="407"/>
      <c r="G90" s="407"/>
      <c r="H90" s="407"/>
      <c r="I90" s="407"/>
      <c r="J90" s="407"/>
      <c r="K90" s="407"/>
      <c r="L90" s="407"/>
      <c r="M90" s="605"/>
      <c r="N90" s="407"/>
      <c r="O90" s="407"/>
      <c r="P90" s="407"/>
      <c r="Q90" s="407"/>
      <c r="R90" s="407"/>
      <c r="S90" s="407"/>
      <c r="T90" s="407"/>
      <c r="U90" s="407"/>
      <c r="V90" s="407"/>
      <c r="W90" s="407"/>
      <c r="X90" s="407"/>
      <c r="Y90" s="407"/>
      <c r="Z90" s="407"/>
    </row>
    <row r="91" spans="1:26" ht="14.25" customHeight="1">
      <c r="A91" s="407"/>
      <c r="B91" s="407"/>
      <c r="C91" s="407"/>
      <c r="D91" s="407"/>
      <c r="E91" s="407"/>
      <c r="F91" s="407"/>
      <c r="G91" s="407"/>
      <c r="H91" s="407"/>
      <c r="I91" s="407"/>
      <c r="J91" s="407"/>
      <c r="K91" s="407"/>
      <c r="L91" s="407"/>
      <c r="M91" s="605"/>
      <c r="N91" s="407"/>
      <c r="O91" s="407"/>
      <c r="P91" s="407"/>
      <c r="Q91" s="407"/>
      <c r="R91" s="407"/>
      <c r="S91" s="407"/>
      <c r="T91" s="407"/>
      <c r="U91" s="407"/>
      <c r="V91" s="407"/>
      <c r="W91" s="407"/>
      <c r="X91" s="407"/>
      <c r="Y91" s="407"/>
      <c r="Z91" s="407"/>
    </row>
    <row r="92" spans="1:26" ht="14.25" customHeight="1">
      <c r="A92" s="407"/>
      <c r="B92" s="407"/>
      <c r="C92" s="407"/>
      <c r="D92" s="407"/>
      <c r="E92" s="407"/>
      <c r="F92" s="407"/>
      <c r="G92" s="407"/>
      <c r="H92" s="407"/>
      <c r="I92" s="407"/>
      <c r="J92" s="407"/>
      <c r="K92" s="407"/>
      <c r="L92" s="407"/>
      <c r="M92" s="605"/>
      <c r="N92" s="407"/>
      <c r="O92" s="407"/>
      <c r="P92" s="407"/>
      <c r="Q92" s="407"/>
      <c r="R92" s="407"/>
      <c r="S92" s="407"/>
      <c r="T92" s="407"/>
      <c r="U92" s="407"/>
      <c r="V92" s="407"/>
      <c r="W92" s="407"/>
      <c r="X92" s="407"/>
      <c r="Y92" s="407"/>
      <c r="Z92" s="407"/>
    </row>
    <row r="93" spans="1:26" ht="14.25" customHeight="1">
      <c r="A93" s="407"/>
      <c r="B93" s="407"/>
      <c r="C93" s="407"/>
      <c r="D93" s="407"/>
      <c r="E93" s="407"/>
      <c r="F93" s="407"/>
      <c r="G93" s="407"/>
      <c r="H93" s="407"/>
      <c r="I93" s="407"/>
      <c r="J93" s="407"/>
      <c r="K93" s="407"/>
      <c r="L93" s="407"/>
      <c r="M93" s="605"/>
      <c r="N93" s="407"/>
      <c r="O93" s="407"/>
      <c r="P93" s="407"/>
      <c r="Q93" s="407"/>
      <c r="R93" s="407"/>
      <c r="S93" s="407"/>
      <c r="T93" s="407"/>
      <c r="U93" s="407"/>
      <c r="V93" s="407"/>
      <c r="W93" s="407"/>
      <c r="X93" s="407"/>
      <c r="Y93" s="407"/>
      <c r="Z93" s="407"/>
    </row>
    <row r="94" spans="1:26" ht="14.25" customHeight="1">
      <c r="A94" s="407"/>
      <c r="B94" s="407"/>
      <c r="C94" s="407"/>
      <c r="D94" s="407"/>
      <c r="E94" s="407"/>
      <c r="F94" s="407"/>
      <c r="G94" s="407"/>
      <c r="H94" s="407"/>
      <c r="I94" s="407"/>
      <c r="J94" s="407"/>
      <c r="K94" s="407"/>
      <c r="L94" s="407"/>
      <c r="M94" s="605"/>
      <c r="N94" s="407"/>
      <c r="O94" s="407"/>
      <c r="P94" s="407"/>
      <c r="Q94" s="407"/>
      <c r="R94" s="407"/>
      <c r="S94" s="407"/>
      <c r="T94" s="407"/>
      <c r="U94" s="407"/>
      <c r="V94" s="407"/>
      <c r="W94" s="407"/>
      <c r="X94" s="407"/>
      <c r="Y94" s="407"/>
      <c r="Z94" s="407"/>
    </row>
    <row r="95" spans="1:26" ht="14.25" customHeight="1">
      <c r="A95" s="407"/>
      <c r="B95" s="407"/>
      <c r="C95" s="407"/>
      <c r="D95" s="407"/>
      <c r="E95" s="407"/>
      <c r="F95" s="407"/>
      <c r="G95" s="407"/>
      <c r="H95" s="407"/>
      <c r="I95" s="407"/>
      <c r="J95" s="407"/>
      <c r="K95" s="407"/>
      <c r="L95" s="407"/>
      <c r="M95" s="605"/>
      <c r="N95" s="407"/>
      <c r="O95" s="407"/>
      <c r="P95" s="407"/>
      <c r="Q95" s="407"/>
      <c r="R95" s="407"/>
      <c r="S95" s="407"/>
      <c r="T95" s="407"/>
      <c r="U95" s="407"/>
      <c r="V95" s="407"/>
      <c r="W95" s="407"/>
      <c r="X95" s="407"/>
      <c r="Y95" s="407"/>
      <c r="Z95" s="407"/>
    </row>
    <row r="96" spans="1:26" ht="14.25" customHeight="1">
      <c r="A96" s="407"/>
      <c r="B96" s="407"/>
      <c r="C96" s="407"/>
      <c r="D96" s="407"/>
      <c r="E96" s="407"/>
      <c r="F96" s="407"/>
      <c r="G96" s="407"/>
      <c r="H96" s="407"/>
      <c r="I96" s="407"/>
      <c r="J96" s="407"/>
      <c r="K96" s="407"/>
      <c r="L96" s="407"/>
      <c r="M96" s="605"/>
      <c r="N96" s="407"/>
      <c r="O96" s="407"/>
      <c r="P96" s="407"/>
      <c r="Q96" s="407"/>
      <c r="R96" s="407"/>
      <c r="S96" s="407"/>
      <c r="T96" s="407"/>
      <c r="U96" s="407"/>
      <c r="V96" s="407"/>
      <c r="W96" s="407"/>
      <c r="X96" s="407"/>
      <c r="Y96" s="407"/>
      <c r="Z96" s="407"/>
    </row>
    <row r="97" spans="1:26" ht="14.25" customHeight="1">
      <c r="A97" s="407"/>
      <c r="B97" s="407"/>
      <c r="C97" s="407"/>
      <c r="D97" s="407"/>
      <c r="E97" s="407"/>
      <c r="F97" s="407"/>
      <c r="G97" s="407"/>
      <c r="H97" s="407"/>
      <c r="I97" s="407"/>
      <c r="J97" s="407"/>
      <c r="K97" s="407"/>
      <c r="L97" s="407"/>
      <c r="M97" s="605"/>
      <c r="N97" s="407"/>
      <c r="O97" s="407"/>
      <c r="P97" s="407"/>
      <c r="Q97" s="407"/>
      <c r="R97" s="407"/>
      <c r="S97" s="407"/>
      <c r="T97" s="407"/>
      <c r="U97" s="407"/>
      <c r="V97" s="407"/>
      <c r="W97" s="407"/>
      <c r="X97" s="407"/>
      <c r="Y97" s="407"/>
      <c r="Z97" s="407"/>
    </row>
    <row r="98" spans="1:26" ht="14.25" customHeight="1">
      <c r="A98" s="407"/>
      <c r="B98" s="407"/>
      <c r="C98" s="407"/>
      <c r="D98" s="407"/>
      <c r="E98" s="407"/>
      <c r="F98" s="407"/>
      <c r="G98" s="407"/>
      <c r="H98" s="407"/>
      <c r="I98" s="407"/>
      <c r="J98" s="407"/>
      <c r="K98" s="407"/>
      <c r="L98" s="407"/>
      <c r="M98" s="605"/>
      <c r="N98" s="407"/>
      <c r="O98" s="407"/>
      <c r="P98" s="407"/>
      <c r="Q98" s="407"/>
      <c r="R98" s="407"/>
      <c r="S98" s="407"/>
      <c r="T98" s="407"/>
      <c r="U98" s="407"/>
      <c r="V98" s="407"/>
      <c r="W98" s="407"/>
      <c r="X98" s="407"/>
      <c r="Y98" s="407"/>
      <c r="Z98" s="407"/>
    </row>
    <row r="99" spans="1:26" ht="14.25" customHeight="1">
      <c r="A99" s="407"/>
      <c r="B99" s="407"/>
      <c r="C99" s="407"/>
      <c r="D99" s="407"/>
      <c r="E99" s="407"/>
      <c r="F99" s="407"/>
      <c r="G99" s="407"/>
      <c r="H99" s="407"/>
      <c r="I99" s="407"/>
      <c r="J99" s="407"/>
      <c r="K99" s="407"/>
      <c r="L99" s="407"/>
      <c r="M99" s="605"/>
      <c r="N99" s="407"/>
      <c r="O99" s="407"/>
      <c r="P99" s="407"/>
      <c r="Q99" s="407"/>
      <c r="R99" s="407"/>
      <c r="S99" s="407"/>
      <c r="T99" s="407"/>
      <c r="U99" s="407"/>
      <c r="V99" s="407"/>
      <c r="W99" s="407"/>
      <c r="X99" s="407"/>
      <c r="Y99" s="407"/>
      <c r="Z99" s="407"/>
    </row>
    <row r="100" spans="1:26" ht="14.25" customHeight="1">
      <c r="A100" s="407"/>
      <c r="B100" s="407"/>
      <c r="C100" s="407"/>
      <c r="D100" s="407"/>
      <c r="E100" s="407"/>
      <c r="F100" s="407"/>
      <c r="G100" s="407"/>
      <c r="H100" s="407"/>
      <c r="I100" s="407"/>
      <c r="J100" s="407"/>
      <c r="K100" s="407"/>
      <c r="L100" s="407"/>
      <c r="M100" s="605"/>
      <c r="N100" s="407"/>
      <c r="O100" s="407"/>
      <c r="P100" s="407"/>
      <c r="Q100" s="407"/>
      <c r="R100" s="407"/>
      <c r="S100" s="407"/>
      <c r="T100" s="407"/>
      <c r="U100" s="407"/>
      <c r="V100" s="407"/>
      <c r="W100" s="407"/>
      <c r="X100" s="407"/>
      <c r="Y100" s="407"/>
      <c r="Z100" s="407"/>
    </row>
    <row r="101" spans="1:26" ht="14.25" customHeight="1">
      <c r="A101" s="407"/>
      <c r="B101" s="407"/>
      <c r="C101" s="407"/>
      <c r="D101" s="407"/>
      <c r="E101" s="407"/>
      <c r="F101" s="407"/>
      <c r="G101" s="407"/>
      <c r="H101" s="407"/>
      <c r="I101" s="407"/>
      <c r="J101" s="407"/>
      <c r="K101" s="407"/>
      <c r="L101" s="407"/>
      <c r="M101" s="605"/>
      <c r="N101" s="407"/>
      <c r="O101" s="407"/>
      <c r="P101" s="407"/>
      <c r="Q101" s="407"/>
      <c r="R101" s="407"/>
      <c r="S101" s="407"/>
      <c r="T101" s="407"/>
      <c r="U101" s="407"/>
      <c r="V101" s="407"/>
      <c r="W101" s="407"/>
      <c r="X101" s="407"/>
      <c r="Y101" s="407"/>
      <c r="Z101" s="407"/>
    </row>
    <row r="102" spans="1:26" ht="14.25" customHeight="1">
      <c r="A102" s="407"/>
      <c r="B102" s="407"/>
      <c r="C102" s="407"/>
      <c r="D102" s="407"/>
      <c r="E102" s="407"/>
      <c r="F102" s="407"/>
      <c r="G102" s="407"/>
      <c r="H102" s="407"/>
      <c r="I102" s="407"/>
      <c r="J102" s="407"/>
      <c r="K102" s="407"/>
      <c r="L102" s="407"/>
      <c r="M102" s="605"/>
      <c r="N102" s="407"/>
      <c r="O102" s="407"/>
      <c r="P102" s="407"/>
      <c r="Q102" s="407"/>
      <c r="R102" s="407"/>
      <c r="S102" s="407"/>
      <c r="T102" s="407"/>
      <c r="U102" s="407"/>
      <c r="V102" s="407"/>
      <c r="W102" s="407"/>
      <c r="X102" s="407"/>
      <c r="Y102" s="407"/>
      <c r="Z102" s="407"/>
    </row>
    <row r="103" spans="1:26" ht="14.25" customHeight="1">
      <c r="A103" s="407"/>
      <c r="B103" s="407"/>
      <c r="C103" s="407"/>
      <c r="D103" s="407"/>
      <c r="E103" s="407"/>
      <c r="F103" s="407"/>
      <c r="G103" s="407"/>
      <c r="H103" s="407"/>
      <c r="I103" s="407"/>
      <c r="J103" s="407"/>
      <c r="K103" s="407"/>
      <c r="L103" s="407"/>
      <c r="M103" s="605"/>
      <c r="N103" s="407"/>
      <c r="O103" s="407"/>
      <c r="P103" s="407"/>
      <c r="Q103" s="407"/>
      <c r="R103" s="407"/>
      <c r="S103" s="407"/>
      <c r="T103" s="407"/>
      <c r="U103" s="407"/>
      <c r="V103" s="407"/>
      <c r="W103" s="407"/>
      <c r="X103" s="407"/>
      <c r="Y103" s="407"/>
      <c r="Z103" s="407"/>
    </row>
    <row r="104" spans="1:26" ht="14.25" customHeight="1">
      <c r="A104" s="407"/>
      <c r="B104" s="407"/>
      <c r="C104" s="407"/>
      <c r="D104" s="407"/>
      <c r="E104" s="407"/>
      <c r="F104" s="407"/>
      <c r="G104" s="407"/>
      <c r="H104" s="407"/>
      <c r="I104" s="407"/>
      <c r="J104" s="407"/>
      <c r="K104" s="407"/>
      <c r="L104" s="407"/>
      <c r="M104" s="605"/>
      <c r="N104" s="407"/>
      <c r="O104" s="407"/>
      <c r="P104" s="407"/>
      <c r="Q104" s="407"/>
      <c r="R104" s="407"/>
      <c r="S104" s="407"/>
      <c r="T104" s="407"/>
      <c r="U104" s="407"/>
      <c r="V104" s="407"/>
      <c r="W104" s="407"/>
      <c r="X104" s="407"/>
      <c r="Y104" s="407"/>
      <c r="Z104" s="407"/>
    </row>
    <row r="105" spans="1:26" ht="14.25" customHeight="1">
      <c r="A105" s="407"/>
      <c r="B105" s="407"/>
      <c r="C105" s="407"/>
      <c r="D105" s="407"/>
      <c r="E105" s="407"/>
      <c r="F105" s="407"/>
      <c r="G105" s="407"/>
      <c r="H105" s="407"/>
      <c r="I105" s="407"/>
      <c r="J105" s="407"/>
      <c r="K105" s="407"/>
      <c r="L105" s="407"/>
      <c r="M105" s="605"/>
      <c r="N105" s="407"/>
      <c r="O105" s="407"/>
      <c r="P105" s="407"/>
      <c r="Q105" s="407"/>
      <c r="R105" s="407"/>
      <c r="S105" s="407"/>
      <c r="T105" s="407"/>
      <c r="U105" s="407"/>
      <c r="V105" s="407"/>
      <c r="W105" s="407"/>
      <c r="X105" s="407"/>
      <c r="Y105" s="407"/>
      <c r="Z105" s="407"/>
    </row>
    <row r="106" spans="1:26" ht="14.25" customHeight="1">
      <c r="A106" s="407"/>
      <c r="B106" s="407"/>
      <c r="C106" s="407"/>
      <c r="D106" s="407"/>
      <c r="E106" s="407"/>
      <c r="F106" s="407"/>
      <c r="G106" s="407"/>
      <c r="H106" s="407"/>
      <c r="I106" s="407"/>
      <c r="J106" s="407"/>
      <c r="K106" s="407"/>
      <c r="L106" s="407"/>
      <c r="M106" s="605"/>
      <c r="N106" s="407"/>
      <c r="O106" s="407"/>
      <c r="P106" s="407"/>
      <c r="Q106" s="407"/>
      <c r="R106" s="407"/>
      <c r="S106" s="407"/>
      <c r="T106" s="407"/>
      <c r="U106" s="407"/>
      <c r="V106" s="407"/>
      <c r="W106" s="407"/>
      <c r="X106" s="407"/>
      <c r="Y106" s="407"/>
      <c r="Z106" s="407"/>
    </row>
    <row r="107" spans="1:26" ht="14.25" customHeight="1">
      <c r="A107" s="407"/>
      <c r="B107" s="407"/>
      <c r="C107" s="407"/>
      <c r="D107" s="407"/>
      <c r="E107" s="407"/>
      <c r="F107" s="407"/>
      <c r="G107" s="407"/>
      <c r="H107" s="407"/>
      <c r="I107" s="407"/>
      <c r="J107" s="407"/>
      <c r="K107" s="407"/>
      <c r="L107" s="407"/>
      <c r="M107" s="605"/>
      <c r="N107" s="407"/>
      <c r="O107" s="407"/>
      <c r="P107" s="407"/>
      <c r="Q107" s="407"/>
      <c r="R107" s="407"/>
      <c r="S107" s="407"/>
      <c r="T107" s="407"/>
      <c r="U107" s="407"/>
      <c r="V107" s="407"/>
      <c r="W107" s="407"/>
      <c r="X107" s="407"/>
      <c r="Y107" s="407"/>
      <c r="Z107" s="407"/>
    </row>
    <row r="108" spans="1:26" ht="14.25" customHeight="1">
      <c r="A108" s="407"/>
      <c r="B108" s="407"/>
      <c r="C108" s="407"/>
      <c r="D108" s="407"/>
      <c r="E108" s="407"/>
      <c r="F108" s="407"/>
      <c r="G108" s="407"/>
      <c r="H108" s="407"/>
      <c r="I108" s="407"/>
      <c r="J108" s="407"/>
      <c r="K108" s="407"/>
      <c r="L108" s="407"/>
      <c r="M108" s="605"/>
      <c r="N108" s="407"/>
      <c r="O108" s="407"/>
      <c r="P108" s="407"/>
      <c r="Q108" s="407"/>
      <c r="R108" s="407"/>
      <c r="S108" s="407"/>
      <c r="T108" s="407"/>
      <c r="U108" s="407"/>
      <c r="V108" s="407"/>
      <c r="W108" s="407"/>
      <c r="X108" s="407"/>
      <c r="Y108" s="407"/>
      <c r="Z108" s="407"/>
    </row>
    <row r="109" spans="1:26" ht="14.25" customHeight="1">
      <c r="A109" s="407"/>
      <c r="B109" s="407"/>
      <c r="C109" s="407"/>
      <c r="D109" s="407"/>
      <c r="E109" s="407"/>
      <c r="F109" s="407"/>
      <c r="G109" s="407"/>
      <c r="H109" s="407"/>
      <c r="I109" s="407"/>
      <c r="J109" s="407"/>
      <c r="K109" s="407"/>
      <c r="L109" s="407"/>
      <c r="M109" s="605"/>
      <c r="N109" s="407"/>
      <c r="O109" s="407"/>
      <c r="P109" s="407"/>
      <c r="Q109" s="407"/>
      <c r="R109" s="407"/>
      <c r="S109" s="407"/>
      <c r="T109" s="407"/>
      <c r="U109" s="407"/>
      <c r="V109" s="407"/>
      <c r="W109" s="407"/>
      <c r="X109" s="407"/>
      <c r="Y109" s="407"/>
      <c r="Z109" s="407"/>
    </row>
    <row r="110" spans="1:26" ht="14.25" customHeight="1">
      <c r="A110" s="407"/>
      <c r="B110" s="407"/>
      <c r="C110" s="407"/>
      <c r="D110" s="407"/>
      <c r="E110" s="407"/>
      <c r="F110" s="407"/>
      <c r="G110" s="407"/>
      <c r="H110" s="407"/>
      <c r="I110" s="407"/>
      <c r="J110" s="407"/>
      <c r="K110" s="407"/>
      <c r="L110" s="407"/>
      <c r="M110" s="605"/>
      <c r="N110" s="407"/>
      <c r="O110" s="407"/>
      <c r="P110" s="407"/>
      <c r="Q110" s="407"/>
      <c r="R110" s="407"/>
      <c r="S110" s="407"/>
      <c r="T110" s="407"/>
      <c r="U110" s="407"/>
      <c r="V110" s="407"/>
      <c r="W110" s="407"/>
      <c r="X110" s="407"/>
      <c r="Y110" s="407"/>
      <c r="Z110" s="407"/>
    </row>
    <row r="111" spans="1:26" ht="14.25" customHeight="1">
      <c r="A111" s="407"/>
      <c r="B111" s="407"/>
      <c r="C111" s="407"/>
      <c r="D111" s="407"/>
      <c r="E111" s="407"/>
      <c r="F111" s="407"/>
      <c r="G111" s="407"/>
      <c r="H111" s="407"/>
      <c r="I111" s="407"/>
      <c r="J111" s="407"/>
      <c r="K111" s="407"/>
      <c r="L111" s="407"/>
      <c r="M111" s="605"/>
      <c r="N111" s="407"/>
      <c r="O111" s="407"/>
      <c r="P111" s="407"/>
      <c r="Q111" s="407"/>
      <c r="R111" s="407"/>
      <c r="S111" s="407"/>
      <c r="T111" s="407"/>
      <c r="U111" s="407"/>
      <c r="V111" s="407"/>
      <c r="W111" s="407"/>
      <c r="X111" s="407"/>
      <c r="Y111" s="407"/>
      <c r="Z111" s="407"/>
    </row>
    <row r="112" spans="1:26" ht="14.25" customHeight="1">
      <c r="A112" s="407"/>
      <c r="B112" s="407"/>
      <c r="C112" s="407"/>
      <c r="D112" s="407"/>
      <c r="E112" s="407"/>
      <c r="F112" s="407"/>
      <c r="G112" s="407"/>
      <c r="H112" s="407"/>
      <c r="I112" s="407"/>
      <c r="J112" s="407"/>
      <c r="K112" s="407"/>
      <c r="L112" s="407"/>
      <c r="M112" s="605"/>
      <c r="N112" s="407"/>
      <c r="O112" s="407"/>
      <c r="P112" s="407"/>
      <c r="Q112" s="407"/>
      <c r="R112" s="407"/>
      <c r="S112" s="407"/>
      <c r="T112" s="407"/>
      <c r="U112" s="407"/>
      <c r="V112" s="407"/>
      <c r="W112" s="407"/>
      <c r="X112" s="407"/>
      <c r="Y112" s="407"/>
      <c r="Z112" s="407"/>
    </row>
    <row r="113" spans="1:26" ht="14.25" customHeight="1">
      <c r="A113" s="407"/>
      <c r="B113" s="407"/>
      <c r="C113" s="407"/>
      <c r="D113" s="407"/>
      <c r="E113" s="407"/>
      <c r="F113" s="407"/>
      <c r="G113" s="407"/>
      <c r="H113" s="407"/>
      <c r="I113" s="407"/>
      <c r="J113" s="407"/>
      <c r="K113" s="407"/>
      <c r="L113" s="407"/>
      <c r="M113" s="605"/>
      <c r="N113" s="407"/>
      <c r="O113" s="407"/>
      <c r="P113" s="407"/>
      <c r="Q113" s="407"/>
      <c r="R113" s="407"/>
      <c r="S113" s="407"/>
      <c r="T113" s="407"/>
      <c r="U113" s="407"/>
      <c r="V113" s="407"/>
      <c r="W113" s="407"/>
      <c r="X113" s="407"/>
      <c r="Y113" s="407"/>
      <c r="Z113" s="407"/>
    </row>
    <row r="114" spans="1:26" ht="14.25" customHeight="1">
      <c r="A114" s="407"/>
      <c r="B114" s="407"/>
      <c r="C114" s="407"/>
      <c r="D114" s="407"/>
      <c r="E114" s="407"/>
      <c r="F114" s="407"/>
      <c r="G114" s="407"/>
      <c r="H114" s="407"/>
      <c r="I114" s="407"/>
      <c r="J114" s="407"/>
      <c r="K114" s="407"/>
      <c r="L114" s="407"/>
      <c r="M114" s="605"/>
      <c r="N114" s="407"/>
      <c r="O114" s="407"/>
      <c r="P114" s="407"/>
      <c r="Q114" s="407"/>
      <c r="R114" s="407"/>
      <c r="S114" s="407"/>
      <c r="T114" s="407"/>
      <c r="U114" s="407"/>
      <c r="V114" s="407"/>
      <c r="W114" s="407"/>
      <c r="X114" s="407"/>
      <c r="Y114" s="407"/>
      <c r="Z114" s="407"/>
    </row>
    <row r="115" spans="1:26" ht="14.25" customHeight="1">
      <c r="A115" s="407"/>
      <c r="B115" s="407"/>
      <c r="C115" s="407"/>
      <c r="D115" s="407"/>
      <c r="E115" s="407"/>
      <c r="F115" s="407"/>
      <c r="G115" s="407"/>
      <c r="H115" s="407"/>
      <c r="I115" s="407"/>
      <c r="J115" s="407"/>
      <c r="K115" s="407"/>
      <c r="L115" s="407"/>
      <c r="M115" s="605"/>
      <c r="N115" s="407"/>
      <c r="O115" s="407"/>
      <c r="P115" s="407"/>
      <c r="Q115" s="407"/>
      <c r="R115" s="407"/>
      <c r="S115" s="407"/>
      <c r="T115" s="407"/>
      <c r="U115" s="407"/>
      <c r="V115" s="407"/>
      <c r="W115" s="407"/>
      <c r="X115" s="407"/>
      <c r="Y115" s="407"/>
      <c r="Z115" s="407"/>
    </row>
    <row r="116" spans="1:26" ht="14.25" customHeight="1">
      <c r="A116" s="407"/>
      <c r="B116" s="407"/>
      <c r="C116" s="407"/>
      <c r="D116" s="407"/>
      <c r="E116" s="407"/>
      <c r="F116" s="407"/>
      <c r="G116" s="407"/>
      <c r="H116" s="407"/>
      <c r="I116" s="407"/>
      <c r="J116" s="407"/>
      <c r="K116" s="407"/>
      <c r="L116" s="407"/>
      <c r="M116" s="605"/>
      <c r="N116" s="407"/>
      <c r="O116" s="407"/>
      <c r="P116" s="407"/>
      <c r="Q116" s="407"/>
      <c r="R116" s="407"/>
      <c r="S116" s="407"/>
      <c r="T116" s="407"/>
      <c r="U116" s="407"/>
      <c r="V116" s="407"/>
      <c r="W116" s="407"/>
      <c r="X116" s="407"/>
      <c r="Y116" s="407"/>
      <c r="Z116" s="407"/>
    </row>
    <row r="117" spans="1:26" ht="14.25" customHeight="1">
      <c r="A117" s="407"/>
      <c r="B117" s="407"/>
      <c r="C117" s="407"/>
      <c r="D117" s="407"/>
      <c r="E117" s="407"/>
      <c r="F117" s="407"/>
      <c r="G117" s="407"/>
      <c r="H117" s="407"/>
      <c r="I117" s="407"/>
      <c r="J117" s="407"/>
      <c r="K117" s="407"/>
      <c r="L117" s="407"/>
      <c r="M117" s="605"/>
      <c r="N117" s="407"/>
      <c r="O117" s="407"/>
      <c r="P117" s="407"/>
      <c r="Q117" s="407"/>
      <c r="R117" s="407"/>
      <c r="S117" s="407"/>
      <c r="T117" s="407"/>
      <c r="U117" s="407"/>
      <c r="V117" s="407"/>
      <c r="W117" s="407"/>
      <c r="X117" s="407"/>
      <c r="Y117" s="407"/>
      <c r="Z117" s="407"/>
    </row>
    <row r="118" spans="1:26" ht="14.25" customHeight="1">
      <c r="A118" s="407"/>
      <c r="B118" s="407"/>
      <c r="C118" s="407"/>
      <c r="D118" s="407"/>
      <c r="E118" s="407"/>
      <c r="F118" s="407"/>
      <c r="G118" s="407"/>
      <c r="H118" s="407"/>
      <c r="I118" s="407"/>
      <c r="J118" s="407"/>
      <c r="K118" s="407"/>
      <c r="L118" s="407"/>
      <c r="M118" s="605"/>
      <c r="N118" s="407"/>
      <c r="O118" s="407"/>
      <c r="P118" s="407"/>
      <c r="Q118" s="407"/>
      <c r="R118" s="407"/>
      <c r="S118" s="407"/>
      <c r="T118" s="407"/>
      <c r="U118" s="407"/>
      <c r="V118" s="407"/>
      <c r="W118" s="407"/>
      <c r="X118" s="407"/>
      <c r="Y118" s="407"/>
      <c r="Z118" s="407"/>
    </row>
    <row r="119" spans="1:26" ht="14.25" customHeight="1">
      <c r="A119" s="407"/>
      <c r="B119" s="407"/>
      <c r="C119" s="407"/>
      <c r="D119" s="407"/>
      <c r="E119" s="407"/>
      <c r="F119" s="407"/>
      <c r="G119" s="407"/>
      <c r="H119" s="407"/>
      <c r="I119" s="407"/>
      <c r="J119" s="407"/>
      <c r="K119" s="407"/>
      <c r="L119" s="407"/>
      <c r="M119" s="605"/>
      <c r="N119" s="407"/>
      <c r="O119" s="407"/>
      <c r="P119" s="407"/>
      <c r="Q119" s="407"/>
      <c r="R119" s="407"/>
      <c r="S119" s="407"/>
      <c r="T119" s="407"/>
      <c r="U119" s="407"/>
      <c r="V119" s="407"/>
      <c r="W119" s="407"/>
      <c r="X119" s="407"/>
      <c r="Y119" s="407"/>
      <c r="Z119" s="407"/>
    </row>
    <row r="120" spans="1:26" ht="14.25" customHeight="1">
      <c r="A120" s="407"/>
      <c r="B120" s="407"/>
      <c r="C120" s="407"/>
      <c r="D120" s="407"/>
      <c r="E120" s="407"/>
      <c r="F120" s="407"/>
      <c r="G120" s="407"/>
      <c r="H120" s="407"/>
      <c r="I120" s="407"/>
      <c r="J120" s="407"/>
      <c r="K120" s="407"/>
      <c r="L120" s="407"/>
      <c r="M120" s="605"/>
      <c r="N120" s="407"/>
      <c r="O120" s="407"/>
      <c r="P120" s="407"/>
      <c r="Q120" s="407"/>
      <c r="R120" s="407"/>
      <c r="S120" s="407"/>
      <c r="T120" s="407"/>
      <c r="U120" s="407"/>
      <c r="V120" s="407"/>
      <c r="W120" s="407"/>
      <c r="X120" s="407"/>
      <c r="Y120" s="407"/>
      <c r="Z120" s="407"/>
    </row>
    <row r="121" spans="1:26" ht="14.25" customHeight="1">
      <c r="A121" s="407"/>
      <c r="B121" s="407"/>
      <c r="C121" s="407"/>
      <c r="D121" s="407"/>
      <c r="E121" s="407"/>
      <c r="F121" s="407"/>
      <c r="G121" s="407"/>
      <c r="H121" s="407"/>
      <c r="I121" s="407"/>
      <c r="J121" s="407"/>
      <c r="K121" s="407"/>
      <c r="L121" s="407"/>
      <c r="M121" s="605"/>
      <c r="N121" s="407"/>
      <c r="O121" s="407"/>
      <c r="P121" s="407"/>
      <c r="Q121" s="407"/>
      <c r="R121" s="407"/>
      <c r="S121" s="407"/>
      <c r="T121" s="407"/>
      <c r="U121" s="407"/>
      <c r="V121" s="407"/>
      <c r="W121" s="407"/>
      <c r="X121" s="407"/>
      <c r="Y121" s="407"/>
      <c r="Z121" s="407"/>
    </row>
    <row r="122" spans="1:26" ht="14.25" customHeight="1">
      <c r="A122" s="407"/>
      <c r="B122" s="407"/>
      <c r="C122" s="407"/>
      <c r="D122" s="407"/>
      <c r="E122" s="407"/>
      <c r="F122" s="407"/>
      <c r="G122" s="407"/>
      <c r="H122" s="407"/>
      <c r="I122" s="407"/>
      <c r="J122" s="407"/>
      <c r="K122" s="407"/>
      <c r="L122" s="407"/>
      <c r="M122" s="605"/>
      <c r="N122" s="407"/>
      <c r="O122" s="407"/>
      <c r="P122" s="407"/>
      <c r="Q122" s="407"/>
      <c r="R122" s="407"/>
      <c r="S122" s="407"/>
      <c r="T122" s="407"/>
      <c r="U122" s="407"/>
      <c r="V122" s="407"/>
      <c r="W122" s="407"/>
      <c r="X122" s="407"/>
      <c r="Y122" s="407"/>
      <c r="Z122" s="407"/>
    </row>
    <row r="123" spans="1:26" ht="14.25" customHeight="1">
      <c r="A123" s="407"/>
      <c r="B123" s="407"/>
      <c r="C123" s="407"/>
      <c r="D123" s="407"/>
      <c r="E123" s="407"/>
      <c r="F123" s="407"/>
      <c r="G123" s="407"/>
      <c r="H123" s="407"/>
      <c r="I123" s="407"/>
      <c r="J123" s="407"/>
      <c r="K123" s="407"/>
      <c r="L123" s="407"/>
      <c r="M123" s="605"/>
      <c r="N123" s="407"/>
      <c r="O123" s="407"/>
      <c r="P123" s="407"/>
      <c r="Q123" s="407"/>
      <c r="R123" s="407"/>
      <c r="S123" s="407"/>
      <c r="T123" s="407"/>
      <c r="U123" s="407"/>
      <c r="V123" s="407"/>
      <c r="W123" s="407"/>
      <c r="X123" s="407"/>
      <c r="Y123" s="407"/>
      <c r="Z123" s="407"/>
    </row>
    <row r="124" spans="1:26" ht="14.25" customHeight="1">
      <c r="A124" s="407"/>
      <c r="B124" s="407"/>
      <c r="C124" s="407"/>
      <c r="D124" s="407"/>
      <c r="E124" s="407"/>
      <c r="F124" s="407"/>
      <c r="G124" s="407"/>
      <c r="H124" s="407"/>
      <c r="I124" s="407"/>
      <c r="J124" s="407"/>
      <c r="K124" s="407"/>
      <c r="L124" s="407"/>
      <c r="M124" s="605"/>
      <c r="N124" s="407"/>
      <c r="O124" s="407"/>
      <c r="P124" s="407"/>
      <c r="Q124" s="407"/>
      <c r="R124" s="407"/>
      <c r="S124" s="407"/>
      <c r="T124" s="407"/>
      <c r="U124" s="407"/>
      <c r="V124" s="407"/>
      <c r="W124" s="407"/>
      <c r="X124" s="407"/>
      <c r="Y124" s="407"/>
      <c r="Z124" s="407"/>
    </row>
    <row r="125" spans="1:26" ht="14.25" customHeight="1">
      <c r="A125" s="407"/>
      <c r="B125" s="407"/>
      <c r="C125" s="407"/>
      <c r="D125" s="407"/>
      <c r="E125" s="407"/>
      <c r="F125" s="407"/>
      <c r="G125" s="407"/>
      <c r="H125" s="407"/>
      <c r="I125" s="407"/>
      <c r="J125" s="407"/>
      <c r="K125" s="407"/>
      <c r="L125" s="407"/>
      <c r="M125" s="605"/>
      <c r="N125" s="407"/>
      <c r="O125" s="407"/>
      <c r="P125" s="407"/>
      <c r="Q125" s="407"/>
      <c r="R125" s="407"/>
      <c r="S125" s="407"/>
      <c r="T125" s="407"/>
      <c r="U125" s="407"/>
      <c r="V125" s="407"/>
      <c r="W125" s="407"/>
      <c r="X125" s="407"/>
      <c r="Y125" s="407"/>
      <c r="Z125" s="407"/>
    </row>
    <row r="126" spans="1:26" ht="14.25" customHeight="1">
      <c r="A126" s="407"/>
      <c r="B126" s="407"/>
      <c r="C126" s="407"/>
      <c r="D126" s="407"/>
      <c r="E126" s="407"/>
      <c r="F126" s="407"/>
      <c r="G126" s="407"/>
      <c r="H126" s="407"/>
      <c r="I126" s="407"/>
      <c r="J126" s="407"/>
      <c r="K126" s="407"/>
      <c r="L126" s="407"/>
      <c r="M126" s="605"/>
      <c r="N126" s="407"/>
      <c r="O126" s="407"/>
      <c r="P126" s="407"/>
      <c r="Q126" s="407"/>
      <c r="R126" s="407"/>
      <c r="S126" s="407"/>
      <c r="T126" s="407"/>
      <c r="U126" s="407"/>
      <c r="V126" s="407"/>
      <c r="W126" s="407"/>
      <c r="X126" s="407"/>
      <c r="Y126" s="407"/>
      <c r="Z126" s="407"/>
    </row>
    <row r="127" spans="1:26" ht="14.25" customHeight="1">
      <c r="A127" s="407"/>
      <c r="B127" s="407"/>
      <c r="C127" s="407"/>
      <c r="D127" s="407"/>
      <c r="E127" s="407"/>
      <c r="F127" s="407"/>
      <c r="G127" s="407"/>
      <c r="H127" s="407"/>
      <c r="I127" s="407"/>
      <c r="J127" s="407"/>
      <c r="K127" s="407"/>
      <c r="L127" s="407"/>
      <c r="M127" s="605"/>
      <c r="N127" s="407"/>
      <c r="O127" s="407"/>
      <c r="P127" s="407"/>
      <c r="Q127" s="407"/>
      <c r="R127" s="407"/>
      <c r="S127" s="407"/>
      <c r="T127" s="407"/>
      <c r="U127" s="407"/>
      <c r="V127" s="407"/>
      <c r="W127" s="407"/>
      <c r="X127" s="407"/>
      <c r="Y127" s="407"/>
      <c r="Z127" s="407"/>
    </row>
    <row r="128" spans="1:26" ht="14.25" customHeight="1">
      <c r="A128" s="407"/>
      <c r="B128" s="407"/>
      <c r="C128" s="407"/>
      <c r="D128" s="407"/>
      <c r="E128" s="407"/>
      <c r="F128" s="407"/>
      <c r="G128" s="407"/>
      <c r="H128" s="407"/>
      <c r="I128" s="407"/>
      <c r="J128" s="407"/>
      <c r="K128" s="407"/>
      <c r="L128" s="407"/>
      <c r="M128" s="605"/>
      <c r="N128" s="407"/>
      <c r="O128" s="407"/>
      <c r="P128" s="407"/>
      <c r="Q128" s="407"/>
      <c r="R128" s="407"/>
      <c r="S128" s="407"/>
      <c r="T128" s="407"/>
      <c r="U128" s="407"/>
      <c r="V128" s="407"/>
      <c r="W128" s="407"/>
      <c r="X128" s="407"/>
      <c r="Y128" s="407"/>
      <c r="Z128" s="407"/>
    </row>
    <row r="129" spans="1:26" ht="14.25" customHeight="1">
      <c r="A129" s="407"/>
      <c r="B129" s="407"/>
      <c r="C129" s="407"/>
      <c r="D129" s="407"/>
      <c r="E129" s="407"/>
      <c r="F129" s="407"/>
      <c r="G129" s="407"/>
      <c r="H129" s="407"/>
      <c r="I129" s="407"/>
      <c r="J129" s="407"/>
      <c r="K129" s="407"/>
      <c r="L129" s="407"/>
      <c r="M129" s="605"/>
      <c r="N129" s="407"/>
      <c r="O129" s="407"/>
      <c r="P129" s="407"/>
      <c r="Q129" s="407"/>
      <c r="R129" s="407"/>
      <c r="S129" s="407"/>
      <c r="T129" s="407"/>
      <c r="U129" s="407"/>
      <c r="V129" s="407"/>
      <c r="W129" s="407"/>
      <c r="X129" s="407"/>
      <c r="Y129" s="407"/>
      <c r="Z129" s="407"/>
    </row>
    <row r="130" spans="1:26" ht="14.25" customHeight="1">
      <c r="A130" s="407"/>
      <c r="B130" s="407"/>
      <c r="C130" s="407"/>
      <c r="D130" s="407"/>
      <c r="E130" s="407"/>
      <c r="F130" s="407"/>
      <c r="G130" s="407"/>
      <c r="H130" s="407"/>
      <c r="I130" s="407"/>
      <c r="J130" s="407"/>
      <c r="K130" s="407"/>
      <c r="L130" s="407"/>
      <c r="M130" s="605"/>
      <c r="N130" s="407"/>
      <c r="O130" s="407"/>
      <c r="P130" s="407"/>
      <c r="Q130" s="407"/>
      <c r="R130" s="407"/>
      <c r="S130" s="407"/>
      <c r="T130" s="407"/>
      <c r="U130" s="407"/>
      <c r="V130" s="407"/>
      <c r="W130" s="407"/>
      <c r="X130" s="407"/>
      <c r="Y130" s="407"/>
      <c r="Z130" s="407"/>
    </row>
    <row r="131" spans="1:26" ht="14.25" customHeight="1">
      <c r="A131" s="407"/>
      <c r="B131" s="407"/>
      <c r="C131" s="407"/>
      <c r="D131" s="407"/>
      <c r="E131" s="407"/>
      <c r="F131" s="407"/>
      <c r="G131" s="407"/>
      <c r="H131" s="407"/>
      <c r="I131" s="407"/>
      <c r="J131" s="407"/>
      <c r="K131" s="407"/>
      <c r="L131" s="407"/>
      <c r="M131" s="605"/>
      <c r="N131" s="407"/>
      <c r="O131" s="407"/>
      <c r="P131" s="407"/>
      <c r="Q131" s="407"/>
      <c r="R131" s="407"/>
      <c r="S131" s="407"/>
      <c r="T131" s="407"/>
      <c r="U131" s="407"/>
      <c r="V131" s="407"/>
      <c r="W131" s="407"/>
      <c r="X131" s="407"/>
      <c r="Y131" s="407"/>
      <c r="Z131" s="407"/>
    </row>
    <row r="132" spans="1:26" ht="14.25" customHeight="1">
      <c r="A132" s="407"/>
      <c r="B132" s="407"/>
      <c r="C132" s="407"/>
      <c r="D132" s="407"/>
      <c r="E132" s="407"/>
      <c r="F132" s="407"/>
      <c r="G132" s="407"/>
      <c r="H132" s="407"/>
      <c r="I132" s="407"/>
      <c r="J132" s="407"/>
      <c r="K132" s="407"/>
      <c r="L132" s="407"/>
      <c r="M132" s="605"/>
      <c r="N132" s="407"/>
      <c r="O132" s="407"/>
      <c r="P132" s="407"/>
      <c r="Q132" s="407"/>
      <c r="R132" s="407"/>
      <c r="S132" s="407"/>
      <c r="T132" s="407"/>
      <c r="U132" s="407"/>
      <c r="V132" s="407"/>
      <c r="W132" s="407"/>
      <c r="X132" s="407"/>
      <c r="Y132" s="407"/>
      <c r="Z132" s="407"/>
    </row>
    <row r="133" spans="1:26" ht="14.25" customHeight="1">
      <c r="A133" s="407"/>
      <c r="B133" s="407"/>
      <c r="C133" s="407"/>
      <c r="D133" s="407"/>
      <c r="E133" s="407"/>
      <c r="F133" s="407"/>
      <c r="G133" s="407"/>
      <c r="H133" s="407"/>
      <c r="I133" s="407"/>
      <c r="J133" s="407"/>
      <c r="K133" s="407"/>
      <c r="L133" s="407"/>
      <c r="M133" s="605"/>
      <c r="N133" s="407"/>
      <c r="O133" s="407"/>
      <c r="P133" s="407"/>
      <c r="Q133" s="407"/>
      <c r="R133" s="407"/>
      <c r="S133" s="407"/>
      <c r="T133" s="407"/>
      <c r="U133" s="407"/>
      <c r="V133" s="407"/>
      <c r="W133" s="407"/>
      <c r="X133" s="407"/>
      <c r="Y133" s="407"/>
      <c r="Z133" s="407"/>
    </row>
    <row r="134" spans="1:26" ht="14.25" customHeight="1">
      <c r="A134" s="407"/>
      <c r="B134" s="407"/>
      <c r="C134" s="407"/>
      <c r="D134" s="407"/>
      <c r="E134" s="407"/>
      <c r="F134" s="407"/>
      <c r="G134" s="407"/>
      <c r="H134" s="407"/>
      <c r="I134" s="407"/>
      <c r="J134" s="407"/>
      <c r="K134" s="407"/>
      <c r="L134" s="407"/>
      <c r="M134" s="605"/>
      <c r="N134" s="407"/>
      <c r="O134" s="407"/>
      <c r="P134" s="407"/>
      <c r="Q134" s="407"/>
      <c r="R134" s="407"/>
      <c r="S134" s="407"/>
      <c r="T134" s="407"/>
      <c r="U134" s="407"/>
      <c r="V134" s="407"/>
      <c r="W134" s="407"/>
      <c r="X134" s="407"/>
      <c r="Y134" s="407"/>
      <c r="Z134" s="407"/>
    </row>
    <row r="135" spans="1:26" ht="14.25" customHeight="1">
      <c r="A135" s="407"/>
      <c r="B135" s="407"/>
      <c r="C135" s="407"/>
      <c r="D135" s="407"/>
      <c r="E135" s="407"/>
      <c r="F135" s="407"/>
      <c r="G135" s="407"/>
      <c r="H135" s="407"/>
      <c r="I135" s="407"/>
      <c r="J135" s="407"/>
      <c r="K135" s="407"/>
      <c r="L135" s="407"/>
      <c r="M135" s="605"/>
      <c r="N135" s="407"/>
      <c r="O135" s="407"/>
      <c r="P135" s="407"/>
      <c r="Q135" s="407"/>
      <c r="R135" s="407"/>
      <c r="S135" s="407"/>
      <c r="T135" s="407"/>
      <c r="U135" s="407"/>
      <c r="V135" s="407"/>
      <c r="W135" s="407"/>
      <c r="X135" s="407"/>
      <c r="Y135" s="407"/>
      <c r="Z135" s="407"/>
    </row>
    <row r="136" spans="1:26" ht="14.25" customHeight="1">
      <c r="A136" s="407"/>
      <c r="B136" s="407"/>
      <c r="C136" s="407"/>
      <c r="D136" s="407"/>
      <c r="E136" s="407"/>
      <c r="F136" s="407"/>
      <c r="G136" s="407"/>
      <c r="H136" s="407"/>
      <c r="I136" s="407"/>
      <c r="J136" s="407"/>
      <c r="K136" s="407"/>
      <c r="L136" s="407"/>
      <c r="M136" s="605"/>
      <c r="N136" s="407"/>
      <c r="O136" s="407"/>
      <c r="P136" s="407"/>
      <c r="Q136" s="407"/>
      <c r="R136" s="407"/>
      <c r="S136" s="407"/>
      <c r="T136" s="407"/>
      <c r="U136" s="407"/>
      <c r="V136" s="407"/>
      <c r="W136" s="407"/>
      <c r="X136" s="407"/>
      <c r="Y136" s="407"/>
      <c r="Z136" s="407"/>
    </row>
    <row r="137" spans="1:26" ht="14.25" customHeight="1">
      <c r="A137" s="407"/>
      <c r="B137" s="407"/>
      <c r="C137" s="407"/>
      <c r="D137" s="407"/>
      <c r="E137" s="407"/>
      <c r="F137" s="407"/>
      <c r="G137" s="407"/>
      <c r="H137" s="407"/>
      <c r="I137" s="407"/>
      <c r="J137" s="407"/>
      <c r="K137" s="407"/>
      <c r="L137" s="407"/>
      <c r="M137" s="605"/>
      <c r="N137" s="407"/>
      <c r="O137" s="407"/>
      <c r="P137" s="407"/>
      <c r="Q137" s="407"/>
      <c r="R137" s="407"/>
      <c r="S137" s="407"/>
      <c r="T137" s="407"/>
      <c r="U137" s="407"/>
      <c r="V137" s="407"/>
      <c r="W137" s="407"/>
      <c r="X137" s="407"/>
      <c r="Y137" s="407"/>
      <c r="Z137" s="407"/>
    </row>
    <row r="138" spans="1:26" ht="14.25" customHeight="1">
      <c r="A138" s="407"/>
      <c r="B138" s="407"/>
      <c r="C138" s="407"/>
      <c r="D138" s="407"/>
      <c r="E138" s="407"/>
      <c r="F138" s="407"/>
      <c r="G138" s="407"/>
      <c r="H138" s="407"/>
      <c r="I138" s="407"/>
      <c r="J138" s="407"/>
      <c r="K138" s="407"/>
      <c r="L138" s="407"/>
      <c r="M138" s="605"/>
      <c r="N138" s="407"/>
      <c r="O138" s="407"/>
      <c r="P138" s="407"/>
      <c r="Q138" s="407"/>
      <c r="R138" s="407"/>
      <c r="S138" s="407"/>
      <c r="T138" s="407"/>
      <c r="U138" s="407"/>
      <c r="V138" s="407"/>
      <c r="W138" s="407"/>
      <c r="X138" s="407"/>
      <c r="Y138" s="407"/>
      <c r="Z138" s="407"/>
    </row>
    <row r="139" spans="1:26" ht="14.25" customHeight="1">
      <c r="A139" s="407"/>
      <c r="B139" s="407"/>
      <c r="C139" s="407"/>
      <c r="D139" s="407"/>
      <c r="E139" s="407"/>
      <c r="F139" s="407"/>
      <c r="G139" s="407"/>
      <c r="H139" s="407"/>
      <c r="I139" s="407"/>
      <c r="J139" s="407"/>
      <c r="K139" s="407"/>
      <c r="L139" s="407"/>
      <c r="M139" s="605"/>
      <c r="N139" s="407"/>
      <c r="O139" s="407"/>
      <c r="P139" s="407"/>
      <c r="Q139" s="407"/>
      <c r="R139" s="407"/>
      <c r="S139" s="407"/>
      <c r="T139" s="407"/>
      <c r="U139" s="407"/>
      <c r="V139" s="407"/>
      <c r="W139" s="407"/>
      <c r="X139" s="407"/>
      <c r="Y139" s="407"/>
      <c r="Z139" s="407"/>
    </row>
    <row r="140" spans="1:26" ht="14.25" customHeight="1">
      <c r="A140" s="407"/>
      <c r="B140" s="407"/>
      <c r="C140" s="407"/>
      <c r="D140" s="407"/>
      <c r="E140" s="407"/>
      <c r="F140" s="407"/>
      <c r="G140" s="407"/>
      <c r="H140" s="407"/>
      <c r="I140" s="407"/>
      <c r="J140" s="407"/>
      <c r="K140" s="407"/>
      <c r="L140" s="407"/>
      <c r="M140" s="605"/>
      <c r="N140" s="407"/>
      <c r="O140" s="407"/>
      <c r="P140" s="407"/>
      <c r="Q140" s="407"/>
      <c r="R140" s="407"/>
      <c r="S140" s="407"/>
      <c r="T140" s="407"/>
      <c r="U140" s="407"/>
      <c r="V140" s="407"/>
      <c r="W140" s="407"/>
      <c r="X140" s="407"/>
      <c r="Y140" s="407"/>
      <c r="Z140" s="407"/>
    </row>
    <row r="141" spans="1:26" ht="14.25" customHeight="1">
      <c r="A141" s="407"/>
      <c r="B141" s="407"/>
      <c r="C141" s="407"/>
      <c r="D141" s="407"/>
      <c r="E141" s="407"/>
      <c r="F141" s="407"/>
      <c r="G141" s="407"/>
      <c r="H141" s="407"/>
      <c r="I141" s="407"/>
      <c r="J141" s="407"/>
      <c r="K141" s="407"/>
      <c r="L141" s="407"/>
      <c r="M141" s="605"/>
      <c r="N141" s="407"/>
      <c r="O141" s="407"/>
      <c r="P141" s="407"/>
      <c r="Q141" s="407"/>
      <c r="R141" s="407"/>
      <c r="S141" s="407"/>
      <c r="T141" s="407"/>
      <c r="U141" s="407"/>
      <c r="V141" s="407"/>
      <c r="W141" s="407"/>
      <c r="X141" s="407"/>
      <c r="Y141" s="407"/>
      <c r="Z141" s="407"/>
    </row>
    <row r="142" spans="1:26" ht="14.25" customHeight="1">
      <c r="A142" s="407"/>
      <c r="B142" s="407"/>
      <c r="C142" s="407"/>
      <c r="D142" s="407"/>
      <c r="E142" s="407"/>
      <c r="F142" s="407"/>
      <c r="G142" s="407"/>
      <c r="H142" s="407"/>
      <c r="I142" s="407"/>
      <c r="J142" s="407"/>
      <c r="K142" s="407"/>
      <c r="L142" s="407"/>
      <c r="M142" s="605"/>
      <c r="N142" s="407"/>
      <c r="O142" s="407"/>
      <c r="P142" s="407"/>
      <c r="Q142" s="407"/>
      <c r="R142" s="407"/>
      <c r="S142" s="407"/>
      <c r="T142" s="407"/>
      <c r="U142" s="407"/>
      <c r="V142" s="407"/>
      <c r="W142" s="407"/>
      <c r="X142" s="407"/>
      <c r="Y142" s="407"/>
      <c r="Z142" s="407"/>
    </row>
    <row r="143" spans="1:26" ht="14.25" customHeight="1">
      <c r="A143" s="407"/>
      <c r="B143" s="407"/>
      <c r="C143" s="407"/>
      <c r="D143" s="407"/>
      <c r="E143" s="407"/>
      <c r="F143" s="407"/>
      <c r="G143" s="407"/>
      <c r="H143" s="407"/>
      <c r="I143" s="407"/>
      <c r="J143" s="407"/>
      <c r="K143" s="407"/>
      <c r="L143" s="407"/>
      <c r="M143" s="605"/>
      <c r="N143" s="407"/>
      <c r="O143" s="407"/>
      <c r="P143" s="407"/>
      <c r="Q143" s="407"/>
      <c r="R143" s="407"/>
      <c r="S143" s="407"/>
      <c r="T143" s="407"/>
      <c r="U143" s="407"/>
      <c r="V143" s="407"/>
      <c r="W143" s="407"/>
      <c r="X143" s="407"/>
      <c r="Y143" s="407"/>
      <c r="Z143" s="407"/>
    </row>
    <row r="144" spans="1:26" ht="14.25" customHeight="1">
      <c r="A144" s="407"/>
      <c r="B144" s="407"/>
      <c r="C144" s="407"/>
      <c r="D144" s="407"/>
      <c r="E144" s="407"/>
      <c r="F144" s="407"/>
      <c r="G144" s="407"/>
      <c r="H144" s="407"/>
      <c r="I144" s="407"/>
      <c r="J144" s="407"/>
      <c r="K144" s="407"/>
      <c r="L144" s="407"/>
      <c r="M144" s="605"/>
      <c r="N144" s="407"/>
      <c r="O144" s="407"/>
      <c r="P144" s="407"/>
      <c r="Q144" s="407"/>
      <c r="R144" s="407"/>
      <c r="S144" s="407"/>
      <c r="T144" s="407"/>
      <c r="U144" s="407"/>
      <c r="V144" s="407"/>
      <c r="W144" s="407"/>
      <c r="X144" s="407"/>
      <c r="Y144" s="407"/>
      <c r="Z144" s="407"/>
    </row>
    <row r="145" spans="1:26" ht="14.25" customHeight="1">
      <c r="A145" s="407"/>
      <c r="B145" s="407"/>
      <c r="C145" s="407"/>
      <c r="D145" s="407"/>
      <c r="E145" s="407"/>
      <c r="F145" s="407"/>
      <c r="G145" s="407"/>
      <c r="H145" s="407"/>
      <c r="I145" s="407"/>
      <c r="J145" s="407"/>
      <c r="K145" s="407"/>
      <c r="L145" s="407"/>
      <c r="M145" s="605"/>
      <c r="N145" s="407"/>
      <c r="O145" s="407"/>
      <c r="P145" s="407"/>
      <c r="Q145" s="407"/>
      <c r="R145" s="407"/>
      <c r="S145" s="407"/>
      <c r="T145" s="407"/>
      <c r="U145" s="407"/>
      <c r="V145" s="407"/>
      <c r="W145" s="407"/>
      <c r="X145" s="407"/>
      <c r="Y145" s="407"/>
      <c r="Z145" s="407"/>
    </row>
    <row r="146" spans="1:26" ht="14.25" customHeight="1">
      <c r="A146" s="407"/>
      <c r="B146" s="407"/>
      <c r="C146" s="407"/>
      <c r="D146" s="407"/>
      <c r="E146" s="407"/>
      <c r="F146" s="407"/>
      <c r="G146" s="407"/>
      <c r="H146" s="407"/>
      <c r="I146" s="407"/>
      <c r="J146" s="407"/>
      <c r="K146" s="407"/>
      <c r="L146" s="407"/>
      <c r="M146" s="605"/>
      <c r="N146" s="407"/>
      <c r="O146" s="407"/>
      <c r="P146" s="407"/>
      <c r="Q146" s="407"/>
      <c r="R146" s="407"/>
      <c r="S146" s="407"/>
      <c r="T146" s="407"/>
      <c r="U146" s="407"/>
      <c r="V146" s="407"/>
      <c r="W146" s="407"/>
      <c r="X146" s="407"/>
      <c r="Y146" s="407"/>
      <c r="Z146" s="407"/>
    </row>
    <row r="147" spans="1:26" ht="14.25" customHeight="1">
      <c r="A147" s="407"/>
      <c r="B147" s="407"/>
      <c r="C147" s="407"/>
      <c r="D147" s="407"/>
      <c r="E147" s="407"/>
      <c r="F147" s="407"/>
      <c r="G147" s="407"/>
      <c r="H147" s="407"/>
      <c r="I147" s="407"/>
      <c r="J147" s="407"/>
      <c r="K147" s="407"/>
      <c r="L147" s="407"/>
      <c r="M147" s="605"/>
      <c r="N147" s="407"/>
      <c r="O147" s="407"/>
      <c r="P147" s="407"/>
      <c r="Q147" s="407"/>
      <c r="R147" s="407"/>
      <c r="S147" s="407"/>
      <c r="T147" s="407"/>
      <c r="U147" s="407"/>
      <c r="V147" s="407"/>
      <c r="W147" s="407"/>
      <c r="X147" s="407"/>
      <c r="Y147" s="407"/>
      <c r="Z147" s="407"/>
    </row>
    <row r="148" spans="1:26" ht="14.25" customHeight="1">
      <c r="A148" s="407"/>
      <c r="B148" s="407"/>
      <c r="C148" s="407"/>
      <c r="D148" s="407"/>
      <c r="E148" s="407"/>
      <c r="F148" s="407"/>
      <c r="G148" s="407"/>
      <c r="H148" s="407"/>
      <c r="I148" s="407"/>
      <c r="J148" s="407"/>
      <c r="K148" s="407"/>
      <c r="L148" s="407"/>
      <c r="M148" s="605"/>
      <c r="N148" s="407"/>
      <c r="O148" s="407"/>
      <c r="P148" s="407"/>
      <c r="Q148" s="407"/>
      <c r="R148" s="407"/>
      <c r="S148" s="407"/>
      <c r="T148" s="407"/>
      <c r="U148" s="407"/>
      <c r="V148" s="407"/>
      <c r="W148" s="407"/>
      <c r="X148" s="407"/>
      <c r="Y148" s="407"/>
      <c r="Z148" s="407"/>
    </row>
    <row r="149" spans="1:26" ht="14.25" customHeight="1">
      <c r="A149" s="407"/>
      <c r="B149" s="407"/>
      <c r="C149" s="407"/>
      <c r="D149" s="407"/>
      <c r="E149" s="407"/>
      <c r="F149" s="407"/>
      <c r="G149" s="407"/>
      <c r="H149" s="407"/>
      <c r="I149" s="407"/>
      <c r="J149" s="407"/>
      <c r="K149" s="407"/>
      <c r="L149" s="407"/>
      <c r="M149" s="605"/>
      <c r="N149" s="407"/>
      <c r="O149" s="407"/>
      <c r="P149" s="407"/>
      <c r="Q149" s="407"/>
      <c r="R149" s="407"/>
      <c r="S149" s="407"/>
      <c r="T149" s="407"/>
      <c r="U149" s="407"/>
      <c r="V149" s="407"/>
      <c r="W149" s="407"/>
      <c r="X149" s="407"/>
      <c r="Y149" s="407"/>
      <c r="Z149" s="407"/>
    </row>
    <row r="150" spans="1:26" ht="14.25" customHeight="1">
      <c r="A150" s="407"/>
      <c r="B150" s="407"/>
      <c r="C150" s="407"/>
      <c r="D150" s="407"/>
      <c r="E150" s="407"/>
      <c r="F150" s="407"/>
      <c r="G150" s="407"/>
      <c r="H150" s="407"/>
      <c r="I150" s="407"/>
      <c r="J150" s="407"/>
      <c r="K150" s="407"/>
      <c r="L150" s="407"/>
      <c r="M150" s="605"/>
      <c r="N150" s="407"/>
      <c r="O150" s="407"/>
      <c r="P150" s="407"/>
      <c r="Q150" s="407"/>
      <c r="R150" s="407"/>
      <c r="S150" s="407"/>
      <c r="T150" s="407"/>
      <c r="U150" s="407"/>
      <c r="V150" s="407"/>
      <c r="W150" s="407"/>
      <c r="X150" s="407"/>
      <c r="Y150" s="407"/>
      <c r="Z150" s="407"/>
    </row>
    <row r="151" spans="1:26" ht="14.25" customHeight="1">
      <c r="A151" s="407"/>
      <c r="B151" s="407"/>
      <c r="C151" s="407"/>
      <c r="D151" s="407"/>
      <c r="E151" s="407"/>
      <c r="F151" s="407"/>
      <c r="G151" s="407"/>
      <c r="H151" s="407"/>
      <c r="I151" s="407"/>
      <c r="J151" s="407"/>
      <c r="K151" s="407"/>
      <c r="L151" s="407"/>
      <c r="M151" s="605"/>
      <c r="N151" s="407"/>
      <c r="O151" s="407"/>
      <c r="P151" s="407"/>
      <c r="Q151" s="407"/>
      <c r="R151" s="407"/>
      <c r="S151" s="407"/>
      <c r="T151" s="407"/>
      <c r="U151" s="407"/>
      <c r="V151" s="407"/>
      <c r="W151" s="407"/>
      <c r="X151" s="407"/>
      <c r="Y151" s="407"/>
      <c r="Z151" s="407"/>
    </row>
    <row r="152" spans="1:26" ht="14.25" customHeight="1">
      <c r="A152" s="407"/>
      <c r="B152" s="407"/>
      <c r="C152" s="407"/>
      <c r="D152" s="407"/>
      <c r="E152" s="407"/>
      <c r="F152" s="407"/>
      <c r="G152" s="407"/>
      <c r="H152" s="407"/>
      <c r="I152" s="407"/>
      <c r="J152" s="407"/>
      <c r="K152" s="407"/>
      <c r="L152" s="407"/>
      <c r="M152" s="605"/>
      <c r="N152" s="407"/>
      <c r="O152" s="407"/>
      <c r="P152" s="407"/>
      <c r="Q152" s="407"/>
      <c r="R152" s="407"/>
      <c r="S152" s="407"/>
      <c r="T152" s="407"/>
      <c r="U152" s="407"/>
      <c r="V152" s="407"/>
      <c r="W152" s="407"/>
      <c r="X152" s="407"/>
      <c r="Y152" s="407"/>
      <c r="Z152" s="407"/>
    </row>
    <row r="153" spans="1:26" ht="14.25" customHeight="1">
      <c r="A153" s="407"/>
      <c r="B153" s="407"/>
      <c r="C153" s="407"/>
      <c r="D153" s="407"/>
      <c r="E153" s="407"/>
      <c r="F153" s="407"/>
      <c r="G153" s="407"/>
      <c r="H153" s="407"/>
      <c r="I153" s="407"/>
      <c r="J153" s="407"/>
      <c r="K153" s="407"/>
      <c r="L153" s="407"/>
      <c r="M153" s="605"/>
      <c r="N153" s="407"/>
      <c r="O153" s="407"/>
      <c r="P153" s="407"/>
      <c r="Q153" s="407"/>
      <c r="R153" s="407"/>
      <c r="S153" s="407"/>
      <c r="T153" s="407"/>
      <c r="U153" s="407"/>
      <c r="V153" s="407"/>
      <c r="W153" s="407"/>
      <c r="X153" s="407"/>
      <c r="Y153" s="407"/>
      <c r="Z153" s="407"/>
    </row>
    <row r="154" spans="1:26" ht="14.25" customHeight="1">
      <c r="A154" s="407"/>
      <c r="B154" s="407"/>
      <c r="C154" s="407"/>
      <c r="D154" s="407"/>
      <c r="E154" s="407"/>
      <c r="F154" s="407"/>
      <c r="G154" s="407"/>
      <c r="H154" s="407"/>
      <c r="I154" s="407"/>
      <c r="J154" s="407"/>
      <c r="K154" s="407"/>
      <c r="L154" s="407"/>
      <c r="M154" s="605"/>
      <c r="N154" s="407"/>
      <c r="O154" s="407"/>
      <c r="P154" s="407"/>
      <c r="Q154" s="407"/>
      <c r="R154" s="407"/>
      <c r="S154" s="407"/>
      <c r="T154" s="407"/>
      <c r="U154" s="407"/>
      <c r="V154" s="407"/>
      <c r="W154" s="407"/>
      <c r="X154" s="407"/>
      <c r="Y154" s="407"/>
      <c r="Z154" s="407"/>
    </row>
    <row r="155" spans="1:26" ht="14.25" customHeight="1">
      <c r="A155" s="407"/>
      <c r="B155" s="407"/>
      <c r="C155" s="407"/>
      <c r="D155" s="407"/>
      <c r="E155" s="407"/>
      <c r="F155" s="407"/>
      <c r="G155" s="407"/>
      <c r="H155" s="407"/>
      <c r="I155" s="407"/>
      <c r="J155" s="407"/>
      <c r="K155" s="407"/>
      <c r="L155" s="407"/>
      <c r="M155" s="605"/>
      <c r="N155" s="407"/>
      <c r="O155" s="407"/>
      <c r="P155" s="407"/>
      <c r="Q155" s="407"/>
      <c r="R155" s="407"/>
      <c r="S155" s="407"/>
      <c r="T155" s="407"/>
      <c r="U155" s="407"/>
      <c r="V155" s="407"/>
      <c r="W155" s="407"/>
      <c r="X155" s="407"/>
      <c r="Y155" s="407"/>
      <c r="Z155" s="407"/>
    </row>
    <row r="156" spans="1:26" ht="14.25" customHeight="1">
      <c r="A156" s="407"/>
      <c r="B156" s="407"/>
      <c r="C156" s="407"/>
      <c r="D156" s="407"/>
      <c r="E156" s="407"/>
      <c r="F156" s="407"/>
      <c r="G156" s="407"/>
      <c r="H156" s="407"/>
      <c r="I156" s="407"/>
      <c r="J156" s="407"/>
      <c r="K156" s="407"/>
      <c r="L156" s="407"/>
      <c r="M156" s="605"/>
      <c r="N156" s="407"/>
      <c r="O156" s="407"/>
      <c r="P156" s="407"/>
      <c r="Q156" s="407"/>
      <c r="R156" s="407"/>
      <c r="S156" s="407"/>
      <c r="T156" s="407"/>
      <c r="U156" s="407"/>
      <c r="V156" s="407"/>
      <c r="W156" s="407"/>
      <c r="X156" s="407"/>
      <c r="Y156" s="407"/>
      <c r="Z156" s="407"/>
    </row>
    <row r="157" spans="1:26" ht="14.25" customHeight="1">
      <c r="A157" s="407"/>
      <c r="B157" s="407"/>
      <c r="C157" s="407"/>
      <c r="D157" s="407"/>
      <c r="E157" s="407"/>
      <c r="F157" s="407"/>
      <c r="G157" s="407"/>
      <c r="H157" s="407"/>
      <c r="I157" s="407"/>
      <c r="J157" s="407"/>
      <c r="K157" s="407"/>
      <c r="L157" s="407"/>
      <c r="M157" s="605"/>
      <c r="N157" s="407"/>
      <c r="O157" s="407"/>
      <c r="P157" s="407"/>
      <c r="Q157" s="407"/>
      <c r="R157" s="407"/>
      <c r="S157" s="407"/>
      <c r="T157" s="407"/>
      <c r="U157" s="407"/>
      <c r="V157" s="407"/>
      <c r="W157" s="407"/>
      <c r="X157" s="407"/>
      <c r="Y157" s="407"/>
      <c r="Z157" s="407"/>
    </row>
    <row r="158" spans="1:26" ht="14.25" customHeight="1">
      <c r="A158" s="407"/>
      <c r="B158" s="407"/>
      <c r="C158" s="407"/>
      <c r="D158" s="407"/>
      <c r="E158" s="407"/>
      <c r="F158" s="407"/>
      <c r="G158" s="407"/>
      <c r="H158" s="407"/>
      <c r="I158" s="407"/>
      <c r="J158" s="407"/>
      <c r="K158" s="407"/>
      <c r="L158" s="407"/>
      <c r="M158" s="605"/>
      <c r="N158" s="407"/>
      <c r="O158" s="407"/>
      <c r="P158" s="407"/>
      <c r="Q158" s="407"/>
      <c r="R158" s="407"/>
      <c r="S158" s="407"/>
      <c r="T158" s="407"/>
      <c r="U158" s="407"/>
      <c r="V158" s="407"/>
      <c r="W158" s="407"/>
      <c r="X158" s="407"/>
      <c r="Y158" s="407"/>
      <c r="Z158" s="407"/>
    </row>
    <row r="159" spans="1:26" ht="14.25" customHeight="1">
      <c r="A159" s="407"/>
      <c r="B159" s="407"/>
      <c r="C159" s="407"/>
      <c r="D159" s="407"/>
      <c r="E159" s="407"/>
      <c r="F159" s="407"/>
      <c r="G159" s="407"/>
      <c r="H159" s="407"/>
      <c r="I159" s="407"/>
      <c r="J159" s="407"/>
      <c r="K159" s="407"/>
      <c r="L159" s="407"/>
      <c r="M159" s="605"/>
      <c r="N159" s="407"/>
      <c r="O159" s="407"/>
      <c r="P159" s="407"/>
      <c r="Q159" s="407"/>
      <c r="R159" s="407"/>
      <c r="S159" s="407"/>
      <c r="T159" s="407"/>
      <c r="U159" s="407"/>
      <c r="V159" s="407"/>
      <c r="W159" s="407"/>
      <c r="X159" s="407"/>
      <c r="Y159" s="407"/>
      <c r="Z159" s="407"/>
    </row>
    <row r="160" spans="1:26" ht="14.25" customHeight="1">
      <c r="A160" s="407"/>
      <c r="B160" s="407"/>
      <c r="C160" s="407"/>
      <c r="D160" s="407"/>
      <c r="E160" s="407"/>
      <c r="F160" s="407"/>
      <c r="G160" s="407"/>
      <c r="H160" s="407"/>
      <c r="I160" s="407"/>
      <c r="J160" s="407"/>
      <c r="K160" s="407"/>
      <c r="L160" s="407"/>
      <c r="M160" s="605"/>
      <c r="N160" s="407"/>
      <c r="O160" s="407"/>
      <c r="P160" s="407"/>
      <c r="Q160" s="407"/>
      <c r="R160" s="407"/>
      <c r="S160" s="407"/>
      <c r="T160" s="407"/>
      <c r="U160" s="407"/>
      <c r="V160" s="407"/>
      <c r="W160" s="407"/>
      <c r="X160" s="407"/>
      <c r="Y160" s="407"/>
      <c r="Z160" s="407"/>
    </row>
    <row r="161" spans="1:26" ht="14.25" customHeight="1">
      <c r="A161" s="407"/>
      <c r="B161" s="407"/>
      <c r="C161" s="407"/>
      <c r="D161" s="407"/>
      <c r="E161" s="407"/>
      <c r="F161" s="407"/>
      <c r="G161" s="407"/>
      <c r="H161" s="407"/>
      <c r="I161" s="407"/>
      <c r="J161" s="407"/>
      <c r="K161" s="407"/>
      <c r="L161" s="407"/>
      <c r="M161" s="605"/>
      <c r="N161" s="407"/>
      <c r="O161" s="407"/>
      <c r="P161" s="407"/>
      <c r="Q161" s="407"/>
      <c r="R161" s="407"/>
      <c r="S161" s="407"/>
      <c r="T161" s="407"/>
      <c r="U161" s="407"/>
      <c r="V161" s="407"/>
      <c r="W161" s="407"/>
      <c r="X161" s="407"/>
      <c r="Y161" s="407"/>
      <c r="Z161" s="407"/>
    </row>
    <row r="162" spans="1:26" ht="14.25" customHeight="1">
      <c r="A162" s="407"/>
      <c r="B162" s="407"/>
      <c r="C162" s="407"/>
      <c r="D162" s="407"/>
      <c r="E162" s="407"/>
      <c r="F162" s="407"/>
      <c r="G162" s="407"/>
      <c r="H162" s="407"/>
      <c r="I162" s="407"/>
      <c r="J162" s="407"/>
      <c r="K162" s="407"/>
      <c r="L162" s="407"/>
      <c r="M162" s="605"/>
      <c r="N162" s="407"/>
      <c r="O162" s="407"/>
      <c r="P162" s="407"/>
      <c r="Q162" s="407"/>
      <c r="R162" s="407"/>
      <c r="S162" s="407"/>
      <c r="T162" s="407"/>
      <c r="U162" s="407"/>
      <c r="V162" s="407"/>
      <c r="W162" s="407"/>
      <c r="X162" s="407"/>
      <c r="Y162" s="407"/>
      <c r="Z162" s="407"/>
    </row>
    <row r="163" spans="1:26" ht="14.25" customHeight="1">
      <c r="A163" s="407"/>
      <c r="B163" s="407"/>
      <c r="C163" s="407"/>
      <c r="D163" s="407"/>
      <c r="E163" s="407"/>
      <c r="F163" s="407"/>
      <c r="G163" s="407"/>
      <c r="H163" s="407"/>
      <c r="I163" s="407"/>
      <c r="J163" s="407"/>
      <c r="K163" s="407"/>
      <c r="L163" s="407"/>
      <c r="M163" s="605"/>
      <c r="N163" s="407"/>
      <c r="O163" s="407"/>
      <c r="P163" s="407"/>
      <c r="Q163" s="407"/>
      <c r="R163" s="407"/>
      <c r="S163" s="407"/>
      <c r="T163" s="407"/>
      <c r="U163" s="407"/>
      <c r="V163" s="407"/>
      <c r="W163" s="407"/>
      <c r="X163" s="407"/>
      <c r="Y163" s="407"/>
      <c r="Z163" s="407"/>
    </row>
    <row r="164" spans="1:26" ht="14.25" customHeight="1">
      <c r="A164" s="407"/>
      <c r="B164" s="407"/>
      <c r="C164" s="407"/>
      <c r="D164" s="407"/>
      <c r="E164" s="407"/>
      <c r="F164" s="407"/>
      <c r="G164" s="407"/>
      <c r="H164" s="407"/>
      <c r="I164" s="407"/>
      <c r="J164" s="407"/>
      <c r="K164" s="407"/>
      <c r="L164" s="407"/>
      <c r="M164" s="605"/>
      <c r="N164" s="407"/>
      <c r="O164" s="407"/>
      <c r="P164" s="407"/>
      <c r="Q164" s="407"/>
      <c r="R164" s="407"/>
      <c r="S164" s="407"/>
      <c r="T164" s="407"/>
      <c r="U164" s="407"/>
      <c r="V164" s="407"/>
      <c r="W164" s="407"/>
      <c r="X164" s="407"/>
      <c r="Y164" s="407"/>
      <c r="Z164" s="407"/>
    </row>
    <row r="165" spans="1:26" ht="14.25" customHeight="1">
      <c r="A165" s="407"/>
      <c r="B165" s="407"/>
      <c r="C165" s="407"/>
      <c r="D165" s="407"/>
      <c r="E165" s="407"/>
      <c r="F165" s="407"/>
      <c r="G165" s="407"/>
      <c r="H165" s="407"/>
      <c r="I165" s="407"/>
      <c r="J165" s="407"/>
      <c r="K165" s="407"/>
      <c r="L165" s="407"/>
      <c r="M165" s="605"/>
      <c r="N165" s="407"/>
      <c r="O165" s="407"/>
      <c r="P165" s="407"/>
      <c r="Q165" s="407"/>
      <c r="R165" s="407"/>
      <c r="S165" s="407"/>
      <c r="T165" s="407"/>
      <c r="U165" s="407"/>
      <c r="V165" s="407"/>
      <c r="W165" s="407"/>
      <c r="X165" s="407"/>
      <c r="Y165" s="407"/>
      <c r="Z165" s="407"/>
    </row>
    <row r="166" spans="1:26" ht="14.25" customHeight="1">
      <c r="A166" s="407"/>
      <c r="B166" s="407"/>
      <c r="C166" s="407"/>
      <c r="D166" s="407"/>
      <c r="E166" s="407"/>
      <c r="F166" s="407"/>
      <c r="G166" s="407"/>
      <c r="H166" s="407"/>
      <c r="I166" s="407"/>
      <c r="J166" s="407"/>
      <c r="K166" s="407"/>
      <c r="L166" s="407"/>
      <c r="M166" s="605"/>
      <c r="N166" s="407"/>
      <c r="O166" s="407"/>
      <c r="P166" s="407"/>
      <c r="Q166" s="407"/>
      <c r="R166" s="407"/>
      <c r="S166" s="407"/>
      <c r="T166" s="407"/>
      <c r="U166" s="407"/>
      <c r="V166" s="407"/>
      <c r="W166" s="407"/>
      <c r="X166" s="407"/>
      <c r="Y166" s="407"/>
      <c r="Z166" s="407"/>
    </row>
    <row r="167" spans="1:26" ht="14.25" customHeight="1">
      <c r="A167" s="407"/>
      <c r="B167" s="407"/>
      <c r="C167" s="407"/>
      <c r="D167" s="407"/>
      <c r="E167" s="407"/>
      <c r="F167" s="407"/>
      <c r="G167" s="407"/>
      <c r="H167" s="407"/>
      <c r="I167" s="407"/>
      <c r="J167" s="407"/>
      <c r="K167" s="407"/>
      <c r="L167" s="407"/>
      <c r="M167" s="605"/>
      <c r="N167" s="407"/>
      <c r="O167" s="407"/>
      <c r="P167" s="407"/>
      <c r="Q167" s="407"/>
      <c r="R167" s="407"/>
      <c r="S167" s="407"/>
      <c r="T167" s="407"/>
      <c r="U167" s="407"/>
      <c r="V167" s="407"/>
      <c r="W167" s="407"/>
      <c r="X167" s="407"/>
      <c r="Y167" s="407"/>
      <c r="Z167" s="407"/>
    </row>
    <row r="168" spans="1:26" ht="14.25" customHeight="1">
      <c r="A168" s="407"/>
      <c r="B168" s="407"/>
      <c r="C168" s="407"/>
      <c r="D168" s="407"/>
      <c r="E168" s="407"/>
      <c r="F168" s="407"/>
      <c r="G168" s="407"/>
      <c r="H168" s="407"/>
      <c r="I168" s="407"/>
      <c r="J168" s="407"/>
      <c r="K168" s="407"/>
      <c r="L168" s="407"/>
      <c r="M168" s="605"/>
      <c r="N168" s="407"/>
      <c r="O168" s="407"/>
      <c r="P168" s="407"/>
      <c r="Q168" s="407"/>
      <c r="R168" s="407"/>
      <c r="S168" s="407"/>
      <c r="T168" s="407"/>
      <c r="U168" s="407"/>
      <c r="V168" s="407"/>
      <c r="W168" s="407"/>
      <c r="X168" s="407"/>
      <c r="Y168" s="407"/>
      <c r="Z168" s="407"/>
    </row>
    <row r="169" spans="1:26" ht="14.25" customHeight="1">
      <c r="A169" s="407"/>
      <c r="B169" s="407"/>
      <c r="C169" s="407"/>
      <c r="D169" s="407"/>
      <c r="E169" s="407"/>
      <c r="F169" s="407"/>
      <c r="G169" s="407"/>
      <c r="H169" s="407"/>
      <c r="I169" s="407"/>
      <c r="J169" s="407"/>
      <c r="K169" s="407"/>
      <c r="L169" s="407"/>
      <c r="M169" s="605"/>
      <c r="N169" s="407"/>
      <c r="O169" s="407"/>
      <c r="P169" s="407"/>
      <c r="Q169" s="407"/>
      <c r="R169" s="407"/>
      <c r="S169" s="407"/>
      <c r="T169" s="407"/>
      <c r="U169" s="407"/>
      <c r="V169" s="407"/>
      <c r="W169" s="407"/>
      <c r="X169" s="407"/>
      <c r="Y169" s="407"/>
      <c r="Z169" s="407"/>
    </row>
    <row r="170" spans="1:26" ht="14.25" customHeight="1">
      <c r="A170" s="407"/>
      <c r="B170" s="407"/>
      <c r="C170" s="407"/>
      <c r="D170" s="407"/>
      <c r="E170" s="407"/>
      <c r="F170" s="407"/>
      <c r="G170" s="407"/>
      <c r="H170" s="407"/>
      <c r="I170" s="407"/>
      <c r="J170" s="407"/>
      <c r="K170" s="407"/>
      <c r="L170" s="407"/>
      <c r="M170" s="605"/>
      <c r="N170" s="407"/>
      <c r="O170" s="407"/>
      <c r="P170" s="407"/>
      <c r="Q170" s="407"/>
      <c r="R170" s="407"/>
      <c r="S170" s="407"/>
      <c r="T170" s="407"/>
      <c r="U170" s="407"/>
      <c r="V170" s="407"/>
      <c r="W170" s="407"/>
      <c r="X170" s="407"/>
      <c r="Y170" s="407"/>
      <c r="Z170" s="407"/>
    </row>
    <row r="171" spans="1:26" ht="14.25" customHeight="1">
      <c r="A171" s="407"/>
      <c r="B171" s="407"/>
      <c r="C171" s="407"/>
      <c r="D171" s="407"/>
      <c r="E171" s="407"/>
      <c r="F171" s="407"/>
      <c r="G171" s="407"/>
      <c r="H171" s="407"/>
      <c r="I171" s="407"/>
      <c r="J171" s="407"/>
      <c r="K171" s="407"/>
      <c r="L171" s="407"/>
      <c r="M171" s="605"/>
      <c r="N171" s="407"/>
      <c r="O171" s="407"/>
      <c r="P171" s="407"/>
      <c r="Q171" s="407"/>
      <c r="R171" s="407"/>
      <c r="S171" s="407"/>
      <c r="T171" s="407"/>
      <c r="U171" s="407"/>
      <c r="V171" s="407"/>
      <c r="W171" s="407"/>
      <c r="X171" s="407"/>
      <c r="Y171" s="407"/>
      <c r="Z171" s="407"/>
    </row>
    <row r="172" spans="1:26" ht="14.25" customHeight="1">
      <c r="A172" s="407"/>
      <c r="B172" s="407"/>
      <c r="C172" s="407"/>
      <c r="D172" s="407"/>
      <c r="E172" s="407"/>
      <c r="F172" s="407"/>
      <c r="G172" s="407"/>
      <c r="H172" s="407"/>
      <c r="I172" s="407"/>
      <c r="J172" s="407"/>
      <c r="K172" s="407"/>
      <c r="L172" s="407"/>
      <c r="M172" s="605"/>
      <c r="N172" s="407"/>
      <c r="O172" s="407"/>
      <c r="P172" s="407"/>
      <c r="Q172" s="407"/>
      <c r="R172" s="407"/>
      <c r="S172" s="407"/>
      <c r="T172" s="407"/>
      <c r="U172" s="407"/>
      <c r="V172" s="407"/>
      <c r="W172" s="407"/>
      <c r="X172" s="407"/>
      <c r="Y172" s="407"/>
      <c r="Z172" s="407"/>
    </row>
    <row r="173" spans="1:26" ht="14.25" customHeight="1">
      <c r="A173" s="407"/>
      <c r="B173" s="407"/>
      <c r="C173" s="407"/>
      <c r="D173" s="407"/>
      <c r="E173" s="407"/>
      <c r="F173" s="407"/>
      <c r="G173" s="407"/>
      <c r="H173" s="407"/>
      <c r="I173" s="407"/>
      <c r="J173" s="407"/>
      <c r="K173" s="407"/>
      <c r="L173" s="407"/>
      <c r="M173" s="605"/>
      <c r="N173" s="407"/>
      <c r="O173" s="407"/>
      <c r="P173" s="407"/>
      <c r="Q173" s="407"/>
      <c r="R173" s="407"/>
      <c r="S173" s="407"/>
      <c r="T173" s="407"/>
      <c r="U173" s="407"/>
      <c r="V173" s="407"/>
      <c r="W173" s="407"/>
      <c r="X173" s="407"/>
      <c r="Y173" s="407"/>
      <c r="Z173" s="407"/>
    </row>
    <row r="174" spans="1:26" ht="14.25" customHeight="1">
      <c r="A174" s="407"/>
      <c r="B174" s="407"/>
      <c r="C174" s="407"/>
      <c r="D174" s="407"/>
      <c r="E174" s="407"/>
      <c r="F174" s="407"/>
      <c r="G174" s="407"/>
      <c r="H174" s="407"/>
      <c r="I174" s="407"/>
      <c r="J174" s="407"/>
      <c r="K174" s="407"/>
      <c r="L174" s="407"/>
      <c r="M174" s="605"/>
      <c r="N174" s="407"/>
      <c r="O174" s="407"/>
      <c r="P174" s="407"/>
      <c r="Q174" s="407"/>
      <c r="R174" s="407"/>
      <c r="S174" s="407"/>
      <c r="T174" s="407"/>
      <c r="U174" s="407"/>
      <c r="V174" s="407"/>
      <c r="W174" s="407"/>
      <c r="X174" s="407"/>
      <c r="Y174" s="407"/>
      <c r="Z174" s="407"/>
    </row>
    <row r="175" spans="1:26" ht="14.25" customHeight="1">
      <c r="A175" s="407"/>
      <c r="B175" s="407"/>
      <c r="C175" s="407"/>
      <c r="D175" s="407"/>
      <c r="E175" s="407"/>
      <c r="F175" s="407"/>
      <c r="G175" s="407"/>
      <c r="H175" s="407"/>
      <c r="I175" s="407"/>
      <c r="J175" s="407"/>
      <c r="K175" s="407"/>
      <c r="L175" s="407"/>
      <c r="M175" s="605"/>
      <c r="N175" s="407"/>
      <c r="O175" s="407"/>
      <c r="P175" s="407"/>
      <c r="Q175" s="407"/>
      <c r="R175" s="407"/>
      <c r="S175" s="407"/>
      <c r="T175" s="407"/>
      <c r="U175" s="407"/>
      <c r="V175" s="407"/>
      <c r="W175" s="407"/>
      <c r="X175" s="407"/>
      <c r="Y175" s="407"/>
      <c r="Z175" s="407"/>
    </row>
    <row r="176" spans="1:26" ht="14.25" customHeight="1">
      <c r="A176" s="407"/>
      <c r="B176" s="407"/>
      <c r="C176" s="407"/>
      <c r="D176" s="407"/>
      <c r="E176" s="407"/>
      <c r="F176" s="407"/>
      <c r="G176" s="407"/>
      <c r="H176" s="407"/>
      <c r="I176" s="407"/>
      <c r="J176" s="407"/>
      <c r="K176" s="407"/>
      <c r="L176" s="407"/>
      <c r="M176" s="605"/>
      <c r="N176" s="407"/>
      <c r="O176" s="407"/>
      <c r="P176" s="407"/>
      <c r="Q176" s="407"/>
      <c r="R176" s="407"/>
      <c r="S176" s="407"/>
      <c r="T176" s="407"/>
      <c r="U176" s="407"/>
      <c r="V176" s="407"/>
      <c r="W176" s="407"/>
      <c r="X176" s="407"/>
      <c r="Y176" s="407"/>
      <c r="Z176" s="407"/>
    </row>
    <row r="177" spans="1:26" ht="14.25" customHeight="1">
      <c r="A177" s="407"/>
      <c r="B177" s="407"/>
      <c r="C177" s="407"/>
      <c r="D177" s="407"/>
      <c r="E177" s="407"/>
      <c r="F177" s="407"/>
      <c r="G177" s="407"/>
      <c r="H177" s="407"/>
      <c r="I177" s="407"/>
      <c r="J177" s="407"/>
      <c r="K177" s="407"/>
      <c r="L177" s="407"/>
      <c r="M177" s="605"/>
      <c r="N177" s="407"/>
      <c r="O177" s="407"/>
      <c r="P177" s="407"/>
      <c r="Q177" s="407"/>
      <c r="R177" s="407"/>
      <c r="S177" s="407"/>
      <c r="T177" s="407"/>
      <c r="U177" s="407"/>
      <c r="V177" s="407"/>
      <c r="W177" s="407"/>
      <c r="X177" s="407"/>
      <c r="Y177" s="407"/>
      <c r="Z177" s="407"/>
    </row>
    <row r="178" spans="1:26" ht="14.25" customHeight="1">
      <c r="A178" s="407"/>
      <c r="B178" s="407"/>
      <c r="C178" s="407"/>
      <c r="D178" s="407"/>
      <c r="E178" s="407"/>
      <c r="F178" s="407"/>
      <c r="G178" s="407"/>
      <c r="H178" s="407"/>
      <c r="I178" s="407"/>
      <c r="J178" s="407"/>
      <c r="K178" s="407"/>
      <c r="L178" s="407"/>
      <c r="M178" s="605"/>
      <c r="N178" s="407"/>
      <c r="O178" s="407"/>
      <c r="P178" s="407"/>
      <c r="Q178" s="407"/>
      <c r="R178" s="407"/>
      <c r="S178" s="407"/>
      <c r="T178" s="407"/>
      <c r="U178" s="407"/>
      <c r="V178" s="407"/>
      <c r="W178" s="407"/>
      <c r="X178" s="407"/>
      <c r="Y178" s="407"/>
      <c r="Z178" s="407"/>
    </row>
    <row r="179" spans="1:26" ht="14.25" customHeight="1">
      <c r="A179" s="407"/>
      <c r="B179" s="407"/>
      <c r="C179" s="407"/>
      <c r="D179" s="407"/>
      <c r="E179" s="407"/>
      <c r="F179" s="407"/>
      <c r="G179" s="407"/>
      <c r="H179" s="407"/>
      <c r="I179" s="407"/>
      <c r="J179" s="407"/>
      <c r="K179" s="407"/>
      <c r="L179" s="407"/>
      <c r="M179" s="605"/>
      <c r="N179" s="407"/>
      <c r="O179" s="407"/>
      <c r="P179" s="407"/>
      <c r="Q179" s="407"/>
      <c r="R179" s="407"/>
      <c r="S179" s="407"/>
      <c r="T179" s="407"/>
      <c r="U179" s="407"/>
      <c r="V179" s="407"/>
      <c r="W179" s="407"/>
      <c r="X179" s="407"/>
      <c r="Y179" s="407"/>
      <c r="Z179" s="407"/>
    </row>
    <row r="180" spans="1:26" ht="14.25" customHeight="1">
      <c r="A180" s="407"/>
      <c r="B180" s="407"/>
      <c r="C180" s="407"/>
      <c r="D180" s="407"/>
      <c r="E180" s="407"/>
      <c r="F180" s="407"/>
      <c r="G180" s="407"/>
      <c r="H180" s="407"/>
      <c r="I180" s="407"/>
      <c r="J180" s="407"/>
      <c r="K180" s="407"/>
      <c r="L180" s="407"/>
      <c r="M180" s="605"/>
      <c r="N180" s="407"/>
      <c r="O180" s="407"/>
      <c r="P180" s="407"/>
      <c r="Q180" s="407"/>
      <c r="R180" s="407"/>
      <c r="S180" s="407"/>
      <c r="T180" s="407"/>
      <c r="U180" s="407"/>
      <c r="V180" s="407"/>
      <c r="W180" s="407"/>
      <c r="X180" s="407"/>
      <c r="Y180" s="407"/>
      <c r="Z180" s="407"/>
    </row>
    <row r="181" spans="1:26" ht="14.25" customHeight="1">
      <c r="A181" s="407"/>
      <c r="B181" s="407"/>
      <c r="C181" s="407"/>
      <c r="D181" s="407"/>
      <c r="E181" s="407"/>
      <c r="F181" s="407"/>
      <c r="G181" s="407"/>
      <c r="H181" s="407"/>
      <c r="I181" s="407"/>
      <c r="J181" s="407"/>
      <c r="K181" s="407"/>
      <c r="L181" s="407"/>
      <c r="M181" s="605"/>
      <c r="N181" s="407"/>
      <c r="O181" s="407"/>
      <c r="P181" s="407"/>
      <c r="Q181" s="407"/>
      <c r="R181" s="407"/>
      <c r="S181" s="407"/>
      <c r="T181" s="407"/>
      <c r="U181" s="407"/>
      <c r="V181" s="407"/>
      <c r="W181" s="407"/>
      <c r="X181" s="407"/>
      <c r="Y181" s="407"/>
      <c r="Z181" s="407"/>
    </row>
    <row r="182" spans="1:26" ht="14.25" customHeight="1">
      <c r="A182" s="407"/>
      <c r="B182" s="407"/>
      <c r="C182" s="407"/>
      <c r="D182" s="407"/>
      <c r="E182" s="407"/>
      <c r="F182" s="407"/>
      <c r="G182" s="407"/>
      <c r="H182" s="407"/>
      <c r="I182" s="407"/>
      <c r="J182" s="407"/>
      <c r="K182" s="407"/>
      <c r="L182" s="407"/>
      <c r="M182" s="605"/>
      <c r="N182" s="407"/>
      <c r="O182" s="407"/>
      <c r="P182" s="407"/>
      <c r="Q182" s="407"/>
      <c r="R182" s="407"/>
      <c r="S182" s="407"/>
      <c r="T182" s="407"/>
      <c r="U182" s="407"/>
      <c r="V182" s="407"/>
      <c r="W182" s="407"/>
      <c r="X182" s="407"/>
      <c r="Y182" s="407"/>
      <c r="Z182" s="407"/>
    </row>
    <row r="183" spans="1:26" ht="14.25" customHeight="1">
      <c r="A183" s="407"/>
      <c r="B183" s="407"/>
      <c r="C183" s="407"/>
      <c r="D183" s="407"/>
      <c r="E183" s="407"/>
      <c r="F183" s="407"/>
      <c r="G183" s="407"/>
      <c r="H183" s="407"/>
      <c r="I183" s="407"/>
      <c r="J183" s="407"/>
      <c r="K183" s="407"/>
      <c r="L183" s="407"/>
      <c r="M183" s="605"/>
      <c r="N183" s="407"/>
      <c r="O183" s="407"/>
      <c r="P183" s="407"/>
      <c r="Q183" s="407"/>
      <c r="R183" s="407"/>
      <c r="S183" s="407"/>
      <c r="T183" s="407"/>
      <c r="U183" s="407"/>
      <c r="V183" s="407"/>
      <c r="W183" s="407"/>
      <c r="X183" s="407"/>
      <c r="Y183" s="407"/>
      <c r="Z183" s="407"/>
    </row>
    <row r="184" spans="1:26" ht="14.25" customHeight="1">
      <c r="A184" s="407"/>
      <c r="B184" s="407"/>
      <c r="C184" s="407"/>
      <c r="D184" s="407"/>
      <c r="E184" s="407"/>
      <c r="F184" s="407"/>
      <c r="G184" s="407"/>
      <c r="H184" s="407"/>
      <c r="I184" s="407"/>
      <c r="J184" s="407"/>
      <c r="K184" s="407"/>
      <c r="L184" s="407"/>
      <c r="M184" s="605"/>
      <c r="N184" s="407"/>
      <c r="O184" s="407"/>
      <c r="P184" s="407"/>
      <c r="Q184" s="407"/>
      <c r="R184" s="407"/>
      <c r="S184" s="407"/>
      <c r="T184" s="407"/>
      <c r="U184" s="407"/>
      <c r="V184" s="407"/>
      <c r="W184" s="407"/>
      <c r="X184" s="407"/>
      <c r="Y184" s="407"/>
      <c r="Z184" s="407"/>
    </row>
    <row r="185" spans="1:26" ht="14.25" customHeight="1">
      <c r="A185" s="407"/>
      <c r="B185" s="407"/>
      <c r="C185" s="407"/>
      <c r="D185" s="407"/>
      <c r="E185" s="407"/>
      <c r="F185" s="407"/>
      <c r="G185" s="407"/>
      <c r="H185" s="407"/>
      <c r="I185" s="407"/>
      <c r="J185" s="407"/>
      <c r="K185" s="407"/>
      <c r="L185" s="407"/>
      <c r="M185" s="605"/>
      <c r="N185" s="407"/>
      <c r="O185" s="407"/>
      <c r="P185" s="407"/>
      <c r="Q185" s="407"/>
      <c r="R185" s="407"/>
      <c r="S185" s="407"/>
      <c r="T185" s="407"/>
      <c r="U185" s="407"/>
      <c r="V185" s="407"/>
      <c r="W185" s="407"/>
      <c r="X185" s="407"/>
      <c r="Y185" s="407"/>
      <c r="Z185" s="407"/>
    </row>
    <row r="186" spans="1:26" ht="14.25" customHeight="1">
      <c r="A186" s="407"/>
      <c r="B186" s="407"/>
      <c r="C186" s="407"/>
      <c r="D186" s="407"/>
      <c r="E186" s="407"/>
      <c r="F186" s="407"/>
      <c r="G186" s="407"/>
      <c r="H186" s="407"/>
      <c r="I186" s="407"/>
      <c r="J186" s="407"/>
      <c r="K186" s="407"/>
      <c r="L186" s="407"/>
      <c r="M186" s="605"/>
      <c r="N186" s="407"/>
      <c r="O186" s="407"/>
      <c r="P186" s="407"/>
      <c r="Q186" s="407"/>
      <c r="R186" s="407"/>
      <c r="S186" s="407"/>
      <c r="T186" s="407"/>
      <c r="U186" s="407"/>
      <c r="V186" s="407"/>
      <c r="W186" s="407"/>
      <c r="X186" s="407"/>
      <c r="Y186" s="407"/>
      <c r="Z186" s="407"/>
    </row>
    <row r="187" spans="1:26" ht="14.25" customHeight="1">
      <c r="A187" s="407"/>
      <c r="B187" s="407"/>
      <c r="C187" s="407"/>
      <c r="D187" s="407"/>
      <c r="E187" s="407"/>
      <c r="F187" s="407"/>
      <c r="G187" s="407"/>
      <c r="H187" s="407"/>
      <c r="I187" s="407"/>
      <c r="J187" s="407"/>
      <c r="K187" s="407"/>
      <c r="L187" s="407"/>
      <c r="M187" s="605"/>
      <c r="N187" s="407"/>
      <c r="O187" s="407"/>
      <c r="P187" s="407"/>
      <c r="Q187" s="407"/>
      <c r="R187" s="407"/>
      <c r="S187" s="407"/>
      <c r="T187" s="407"/>
      <c r="U187" s="407"/>
      <c r="V187" s="407"/>
      <c r="W187" s="407"/>
      <c r="X187" s="407"/>
      <c r="Y187" s="407"/>
      <c r="Z187" s="407"/>
    </row>
    <row r="188" spans="1:26" ht="14.25" customHeight="1">
      <c r="A188" s="407"/>
      <c r="B188" s="407"/>
      <c r="C188" s="407"/>
      <c r="D188" s="407"/>
      <c r="E188" s="407"/>
      <c r="F188" s="407"/>
      <c r="G188" s="407"/>
      <c r="H188" s="407"/>
      <c r="I188" s="407"/>
      <c r="J188" s="407"/>
      <c r="K188" s="407"/>
      <c r="L188" s="407"/>
      <c r="M188" s="605"/>
      <c r="N188" s="407"/>
      <c r="O188" s="407"/>
      <c r="P188" s="407"/>
      <c r="Q188" s="407"/>
      <c r="R188" s="407"/>
      <c r="S188" s="407"/>
      <c r="T188" s="407"/>
      <c r="U188" s="407"/>
      <c r="V188" s="407"/>
      <c r="W188" s="407"/>
      <c r="X188" s="407"/>
      <c r="Y188" s="407"/>
      <c r="Z188" s="407"/>
    </row>
    <row r="189" spans="1:26" ht="14.25" customHeight="1">
      <c r="A189" s="407"/>
      <c r="B189" s="407"/>
      <c r="C189" s="407"/>
      <c r="D189" s="407"/>
      <c r="E189" s="407"/>
      <c r="F189" s="407"/>
      <c r="G189" s="407"/>
      <c r="H189" s="407"/>
      <c r="I189" s="407"/>
      <c r="J189" s="407"/>
      <c r="K189" s="407"/>
      <c r="L189" s="407"/>
      <c r="M189" s="605"/>
      <c r="N189" s="407"/>
      <c r="O189" s="407"/>
      <c r="P189" s="407"/>
      <c r="Q189" s="407"/>
      <c r="R189" s="407"/>
      <c r="S189" s="407"/>
      <c r="T189" s="407"/>
      <c r="U189" s="407"/>
      <c r="V189" s="407"/>
      <c r="W189" s="407"/>
      <c r="X189" s="407"/>
      <c r="Y189" s="407"/>
      <c r="Z189" s="407"/>
    </row>
    <row r="190" spans="1:26" ht="14.25" customHeight="1">
      <c r="A190" s="407"/>
      <c r="B190" s="407"/>
      <c r="C190" s="407"/>
      <c r="D190" s="407"/>
      <c r="E190" s="407"/>
      <c r="F190" s="407"/>
      <c r="G190" s="407"/>
      <c r="H190" s="407"/>
      <c r="I190" s="407"/>
      <c r="J190" s="407"/>
      <c r="K190" s="407"/>
      <c r="L190" s="407"/>
      <c r="M190" s="605"/>
      <c r="N190" s="407"/>
      <c r="O190" s="407"/>
      <c r="P190" s="407"/>
      <c r="Q190" s="407"/>
      <c r="R190" s="407"/>
      <c r="S190" s="407"/>
      <c r="T190" s="407"/>
      <c r="U190" s="407"/>
      <c r="V190" s="407"/>
      <c r="W190" s="407"/>
      <c r="X190" s="407"/>
      <c r="Y190" s="407"/>
      <c r="Z190" s="407"/>
    </row>
    <row r="191" spans="1:26" ht="14.25" customHeight="1">
      <c r="A191" s="407"/>
      <c r="B191" s="407"/>
      <c r="C191" s="407"/>
      <c r="D191" s="407"/>
      <c r="E191" s="407"/>
      <c r="F191" s="407"/>
      <c r="G191" s="407"/>
      <c r="H191" s="407"/>
      <c r="I191" s="407"/>
      <c r="J191" s="407"/>
      <c r="K191" s="407"/>
      <c r="L191" s="407"/>
      <c r="M191" s="605"/>
      <c r="N191" s="407"/>
      <c r="O191" s="407"/>
      <c r="P191" s="407"/>
      <c r="Q191" s="407"/>
      <c r="R191" s="407"/>
      <c r="S191" s="407"/>
      <c r="T191" s="407"/>
      <c r="U191" s="407"/>
      <c r="V191" s="407"/>
      <c r="W191" s="407"/>
      <c r="X191" s="407"/>
      <c r="Y191" s="407"/>
      <c r="Z191" s="407"/>
    </row>
    <row r="192" spans="1:26" ht="14.25" customHeight="1">
      <c r="A192" s="407"/>
      <c r="B192" s="407"/>
      <c r="C192" s="407"/>
      <c r="D192" s="407"/>
      <c r="E192" s="407"/>
      <c r="F192" s="407"/>
      <c r="G192" s="407"/>
      <c r="H192" s="407"/>
      <c r="I192" s="407"/>
      <c r="J192" s="407"/>
      <c r="K192" s="407"/>
      <c r="L192" s="407"/>
      <c r="M192" s="605"/>
      <c r="N192" s="407"/>
      <c r="O192" s="407"/>
      <c r="P192" s="407"/>
      <c r="Q192" s="407"/>
      <c r="R192" s="407"/>
      <c r="S192" s="407"/>
      <c r="T192" s="407"/>
      <c r="U192" s="407"/>
      <c r="V192" s="407"/>
      <c r="W192" s="407"/>
      <c r="X192" s="407"/>
      <c r="Y192" s="407"/>
      <c r="Z192" s="407"/>
    </row>
    <row r="193" spans="1:26" ht="14.25" customHeight="1">
      <c r="A193" s="407"/>
      <c r="B193" s="407"/>
      <c r="C193" s="407"/>
      <c r="D193" s="407"/>
      <c r="E193" s="407"/>
      <c r="F193" s="407"/>
      <c r="G193" s="407"/>
      <c r="H193" s="407"/>
      <c r="I193" s="407"/>
      <c r="J193" s="407"/>
      <c r="K193" s="407"/>
      <c r="L193" s="407"/>
      <c r="M193" s="605"/>
      <c r="N193" s="407"/>
      <c r="O193" s="407"/>
      <c r="P193" s="407"/>
      <c r="Q193" s="407"/>
      <c r="R193" s="407"/>
      <c r="S193" s="407"/>
      <c r="T193" s="407"/>
      <c r="U193" s="407"/>
      <c r="V193" s="407"/>
      <c r="W193" s="407"/>
      <c r="X193" s="407"/>
      <c r="Y193" s="407"/>
      <c r="Z193" s="407"/>
    </row>
    <row r="194" spans="1:26" ht="14.25" customHeight="1">
      <c r="A194" s="407"/>
      <c r="B194" s="407"/>
      <c r="C194" s="407"/>
      <c r="D194" s="407"/>
      <c r="E194" s="407"/>
      <c r="F194" s="407"/>
      <c r="G194" s="407"/>
      <c r="H194" s="407"/>
      <c r="I194" s="407"/>
      <c r="J194" s="407"/>
      <c r="K194" s="407"/>
      <c r="L194" s="407"/>
      <c r="M194" s="605"/>
      <c r="N194" s="407"/>
      <c r="O194" s="407"/>
      <c r="P194" s="407"/>
      <c r="Q194" s="407"/>
      <c r="R194" s="407"/>
      <c r="S194" s="407"/>
      <c r="T194" s="407"/>
      <c r="U194" s="407"/>
      <c r="V194" s="407"/>
      <c r="W194" s="407"/>
      <c r="X194" s="407"/>
      <c r="Y194" s="407"/>
      <c r="Z194" s="407"/>
    </row>
    <row r="195" spans="1:26" ht="14.25" customHeight="1">
      <c r="A195" s="407"/>
      <c r="B195" s="407"/>
      <c r="C195" s="407"/>
      <c r="D195" s="407"/>
      <c r="E195" s="407"/>
      <c r="F195" s="407"/>
      <c r="G195" s="407"/>
      <c r="H195" s="407"/>
      <c r="I195" s="407"/>
      <c r="J195" s="407"/>
      <c r="K195" s="407"/>
      <c r="L195" s="407"/>
      <c r="M195" s="605"/>
      <c r="N195" s="407"/>
      <c r="O195" s="407"/>
      <c r="P195" s="407"/>
      <c r="Q195" s="407"/>
      <c r="R195" s="407"/>
      <c r="S195" s="407"/>
      <c r="T195" s="407"/>
      <c r="U195" s="407"/>
      <c r="V195" s="407"/>
      <c r="W195" s="407"/>
      <c r="X195" s="407"/>
      <c r="Y195" s="407"/>
      <c r="Z195" s="407"/>
    </row>
    <row r="196" spans="1:26" ht="14.25" customHeight="1">
      <c r="A196" s="407"/>
      <c r="B196" s="407"/>
      <c r="C196" s="407"/>
      <c r="D196" s="407"/>
      <c r="E196" s="407"/>
      <c r="F196" s="407"/>
      <c r="G196" s="407"/>
      <c r="H196" s="407"/>
      <c r="I196" s="407"/>
      <c r="J196" s="407"/>
      <c r="K196" s="407"/>
      <c r="L196" s="407"/>
      <c r="M196" s="605"/>
      <c r="N196" s="407"/>
      <c r="O196" s="407"/>
      <c r="P196" s="407"/>
      <c r="Q196" s="407"/>
      <c r="R196" s="407"/>
      <c r="S196" s="407"/>
      <c r="T196" s="407"/>
      <c r="U196" s="407"/>
      <c r="V196" s="407"/>
      <c r="W196" s="407"/>
      <c r="X196" s="407"/>
      <c r="Y196" s="407"/>
      <c r="Z196" s="407"/>
    </row>
    <row r="197" spans="1:26" ht="14.25" customHeight="1">
      <c r="A197" s="407"/>
      <c r="B197" s="407"/>
      <c r="C197" s="407"/>
      <c r="D197" s="407"/>
      <c r="E197" s="407"/>
      <c r="F197" s="407"/>
      <c r="G197" s="407"/>
      <c r="H197" s="407"/>
      <c r="I197" s="407"/>
      <c r="J197" s="407"/>
      <c r="K197" s="407"/>
      <c r="L197" s="407"/>
      <c r="M197" s="605"/>
      <c r="N197" s="407"/>
      <c r="O197" s="407"/>
      <c r="P197" s="407"/>
      <c r="Q197" s="407"/>
      <c r="R197" s="407"/>
      <c r="S197" s="407"/>
      <c r="T197" s="407"/>
      <c r="U197" s="407"/>
      <c r="V197" s="407"/>
      <c r="W197" s="407"/>
      <c r="X197" s="407"/>
      <c r="Y197" s="407"/>
      <c r="Z197" s="407"/>
    </row>
    <row r="198" spans="1:26" ht="14.25" customHeight="1">
      <c r="A198" s="407"/>
      <c r="B198" s="407"/>
      <c r="C198" s="407"/>
      <c r="D198" s="407"/>
      <c r="E198" s="407"/>
      <c r="F198" s="407"/>
      <c r="G198" s="407"/>
      <c r="H198" s="407"/>
      <c r="I198" s="407"/>
      <c r="J198" s="407"/>
      <c r="K198" s="407"/>
      <c r="L198" s="407"/>
      <c r="M198" s="605"/>
      <c r="N198" s="407"/>
      <c r="O198" s="407"/>
      <c r="P198" s="407"/>
      <c r="Q198" s="407"/>
      <c r="R198" s="407"/>
      <c r="S198" s="407"/>
      <c r="T198" s="407"/>
      <c r="U198" s="407"/>
      <c r="V198" s="407"/>
      <c r="W198" s="407"/>
      <c r="X198" s="407"/>
      <c r="Y198" s="407"/>
      <c r="Z198" s="407"/>
    </row>
    <row r="199" spans="1:26" ht="14.25" customHeight="1">
      <c r="A199" s="407"/>
      <c r="B199" s="407"/>
      <c r="C199" s="407"/>
      <c r="D199" s="407"/>
      <c r="E199" s="407"/>
      <c r="F199" s="407"/>
      <c r="G199" s="407"/>
      <c r="H199" s="407"/>
      <c r="I199" s="407"/>
      <c r="J199" s="407"/>
      <c r="K199" s="407"/>
      <c r="L199" s="407"/>
      <c r="M199" s="605"/>
      <c r="N199" s="407"/>
      <c r="O199" s="407"/>
      <c r="P199" s="407"/>
      <c r="Q199" s="407"/>
      <c r="R199" s="407"/>
      <c r="S199" s="407"/>
      <c r="T199" s="407"/>
      <c r="U199" s="407"/>
      <c r="V199" s="407"/>
      <c r="W199" s="407"/>
      <c r="X199" s="407"/>
      <c r="Y199" s="407"/>
      <c r="Z199" s="407"/>
    </row>
    <row r="200" spans="1:26" ht="14.25" customHeight="1">
      <c r="A200" s="407"/>
      <c r="B200" s="407"/>
      <c r="C200" s="407"/>
      <c r="D200" s="407"/>
      <c r="E200" s="407"/>
      <c r="F200" s="407"/>
      <c r="G200" s="407"/>
      <c r="H200" s="407"/>
      <c r="I200" s="407"/>
      <c r="J200" s="407"/>
      <c r="K200" s="407"/>
      <c r="L200" s="407"/>
      <c r="M200" s="605"/>
      <c r="N200" s="407"/>
      <c r="O200" s="407"/>
      <c r="P200" s="407"/>
      <c r="Q200" s="407"/>
      <c r="R200" s="407"/>
      <c r="S200" s="407"/>
      <c r="T200" s="407"/>
      <c r="U200" s="407"/>
      <c r="V200" s="407"/>
      <c r="W200" s="407"/>
      <c r="X200" s="407"/>
      <c r="Y200" s="407"/>
      <c r="Z200" s="407"/>
    </row>
    <row r="201" spans="1:26" ht="14.25" customHeight="1">
      <c r="A201" s="407"/>
      <c r="B201" s="407"/>
      <c r="C201" s="407"/>
      <c r="D201" s="407"/>
      <c r="E201" s="407"/>
      <c r="F201" s="407"/>
      <c r="G201" s="407"/>
      <c r="H201" s="407"/>
      <c r="I201" s="407"/>
      <c r="J201" s="407"/>
      <c r="K201" s="407"/>
      <c r="L201" s="407"/>
      <c r="M201" s="605"/>
      <c r="N201" s="407"/>
      <c r="O201" s="407"/>
      <c r="P201" s="407"/>
      <c r="Q201" s="407"/>
      <c r="R201" s="407"/>
      <c r="S201" s="407"/>
      <c r="T201" s="407"/>
      <c r="U201" s="407"/>
      <c r="V201" s="407"/>
      <c r="W201" s="407"/>
      <c r="X201" s="407"/>
      <c r="Y201" s="407"/>
      <c r="Z201" s="407"/>
    </row>
    <row r="202" spans="1:26" ht="14.25" customHeight="1">
      <c r="A202" s="407"/>
      <c r="B202" s="407"/>
      <c r="C202" s="407"/>
      <c r="D202" s="407"/>
      <c r="E202" s="407"/>
      <c r="F202" s="407"/>
      <c r="G202" s="407"/>
      <c r="H202" s="407"/>
      <c r="I202" s="407"/>
      <c r="J202" s="407"/>
      <c r="K202" s="407"/>
      <c r="L202" s="407"/>
      <c r="M202" s="605"/>
      <c r="N202" s="407"/>
      <c r="O202" s="407"/>
      <c r="P202" s="407"/>
      <c r="Q202" s="407"/>
      <c r="R202" s="407"/>
      <c r="S202" s="407"/>
      <c r="T202" s="407"/>
      <c r="U202" s="407"/>
      <c r="V202" s="407"/>
      <c r="W202" s="407"/>
      <c r="X202" s="407"/>
      <c r="Y202" s="407"/>
      <c r="Z202" s="407"/>
    </row>
    <row r="203" spans="1:26" ht="14.25" customHeight="1">
      <c r="A203" s="407"/>
      <c r="B203" s="407"/>
      <c r="C203" s="407"/>
      <c r="D203" s="407"/>
      <c r="E203" s="407"/>
      <c r="F203" s="407"/>
      <c r="G203" s="407"/>
      <c r="H203" s="407"/>
      <c r="I203" s="407"/>
      <c r="J203" s="407"/>
      <c r="K203" s="407"/>
      <c r="L203" s="407"/>
      <c r="M203" s="605"/>
      <c r="N203" s="407"/>
      <c r="O203" s="407"/>
      <c r="P203" s="407"/>
      <c r="Q203" s="407"/>
      <c r="R203" s="407"/>
      <c r="S203" s="407"/>
      <c r="T203" s="407"/>
      <c r="U203" s="407"/>
      <c r="V203" s="407"/>
      <c r="W203" s="407"/>
      <c r="X203" s="407"/>
      <c r="Y203" s="407"/>
      <c r="Z203" s="407"/>
    </row>
    <row r="204" spans="1:26" ht="14.25" customHeight="1">
      <c r="A204" s="407"/>
      <c r="B204" s="407"/>
      <c r="C204" s="407"/>
      <c r="D204" s="407"/>
      <c r="E204" s="407"/>
      <c r="F204" s="407"/>
      <c r="G204" s="407"/>
      <c r="H204" s="407"/>
      <c r="I204" s="407"/>
      <c r="J204" s="407"/>
      <c r="K204" s="407"/>
      <c r="L204" s="407"/>
      <c r="M204" s="605"/>
      <c r="N204" s="407"/>
      <c r="O204" s="407"/>
      <c r="P204" s="407"/>
      <c r="Q204" s="407"/>
      <c r="R204" s="407"/>
      <c r="S204" s="407"/>
      <c r="T204" s="407"/>
      <c r="U204" s="407"/>
      <c r="V204" s="407"/>
      <c r="W204" s="407"/>
      <c r="X204" s="407"/>
      <c r="Y204" s="407"/>
      <c r="Z204" s="407"/>
    </row>
    <row r="205" spans="1:26" ht="14.25" customHeight="1">
      <c r="A205" s="407"/>
      <c r="B205" s="407"/>
      <c r="C205" s="407"/>
      <c r="D205" s="407"/>
      <c r="E205" s="407"/>
      <c r="F205" s="407"/>
      <c r="G205" s="407"/>
      <c r="H205" s="407"/>
      <c r="I205" s="407"/>
      <c r="J205" s="407"/>
      <c r="K205" s="407"/>
      <c r="L205" s="407"/>
      <c r="M205" s="605"/>
      <c r="N205" s="407"/>
      <c r="O205" s="407"/>
      <c r="P205" s="407"/>
      <c r="Q205" s="407"/>
      <c r="R205" s="407"/>
      <c r="S205" s="407"/>
      <c r="T205" s="407"/>
      <c r="U205" s="407"/>
      <c r="V205" s="407"/>
      <c r="W205" s="407"/>
      <c r="X205" s="407"/>
      <c r="Y205" s="407"/>
      <c r="Z205" s="407"/>
    </row>
    <row r="206" spans="1:26" ht="14.25" customHeight="1">
      <c r="A206" s="407"/>
      <c r="B206" s="407"/>
      <c r="C206" s="407"/>
      <c r="D206" s="407"/>
      <c r="E206" s="407"/>
      <c r="F206" s="407"/>
      <c r="G206" s="407"/>
      <c r="H206" s="407"/>
      <c r="I206" s="407"/>
      <c r="J206" s="407"/>
      <c r="K206" s="407"/>
      <c r="L206" s="407"/>
      <c r="M206" s="605"/>
      <c r="N206" s="407"/>
      <c r="O206" s="407"/>
      <c r="P206" s="407"/>
      <c r="Q206" s="407"/>
      <c r="R206" s="407"/>
      <c r="S206" s="407"/>
      <c r="T206" s="407"/>
      <c r="U206" s="407"/>
      <c r="V206" s="407"/>
      <c r="W206" s="407"/>
      <c r="X206" s="407"/>
      <c r="Y206" s="407"/>
      <c r="Z206" s="407"/>
    </row>
    <row r="207" spans="1:26" ht="14.25" customHeight="1">
      <c r="A207" s="407"/>
      <c r="B207" s="407"/>
      <c r="C207" s="407"/>
      <c r="D207" s="407"/>
      <c r="E207" s="407"/>
      <c r="F207" s="407"/>
      <c r="G207" s="407"/>
      <c r="H207" s="407"/>
      <c r="I207" s="407"/>
      <c r="J207" s="407"/>
      <c r="K207" s="407"/>
      <c r="L207" s="407"/>
      <c r="M207" s="605"/>
      <c r="N207" s="407"/>
      <c r="O207" s="407"/>
      <c r="P207" s="407"/>
      <c r="Q207" s="407"/>
      <c r="R207" s="407"/>
      <c r="S207" s="407"/>
      <c r="T207" s="407"/>
      <c r="U207" s="407"/>
      <c r="V207" s="407"/>
      <c r="W207" s="407"/>
      <c r="X207" s="407"/>
      <c r="Y207" s="407"/>
      <c r="Z207" s="407"/>
    </row>
    <row r="208" spans="1:26" ht="14.25" customHeight="1">
      <c r="A208" s="407"/>
      <c r="B208" s="407"/>
      <c r="C208" s="407"/>
      <c r="D208" s="407"/>
      <c r="E208" s="407"/>
      <c r="F208" s="407"/>
      <c r="G208" s="407"/>
      <c r="H208" s="407"/>
      <c r="I208" s="407"/>
      <c r="J208" s="407"/>
      <c r="K208" s="407"/>
      <c r="L208" s="407"/>
      <c r="M208" s="605"/>
      <c r="N208" s="407"/>
      <c r="O208" s="407"/>
      <c r="P208" s="407"/>
      <c r="Q208" s="407"/>
      <c r="R208" s="407"/>
      <c r="S208" s="407"/>
      <c r="T208" s="407"/>
      <c r="U208" s="407"/>
      <c r="V208" s="407"/>
      <c r="W208" s="407"/>
      <c r="X208" s="407"/>
      <c r="Y208" s="407"/>
      <c r="Z208" s="407"/>
    </row>
    <row r="209" spans="1:26" ht="14.25" customHeight="1">
      <c r="A209" s="407"/>
      <c r="B209" s="407"/>
      <c r="C209" s="407"/>
      <c r="D209" s="407"/>
      <c r="E209" s="407"/>
      <c r="F209" s="407"/>
      <c r="G209" s="407"/>
      <c r="H209" s="407"/>
      <c r="I209" s="407"/>
      <c r="J209" s="407"/>
      <c r="K209" s="407"/>
      <c r="L209" s="407"/>
      <c r="M209" s="605"/>
      <c r="N209" s="407"/>
      <c r="O209" s="407"/>
      <c r="P209" s="407"/>
      <c r="Q209" s="407"/>
      <c r="R209" s="407"/>
      <c r="S209" s="407"/>
      <c r="T209" s="407"/>
      <c r="U209" s="407"/>
      <c r="V209" s="407"/>
      <c r="W209" s="407"/>
      <c r="X209" s="407"/>
      <c r="Y209" s="407"/>
      <c r="Z209" s="407"/>
    </row>
    <row r="210" spans="1:26" ht="14.25" customHeight="1">
      <c r="A210" s="407"/>
      <c r="B210" s="407"/>
      <c r="C210" s="407"/>
      <c r="D210" s="407"/>
      <c r="E210" s="407"/>
      <c r="F210" s="407"/>
      <c r="G210" s="407"/>
      <c r="H210" s="407"/>
      <c r="I210" s="407"/>
      <c r="J210" s="407"/>
      <c r="K210" s="407"/>
      <c r="L210" s="407"/>
      <c r="M210" s="605"/>
      <c r="N210" s="407"/>
      <c r="O210" s="407"/>
      <c r="P210" s="407"/>
      <c r="Q210" s="407"/>
      <c r="R210" s="407"/>
      <c r="S210" s="407"/>
      <c r="T210" s="407"/>
      <c r="U210" s="407"/>
      <c r="V210" s="407"/>
      <c r="W210" s="407"/>
      <c r="X210" s="407"/>
      <c r="Y210" s="407"/>
      <c r="Z210" s="407"/>
    </row>
    <row r="211" spans="1:26" ht="14.25" customHeight="1">
      <c r="A211" s="407"/>
      <c r="B211" s="407"/>
      <c r="C211" s="407"/>
      <c r="D211" s="407"/>
      <c r="E211" s="407"/>
      <c r="F211" s="407"/>
      <c r="G211" s="407"/>
      <c r="H211" s="407"/>
      <c r="I211" s="407"/>
      <c r="J211" s="407"/>
      <c r="K211" s="407"/>
      <c r="L211" s="407"/>
      <c r="M211" s="605"/>
      <c r="N211" s="407"/>
      <c r="O211" s="407"/>
      <c r="P211" s="407"/>
      <c r="Q211" s="407"/>
      <c r="R211" s="407"/>
      <c r="S211" s="407"/>
      <c r="T211" s="407"/>
      <c r="U211" s="407"/>
      <c r="V211" s="407"/>
      <c r="W211" s="407"/>
      <c r="X211" s="407"/>
      <c r="Y211" s="407"/>
      <c r="Z211" s="407"/>
    </row>
    <row r="212" spans="1:26" ht="14.25" customHeight="1">
      <c r="A212" s="407"/>
      <c r="B212" s="407"/>
      <c r="C212" s="407"/>
      <c r="D212" s="407"/>
      <c r="E212" s="407"/>
      <c r="F212" s="407"/>
      <c r="G212" s="407"/>
      <c r="H212" s="407"/>
      <c r="I212" s="407"/>
      <c r="J212" s="407"/>
      <c r="K212" s="407"/>
      <c r="L212" s="407"/>
      <c r="M212" s="605"/>
      <c r="N212" s="407"/>
      <c r="O212" s="407"/>
      <c r="P212" s="407"/>
      <c r="Q212" s="407"/>
      <c r="R212" s="407"/>
      <c r="S212" s="407"/>
      <c r="T212" s="407"/>
      <c r="U212" s="407"/>
      <c r="V212" s="407"/>
      <c r="W212" s="407"/>
      <c r="X212" s="407"/>
      <c r="Y212" s="407"/>
      <c r="Z212" s="407"/>
    </row>
    <row r="213" spans="1:26" ht="14.25" customHeight="1">
      <c r="A213" s="407"/>
      <c r="B213" s="407"/>
      <c r="C213" s="407"/>
      <c r="D213" s="407"/>
      <c r="E213" s="407"/>
      <c r="F213" s="407"/>
      <c r="G213" s="407"/>
      <c r="H213" s="407"/>
      <c r="I213" s="407"/>
      <c r="J213" s="407"/>
      <c r="K213" s="407"/>
      <c r="L213" s="407"/>
      <c r="M213" s="605"/>
      <c r="N213" s="407"/>
      <c r="O213" s="407"/>
      <c r="P213" s="407"/>
      <c r="Q213" s="407"/>
      <c r="R213" s="407"/>
      <c r="S213" s="407"/>
      <c r="T213" s="407"/>
      <c r="U213" s="407"/>
      <c r="V213" s="407"/>
      <c r="W213" s="407"/>
      <c r="X213" s="407"/>
      <c r="Y213" s="407"/>
      <c r="Z213" s="407"/>
    </row>
    <row r="214" spans="1:26" ht="14.25" customHeight="1">
      <c r="A214" s="407"/>
      <c r="B214" s="407"/>
      <c r="C214" s="407"/>
      <c r="D214" s="407"/>
      <c r="E214" s="407"/>
      <c r="F214" s="407"/>
      <c r="G214" s="407"/>
      <c r="H214" s="407"/>
      <c r="I214" s="407"/>
      <c r="J214" s="407"/>
      <c r="K214" s="407"/>
      <c r="L214" s="407"/>
      <c r="M214" s="605"/>
      <c r="N214" s="407"/>
      <c r="O214" s="407"/>
      <c r="P214" s="407"/>
      <c r="Q214" s="407"/>
      <c r="R214" s="407"/>
      <c r="S214" s="407"/>
      <c r="T214" s="407"/>
      <c r="U214" s="407"/>
      <c r="V214" s="407"/>
      <c r="W214" s="407"/>
      <c r="X214" s="407"/>
      <c r="Y214" s="407"/>
      <c r="Z214" s="407"/>
    </row>
    <row r="215" spans="1:26" ht="14.25" customHeight="1">
      <c r="A215" s="407"/>
      <c r="B215" s="407"/>
      <c r="C215" s="407"/>
      <c r="D215" s="407"/>
      <c r="E215" s="407"/>
      <c r="F215" s="407"/>
      <c r="G215" s="407"/>
      <c r="H215" s="407"/>
      <c r="I215" s="407"/>
      <c r="J215" s="407"/>
      <c r="K215" s="407"/>
      <c r="L215" s="407"/>
      <c r="M215" s="605"/>
      <c r="N215" s="407"/>
      <c r="O215" s="407"/>
      <c r="P215" s="407"/>
      <c r="Q215" s="407"/>
      <c r="R215" s="407"/>
      <c r="S215" s="407"/>
      <c r="T215" s="407"/>
      <c r="U215" s="407"/>
      <c r="V215" s="407"/>
      <c r="W215" s="407"/>
      <c r="X215" s="407"/>
      <c r="Y215" s="407"/>
      <c r="Z215" s="407"/>
    </row>
    <row r="216" spans="1:26" ht="14.25" customHeight="1">
      <c r="A216" s="407"/>
      <c r="B216" s="407"/>
      <c r="C216" s="407"/>
      <c r="D216" s="407"/>
      <c r="E216" s="407"/>
      <c r="F216" s="407"/>
      <c r="G216" s="407"/>
      <c r="H216" s="407"/>
      <c r="I216" s="407"/>
      <c r="J216" s="407"/>
      <c r="K216" s="407"/>
      <c r="L216" s="407"/>
      <c r="M216" s="605"/>
      <c r="N216" s="407"/>
      <c r="O216" s="407"/>
      <c r="P216" s="407"/>
      <c r="Q216" s="407"/>
      <c r="R216" s="407"/>
      <c r="S216" s="407"/>
      <c r="T216" s="407"/>
      <c r="U216" s="407"/>
      <c r="V216" s="407"/>
      <c r="W216" s="407"/>
      <c r="X216" s="407"/>
      <c r="Y216" s="407"/>
      <c r="Z216" s="407"/>
    </row>
    <row r="217" spans="1:26" ht="14.25" customHeight="1">
      <c r="A217" s="407"/>
      <c r="B217" s="407"/>
      <c r="C217" s="407"/>
      <c r="D217" s="407"/>
      <c r="E217" s="407"/>
      <c r="F217" s="407"/>
      <c r="G217" s="407"/>
      <c r="H217" s="407"/>
      <c r="I217" s="407"/>
      <c r="J217" s="407"/>
      <c r="K217" s="407"/>
      <c r="L217" s="407"/>
      <c r="M217" s="605"/>
      <c r="N217" s="407"/>
      <c r="O217" s="407"/>
      <c r="P217" s="407"/>
      <c r="Q217" s="407"/>
      <c r="R217" s="407"/>
      <c r="S217" s="407"/>
      <c r="T217" s="407"/>
      <c r="U217" s="407"/>
      <c r="V217" s="407"/>
      <c r="W217" s="407"/>
      <c r="X217" s="407"/>
      <c r="Y217" s="407"/>
      <c r="Z217" s="407"/>
    </row>
    <row r="218" spans="1:26" ht="14.25" customHeight="1">
      <c r="A218" s="407"/>
      <c r="B218" s="407"/>
      <c r="C218" s="407"/>
      <c r="D218" s="407"/>
      <c r="E218" s="407"/>
      <c r="F218" s="407"/>
      <c r="G218" s="407"/>
      <c r="H218" s="407"/>
      <c r="I218" s="407"/>
      <c r="J218" s="407"/>
      <c r="K218" s="407"/>
      <c r="L218" s="407"/>
      <c r="M218" s="605"/>
      <c r="N218" s="407"/>
      <c r="O218" s="407"/>
      <c r="P218" s="407"/>
      <c r="Q218" s="407"/>
      <c r="R218" s="407"/>
      <c r="S218" s="407"/>
      <c r="T218" s="407"/>
      <c r="U218" s="407"/>
      <c r="V218" s="407"/>
      <c r="W218" s="407"/>
      <c r="X218" s="407"/>
      <c r="Y218" s="407"/>
      <c r="Z218" s="407"/>
    </row>
    <row r="219" spans="1:26" ht="14.25" customHeight="1">
      <c r="A219" s="407"/>
      <c r="B219" s="407"/>
      <c r="C219" s="407"/>
      <c r="D219" s="407"/>
      <c r="E219" s="407"/>
      <c r="F219" s="407"/>
      <c r="G219" s="407"/>
      <c r="H219" s="407"/>
      <c r="I219" s="407"/>
      <c r="J219" s="407"/>
      <c r="K219" s="407"/>
      <c r="L219" s="407"/>
      <c r="M219" s="605"/>
      <c r="N219" s="407"/>
      <c r="O219" s="407"/>
      <c r="P219" s="407"/>
      <c r="Q219" s="407"/>
      <c r="R219" s="407"/>
      <c r="S219" s="407"/>
      <c r="T219" s="407"/>
      <c r="U219" s="407"/>
      <c r="V219" s="407"/>
      <c r="W219" s="407"/>
      <c r="X219" s="407"/>
      <c r="Y219" s="407"/>
      <c r="Z219" s="407"/>
    </row>
    <row r="220" spans="1:26" ht="14.25" customHeight="1">
      <c r="A220" s="407"/>
      <c r="B220" s="407"/>
      <c r="C220" s="407"/>
      <c r="D220" s="407"/>
      <c r="E220" s="407"/>
      <c r="F220" s="407"/>
      <c r="G220" s="407"/>
      <c r="H220" s="407"/>
      <c r="I220" s="407"/>
      <c r="J220" s="407"/>
      <c r="K220" s="407"/>
      <c r="L220" s="407"/>
      <c r="M220" s="605"/>
      <c r="N220" s="407"/>
      <c r="O220" s="407"/>
      <c r="P220" s="407"/>
      <c r="Q220" s="407"/>
      <c r="R220" s="407"/>
      <c r="S220" s="407"/>
      <c r="T220" s="407"/>
      <c r="U220" s="407"/>
      <c r="V220" s="407"/>
      <c r="W220" s="407"/>
      <c r="X220" s="407"/>
      <c r="Y220" s="407"/>
      <c r="Z220" s="407"/>
    </row>
    <row r="221" spans="1:26" ht="14.25" customHeight="1">
      <c r="A221" s="407"/>
      <c r="B221" s="407"/>
      <c r="C221" s="407"/>
      <c r="D221" s="407"/>
      <c r="E221" s="407"/>
      <c r="F221" s="407"/>
      <c r="G221" s="407"/>
      <c r="H221" s="407"/>
      <c r="I221" s="407"/>
      <c r="J221" s="407"/>
      <c r="K221" s="407"/>
      <c r="L221" s="407"/>
      <c r="M221" s="605"/>
      <c r="N221" s="407"/>
      <c r="O221" s="407"/>
      <c r="P221" s="407"/>
      <c r="Q221" s="407"/>
      <c r="R221" s="407"/>
      <c r="S221" s="407"/>
      <c r="T221" s="407"/>
      <c r="U221" s="407"/>
      <c r="V221" s="407"/>
      <c r="W221" s="407"/>
      <c r="X221" s="407"/>
      <c r="Y221" s="407"/>
      <c r="Z221" s="407"/>
    </row>
    <row r="222" spans="1:26" ht="14.25" customHeight="1">
      <c r="A222" s="407"/>
      <c r="B222" s="407"/>
      <c r="C222" s="407"/>
      <c r="D222" s="407"/>
      <c r="E222" s="407"/>
      <c r="F222" s="407"/>
      <c r="G222" s="407"/>
      <c r="H222" s="407"/>
      <c r="I222" s="407"/>
      <c r="J222" s="407"/>
      <c r="K222" s="407"/>
      <c r="L222" s="407"/>
      <c r="M222" s="605"/>
      <c r="N222" s="407"/>
      <c r="O222" s="407"/>
      <c r="P222" s="407"/>
      <c r="Q222" s="407"/>
      <c r="R222" s="407"/>
      <c r="S222" s="407"/>
      <c r="T222" s="407"/>
      <c r="U222" s="407"/>
      <c r="V222" s="407"/>
      <c r="W222" s="407"/>
      <c r="X222" s="407"/>
      <c r="Y222" s="407"/>
      <c r="Z222" s="407"/>
    </row>
    <row r="223" spans="1:26" ht="14.25" customHeight="1">
      <c r="A223" s="407"/>
      <c r="B223" s="407"/>
      <c r="C223" s="407"/>
      <c r="D223" s="407"/>
      <c r="E223" s="407"/>
      <c r="F223" s="407"/>
      <c r="G223" s="407"/>
      <c r="H223" s="407"/>
      <c r="I223" s="407"/>
      <c r="J223" s="407"/>
      <c r="K223" s="407"/>
      <c r="L223" s="407"/>
      <c r="M223" s="605"/>
      <c r="N223" s="407"/>
      <c r="O223" s="407"/>
      <c r="P223" s="407"/>
      <c r="Q223" s="407"/>
      <c r="R223" s="407"/>
      <c r="S223" s="407"/>
      <c r="T223" s="407"/>
      <c r="U223" s="407"/>
      <c r="V223" s="407"/>
      <c r="W223" s="407"/>
      <c r="X223" s="407"/>
      <c r="Y223" s="407"/>
      <c r="Z223" s="407"/>
    </row>
    <row r="224" spans="1:26" ht="14.25" customHeight="1">
      <c r="A224" s="407"/>
      <c r="B224" s="407"/>
      <c r="C224" s="407"/>
      <c r="D224" s="407"/>
      <c r="E224" s="407"/>
      <c r="F224" s="407"/>
      <c r="G224" s="407"/>
      <c r="H224" s="407"/>
      <c r="I224" s="407"/>
      <c r="J224" s="407"/>
      <c r="K224" s="407"/>
      <c r="L224" s="407"/>
      <c r="M224" s="605"/>
      <c r="N224" s="407"/>
      <c r="O224" s="407"/>
      <c r="P224" s="407"/>
      <c r="Q224" s="407"/>
      <c r="R224" s="407"/>
      <c r="S224" s="407"/>
      <c r="T224" s="407"/>
      <c r="U224" s="407"/>
      <c r="V224" s="407"/>
      <c r="W224" s="407"/>
      <c r="X224" s="407"/>
      <c r="Y224" s="407"/>
      <c r="Z224" s="407"/>
    </row>
    <row r="225" spans="1:26" ht="14.25" customHeight="1">
      <c r="A225" s="407"/>
      <c r="B225" s="407"/>
      <c r="C225" s="407"/>
      <c r="D225" s="407"/>
      <c r="E225" s="407"/>
      <c r="F225" s="407"/>
      <c r="G225" s="407"/>
      <c r="H225" s="407"/>
      <c r="I225" s="407"/>
      <c r="J225" s="407"/>
      <c r="K225" s="407"/>
      <c r="L225" s="407"/>
      <c r="M225" s="605"/>
      <c r="N225" s="407"/>
      <c r="O225" s="407"/>
      <c r="P225" s="407"/>
      <c r="Q225" s="407"/>
      <c r="R225" s="407"/>
      <c r="S225" s="407"/>
      <c r="T225" s="407"/>
      <c r="U225" s="407"/>
      <c r="V225" s="407"/>
      <c r="W225" s="407"/>
      <c r="X225" s="407"/>
      <c r="Y225" s="407"/>
      <c r="Z225" s="407"/>
    </row>
    <row r="226" spans="1:26" ht="14.25" customHeight="1">
      <c r="A226" s="407"/>
      <c r="B226" s="407"/>
      <c r="C226" s="407"/>
      <c r="D226" s="407"/>
      <c r="E226" s="407"/>
      <c r="F226" s="407"/>
      <c r="G226" s="407"/>
      <c r="H226" s="407"/>
      <c r="I226" s="407"/>
      <c r="J226" s="407"/>
      <c r="K226" s="407"/>
      <c r="L226" s="407"/>
      <c r="M226" s="605"/>
      <c r="N226" s="407"/>
      <c r="O226" s="407"/>
      <c r="P226" s="407"/>
      <c r="Q226" s="407"/>
      <c r="R226" s="407"/>
      <c r="S226" s="407"/>
      <c r="T226" s="407"/>
      <c r="U226" s="407"/>
      <c r="V226" s="407"/>
      <c r="W226" s="407"/>
      <c r="X226" s="407"/>
      <c r="Y226" s="407"/>
      <c r="Z226" s="407"/>
    </row>
    <row r="227" spans="1:26" ht="14.25" customHeight="1">
      <c r="A227" s="407"/>
      <c r="B227" s="407"/>
      <c r="C227" s="407"/>
      <c r="D227" s="407"/>
      <c r="E227" s="407"/>
      <c r="F227" s="407"/>
      <c r="G227" s="407"/>
      <c r="H227" s="407"/>
      <c r="I227" s="407"/>
      <c r="J227" s="407"/>
      <c r="K227" s="407"/>
      <c r="L227" s="407"/>
      <c r="M227" s="605"/>
      <c r="N227" s="407"/>
      <c r="O227" s="407"/>
      <c r="P227" s="407"/>
      <c r="Q227" s="407"/>
      <c r="R227" s="407"/>
      <c r="S227" s="407"/>
      <c r="T227" s="407"/>
      <c r="U227" s="407"/>
      <c r="V227" s="407"/>
      <c r="W227" s="407"/>
      <c r="X227" s="407"/>
      <c r="Y227" s="407"/>
      <c r="Z227" s="407"/>
    </row>
    <row r="228" spans="1:26" ht="14.25" customHeight="1">
      <c r="A228" s="407"/>
      <c r="B228" s="407"/>
      <c r="C228" s="407"/>
      <c r="D228" s="407"/>
      <c r="E228" s="407"/>
      <c r="F228" s="407"/>
      <c r="G228" s="407"/>
      <c r="H228" s="407"/>
      <c r="I228" s="407"/>
      <c r="J228" s="407"/>
      <c r="K228" s="407"/>
      <c r="L228" s="407"/>
      <c r="M228" s="605"/>
      <c r="N228" s="407"/>
      <c r="O228" s="407"/>
      <c r="P228" s="407"/>
      <c r="Q228" s="407"/>
      <c r="R228" s="407"/>
      <c r="S228" s="407"/>
      <c r="T228" s="407"/>
      <c r="U228" s="407"/>
      <c r="V228" s="407"/>
      <c r="W228" s="407"/>
      <c r="X228" s="407"/>
      <c r="Y228" s="407"/>
      <c r="Z228" s="407"/>
    </row>
    <row r="229" spans="1:26" ht="14.25" customHeight="1">
      <c r="A229" s="407"/>
      <c r="B229" s="407"/>
      <c r="C229" s="407"/>
      <c r="D229" s="407"/>
      <c r="E229" s="407"/>
      <c r="F229" s="407"/>
      <c r="G229" s="407"/>
      <c r="H229" s="407"/>
      <c r="I229" s="407"/>
      <c r="J229" s="407"/>
      <c r="K229" s="407"/>
      <c r="L229" s="407"/>
      <c r="M229" s="605"/>
      <c r="N229" s="407"/>
      <c r="O229" s="407"/>
      <c r="P229" s="407"/>
      <c r="Q229" s="407"/>
      <c r="R229" s="407"/>
      <c r="S229" s="407"/>
      <c r="T229" s="407"/>
      <c r="U229" s="407"/>
      <c r="V229" s="407"/>
      <c r="W229" s="407"/>
      <c r="X229" s="407"/>
      <c r="Y229" s="407"/>
      <c r="Z229" s="407"/>
    </row>
    <row r="230" spans="1:26" ht="14.25" customHeight="1">
      <c r="A230" s="407"/>
      <c r="B230" s="407"/>
      <c r="C230" s="407"/>
      <c r="D230" s="407"/>
      <c r="E230" s="407"/>
      <c r="F230" s="407"/>
      <c r="G230" s="407"/>
      <c r="H230" s="407"/>
      <c r="I230" s="407"/>
      <c r="J230" s="407"/>
      <c r="K230" s="407"/>
      <c r="L230" s="407"/>
      <c r="M230" s="605"/>
      <c r="N230" s="407"/>
      <c r="O230" s="407"/>
      <c r="P230" s="407"/>
      <c r="Q230" s="407"/>
      <c r="R230" s="407"/>
      <c r="S230" s="407"/>
      <c r="T230" s="407"/>
      <c r="U230" s="407"/>
      <c r="V230" s="407"/>
      <c r="W230" s="407"/>
      <c r="X230" s="407"/>
      <c r="Y230" s="407"/>
      <c r="Z230" s="407"/>
    </row>
    <row r="231" spans="1:26" ht="14.25" customHeight="1">
      <c r="A231" s="407"/>
      <c r="B231" s="407"/>
      <c r="C231" s="407"/>
      <c r="D231" s="407"/>
      <c r="E231" s="407"/>
      <c r="F231" s="407"/>
      <c r="G231" s="407"/>
      <c r="H231" s="407"/>
      <c r="I231" s="407"/>
      <c r="J231" s="407"/>
      <c r="K231" s="407"/>
      <c r="L231" s="407"/>
      <c r="M231" s="605"/>
      <c r="N231" s="407"/>
      <c r="O231" s="407"/>
      <c r="P231" s="407"/>
      <c r="Q231" s="407"/>
      <c r="R231" s="407"/>
      <c r="S231" s="407"/>
      <c r="T231" s="407"/>
      <c r="U231" s="407"/>
      <c r="V231" s="407"/>
      <c r="W231" s="407"/>
      <c r="X231" s="407"/>
      <c r="Y231" s="407"/>
      <c r="Z231" s="407"/>
    </row>
    <row r="232" spans="1:26" ht="14.25" customHeight="1">
      <c r="A232" s="407"/>
      <c r="B232" s="407"/>
      <c r="C232" s="407"/>
      <c r="D232" s="407"/>
      <c r="E232" s="407"/>
      <c r="F232" s="407"/>
      <c r="G232" s="407"/>
      <c r="H232" s="407"/>
      <c r="I232" s="407"/>
      <c r="J232" s="407"/>
      <c r="K232" s="407"/>
      <c r="L232" s="407"/>
      <c r="M232" s="605"/>
      <c r="N232" s="407"/>
      <c r="O232" s="407"/>
      <c r="P232" s="407"/>
      <c r="Q232" s="407"/>
      <c r="R232" s="407"/>
      <c r="S232" s="407"/>
      <c r="T232" s="407"/>
      <c r="U232" s="407"/>
      <c r="V232" s="407"/>
      <c r="W232" s="407"/>
      <c r="X232" s="407"/>
      <c r="Y232" s="407"/>
      <c r="Z232" s="407"/>
    </row>
    <row r="233" spans="1:26" ht="14.25" customHeight="1">
      <c r="A233" s="407"/>
      <c r="B233" s="407"/>
      <c r="C233" s="407"/>
      <c r="D233" s="407"/>
      <c r="E233" s="407"/>
      <c r="F233" s="407"/>
      <c r="G233" s="407"/>
      <c r="H233" s="407"/>
      <c r="I233" s="407"/>
      <c r="J233" s="407"/>
      <c r="K233" s="407"/>
      <c r="L233" s="407"/>
      <c r="M233" s="605"/>
      <c r="N233" s="407"/>
      <c r="O233" s="407"/>
      <c r="P233" s="407"/>
      <c r="Q233" s="407"/>
      <c r="R233" s="407"/>
      <c r="S233" s="407"/>
      <c r="T233" s="407"/>
      <c r="U233" s="407"/>
      <c r="V233" s="407"/>
      <c r="W233" s="407"/>
      <c r="X233" s="407"/>
      <c r="Y233" s="407"/>
      <c r="Z233" s="407"/>
    </row>
    <row r="234" spans="1:26" ht="14.25" customHeight="1">
      <c r="A234" s="407"/>
      <c r="B234" s="407"/>
      <c r="C234" s="407"/>
      <c r="D234" s="407"/>
      <c r="E234" s="407"/>
      <c r="F234" s="407"/>
      <c r="G234" s="407"/>
      <c r="H234" s="407"/>
      <c r="I234" s="407"/>
      <c r="J234" s="407"/>
      <c r="K234" s="407"/>
      <c r="L234" s="407"/>
      <c r="M234" s="605"/>
      <c r="N234" s="407"/>
      <c r="O234" s="407"/>
      <c r="P234" s="407"/>
      <c r="Q234" s="407"/>
      <c r="R234" s="407"/>
      <c r="S234" s="407"/>
      <c r="T234" s="407"/>
      <c r="U234" s="407"/>
      <c r="V234" s="407"/>
      <c r="W234" s="407"/>
      <c r="X234" s="407"/>
      <c r="Y234" s="407"/>
      <c r="Z234" s="407"/>
    </row>
    <row r="235" spans="1:26" ht="14.25" customHeight="1">
      <c r="A235" s="407"/>
      <c r="B235" s="407"/>
      <c r="C235" s="407"/>
      <c r="D235" s="407"/>
      <c r="E235" s="407"/>
      <c r="F235" s="407"/>
      <c r="G235" s="407"/>
      <c r="H235" s="407"/>
      <c r="I235" s="407"/>
      <c r="J235" s="407"/>
      <c r="K235" s="407"/>
      <c r="L235" s="407"/>
      <c r="M235" s="605"/>
      <c r="N235" s="407"/>
      <c r="O235" s="407"/>
      <c r="P235" s="407"/>
      <c r="Q235" s="407"/>
      <c r="R235" s="407"/>
      <c r="S235" s="407"/>
      <c r="T235" s="407"/>
      <c r="U235" s="407"/>
      <c r="V235" s="407"/>
      <c r="W235" s="407"/>
      <c r="X235" s="407"/>
      <c r="Y235" s="407"/>
      <c r="Z235" s="407"/>
    </row>
    <row r="236" spans="1:26" ht="14.25" customHeight="1">
      <c r="A236" s="407"/>
      <c r="B236" s="407"/>
      <c r="C236" s="407"/>
      <c r="D236" s="407"/>
      <c r="E236" s="407"/>
      <c r="F236" s="407"/>
      <c r="G236" s="407"/>
      <c r="H236" s="407"/>
      <c r="I236" s="407"/>
      <c r="J236" s="407"/>
      <c r="K236" s="407"/>
      <c r="L236" s="407"/>
      <c r="M236" s="605"/>
      <c r="N236" s="407"/>
      <c r="O236" s="407"/>
      <c r="P236" s="407"/>
      <c r="Q236" s="407"/>
      <c r="R236" s="407"/>
      <c r="S236" s="407"/>
      <c r="T236" s="407"/>
      <c r="U236" s="407"/>
      <c r="V236" s="407"/>
      <c r="W236" s="407"/>
      <c r="X236" s="407"/>
      <c r="Y236" s="407"/>
      <c r="Z236" s="407"/>
    </row>
    <row r="237" spans="1:26" ht="14.25" customHeight="1">
      <c r="A237" s="407"/>
      <c r="B237" s="407"/>
      <c r="C237" s="407"/>
      <c r="D237" s="407"/>
      <c r="E237" s="407"/>
      <c r="F237" s="407"/>
      <c r="G237" s="407"/>
      <c r="H237" s="407"/>
      <c r="I237" s="407"/>
      <c r="J237" s="407"/>
      <c r="K237" s="407"/>
      <c r="L237" s="407"/>
      <c r="M237" s="605"/>
      <c r="N237" s="407"/>
      <c r="O237" s="407"/>
      <c r="P237" s="407"/>
      <c r="Q237" s="407"/>
      <c r="R237" s="407"/>
      <c r="S237" s="407"/>
      <c r="T237" s="407"/>
      <c r="U237" s="407"/>
      <c r="V237" s="407"/>
      <c r="W237" s="407"/>
      <c r="X237" s="407"/>
      <c r="Y237" s="407"/>
      <c r="Z237" s="407"/>
    </row>
    <row r="238" spans="1:26" ht="14.25" customHeight="1">
      <c r="A238" s="407"/>
      <c r="B238" s="407"/>
      <c r="C238" s="407"/>
      <c r="D238" s="407"/>
      <c r="E238" s="407"/>
      <c r="F238" s="407"/>
      <c r="G238" s="407"/>
      <c r="H238" s="407"/>
      <c r="I238" s="407"/>
      <c r="J238" s="407"/>
      <c r="K238" s="407"/>
      <c r="L238" s="407"/>
      <c r="M238" s="605"/>
      <c r="N238" s="407"/>
      <c r="O238" s="407"/>
      <c r="P238" s="407"/>
      <c r="Q238" s="407"/>
      <c r="R238" s="407"/>
      <c r="S238" s="407"/>
      <c r="T238" s="407"/>
      <c r="U238" s="407"/>
      <c r="V238" s="407"/>
      <c r="W238" s="407"/>
      <c r="X238" s="407"/>
      <c r="Y238" s="407"/>
      <c r="Z238" s="407"/>
    </row>
    <row r="239" spans="1:26" ht="14.25" customHeight="1">
      <c r="A239" s="407"/>
      <c r="B239" s="407"/>
      <c r="C239" s="407"/>
      <c r="D239" s="407"/>
      <c r="E239" s="407"/>
      <c r="F239" s="407"/>
      <c r="G239" s="407"/>
      <c r="H239" s="407"/>
      <c r="I239" s="407"/>
      <c r="J239" s="407"/>
      <c r="K239" s="407"/>
      <c r="L239" s="407"/>
      <c r="M239" s="605"/>
      <c r="N239" s="407"/>
      <c r="O239" s="407"/>
      <c r="P239" s="407"/>
      <c r="Q239" s="407"/>
      <c r="R239" s="407"/>
      <c r="S239" s="407"/>
      <c r="T239" s="407"/>
      <c r="U239" s="407"/>
      <c r="V239" s="407"/>
      <c r="W239" s="407"/>
      <c r="X239" s="407"/>
      <c r="Y239" s="407"/>
      <c r="Z239" s="407"/>
    </row>
    <row r="240" spans="1:26" ht="14.25" customHeight="1">
      <c r="A240" s="407"/>
      <c r="B240" s="407"/>
      <c r="C240" s="407"/>
      <c r="D240" s="407"/>
      <c r="E240" s="407"/>
      <c r="F240" s="407"/>
      <c r="G240" s="407"/>
      <c r="H240" s="407"/>
      <c r="I240" s="407"/>
      <c r="J240" s="407"/>
      <c r="K240" s="407"/>
      <c r="L240" s="407"/>
      <c r="M240" s="605"/>
      <c r="N240" s="407"/>
      <c r="O240" s="407"/>
      <c r="P240" s="407"/>
      <c r="Q240" s="407"/>
      <c r="R240" s="407"/>
      <c r="S240" s="407"/>
      <c r="T240" s="407"/>
      <c r="U240" s="407"/>
      <c r="V240" s="407"/>
      <c r="W240" s="407"/>
      <c r="X240" s="407"/>
      <c r="Y240" s="407"/>
      <c r="Z240" s="407"/>
    </row>
    <row r="241" spans="1:26" ht="14.25" customHeight="1">
      <c r="A241" s="407"/>
      <c r="B241" s="407"/>
      <c r="C241" s="407"/>
      <c r="D241" s="407"/>
      <c r="E241" s="407"/>
      <c r="F241" s="407"/>
      <c r="G241" s="407"/>
      <c r="H241" s="407"/>
      <c r="I241" s="407"/>
      <c r="J241" s="407"/>
      <c r="K241" s="407"/>
      <c r="L241" s="407"/>
      <c r="M241" s="605"/>
      <c r="N241" s="407"/>
      <c r="O241" s="407"/>
      <c r="P241" s="407"/>
      <c r="Q241" s="407"/>
      <c r="R241" s="407"/>
      <c r="S241" s="407"/>
      <c r="T241" s="407"/>
      <c r="U241" s="407"/>
      <c r="V241" s="407"/>
      <c r="W241" s="407"/>
      <c r="X241" s="407"/>
      <c r="Y241" s="407"/>
      <c r="Z241" s="407"/>
    </row>
    <row r="242" spans="1:26" ht="14.25" customHeight="1">
      <c r="A242" s="407"/>
      <c r="B242" s="407"/>
      <c r="C242" s="407"/>
      <c r="D242" s="407"/>
      <c r="E242" s="407"/>
      <c r="F242" s="407"/>
      <c r="G242" s="407"/>
      <c r="H242" s="407"/>
      <c r="I242" s="407"/>
      <c r="J242" s="407"/>
      <c r="K242" s="407"/>
      <c r="L242" s="407"/>
      <c r="M242" s="605"/>
      <c r="N242" s="407"/>
      <c r="O242" s="407"/>
      <c r="P242" s="407"/>
      <c r="Q242" s="407"/>
      <c r="R242" s="407"/>
      <c r="S242" s="407"/>
      <c r="T242" s="407"/>
      <c r="U242" s="407"/>
      <c r="V242" s="407"/>
      <c r="W242" s="407"/>
      <c r="X242" s="407"/>
      <c r="Y242" s="407"/>
      <c r="Z242" s="407"/>
    </row>
    <row r="243" spans="1:26" ht="14.25" customHeight="1">
      <c r="A243" s="407"/>
      <c r="B243" s="407"/>
      <c r="C243" s="407"/>
      <c r="D243" s="407"/>
      <c r="E243" s="407"/>
      <c r="F243" s="407"/>
      <c r="G243" s="407"/>
      <c r="H243" s="407"/>
      <c r="I243" s="407"/>
      <c r="J243" s="407"/>
      <c r="K243" s="407"/>
      <c r="L243" s="407"/>
      <c r="M243" s="605"/>
      <c r="N243" s="407"/>
      <c r="O243" s="407"/>
      <c r="P243" s="407"/>
      <c r="Q243" s="407"/>
      <c r="R243" s="407"/>
      <c r="S243" s="407"/>
      <c r="T243" s="407"/>
      <c r="U243" s="407"/>
      <c r="V243" s="407"/>
      <c r="W243" s="407"/>
      <c r="X243" s="407"/>
      <c r="Y243" s="407"/>
      <c r="Z243" s="407"/>
    </row>
    <row r="244" spans="1:26" ht="14.25" customHeight="1">
      <c r="A244" s="407"/>
      <c r="B244" s="407"/>
      <c r="C244" s="407"/>
      <c r="D244" s="407"/>
      <c r="E244" s="407"/>
      <c r="F244" s="407"/>
      <c r="G244" s="407"/>
      <c r="H244" s="407"/>
      <c r="I244" s="407"/>
      <c r="J244" s="407"/>
      <c r="K244" s="407"/>
      <c r="L244" s="407"/>
      <c r="M244" s="605"/>
      <c r="N244" s="407"/>
      <c r="O244" s="407"/>
      <c r="P244" s="407"/>
      <c r="Q244" s="407"/>
      <c r="R244" s="407"/>
      <c r="S244" s="407"/>
      <c r="T244" s="407"/>
      <c r="U244" s="407"/>
      <c r="V244" s="407"/>
      <c r="W244" s="407"/>
      <c r="X244" s="407"/>
      <c r="Y244" s="407"/>
      <c r="Z244" s="407"/>
    </row>
    <row r="245" spans="1:26" ht="14.25" customHeight="1">
      <c r="A245" s="407"/>
      <c r="B245" s="407"/>
      <c r="C245" s="407"/>
      <c r="D245" s="407"/>
      <c r="E245" s="407"/>
      <c r="F245" s="407"/>
      <c r="G245" s="407"/>
      <c r="H245" s="407"/>
      <c r="I245" s="407"/>
      <c r="J245" s="407"/>
      <c r="K245" s="407"/>
      <c r="L245" s="407"/>
      <c r="M245" s="605"/>
      <c r="N245" s="407"/>
      <c r="O245" s="407"/>
      <c r="P245" s="407"/>
      <c r="Q245" s="407"/>
      <c r="R245" s="407"/>
      <c r="S245" s="407"/>
      <c r="T245" s="407"/>
      <c r="U245" s="407"/>
      <c r="V245" s="407"/>
      <c r="W245" s="407"/>
      <c r="X245" s="407"/>
      <c r="Y245" s="407"/>
      <c r="Z245" s="407"/>
    </row>
    <row r="246" spans="1:26" ht="14.25" customHeight="1">
      <c r="A246" s="407"/>
      <c r="B246" s="407"/>
      <c r="C246" s="407"/>
      <c r="D246" s="407"/>
      <c r="E246" s="407"/>
      <c r="F246" s="407"/>
      <c r="G246" s="407"/>
      <c r="H246" s="407"/>
      <c r="I246" s="407"/>
      <c r="J246" s="407"/>
      <c r="K246" s="407"/>
      <c r="L246" s="407"/>
      <c r="M246" s="605"/>
      <c r="N246" s="407"/>
      <c r="O246" s="407"/>
      <c r="P246" s="407"/>
      <c r="Q246" s="407"/>
      <c r="R246" s="407"/>
      <c r="S246" s="407"/>
      <c r="T246" s="407"/>
      <c r="U246" s="407"/>
      <c r="V246" s="407"/>
      <c r="W246" s="407"/>
      <c r="X246" s="407"/>
      <c r="Y246" s="407"/>
      <c r="Z246" s="407"/>
    </row>
    <row r="247" spans="1:26" ht="14.25" customHeight="1">
      <c r="A247" s="407"/>
      <c r="B247" s="407"/>
      <c r="C247" s="407"/>
      <c r="D247" s="407"/>
      <c r="E247" s="407"/>
      <c r="F247" s="407"/>
      <c r="G247" s="407"/>
      <c r="H247" s="407"/>
      <c r="I247" s="407"/>
      <c r="J247" s="407"/>
      <c r="K247" s="407"/>
      <c r="L247" s="407"/>
      <c r="M247" s="605"/>
      <c r="N247" s="407"/>
      <c r="O247" s="407"/>
      <c r="P247" s="407"/>
      <c r="Q247" s="407"/>
      <c r="R247" s="407"/>
      <c r="S247" s="407"/>
      <c r="T247" s="407"/>
      <c r="U247" s="407"/>
      <c r="V247" s="407"/>
      <c r="W247" s="407"/>
      <c r="X247" s="407"/>
      <c r="Y247" s="407"/>
      <c r="Z247" s="407"/>
    </row>
    <row r="248" spans="1:26" ht="14.25" customHeight="1">
      <c r="A248" s="407"/>
      <c r="B248" s="407"/>
      <c r="C248" s="407"/>
      <c r="D248" s="407"/>
      <c r="E248" s="407"/>
      <c r="F248" s="407"/>
      <c r="G248" s="407"/>
      <c r="H248" s="407"/>
      <c r="I248" s="407"/>
      <c r="J248" s="407"/>
      <c r="K248" s="407"/>
      <c r="L248" s="407"/>
      <c r="M248" s="605"/>
      <c r="N248" s="407"/>
      <c r="O248" s="407"/>
      <c r="P248" s="407"/>
      <c r="Q248" s="407"/>
      <c r="R248" s="407"/>
      <c r="S248" s="407"/>
      <c r="T248" s="407"/>
      <c r="U248" s="407"/>
      <c r="V248" s="407"/>
      <c r="W248" s="407"/>
      <c r="X248" s="407"/>
      <c r="Y248" s="407"/>
      <c r="Z248" s="407"/>
    </row>
    <row r="249" spans="1:26" ht="14.25" customHeight="1">
      <c r="A249" s="407"/>
      <c r="B249" s="407"/>
      <c r="C249" s="407"/>
      <c r="D249" s="407"/>
      <c r="E249" s="407"/>
      <c r="F249" s="407"/>
      <c r="G249" s="407"/>
      <c r="H249" s="407"/>
      <c r="I249" s="407"/>
      <c r="J249" s="407"/>
      <c r="K249" s="407"/>
      <c r="L249" s="407"/>
      <c r="M249" s="605"/>
      <c r="N249" s="407"/>
      <c r="O249" s="407"/>
      <c r="P249" s="407"/>
      <c r="Q249" s="407"/>
      <c r="R249" s="407"/>
      <c r="S249" s="407"/>
      <c r="T249" s="407"/>
      <c r="U249" s="407"/>
      <c r="V249" s="407"/>
      <c r="W249" s="407"/>
      <c r="X249" s="407"/>
      <c r="Y249" s="407"/>
      <c r="Z249" s="407"/>
    </row>
    <row r="250" spans="1:26" ht="14.25" customHeight="1">
      <c r="A250" s="407"/>
      <c r="B250" s="407"/>
      <c r="C250" s="407"/>
      <c r="D250" s="407"/>
      <c r="E250" s="407"/>
      <c r="F250" s="407"/>
      <c r="G250" s="407"/>
      <c r="H250" s="407"/>
      <c r="I250" s="407"/>
      <c r="J250" s="407"/>
      <c r="K250" s="407"/>
      <c r="L250" s="407"/>
      <c r="M250" s="605"/>
      <c r="N250" s="407"/>
      <c r="O250" s="407"/>
      <c r="P250" s="407"/>
      <c r="Q250" s="407"/>
      <c r="R250" s="407"/>
      <c r="S250" s="407"/>
      <c r="T250" s="407"/>
      <c r="U250" s="407"/>
      <c r="V250" s="407"/>
      <c r="W250" s="407"/>
      <c r="X250" s="407"/>
      <c r="Y250" s="407"/>
      <c r="Z250" s="407"/>
    </row>
    <row r="251" spans="1:26" ht="14.25" customHeight="1">
      <c r="A251" s="407"/>
      <c r="B251" s="407"/>
      <c r="C251" s="407"/>
      <c r="D251" s="407"/>
      <c r="E251" s="407"/>
      <c r="F251" s="407"/>
      <c r="G251" s="407"/>
      <c r="H251" s="407"/>
      <c r="I251" s="407"/>
      <c r="J251" s="407"/>
      <c r="K251" s="407"/>
      <c r="L251" s="407"/>
      <c r="M251" s="605"/>
      <c r="N251" s="407"/>
      <c r="O251" s="407"/>
      <c r="P251" s="407"/>
      <c r="Q251" s="407"/>
      <c r="R251" s="407"/>
      <c r="S251" s="407"/>
      <c r="T251" s="407"/>
      <c r="U251" s="407"/>
      <c r="V251" s="407"/>
      <c r="W251" s="407"/>
      <c r="X251" s="407"/>
      <c r="Y251" s="407"/>
      <c r="Z251" s="407"/>
    </row>
    <row r="252" spans="1:26" ht="14.25" customHeight="1">
      <c r="A252" s="407"/>
      <c r="B252" s="407"/>
      <c r="C252" s="407"/>
      <c r="D252" s="407"/>
      <c r="E252" s="407"/>
      <c r="F252" s="407"/>
      <c r="G252" s="407"/>
      <c r="H252" s="407"/>
      <c r="I252" s="407"/>
      <c r="J252" s="407"/>
      <c r="K252" s="407"/>
      <c r="L252" s="407"/>
      <c r="M252" s="605"/>
      <c r="N252" s="407"/>
      <c r="O252" s="407"/>
      <c r="P252" s="407"/>
      <c r="Q252" s="407"/>
      <c r="R252" s="407"/>
      <c r="S252" s="407"/>
      <c r="T252" s="407"/>
      <c r="U252" s="407"/>
      <c r="V252" s="407"/>
      <c r="W252" s="407"/>
      <c r="X252" s="407"/>
      <c r="Y252" s="407"/>
      <c r="Z252" s="407"/>
    </row>
    <row r="253" spans="1:26" ht="14.25" customHeight="1">
      <c r="A253" s="407"/>
      <c r="B253" s="407"/>
      <c r="C253" s="407"/>
      <c r="D253" s="407"/>
      <c r="E253" s="407"/>
      <c r="F253" s="407"/>
      <c r="G253" s="407"/>
      <c r="H253" s="407"/>
      <c r="I253" s="407"/>
      <c r="J253" s="407"/>
      <c r="K253" s="407"/>
      <c r="L253" s="407"/>
      <c r="M253" s="605"/>
      <c r="N253" s="407"/>
      <c r="O253" s="407"/>
      <c r="P253" s="407"/>
      <c r="Q253" s="407"/>
      <c r="R253" s="407"/>
      <c r="S253" s="407"/>
      <c r="T253" s="407"/>
      <c r="U253" s="407"/>
      <c r="V253" s="407"/>
      <c r="W253" s="407"/>
      <c r="X253" s="407"/>
      <c r="Y253" s="407"/>
      <c r="Z253" s="407"/>
    </row>
    <row r="254" spans="1:26" ht="14.25" customHeight="1">
      <c r="A254" s="407"/>
      <c r="B254" s="407"/>
      <c r="C254" s="407"/>
      <c r="D254" s="407"/>
      <c r="E254" s="407"/>
      <c r="F254" s="407"/>
      <c r="G254" s="407"/>
      <c r="H254" s="407"/>
      <c r="I254" s="407"/>
      <c r="J254" s="407"/>
      <c r="K254" s="407"/>
      <c r="L254" s="407"/>
      <c r="M254" s="605"/>
      <c r="N254" s="407"/>
      <c r="O254" s="407"/>
      <c r="P254" s="407"/>
      <c r="Q254" s="407"/>
      <c r="R254" s="407"/>
      <c r="S254" s="407"/>
      <c r="T254" s="407"/>
      <c r="U254" s="407"/>
      <c r="V254" s="407"/>
      <c r="W254" s="407"/>
      <c r="X254" s="407"/>
      <c r="Y254" s="407"/>
      <c r="Z254" s="407"/>
    </row>
    <row r="255" spans="1:26" ht="14.25" customHeight="1">
      <c r="A255" s="407"/>
      <c r="B255" s="407"/>
      <c r="C255" s="407"/>
      <c r="D255" s="407"/>
      <c r="E255" s="407"/>
      <c r="F255" s="407"/>
      <c r="G255" s="407"/>
      <c r="H255" s="407"/>
      <c r="I255" s="407"/>
      <c r="J255" s="407"/>
      <c r="K255" s="407"/>
      <c r="L255" s="407"/>
      <c r="M255" s="605"/>
      <c r="N255" s="407"/>
      <c r="O255" s="407"/>
      <c r="P255" s="407"/>
      <c r="Q255" s="407"/>
      <c r="R255" s="407"/>
      <c r="S255" s="407"/>
      <c r="T255" s="407"/>
      <c r="U255" s="407"/>
      <c r="V255" s="407"/>
      <c r="W255" s="407"/>
      <c r="X255" s="407"/>
      <c r="Y255" s="407"/>
      <c r="Z255" s="407"/>
    </row>
    <row r="256" spans="1:26" ht="14.25" customHeight="1">
      <c r="A256" s="407"/>
      <c r="B256" s="407"/>
      <c r="C256" s="407"/>
      <c r="D256" s="407"/>
      <c r="E256" s="407"/>
      <c r="F256" s="407"/>
      <c r="G256" s="407"/>
      <c r="H256" s="407"/>
      <c r="I256" s="407"/>
      <c r="J256" s="407"/>
      <c r="K256" s="407"/>
      <c r="L256" s="407"/>
      <c r="M256" s="605"/>
      <c r="N256" s="407"/>
      <c r="O256" s="407"/>
      <c r="P256" s="407"/>
      <c r="Q256" s="407"/>
      <c r="R256" s="407"/>
      <c r="S256" s="407"/>
      <c r="T256" s="407"/>
      <c r="U256" s="407"/>
      <c r="V256" s="407"/>
      <c r="W256" s="407"/>
      <c r="X256" s="407"/>
      <c r="Y256" s="407"/>
      <c r="Z256" s="407"/>
    </row>
    <row r="257" spans="1:26" ht="14.25" customHeight="1">
      <c r="A257" s="407"/>
      <c r="B257" s="407"/>
      <c r="C257" s="407"/>
      <c r="D257" s="407"/>
      <c r="E257" s="407"/>
      <c r="F257" s="407"/>
      <c r="G257" s="407"/>
      <c r="H257" s="407"/>
      <c r="I257" s="407"/>
      <c r="J257" s="407"/>
      <c r="K257" s="407"/>
      <c r="L257" s="407"/>
      <c r="M257" s="605"/>
      <c r="N257" s="407"/>
      <c r="O257" s="407"/>
      <c r="P257" s="407"/>
      <c r="Q257" s="407"/>
      <c r="R257" s="407"/>
      <c r="S257" s="407"/>
      <c r="T257" s="407"/>
      <c r="U257" s="407"/>
      <c r="V257" s="407"/>
      <c r="W257" s="407"/>
      <c r="X257" s="407"/>
      <c r="Y257" s="407"/>
      <c r="Z257" s="407"/>
    </row>
    <row r="258" spans="1:26" ht="14.25" customHeight="1">
      <c r="A258" s="407"/>
      <c r="B258" s="407"/>
      <c r="C258" s="407"/>
      <c r="D258" s="407"/>
      <c r="E258" s="407"/>
      <c r="F258" s="407"/>
      <c r="G258" s="407"/>
      <c r="H258" s="407"/>
      <c r="I258" s="407"/>
      <c r="J258" s="407"/>
      <c r="K258" s="407"/>
      <c r="L258" s="407"/>
      <c r="M258" s="605"/>
      <c r="N258" s="407"/>
      <c r="O258" s="407"/>
      <c r="P258" s="407"/>
      <c r="Q258" s="407"/>
      <c r="R258" s="407"/>
      <c r="S258" s="407"/>
      <c r="T258" s="407"/>
      <c r="U258" s="407"/>
      <c r="V258" s="407"/>
      <c r="W258" s="407"/>
      <c r="X258" s="407"/>
      <c r="Y258" s="407"/>
      <c r="Z258" s="407"/>
    </row>
    <row r="259" spans="1:26" ht="14.25" customHeight="1">
      <c r="A259" s="407"/>
      <c r="B259" s="407"/>
      <c r="C259" s="407"/>
      <c r="D259" s="407"/>
      <c r="E259" s="407"/>
      <c r="F259" s="407"/>
      <c r="G259" s="407"/>
      <c r="H259" s="407"/>
      <c r="I259" s="407"/>
      <c r="J259" s="407"/>
      <c r="K259" s="407"/>
      <c r="L259" s="407"/>
      <c r="M259" s="605"/>
      <c r="N259" s="407"/>
      <c r="O259" s="407"/>
      <c r="P259" s="407"/>
      <c r="Q259" s="407"/>
      <c r="R259" s="407"/>
      <c r="S259" s="407"/>
      <c r="T259" s="407"/>
      <c r="U259" s="407"/>
      <c r="V259" s="407"/>
      <c r="W259" s="407"/>
      <c r="X259" s="407"/>
      <c r="Y259" s="407"/>
      <c r="Z259" s="407"/>
    </row>
    <row r="260" spans="1:26" ht="14.25" customHeight="1">
      <c r="A260" s="407"/>
      <c r="B260" s="407"/>
      <c r="C260" s="407"/>
      <c r="D260" s="407"/>
      <c r="E260" s="407"/>
      <c r="F260" s="407"/>
      <c r="G260" s="407"/>
      <c r="H260" s="407"/>
      <c r="I260" s="407"/>
      <c r="J260" s="407"/>
      <c r="K260" s="407"/>
      <c r="L260" s="407"/>
      <c r="M260" s="605"/>
      <c r="N260" s="407"/>
      <c r="O260" s="407"/>
      <c r="P260" s="407"/>
      <c r="Q260" s="407"/>
      <c r="R260" s="407"/>
      <c r="S260" s="407"/>
      <c r="T260" s="407"/>
      <c r="U260" s="407"/>
      <c r="V260" s="407"/>
      <c r="W260" s="407"/>
      <c r="X260" s="407"/>
      <c r="Y260" s="407"/>
      <c r="Z260" s="407"/>
    </row>
    <row r="261" spans="1:26" ht="14.25" customHeight="1">
      <c r="A261" s="407"/>
      <c r="B261" s="407"/>
      <c r="C261" s="407"/>
      <c r="D261" s="407"/>
      <c r="E261" s="407"/>
      <c r="F261" s="407"/>
      <c r="G261" s="407"/>
      <c r="H261" s="407"/>
      <c r="I261" s="407"/>
      <c r="J261" s="407"/>
      <c r="K261" s="407"/>
      <c r="L261" s="407"/>
      <c r="M261" s="605"/>
      <c r="N261" s="407"/>
      <c r="O261" s="407"/>
      <c r="P261" s="407"/>
      <c r="Q261" s="407"/>
      <c r="R261" s="407"/>
      <c r="S261" s="407"/>
      <c r="T261" s="407"/>
      <c r="U261" s="407"/>
      <c r="V261" s="407"/>
      <c r="W261" s="407"/>
      <c r="X261" s="407"/>
      <c r="Y261" s="407"/>
      <c r="Z261" s="407"/>
    </row>
    <row r="262" spans="1:26" ht="14.25" customHeight="1">
      <c r="A262" s="407"/>
      <c r="B262" s="407"/>
      <c r="C262" s="407"/>
      <c r="D262" s="407"/>
      <c r="E262" s="407"/>
      <c r="F262" s="407"/>
      <c r="G262" s="407"/>
      <c r="H262" s="407"/>
      <c r="I262" s="407"/>
      <c r="J262" s="407"/>
      <c r="K262" s="407"/>
      <c r="L262" s="407"/>
      <c r="M262" s="605"/>
      <c r="N262" s="407"/>
      <c r="O262" s="407"/>
      <c r="P262" s="407"/>
      <c r="Q262" s="407"/>
      <c r="R262" s="407"/>
      <c r="S262" s="407"/>
      <c r="T262" s="407"/>
      <c r="U262" s="407"/>
      <c r="V262" s="407"/>
      <c r="W262" s="407"/>
      <c r="X262" s="407"/>
      <c r="Y262" s="407"/>
      <c r="Z262" s="407"/>
    </row>
    <row r="263" spans="1:26" ht="14.25" customHeight="1">
      <c r="A263" s="407"/>
      <c r="B263" s="407"/>
      <c r="C263" s="407"/>
      <c r="D263" s="407"/>
      <c r="E263" s="407"/>
      <c r="F263" s="407"/>
      <c r="G263" s="407"/>
      <c r="H263" s="407"/>
      <c r="I263" s="407"/>
      <c r="J263" s="407"/>
      <c r="K263" s="407"/>
      <c r="L263" s="407"/>
      <c r="M263" s="605"/>
      <c r="N263" s="407"/>
      <c r="O263" s="407"/>
      <c r="P263" s="407"/>
      <c r="Q263" s="407"/>
      <c r="R263" s="407"/>
      <c r="S263" s="407"/>
      <c r="T263" s="407"/>
      <c r="U263" s="407"/>
      <c r="V263" s="407"/>
      <c r="W263" s="407"/>
      <c r="X263" s="407"/>
      <c r="Y263" s="407"/>
      <c r="Z263" s="407"/>
    </row>
    <row r="264" spans="1:26" ht="14.25" customHeight="1">
      <c r="A264" s="407"/>
      <c r="B264" s="407"/>
      <c r="C264" s="407"/>
      <c r="D264" s="407"/>
      <c r="E264" s="407"/>
      <c r="F264" s="407"/>
      <c r="G264" s="407"/>
      <c r="H264" s="407"/>
      <c r="I264" s="407"/>
      <c r="J264" s="407"/>
      <c r="K264" s="407"/>
      <c r="L264" s="407"/>
      <c r="M264" s="605"/>
      <c r="N264" s="407"/>
      <c r="O264" s="407"/>
      <c r="P264" s="407"/>
      <c r="Q264" s="407"/>
      <c r="R264" s="407"/>
      <c r="S264" s="407"/>
      <c r="T264" s="407"/>
      <c r="U264" s="407"/>
      <c r="V264" s="407"/>
      <c r="W264" s="407"/>
      <c r="X264" s="407"/>
      <c r="Y264" s="407"/>
      <c r="Z264" s="407"/>
    </row>
    <row r="265" spans="1:26" ht="14.25" customHeight="1">
      <c r="A265" s="407"/>
      <c r="B265" s="407"/>
      <c r="C265" s="407"/>
      <c r="D265" s="407"/>
      <c r="E265" s="407"/>
      <c r="F265" s="407"/>
      <c r="G265" s="407"/>
      <c r="H265" s="407"/>
      <c r="I265" s="407"/>
      <c r="J265" s="407"/>
      <c r="K265" s="407"/>
      <c r="L265" s="407"/>
      <c r="M265" s="605"/>
      <c r="N265" s="407"/>
      <c r="O265" s="407"/>
      <c r="P265" s="407"/>
      <c r="Q265" s="407"/>
      <c r="R265" s="407"/>
      <c r="S265" s="407"/>
      <c r="T265" s="407"/>
      <c r="U265" s="407"/>
      <c r="V265" s="407"/>
      <c r="W265" s="407"/>
      <c r="X265" s="407"/>
      <c r="Y265" s="407"/>
      <c r="Z265" s="407"/>
    </row>
    <row r="266" spans="1:26" ht="14.25" customHeight="1">
      <c r="A266" s="407"/>
      <c r="B266" s="407"/>
      <c r="C266" s="407"/>
      <c r="D266" s="407"/>
      <c r="E266" s="407"/>
      <c r="F266" s="407"/>
      <c r="G266" s="407"/>
      <c r="H266" s="407"/>
      <c r="I266" s="407"/>
      <c r="J266" s="407"/>
      <c r="K266" s="407"/>
      <c r="L266" s="407"/>
      <c r="M266" s="605"/>
      <c r="N266" s="407"/>
      <c r="O266" s="407"/>
      <c r="P266" s="407"/>
      <c r="Q266" s="407"/>
      <c r="R266" s="407"/>
      <c r="S266" s="407"/>
      <c r="T266" s="407"/>
      <c r="U266" s="407"/>
      <c r="V266" s="407"/>
      <c r="W266" s="407"/>
      <c r="X266" s="407"/>
      <c r="Y266" s="407"/>
      <c r="Z266" s="407"/>
    </row>
    <row r="267" spans="1:26" ht="14.25" customHeight="1">
      <c r="A267" s="407"/>
      <c r="B267" s="407"/>
      <c r="C267" s="407"/>
      <c r="D267" s="407"/>
      <c r="E267" s="407"/>
      <c r="F267" s="407"/>
      <c r="G267" s="407"/>
      <c r="H267" s="407"/>
      <c r="I267" s="407"/>
      <c r="J267" s="407"/>
      <c r="K267" s="407"/>
      <c r="L267" s="407"/>
      <c r="M267" s="605"/>
      <c r="N267" s="407"/>
      <c r="O267" s="407"/>
      <c r="P267" s="407"/>
      <c r="Q267" s="407"/>
      <c r="R267" s="407"/>
      <c r="S267" s="407"/>
      <c r="T267" s="407"/>
      <c r="U267" s="407"/>
      <c r="V267" s="407"/>
      <c r="W267" s="407"/>
      <c r="X267" s="407"/>
      <c r="Y267" s="407"/>
      <c r="Z267" s="407"/>
    </row>
    <row r="268" spans="1:26" ht="14.25" customHeight="1">
      <c r="A268" s="407"/>
      <c r="B268" s="407"/>
      <c r="C268" s="407"/>
      <c r="D268" s="407"/>
      <c r="E268" s="407"/>
      <c r="F268" s="407"/>
      <c r="G268" s="407"/>
      <c r="H268" s="407"/>
      <c r="I268" s="407"/>
      <c r="J268" s="407"/>
      <c r="K268" s="407"/>
      <c r="L268" s="407"/>
      <c r="M268" s="605"/>
      <c r="N268" s="407"/>
      <c r="O268" s="407"/>
      <c r="P268" s="407"/>
      <c r="Q268" s="407"/>
      <c r="R268" s="407"/>
      <c r="S268" s="407"/>
      <c r="T268" s="407"/>
      <c r="U268" s="407"/>
      <c r="V268" s="407"/>
      <c r="W268" s="407"/>
      <c r="X268" s="407"/>
      <c r="Y268" s="407"/>
      <c r="Z268" s="407"/>
    </row>
    <row r="269" spans="1:26" ht="14.25" customHeight="1">
      <c r="A269" s="407"/>
      <c r="B269" s="407"/>
      <c r="C269" s="407"/>
      <c r="D269" s="407"/>
      <c r="E269" s="407"/>
      <c r="F269" s="407"/>
      <c r="G269" s="407"/>
      <c r="H269" s="407"/>
      <c r="I269" s="407"/>
      <c r="J269" s="407"/>
      <c r="K269" s="407"/>
      <c r="L269" s="407"/>
      <c r="M269" s="605"/>
      <c r="N269" s="407"/>
      <c r="O269" s="407"/>
      <c r="P269" s="407"/>
      <c r="Q269" s="407"/>
      <c r="R269" s="407"/>
      <c r="S269" s="407"/>
      <c r="T269" s="407"/>
      <c r="U269" s="407"/>
      <c r="V269" s="407"/>
      <c r="W269" s="407"/>
      <c r="X269" s="407"/>
      <c r="Y269" s="407"/>
      <c r="Z269" s="407"/>
    </row>
    <row r="270" spans="1:26" ht="14.25" customHeight="1">
      <c r="A270" s="407"/>
      <c r="B270" s="407"/>
      <c r="C270" s="407"/>
      <c r="D270" s="407"/>
      <c r="E270" s="407"/>
      <c r="F270" s="407"/>
      <c r="G270" s="407"/>
      <c r="H270" s="407"/>
      <c r="I270" s="407"/>
      <c r="J270" s="407"/>
      <c r="K270" s="407"/>
      <c r="L270" s="407"/>
      <c r="M270" s="605"/>
      <c r="N270" s="407"/>
      <c r="O270" s="407"/>
      <c r="P270" s="407"/>
      <c r="Q270" s="407"/>
      <c r="R270" s="407"/>
      <c r="S270" s="407"/>
      <c r="T270" s="407"/>
      <c r="U270" s="407"/>
      <c r="V270" s="407"/>
      <c r="W270" s="407"/>
      <c r="X270" s="407"/>
      <c r="Y270" s="407"/>
      <c r="Z270" s="407"/>
    </row>
    <row r="271" spans="1:26" ht="14.25" customHeight="1">
      <c r="A271" s="407"/>
      <c r="B271" s="407"/>
      <c r="C271" s="407"/>
      <c r="D271" s="407"/>
      <c r="E271" s="407"/>
      <c r="F271" s="407"/>
      <c r="G271" s="407"/>
      <c r="H271" s="407"/>
      <c r="I271" s="407"/>
      <c r="J271" s="407"/>
      <c r="K271" s="407"/>
      <c r="L271" s="407"/>
      <c r="M271" s="605"/>
      <c r="N271" s="407"/>
      <c r="O271" s="407"/>
      <c r="P271" s="407"/>
      <c r="Q271" s="407"/>
      <c r="R271" s="407"/>
      <c r="S271" s="407"/>
      <c r="T271" s="407"/>
      <c r="U271" s="407"/>
      <c r="V271" s="407"/>
      <c r="W271" s="407"/>
      <c r="X271" s="407"/>
      <c r="Y271" s="407"/>
      <c r="Z271" s="407"/>
    </row>
    <row r="272" spans="1:26" ht="14.25" customHeight="1">
      <c r="A272" s="407"/>
      <c r="B272" s="407"/>
      <c r="C272" s="407"/>
      <c r="D272" s="407"/>
      <c r="E272" s="407"/>
      <c r="F272" s="407"/>
      <c r="G272" s="407"/>
      <c r="H272" s="407"/>
      <c r="I272" s="407"/>
      <c r="J272" s="407"/>
      <c r="K272" s="407"/>
      <c r="L272" s="407"/>
      <c r="M272" s="605"/>
      <c r="N272" s="407"/>
      <c r="O272" s="407"/>
      <c r="P272" s="407"/>
      <c r="Q272" s="407"/>
      <c r="R272" s="407"/>
      <c r="S272" s="407"/>
      <c r="T272" s="407"/>
      <c r="U272" s="407"/>
      <c r="V272" s="407"/>
      <c r="W272" s="407"/>
      <c r="X272" s="407"/>
      <c r="Y272" s="407"/>
      <c r="Z272" s="407"/>
    </row>
    <row r="273" spans="1:26" ht="14.25" customHeight="1">
      <c r="A273" s="407"/>
      <c r="B273" s="407"/>
      <c r="C273" s="407"/>
      <c r="D273" s="407"/>
      <c r="E273" s="407"/>
      <c r="F273" s="407"/>
      <c r="G273" s="407"/>
      <c r="H273" s="407"/>
      <c r="I273" s="407"/>
      <c r="J273" s="407"/>
      <c r="K273" s="407"/>
      <c r="L273" s="407"/>
      <c r="M273" s="605"/>
      <c r="N273" s="407"/>
      <c r="O273" s="407"/>
      <c r="P273" s="407"/>
      <c r="Q273" s="407"/>
      <c r="R273" s="407"/>
      <c r="S273" s="407"/>
      <c r="T273" s="407"/>
      <c r="U273" s="407"/>
      <c r="V273" s="407"/>
      <c r="W273" s="407"/>
      <c r="X273" s="407"/>
      <c r="Y273" s="407"/>
      <c r="Z273" s="407"/>
    </row>
    <row r="274" spans="1:26" ht="14.25" customHeight="1">
      <c r="A274" s="407"/>
      <c r="B274" s="407"/>
      <c r="C274" s="407"/>
      <c r="D274" s="407"/>
      <c r="E274" s="407"/>
      <c r="F274" s="407"/>
      <c r="G274" s="407"/>
      <c r="H274" s="407"/>
      <c r="I274" s="407"/>
      <c r="J274" s="407"/>
      <c r="K274" s="407"/>
      <c r="L274" s="407"/>
      <c r="M274" s="605"/>
      <c r="N274" s="407"/>
      <c r="O274" s="407"/>
      <c r="P274" s="407"/>
      <c r="Q274" s="407"/>
      <c r="R274" s="407"/>
      <c r="S274" s="407"/>
      <c r="T274" s="407"/>
      <c r="U274" s="407"/>
      <c r="V274" s="407"/>
      <c r="W274" s="407"/>
      <c r="X274" s="407"/>
      <c r="Y274" s="407"/>
      <c r="Z274" s="407"/>
    </row>
    <row r="275" spans="1:26" ht="14.25" customHeight="1">
      <c r="A275" s="407"/>
      <c r="B275" s="407"/>
      <c r="C275" s="407"/>
      <c r="D275" s="407"/>
      <c r="E275" s="407"/>
      <c r="F275" s="407"/>
      <c r="G275" s="407"/>
      <c r="H275" s="407"/>
      <c r="I275" s="407"/>
      <c r="J275" s="407"/>
      <c r="K275" s="407"/>
      <c r="L275" s="407"/>
      <c r="M275" s="605"/>
      <c r="N275" s="407"/>
      <c r="O275" s="407"/>
      <c r="P275" s="407"/>
      <c r="Q275" s="407"/>
      <c r="R275" s="407"/>
      <c r="S275" s="407"/>
      <c r="T275" s="407"/>
      <c r="U275" s="407"/>
      <c r="V275" s="407"/>
      <c r="W275" s="407"/>
      <c r="X275" s="407"/>
      <c r="Y275" s="407"/>
      <c r="Z275" s="407"/>
    </row>
    <row r="276" spans="1:26" ht="14.25" customHeight="1">
      <c r="A276" s="407"/>
      <c r="B276" s="407"/>
      <c r="C276" s="407"/>
      <c r="D276" s="407"/>
      <c r="E276" s="407"/>
      <c r="F276" s="407"/>
      <c r="G276" s="407"/>
      <c r="H276" s="407"/>
      <c r="I276" s="407"/>
      <c r="J276" s="407"/>
      <c r="K276" s="407"/>
      <c r="L276" s="407"/>
      <c r="M276" s="605"/>
      <c r="N276" s="407"/>
      <c r="O276" s="407"/>
      <c r="P276" s="407"/>
      <c r="Q276" s="407"/>
      <c r="R276" s="407"/>
      <c r="S276" s="407"/>
      <c r="T276" s="407"/>
      <c r="U276" s="407"/>
      <c r="V276" s="407"/>
      <c r="W276" s="407"/>
      <c r="X276" s="407"/>
      <c r="Y276" s="407"/>
      <c r="Z276" s="407"/>
    </row>
    <row r="277" spans="1:26" ht="14.25" customHeight="1">
      <c r="A277" s="407"/>
      <c r="B277" s="407"/>
      <c r="C277" s="407"/>
      <c r="D277" s="407"/>
      <c r="E277" s="407"/>
      <c r="F277" s="407"/>
      <c r="G277" s="407"/>
      <c r="H277" s="407"/>
      <c r="I277" s="407"/>
      <c r="J277" s="407"/>
      <c r="K277" s="407"/>
      <c r="L277" s="407"/>
      <c r="M277" s="605"/>
      <c r="N277" s="407"/>
      <c r="O277" s="407"/>
      <c r="P277" s="407"/>
      <c r="Q277" s="407"/>
      <c r="R277" s="407"/>
      <c r="S277" s="407"/>
      <c r="T277" s="407"/>
      <c r="U277" s="407"/>
      <c r="V277" s="407"/>
      <c r="W277" s="407"/>
      <c r="X277" s="407"/>
      <c r="Y277" s="407"/>
      <c r="Z277" s="407"/>
    </row>
    <row r="278" spans="1:26" ht="14.25" customHeight="1">
      <c r="A278" s="407"/>
      <c r="B278" s="407"/>
      <c r="C278" s="407"/>
      <c r="D278" s="407"/>
      <c r="E278" s="407"/>
      <c r="F278" s="407"/>
      <c r="G278" s="407"/>
      <c r="H278" s="407"/>
      <c r="I278" s="407"/>
      <c r="J278" s="407"/>
      <c r="K278" s="407"/>
      <c r="L278" s="407"/>
      <c r="M278" s="605"/>
      <c r="N278" s="407"/>
      <c r="O278" s="407"/>
      <c r="P278" s="407"/>
      <c r="Q278" s="407"/>
      <c r="R278" s="407"/>
      <c r="S278" s="407"/>
      <c r="T278" s="407"/>
      <c r="U278" s="407"/>
      <c r="V278" s="407"/>
      <c r="W278" s="407"/>
      <c r="X278" s="407"/>
      <c r="Y278" s="407"/>
      <c r="Z278" s="407"/>
    </row>
    <row r="279" spans="1:26" ht="14.25" customHeight="1">
      <c r="A279" s="407"/>
      <c r="B279" s="407"/>
      <c r="C279" s="407"/>
      <c r="D279" s="407"/>
      <c r="E279" s="407"/>
      <c r="F279" s="407"/>
      <c r="G279" s="407"/>
      <c r="H279" s="407"/>
      <c r="I279" s="407"/>
      <c r="J279" s="407"/>
      <c r="K279" s="407"/>
      <c r="L279" s="407"/>
      <c r="M279" s="605"/>
      <c r="N279" s="407"/>
      <c r="O279" s="407"/>
      <c r="P279" s="407"/>
      <c r="Q279" s="407"/>
      <c r="R279" s="407"/>
      <c r="S279" s="407"/>
      <c r="T279" s="407"/>
      <c r="U279" s="407"/>
      <c r="V279" s="407"/>
      <c r="W279" s="407"/>
      <c r="X279" s="407"/>
      <c r="Y279" s="407"/>
      <c r="Z279" s="407"/>
    </row>
    <row r="280" spans="1:26" ht="14.25" customHeight="1">
      <c r="A280" s="407"/>
      <c r="B280" s="407"/>
      <c r="C280" s="407"/>
      <c r="D280" s="407"/>
      <c r="E280" s="407"/>
      <c r="F280" s="407"/>
      <c r="G280" s="407"/>
      <c r="H280" s="407"/>
      <c r="I280" s="407"/>
      <c r="J280" s="407"/>
      <c r="K280" s="407"/>
      <c r="L280" s="407"/>
      <c r="M280" s="605"/>
      <c r="N280" s="407"/>
      <c r="O280" s="407"/>
      <c r="P280" s="407"/>
      <c r="Q280" s="407"/>
      <c r="R280" s="407"/>
      <c r="S280" s="407"/>
      <c r="T280" s="407"/>
      <c r="U280" s="407"/>
      <c r="V280" s="407"/>
      <c r="W280" s="407"/>
      <c r="X280" s="407"/>
      <c r="Y280" s="407"/>
      <c r="Z280" s="407"/>
    </row>
    <row r="281" spans="1:26" ht="14.25" customHeight="1">
      <c r="A281" s="407"/>
      <c r="B281" s="407"/>
      <c r="C281" s="407"/>
      <c r="D281" s="407"/>
      <c r="E281" s="407"/>
      <c r="F281" s="407"/>
      <c r="G281" s="407"/>
      <c r="H281" s="407"/>
      <c r="I281" s="407"/>
      <c r="J281" s="407"/>
      <c r="K281" s="407"/>
      <c r="L281" s="407"/>
      <c r="M281" s="605"/>
      <c r="N281" s="407"/>
      <c r="O281" s="407"/>
      <c r="P281" s="407"/>
      <c r="Q281" s="407"/>
      <c r="R281" s="407"/>
      <c r="S281" s="407"/>
      <c r="T281" s="407"/>
      <c r="U281" s="407"/>
      <c r="V281" s="407"/>
      <c r="W281" s="407"/>
      <c r="X281" s="407"/>
      <c r="Y281" s="407"/>
      <c r="Z281" s="407"/>
    </row>
    <row r="282" spans="1:26" ht="14.25" customHeight="1">
      <c r="A282" s="407"/>
      <c r="B282" s="407"/>
      <c r="C282" s="407"/>
      <c r="D282" s="407"/>
      <c r="E282" s="407"/>
      <c r="F282" s="407"/>
      <c r="G282" s="407"/>
      <c r="H282" s="407"/>
      <c r="I282" s="407"/>
      <c r="J282" s="407"/>
      <c r="K282" s="407"/>
      <c r="L282" s="407"/>
      <c r="M282" s="605"/>
      <c r="N282" s="407"/>
      <c r="O282" s="407"/>
      <c r="P282" s="407"/>
      <c r="Q282" s="407"/>
      <c r="R282" s="407"/>
      <c r="S282" s="407"/>
      <c r="T282" s="407"/>
      <c r="U282" s="407"/>
      <c r="V282" s="407"/>
      <c r="W282" s="407"/>
      <c r="X282" s="407"/>
      <c r="Y282" s="407"/>
      <c r="Z282" s="407"/>
    </row>
    <row r="283" spans="1:26" ht="14.25" customHeight="1">
      <c r="A283" s="407"/>
      <c r="B283" s="407"/>
      <c r="C283" s="407"/>
      <c r="D283" s="407"/>
      <c r="E283" s="407"/>
      <c r="F283" s="407"/>
      <c r="G283" s="407"/>
      <c r="H283" s="407"/>
      <c r="I283" s="407"/>
      <c r="J283" s="407"/>
      <c r="K283" s="407"/>
      <c r="L283" s="407"/>
      <c r="M283" s="605"/>
      <c r="N283" s="407"/>
      <c r="O283" s="407"/>
      <c r="P283" s="407"/>
      <c r="Q283" s="407"/>
      <c r="R283" s="407"/>
      <c r="S283" s="407"/>
      <c r="T283" s="407"/>
      <c r="U283" s="407"/>
      <c r="V283" s="407"/>
      <c r="W283" s="407"/>
      <c r="X283" s="407"/>
      <c r="Y283" s="407"/>
      <c r="Z283" s="407"/>
    </row>
    <row r="284" spans="1:26" ht="14.25" customHeight="1">
      <c r="A284" s="407"/>
      <c r="B284" s="407"/>
      <c r="C284" s="407"/>
      <c r="D284" s="407"/>
      <c r="E284" s="407"/>
      <c r="F284" s="407"/>
      <c r="G284" s="407"/>
      <c r="H284" s="407"/>
      <c r="I284" s="407"/>
      <c r="J284" s="407"/>
      <c r="K284" s="407"/>
      <c r="L284" s="407"/>
      <c r="M284" s="605"/>
      <c r="N284" s="407"/>
      <c r="O284" s="407"/>
      <c r="P284" s="407"/>
      <c r="Q284" s="407"/>
      <c r="R284" s="407"/>
      <c r="S284" s="407"/>
      <c r="T284" s="407"/>
      <c r="U284" s="407"/>
      <c r="V284" s="407"/>
      <c r="W284" s="407"/>
      <c r="X284" s="407"/>
      <c r="Y284" s="407"/>
      <c r="Z284" s="407"/>
    </row>
    <row r="285" spans="1:26" ht="14.25" customHeight="1">
      <c r="A285" s="407"/>
      <c r="B285" s="407"/>
      <c r="C285" s="407"/>
      <c r="D285" s="407"/>
      <c r="E285" s="407"/>
      <c r="F285" s="407"/>
      <c r="G285" s="407"/>
      <c r="H285" s="407"/>
      <c r="I285" s="407"/>
      <c r="J285" s="407"/>
      <c r="K285" s="407"/>
      <c r="L285" s="407"/>
      <c r="M285" s="605"/>
      <c r="N285" s="407"/>
      <c r="O285" s="407"/>
      <c r="P285" s="407"/>
      <c r="Q285" s="407"/>
      <c r="R285" s="407"/>
      <c r="S285" s="407"/>
      <c r="T285" s="407"/>
      <c r="U285" s="407"/>
      <c r="V285" s="407"/>
      <c r="W285" s="407"/>
      <c r="X285" s="407"/>
      <c r="Y285" s="407"/>
      <c r="Z285" s="407"/>
    </row>
    <row r="286" spans="1:26" ht="14.25" customHeight="1">
      <c r="A286" s="407"/>
      <c r="B286" s="407"/>
      <c r="C286" s="407"/>
      <c r="D286" s="407"/>
      <c r="E286" s="407"/>
      <c r="F286" s="407"/>
      <c r="G286" s="407"/>
      <c r="H286" s="407"/>
      <c r="I286" s="407"/>
      <c r="J286" s="407"/>
      <c r="K286" s="407"/>
      <c r="L286" s="407"/>
      <c r="M286" s="605"/>
      <c r="N286" s="407"/>
      <c r="O286" s="407"/>
      <c r="P286" s="407"/>
      <c r="Q286" s="407"/>
      <c r="R286" s="407"/>
      <c r="S286" s="407"/>
      <c r="T286" s="407"/>
      <c r="U286" s="407"/>
      <c r="V286" s="407"/>
      <c r="W286" s="407"/>
      <c r="X286" s="407"/>
      <c r="Y286" s="407"/>
      <c r="Z286" s="407"/>
    </row>
    <row r="287" spans="1:26" ht="14.25" customHeight="1">
      <c r="A287" s="407"/>
      <c r="B287" s="407"/>
      <c r="C287" s="407"/>
      <c r="D287" s="407"/>
      <c r="E287" s="407"/>
      <c r="F287" s="407"/>
      <c r="G287" s="407"/>
      <c r="H287" s="407"/>
      <c r="I287" s="407"/>
      <c r="J287" s="407"/>
      <c r="K287" s="407"/>
      <c r="L287" s="407"/>
      <c r="M287" s="605"/>
      <c r="N287" s="407"/>
      <c r="O287" s="407"/>
      <c r="P287" s="407"/>
      <c r="Q287" s="407"/>
      <c r="R287" s="407"/>
      <c r="S287" s="407"/>
      <c r="T287" s="407"/>
      <c r="U287" s="407"/>
      <c r="V287" s="407"/>
      <c r="W287" s="407"/>
      <c r="X287" s="407"/>
      <c r="Y287" s="407"/>
      <c r="Z287" s="407"/>
    </row>
    <row r="288" spans="1:26" ht="14.25" customHeight="1">
      <c r="A288" s="407"/>
      <c r="B288" s="407"/>
      <c r="C288" s="407"/>
      <c r="D288" s="407"/>
      <c r="E288" s="407"/>
      <c r="F288" s="407"/>
      <c r="G288" s="407"/>
      <c r="H288" s="407"/>
      <c r="I288" s="407"/>
      <c r="J288" s="407"/>
      <c r="K288" s="407"/>
      <c r="L288" s="407"/>
      <c r="M288" s="605"/>
      <c r="N288" s="407"/>
      <c r="O288" s="407"/>
      <c r="P288" s="407"/>
      <c r="Q288" s="407"/>
      <c r="R288" s="407"/>
      <c r="S288" s="407"/>
      <c r="T288" s="407"/>
      <c r="U288" s="407"/>
      <c r="V288" s="407"/>
      <c r="W288" s="407"/>
      <c r="X288" s="407"/>
      <c r="Y288" s="407"/>
      <c r="Z288" s="407"/>
    </row>
    <row r="289" spans="1:26" ht="14.25" customHeight="1">
      <c r="A289" s="407"/>
      <c r="B289" s="407"/>
      <c r="C289" s="407"/>
      <c r="D289" s="407"/>
      <c r="E289" s="407"/>
      <c r="F289" s="407"/>
      <c r="G289" s="407"/>
      <c r="H289" s="407"/>
      <c r="I289" s="407"/>
      <c r="J289" s="407"/>
      <c r="K289" s="407"/>
      <c r="L289" s="407"/>
      <c r="M289" s="605"/>
      <c r="N289" s="407"/>
      <c r="O289" s="407"/>
      <c r="P289" s="407"/>
      <c r="Q289" s="407"/>
      <c r="R289" s="407"/>
      <c r="S289" s="407"/>
      <c r="T289" s="407"/>
      <c r="U289" s="407"/>
      <c r="V289" s="407"/>
      <c r="W289" s="407"/>
      <c r="X289" s="407"/>
      <c r="Y289" s="407"/>
      <c r="Z289" s="407"/>
    </row>
    <row r="290" spans="1:26" ht="14.25" customHeight="1">
      <c r="A290" s="407"/>
      <c r="B290" s="407"/>
      <c r="C290" s="407"/>
      <c r="D290" s="407"/>
      <c r="E290" s="407"/>
      <c r="F290" s="407"/>
      <c r="G290" s="407"/>
      <c r="H290" s="407"/>
      <c r="I290" s="407"/>
      <c r="J290" s="407"/>
      <c r="K290" s="407"/>
      <c r="L290" s="407"/>
      <c r="M290" s="605"/>
      <c r="N290" s="407"/>
      <c r="O290" s="407"/>
      <c r="P290" s="407"/>
      <c r="Q290" s="407"/>
      <c r="R290" s="407"/>
      <c r="S290" s="407"/>
      <c r="T290" s="407"/>
      <c r="U290" s="407"/>
      <c r="V290" s="407"/>
      <c r="W290" s="407"/>
      <c r="X290" s="407"/>
      <c r="Y290" s="407"/>
      <c r="Z290" s="407"/>
    </row>
    <row r="291" spans="1:26" ht="14.25" customHeight="1">
      <c r="A291" s="407"/>
      <c r="B291" s="407"/>
      <c r="C291" s="407"/>
      <c r="D291" s="407"/>
      <c r="E291" s="407"/>
      <c r="F291" s="407"/>
      <c r="G291" s="407"/>
      <c r="H291" s="407"/>
      <c r="I291" s="407"/>
      <c r="J291" s="407"/>
      <c r="K291" s="407"/>
      <c r="L291" s="407"/>
      <c r="M291" s="605"/>
      <c r="N291" s="407"/>
      <c r="O291" s="407"/>
      <c r="P291" s="407"/>
      <c r="Q291" s="407"/>
      <c r="R291" s="407"/>
      <c r="S291" s="407"/>
      <c r="T291" s="407"/>
      <c r="U291" s="407"/>
      <c r="V291" s="407"/>
      <c r="W291" s="407"/>
      <c r="X291" s="407"/>
      <c r="Y291" s="407"/>
      <c r="Z291" s="407"/>
    </row>
    <row r="292" spans="1:26" ht="14.25" customHeight="1">
      <c r="A292" s="407"/>
      <c r="B292" s="407"/>
      <c r="C292" s="407"/>
      <c r="D292" s="407"/>
      <c r="E292" s="407"/>
      <c r="F292" s="407"/>
      <c r="G292" s="407"/>
      <c r="H292" s="407"/>
      <c r="I292" s="407"/>
      <c r="J292" s="407"/>
      <c r="K292" s="407"/>
      <c r="L292" s="407"/>
      <c r="M292" s="605"/>
      <c r="N292" s="407"/>
      <c r="O292" s="407"/>
      <c r="P292" s="407"/>
      <c r="Q292" s="407"/>
      <c r="R292" s="407"/>
      <c r="S292" s="407"/>
      <c r="T292" s="407"/>
      <c r="U292" s="407"/>
      <c r="V292" s="407"/>
      <c r="W292" s="407"/>
      <c r="X292" s="407"/>
      <c r="Y292" s="407"/>
      <c r="Z292" s="407"/>
    </row>
    <row r="293" spans="1:26" ht="14.25" customHeight="1">
      <c r="A293" s="407"/>
      <c r="B293" s="407"/>
      <c r="C293" s="407"/>
      <c r="D293" s="407"/>
      <c r="E293" s="407"/>
      <c r="F293" s="407"/>
      <c r="G293" s="407"/>
      <c r="H293" s="407"/>
      <c r="I293" s="407"/>
      <c r="J293" s="407"/>
      <c r="K293" s="407"/>
      <c r="L293" s="407"/>
      <c r="M293" s="605"/>
      <c r="N293" s="407"/>
      <c r="O293" s="407"/>
      <c r="P293" s="407"/>
      <c r="Q293" s="407"/>
      <c r="R293" s="407"/>
      <c r="S293" s="407"/>
      <c r="T293" s="407"/>
      <c r="U293" s="407"/>
      <c r="V293" s="407"/>
      <c r="W293" s="407"/>
      <c r="X293" s="407"/>
      <c r="Y293" s="407"/>
      <c r="Z293" s="407"/>
    </row>
    <row r="294" spans="1:26" ht="14.25" customHeight="1">
      <c r="A294" s="407"/>
      <c r="B294" s="407"/>
      <c r="C294" s="407"/>
      <c r="D294" s="407"/>
      <c r="E294" s="407"/>
      <c r="F294" s="407"/>
      <c r="G294" s="407"/>
      <c r="H294" s="407"/>
      <c r="I294" s="407"/>
      <c r="J294" s="407"/>
      <c r="K294" s="407"/>
      <c r="L294" s="407"/>
      <c r="M294" s="605"/>
      <c r="N294" s="407"/>
      <c r="O294" s="407"/>
      <c r="P294" s="407"/>
      <c r="Q294" s="407"/>
      <c r="R294" s="407"/>
      <c r="S294" s="407"/>
      <c r="T294" s="407"/>
      <c r="U294" s="407"/>
      <c r="V294" s="407"/>
      <c r="W294" s="407"/>
      <c r="X294" s="407"/>
      <c r="Y294" s="407"/>
      <c r="Z294" s="407"/>
    </row>
    <row r="295" spans="1:26" ht="14.25" customHeight="1">
      <c r="A295" s="407"/>
      <c r="B295" s="407"/>
      <c r="C295" s="407"/>
      <c r="D295" s="407"/>
      <c r="E295" s="407"/>
      <c r="F295" s="407"/>
      <c r="G295" s="407"/>
      <c r="H295" s="407"/>
      <c r="I295" s="407"/>
      <c r="J295" s="407"/>
      <c r="K295" s="407"/>
      <c r="L295" s="407"/>
      <c r="M295" s="605"/>
      <c r="N295" s="407"/>
      <c r="O295" s="407"/>
      <c r="P295" s="407"/>
      <c r="Q295" s="407"/>
      <c r="R295" s="407"/>
      <c r="S295" s="407"/>
      <c r="T295" s="407"/>
      <c r="U295" s="407"/>
      <c r="V295" s="407"/>
      <c r="W295" s="407"/>
      <c r="X295" s="407"/>
      <c r="Y295" s="407"/>
      <c r="Z295" s="407"/>
    </row>
    <row r="296" spans="1:26" ht="14.25" customHeight="1">
      <c r="A296" s="407"/>
      <c r="B296" s="407"/>
      <c r="C296" s="407"/>
      <c r="D296" s="407"/>
      <c r="E296" s="407"/>
      <c r="F296" s="407"/>
      <c r="G296" s="407"/>
      <c r="H296" s="407"/>
      <c r="I296" s="407"/>
      <c r="J296" s="407"/>
      <c r="K296" s="407"/>
      <c r="L296" s="407"/>
      <c r="M296" s="605"/>
      <c r="N296" s="407"/>
      <c r="O296" s="407"/>
      <c r="P296" s="407"/>
      <c r="Q296" s="407"/>
      <c r="R296" s="407"/>
      <c r="S296" s="407"/>
      <c r="T296" s="407"/>
      <c r="U296" s="407"/>
      <c r="V296" s="407"/>
      <c r="W296" s="407"/>
      <c r="X296" s="407"/>
      <c r="Y296" s="407"/>
      <c r="Z296" s="407"/>
    </row>
    <row r="297" spans="1:26" ht="14.25" customHeight="1">
      <c r="A297" s="407"/>
      <c r="B297" s="407"/>
      <c r="C297" s="407"/>
      <c r="D297" s="407"/>
      <c r="E297" s="407"/>
      <c r="F297" s="407"/>
      <c r="G297" s="407"/>
      <c r="H297" s="407"/>
      <c r="I297" s="407"/>
      <c r="J297" s="407"/>
      <c r="K297" s="407"/>
      <c r="L297" s="407"/>
      <c r="M297" s="605"/>
      <c r="N297" s="407"/>
      <c r="O297" s="407"/>
      <c r="P297" s="407"/>
      <c r="Q297" s="407"/>
      <c r="R297" s="407"/>
      <c r="S297" s="407"/>
      <c r="T297" s="407"/>
      <c r="U297" s="407"/>
      <c r="V297" s="407"/>
      <c r="W297" s="407"/>
      <c r="X297" s="407"/>
      <c r="Y297" s="407"/>
      <c r="Z297" s="407"/>
    </row>
    <row r="298" spans="1:26" ht="14.25" customHeight="1">
      <c r="A298" s="407"/>
      <c r="B298" s="407"/>
      <c r="C298" s="407"/>
      <c r="D298" s="407"/>
      <c r="E298" s="407"/>
      <c r="F298" s="407"/>
      <c r="G298" s="407"/>
      <c r="H298" s="407"/>
      <c r="I298" s="407"/>
      <c r="J298" s="407"/>
      <c r="K298" s="407"/>
      <c r="L298" s="407"/>
      <c r="M298" s="605"/>
      <c r="N298" s="407"/>
      <c r="O298" s="407"/>
      <c r="P298" s="407"/>
      <c r="Q298" s="407"/>
      <c r="R298" s="407"/>
      <c r="S298" s="407"/>
      <c r="T298" s="407"/>
      <c r="U298" s="407"/>
      <c r="V298" s="407"/>
      <c r="W298" s="407"/>
      <c r="X298" s="407"/>
      <c r="Y298" s="407"/>
      <c r="Z298" s="407"/>
    </row>
    <row r="299" spans="1:26" ht="14.25" customHeight="1">
      <c r="A299" s="407"/>
      <c r="B299" s="407"/>
      <c r="C299" s="407"/>
      <c r="D299" s="407"/>
      <c r="E299" s="407"/>
      <c r="F299" s="407"/>
      <c r="G299" s="407"/>
      <c r="H299" s="407"/>
      <c r="I299" s="407"/>
      <c r="J299" s="407"/>
      <c r="K299" s="407"/>
      <c r="L299" s="407"/>
      <c r="M299" s="605"/>
      <c r="N299" s="407"/>
      <c r="O299" s="407"/>
      <c r="P299" s="407"/>
      <c r="Q299" s="407"/>
      <c r="R299" s="407"/>
      <c r="S299" s="407"/>
      <c r="T299" s="407"/>
      <c r="U299" s="407"/>
      <c r="V299" s="407"/>
      <c r="W299" s="407"/>
      <c r="X299" s="407"/>
      <c r="Y299" s="407"/>
      <c r="Z299" s="407"/>
    </row>
    <row r="300" spans="1:26" ht="14.25" customHeight="1">
      <c r="A300" s="407"/>
      <c r="B300" s="407"/>
      <c r="C300" s="407"/>
      <c r="D300" s="407"/>
      <c r="E300" s="407"/>
      <c r="F300" s="407"/>
      <c r="G300" s="407"/>
      <c r="H300" s="407"/>
      <c r="I300" s="407"/>
      <c r="J300" s="407"/>
      <c r="K300" s="407"/>
      <c r="L300" s="407"/>
      <c r="M300" s="605"/>
      <c r="N300" s="407"/>
      <c r="O300" s="407"/>
      <c r="P300" s="407"/>
      <c r="Q300" s="407"/>
      <c r="R300" s="407"/>
      <c r="S300" s="407"/>
      <c r="T300" s="407"/>
      <c r="U300" s="407"/>
      <c r="V300" s="407"/>
      <c r="W300" s="407"/>
      <c r="X300" s="407"/>
      <c r="Y300" s="407"/>
      <c r="Z300" s="407"/>
    </row>
    <row r="301" spans="1:26" ht="14.25" customHeight="1">
      <c r="A301" s="407"/>
      <c r="B301" s="407"/>
      <c r="C301" s="407"/>
      <c r="D301" s="407"/>
      <c r="E301" s="407"/>
      <c r="F301" s="407"/>
      <c r="G301" s="407"/>
      <c r="H301" s="407"/>
      <c r="I301" s="407"/>
      <c r="J301" s="407"/>
      <c r="K301" s="407"/>
      <c r="L301" s="407"/>
      <c r="M301" s="605"/>
      <c r="N301" s="407"/>
      <c r="O301" s="407"/>
      <c r="P301" s="407"/>
      <c r="Q301" s="407"/>
      <c r="R301" s="407"/>
      <c r="S301" s="407"/>
      <c r="T301" s="407"/>
      <c r="U301" s="407"/>
      <c r="V301" s="407"/>
      <c r="W301" s="407"/>
      <c r="X301" s="407"/>
      <c r="Y301" s="407"/>
      <c r="Z301" s="407"/>
    </row>
    <row r="302" spans="1:26" ht="14.25" customHeight="1">
      <c r="A302" s="407"/>
      <c r="B302" s="407"/>
      <c r="C302" s="407"/>
      <c r="D302" s="407"/>
      <c r="E302" s="407"/>
      <c r="F302" s="407"/>
      <c r="G302" s="407"/>
      <c r="H302" s="407"/>
      <c r="I302" s="407"/>
      <c r="J302" s="407"/>
      <c r="K302" s="407"/>
      <c r="L302" s="407"/>
      <c r="M302" s="605"/>
      <c r="N302" s="407"/>
      <c r="O302" s="407"/>
      <c r="P302" s="407"/>
      <c r="Q302" s="407"/>
      <c r="R302" s="407"/>
      <c r="S302" s="407"/>
      <c r="T302" s="407"/>
      <c r="U302" s="407"/>
      <c r="V302" s="407"/>
      <c r="W302" s="407"/>
      <c r="X302" s="407"/>
      <c r="Y302" s="407"/>
      <c r="Z302" s="407"/>
    </row>
    <row r="303" spans="1:26" ht="14.25" customHeight="1">
      <c r="A303" s="407"/>
      <c r="B303" s="407"/>
      <c r="C303" s="407"/>
      <c r="D303" s="407"/>
      <c r="E303" s="407"/>
      <c r="F303" s="407"/>
      <c r="G303" s="407"/>
      <c r="H303" s="407"/>
      <c r="I303" s="407"/>
      <c r="J303" s="407"/>
      <c r="K303" s="407"/>
      <c r="L303" s="407"/>
      <c r="M303" s="605"/>
      <c r="N303" s="407"/>
      <c r="O303" s="407"/>
      <c r="P303" s="407"/>
      <c r="Q303" s="407"/>
      <c r="R303" s="407"/>
      <c r="S303" s="407"/>
      <c r="T303" s="407"/>
      <c r="U303" s="407"/>
      <c r="V303" s="407"/>
      <c r="W303" s="407"/>
      <c r="X303" s="407"/>
      <c r="Y303" s="407"/>
      <c r="Z303" s="407"/>
    </row>
    <row r="304" spans="1:26" ht="14.25" customHeight="1">
      <c r="A304" s="407"/>
      <c r="B304" s="407"/>
      <c r="C304" s="407"/>
      <c r="D304" s="407"/>
      <c r="E304" s="407"/>
      <c r="F304" s="407"/>
      <c r="G304" s="407"/>
      <c r="H304" s="407"/>
      <c r="I304" s="407"/>
      <c r="J304" s="407"/>
      <c r="K304" s="407"/>
      <c r="L304" s="407"/>
      <c r="M304" s="605"/>
      <c r="N304" s="407"/>
      <c r="O304" s="407"/>
      <c r="P304" s="407"/>
      <c r="Q304" s="407"/>
      <c r="R304" s="407"/>
      <c r="S304" s="407"/>
      <c r="T304" s="407"/>
      <c r="U304" s="407"/>
      <c r="V304" s="407"/>
      <c r="W304" s="407"/>
      <c r="X304" s="407"/>
      <c r="Y304" s="407"/>
      <c r="Z304" s="407"/>
    </row>
    <row r="305" spans="1:26" ht="14.25" customHeight="1">
      <c r="A305" s="407"/>
      <c r="B305" s="407"/>
      <c r="C305" s="407"/>
      <c r="D305" s="407"/>
      <c r="E305" s="407"/>
      <c r="F305" s="407"/>
      <c r="G305" s="407"/>
      <c r="H305" s="407"/>
      <c r="I305" s="407"/>
      <c r="J305" s="407"/>
      <c r="K305" s="407"/>
      <c r="L305" s="407"/>
      <c r="M305" s="605"/>
      <c r="N305" s="407"/>
      <c r="O305" s="407"/>
      <c r="P305" s="407"/>
      <c r="Q305" s="407"/>
      <c r="R305" s="407"/>
      <c r="S305" s="407"/>
      <c r="T305" s="407"/>
      <c r="U305" s="407"/>
      <c r="V305" s="407"/>
      <c r="W305" s="407"/>
      <c r="X305" s="407"/>
      <c r="Y305" s="407"/>
      <c r="Z305" s="407"/>
    </row>
    <row r="306" spans="1:26" ht="14.25" customHeight="1">
      <c r="A306" s="407"/>
      <c r="B306" s="407"/>
      <c r="C306" s="407"/>
      <c r="D306" s="407"/>
      <c r="E306" s="407"/>
      <c r="F306" s="407"/>
      <c r="G306" s="407"/>
      <c r="H306" s="407"/>
      <c r="I306" s="407"/>
      <c r="J306" s="407"/>
      <c r="K306" s="407"/>
      <c r="L306" s="407"/>
      <c r="M306" s="605"/>
      <c r="N306" s="407"/>
      <c r="O306" s="407"/>
      <c r="P306" s="407"/>
      <c r="Q306" s="407"/>
      <c r="R306" s="407"/>
      <c r="S306" s="407"/>
      <c r="T306" s="407"/>
      <c r="U306" s="407"/>
      <c r="V306" s="407"/>
      <c r="W306" s="407"/>
      <c r="X306" s="407"/>
      <c r="Y306" s="407"/>
      <c r="Z306" s="407"/>
    </row>
    <row r="307" spans="1:26" ht="14.25" customHeight="1">
      <c r="A307" s="407"/>
      <c r="B307" s="407"/>
      <c r="C307" s="407"/>
      <c r="D307" s="407"/>
      <c r="E307" s="407"/>
      <c r="F307" s="407"/>
      <c r="G307" s="407"/>
      <c r="H307" s="407"/>
      <c r="I307" s="407"/>
      <c r="J307" s="407"/>
      <c r="K307" s="407"/>
      <c r="L307" s="407"/>
      <c r="M307" s="605"/>
      <c r="N307" s="407"/>
      <c r="O307" s="407"/>
      <c r="P307" s="407"/>
      <c r="Q307" s="407"/>
      <c r="R307" s="407"/>
      <c r="S307" s="407"/>
      <c r="T307" s="407"/>
      <c r="U307" s="407"/>
      <c r="V307" s="407"/>
      <c r="W307" s="407"/>
      <c r="X307" s="407"/>
      <c r="Y307" s="407"/>
      <c r="Z307" s="407"/>
    </row>
    <row r="308" spans="1:26" ht="14.25" customHeight="1">
      <c r="A308" s="407"/>
      <c r="B308" s="407"/>
      <c r="C308" s="407"/>
      <c r="D308" s="407"/>
      <c r="E308" s="407"/>
      <c r="F308" s="407"/>
      <c r="G308" s="407"/>
      <c r="H308" s="407"/>
      <c r="I308" s="407"/>
      <c r="J308" s="407"/>
      <c r="K308" s="407"/>
      <c r="L308" s="407"/>
      <c r="M308" s="605"/>
      <c r="N308" s="407"/>
      <c r="O308" s="407"/>
      <c r="P308" s="407"/>
      <c r="Q308" s="407"/>
      <c r="R308" s="407"/>
      <c r="S308" s="407"/>
      <c r="T308" s="407"/>
      <c r="U308" s="407"/>
      <c r="V308" s="407"/>
      <c r="W308" s="407"/>
      <c r="X308" s="407"/>
      <c r="Y308" s="407"/>
      <c r="Z308" s="407"/>
    </row>
    <row r="309" spans="1:26" ht="14.25" customHeight="1">
      <c r="A309" s="407"/>
      <c r="B309" s="407"/>
      <c r="C309" s="407"/>
      <c r="D309" s="407"/>
      <c r="E309" s="407"/>
      <c r="F309" s="407"/>
      <c r="G309" s="407"/>
      <c r="H309" s="407"/>
      <c r="I309" s="407"/>
      <c r="J309" s="407"/>
      <c r="K309" s="407"/>
      <c r="L309" s="407"/>
      <c r="M309" s="605"/>
      <c r="N309" s="407"/>
      <c r="O309" s="407"/>
      <c r="P309" s="407"/>
      <c r="Q309" s="407"/>
      <c r="R309" s="407"/>
      <c r="S309" s="407"/>
      <c r="T309" s="407"/>
      <c r="U309" s="407"/>
      <c r="V309" s="407"/>
      <c r="W309" s="407"/>
      <c r="X309" s="407"/>
      <c r="Y309" s="407"/>
      <c r="Z309" s="407"/>
    </row>
    <row r="310" spans="1:26" ht="14.25" customHeight="1">
      <c r="A310" s="407"/>
      <c r="B310" s="407"/>
      <c r="C310" s="407"/>
      <c r="D310" s="407"/>
      <c r="E310" s="407"/>
      <c r="F310" s="407"/>
      <c r="G310" s="407"/>
      <c r="H310" s="407"/>
      <c r="I310" s="407"/>
      <c r="J310" s="407"/>
      <c r="K310" s="407"/>
      <c r="L310" s="407"/>
      <c r="M310" s="605"/>
      <c r="N310" s="407"/>
      <c r="O310" s="407"/>
      <c r="P310" s="407"/>
      <c r="Q310" s="407"/>
      <c r="R310" s="407"/>
      <c r="S310" s="407"/>
      <c r="T310" s="407"/>
      <c r="U310" s="407"/>
      <c r="V310" s="407"/>
      <c r="W310" s="407"/>
      <c r="X310" s="407"/>
      <c r="Y310" s="407"/>
      <c r="Z310" s="407"/>
    </row>
    <row r="311" spans="1:26" ht="14.25" customHeight="1">
      <c r="A311" s="407"/>
      <c r="B311" s="407"/>
      <c r="C311" s="407"/>
      <c r="D311" s="407"/>
      <c r="E311" s="407"/>
      <c r="F311" s="407"/>
      <c r="G311" s="407"/>
      <c r="H311" s="407"/>
      <c r="I311" s="407"/>
      <c r="J311" s="407"/>
      <c r="K311" s="407"/>
      <c r="L311" s="407"/>
      <c r="M311" s="605"/>
      <c r="N311" s="407"/>
      <c r="O311" s="407"/>
      <c r="P311" s="407"/>
      <c r="Q311" s="407"/>
      <c r="R311" s="407"/>
      <c r="S311" s="407"/>
      <c r="T311" s="407"/>
      <c r="U311" s="407"/>
      <c r="V311" s="407"/>
      <c r="W311" s="407"/>
      <c r="X311" s="407"/>
      <c r="Y311" s="407"/>
      <c r="Z311" s="407"/>
    </row>
    <row r="312" spans="1:26" ht="14.25" customHeight="1">
      <c r="A312" s="407"/>
      <c r="B312" s="407"/>
      <c r="C312" s="407"/>
      <c r="D312" s="407"/>
      <c r="E312" s="407"/>
      <c r="F312" s="407"/>
      <c r="G312" s="407"/>
      <c r="H312" s="407"/>
      <c r="I312" s="407"/>
      <c r="J312" s="407"/>
      <c r="K312" s="407"/>
      <c r="L312" s="407"/>
      <c r="M312" s="605"/>
      <c r="N312" s="407"/>
      <c r="O312" s="407"/>
      <c r="P312" s="407"/>
      <c r="Q312" s="407"/>
      <c r="R312" s="407"/>
      <c r="S312" s="407"/>
      <c r="T312" s="407"/>
      <c r="U312" s="407"/>
      <c r="V312" s="407"/>
      <c r="W312" s="407"/>
      <c r="X312" s="407"/>
      <c r="Y312" s="407"/>
      <c r="Z312" s="407"/>
    </row>
    <row r="313" spans="1:26" ht="14.25" customHeight="1">
      <c r="A313" s="407"/>
      <c r="B313" s="407"/>
      <c r="C313" s="407"/>
      <c r="D313" s="407"/>
      <c r="E313" s="407"/>
      <c r="F313" s="407"/>
      <c r="G313" s="407"/>
      <c r="H313" s="407"/>
      <c r="I313" s="407"/>
      <c r="J313" s="407"/>
      <c r="K313" s="407"/>
      <c r="L313" s="407"/>
      <c r="M313" s="605"/>
      <c r="N313" s="407"/>
      <c r="O313" s="407"/>
      <c r="P313" s="407"/>
      <c r="Q313" s="407"/>
      <c r="R313" s="407"/>
      <c r="S313" s="407"/>
      <c r="T313" s="407"/>
      <c r="U313" s="407"/>
      <c r="V313" s="407"/>
      <c r="W313" s="407"/>
      <c r="X313" s="407"/>
      <c r="Y313" s="407"/>
      <c r="Z313" s="407"/>
    </row>
    <row r="314" spans="1:26" ht="14.25" customHeight="1">
      <c r="A314" s="407"/>
      <c r="B314" s="407"/>
      <c r="C314" s="407"/>
      <c r="D314" s="407"/>
      <c r="E314" s="407"/>
      <c r="F314" s="407"/>
      <c r="G314" s="407"/>
      <c r="H314" s="407"/>
      <c r="I314" s="407"/>
      <c r="J314" s="407"/>
      <c r="K314" s="407"/>
      <c r="L314" s="407"/>
      <c r="M314" s="605"/>
      <c r="N314" s="407"/>
      <c r="O314" s="407"/>
      <c r="P314" s="407"/>
      <c r="Q314" s="407"/>
      <c r="R314" s="407"/>
      <c r="S314" s="407"/>
      <c r="T314" s="407"/>
      <c r="U314" s="407"/>
      <c r="V314" s="407"/>
      <c r="W314" s="407"/>
      <c r="X314" s="407"/>
      <c r="Y314" s="407"/>
      <c r="Z314" s="407"/>
    </row>
    <row r="315" spans="1:26" ht="14.25" customHeight="1">
      <c r="A315" s="407"/>
      <c r="B315" s="407"/>
      <c r="C315" s="407"/>
      <c r="D315" s="407"/>
      <c r="E315" s="407"/>
      <c r="F315" s="407"/>
      <c r="G315" s="407"/>
      <c r="H315" s="407"/>
      <c r="I315" s="407"/>
      <c r="J315" s="407"/>
      <c r="K315" s="407"/>
      <c r="L315" s="407"/>
      <c r="M315" s="605"/>
      <c r="N315" s="407"/>
      <c r="O315" s="407"/>
      <c r="P315" s="407"/>
      <c r="Q315" s="407"/>
      <c r="R315" s="407"/>
      <c r="S315" s="407"/>
      <c r="T315" s="407"/>
      <c r="U315" s="407"/>
      <c r="V315" s="407"/>
      <c r="W315" s="407"/>
      <c r="X315" s="407"/>
      <c r="Y315" s="407"/>
      <c r="Z315" s="407"/>
    </row>
    <row r="316" spans="1:26" ht="14.25" customHeight="1">
      <c r="A316" s="407"/>
      <c r="B316" s="407"/>
      <c r="C316" s="407"/>
      <c r="D316" s="407"/>
      <c r="E316" s="407"/>
      <c r="F316" s="407"/>
      <c r="G316" s="407"/>
      <c r="H316" s="407"/>
      <c r="I316" s="407"/>
      <c r="J316" s="407"/>
      <c r="K316" s="407"/>
      <c r="L316" s="407"/>
      <c r="M316" s="605"/>
      <c r="N316" s="407"/>
      <c r="O316" s="407"/>
      <c r="P316" s="407"/>
      <c r="Q316" s="407"/>
      <c r="R316" s="407"/>
      <c r="S316" s="407"/>
      <c r="T316" s="407"/>
      <c r="U316" s="407"/>
      <c r="V316" s="407"/>
      <c r="W316" s="407"/>
      <c r="X316" s="407"/>
      <c r="Y316" s="407"/>
      <c r="Z316" s="407"/>
    </row>
    <row r="317" spans="1:26" ht="14.25" customHeight="1">
      <c r="A317" s="407"/>
      <c r="B317" s="407"/>
      <c r="C317" s="407"/>
      <c r="D317" s="407"/>
      <c r="E317" s="407"/>
      <c r="F317" s="407"/>
      <c r="G317" s="407"/>
      <c r="H317" s="407"/>
      <c r="I317" s="407"/>
      <c r="J317" s="407"/>
      <c r="K317" s="407"/>
      <c r="L317" s="407"/>
      <c r="M317" s="605"/>
      <c r="N317" s="407"/>
      <c r="O317" s="407"/>
      <c r="P317" s="407"/>
      <c r="Q317" s="407"/>
      <c r="R317" s="407"/>
      <c r="S317" s="407"/>
      <c r="T317" s="407"/>
      <c r="U317" s="407"/>
      <c r="V317" s="407"/>
      <c r="W317" s="407"/>
      <c r="X317" s="407"/>
      <c r="Y317" s="407"/>
      <c r="Z317" s="407"/>
    </row>
    <row r="318" spans="1:26" ht="14.25" customHeight="1">
      <c r="A318" s="407"/>
      <c r="B318" s="407"/>
      <c r="C318" s="407"/>
      <c r="D318" s="407"/>
      <c r="E318" s="407"/>
      <c r="F318" s="407"/>
      <c r="G318" s="407"/>
      <c r="H318" s="407"/>
      <c r="I318" s="407"/>
      <c r="J318" s="407"/>
      <c r="K318" s="407"/>
      <c r="L318" s="407"/>
      <c r="M318" s="605"/>
      <c r="N318" s="407"/>
      <c r="O318" s="407"/>
      <c r="P318" s="407"/>
      <c r="Q318" s="407"/>
      <c r="R318" s="407"/>
      <c r="S318" s="407"/>
      <c r="T318" s="407"/>
      <c r="U318" s="407"/>
      <c r="V318" s="407"/>
      <c r="W318" s="407"/>
      <c r="X318" s="407"/>
      <c r="Y318" s="407"/>
      <c r="Z318" s="407"/>
    </row>
    <row r="319" spans="1:26" ht="14.25" customHeight="1">
      <c r="A319" s="407"/>
      <c r="B319" s="407"/>
      <c r="C319" s="407"/>
      <c r="D319" s="407"/>
      <c r="E319" s="407"/>
      <c r="F319" s="407"/>
      <c r="G319" s="407"/>
      <c r="H319" s="407"/>
      <c r="I319" s="407"/>
      <c r="J319" s="407"/>
      <c r="K319" s="407"/>
      <c r="L319" s="407"/>
      <c r="M319" s="605"/>
      <c r="N319" s="407"/>
      <c r="O319" s="407"/>
      <c r="P319" s="407"/>
      <c r="Q319" s="407"/>
      <c r="R319" s="407"/>
      <c r="S319" s="407"/>
      <c r="T319" s="407"/>
      <c r="U319" s="407"/>
      <c r="V319" s="407"/>
      <c r="W319" s="407"/>
      <c r="X319" s="407"/>
      <c r="Y319" s="407"/>
      <c r="Z319" s="407"/>
    </row>
    <row r="320" spans="1:26" ht="14.25" customHeight="1">
      <c r="A320" s="407"/>
      <c r="B320" s="407"/>
      <c r="C320" s="407"/>
      <c r="D320" s="407"/>
      <c r="E320" s="407"/>
      <c r="F320" s="407"/>
      <c r="G320" s="407"/>
      <c r="H320" s="407"/>
      <c r="I320" s="407"/>
      <c r="J320" s="407"/>
      <c r="K320" s="407"/>
      <c r="L320" s="407"/>
      <c r="M320" s="605"/>
      <c r="N320" s="407"/>
      <c r="O320" s="407"/>
      <c r="P320" s="407"/>
      <c r="Q320" s="407"/>
      <c r="R320" s="407"/>
      <c r="S320" s="407"/>
      <c r="T320" s="407"/>
      <c r="U320" s="407"/>
      <c r="V320" s="407"/>
      <c r="W320" s="407"/>
      <c r="X320" s="407"/>
      <c r="Y320" s="407"/>
      <c r="Z320" s="407"/>
    </row>
    <row r="321" spans="1:26" ht="14.25" customHeight="1">
      <c r="A321" s="407"/>
      <c r="B321" s="407"/>
      <c r="C321" s="407"/>
      <c r="D321" s="407"/>
      <c r="E321" s="407"/>
      <c r="F321" s="407"/>
      <c r="G321" s="407"/>
      <c r="H321" s="407"/>
      <c r="I321" s="407"/>
      <c r="J321" s="407"/>
      <c r="K321" s="407"/>
      <c r="L321" s="407"/>
      <c r="M321" s="605"/>
      <c r="N321" s="407"/>
      <c r="O321" s="407"/>
      <c r="P321" s="407"/>
      <c r="Q321" s="407"/>
      <c r="R321" s="407"/>
      <c r="S321" s="407"/>
      <c r="T321" s="407"/>
      <c r="U321" s="407"/>
      <c r="V321" s="407"/>
      <c r="W321" s="407"/>
      <c r="X321" s="407"/>
      <c r="Y321" s="407"/>
      <c r="Z321" s="407"/>
    </row>
    <row r="322" spans="1:26" ht="14.25" customHeight="1">
      <c r="A322" s="407"/>
      <c r="B322" s="407"/>
      <c r="C322" s="407"/>
      <c r="D322" s="407"/>
      <c r="E322" s="407"/>
      <c r="F322" s="407"/>
      <c r="G322" s="407"/>
      <c r="H322" s="407"/>
      <c r="I322" s="407"/>
      <c r="J322" s="407"/>
      <c r="K322" s="407"/>
      <c r="L322" s="407"/>
      <c r="M322" s="605"/>
      <c r="N322" s="407"/>
      <c r="O322" s="407"/>
      <c r="P322" s="407"/>
      <c r="Q322" s="407"/>
      <c r="R322" s="407"/>
      <c r="S322" s="407"/>
      <c r="T322" s="407"/>
      <c r="U322" s="407"/>
      <c r="V322" s="407"/>
      <c r="W322" s="407"/>
      <c r="X322" s="407"/>
      <c r="Y322" s="407"/>
      <c r="Z322" s="407"/>
    </row>
    <row r="323" spans="1:26" ht="14.25" customHeight="1">
      <c r="A323" s="407"/>
      <c r="B323" s="407"/>
      <c r="C323" s="407"/>
      <c r="D323" s="407"/>
      <c r="E323" s="407"/>
      <c r="F323" s="407"/>
      <c r="G323" s="407"/>
      <c r="H323" s="407"/>
      <c r="I323" s="407"/>
      <c r="J323" s="407"/>
      <c r="K323" s="407"/>
      <c r="L323" s="407"/>
      <c r="M323" s="605"/>
      <c r="N323" s="407"/>
      <c r="O323" s="407"/>
      <c r="P323" s="407"/>
      <c r="Q323" s="407"/>
      <c r="R323" s="407"/>
      <c r="S323" s="407"/>
      <c r="T323" s="407"/>
      <c r="U323" s="407"/>
      <c r="V323" s="407"/>
      <c r="W323" s="407"/>
      <c r="X323" s="407"/>
      <c r="Y323" s="407"/>
      <c r="Z323" s="407"/>
    </row>
    <row r="324" spans="1:26" ht="14.25" customHeight="1">
      <c r="A324" s="407"/>
      <c r="B324" s="407"/>
      <c r="C324" s="407"/>
      <c r="D324" s="407"/>
      <c r="E324" s="407"/>
      <c r="F324" s="407"/>
      <c r="G324" s="407"/>
      <c r="H324" s="407"/>
      <c r="I324" s="407"/>
      <c r="J324" s="407"/>
      <c r="K324" s="407"/>
      <c r="L324" s="407"/>
      <c r="M324" s="605"/>
      <c r="N324" s="407"/>
      <c r="O324" s="407"/>
      <c r="P324" s="407"/>
      <c r="Q324" s="407"/>
      <c r="R324" s="407"/>
      <c r="S324" s="407"/>
      <c r="T324" s="407"/>
      <c r="U324" s="407"/>
      <c r="V324" s="407"/>
      <c r="W324" s="407"/>
      <c r="X324" s="407"/>
      <c r="Y324" s="407"/>
      <c r="Z324" s="407"/>
    </row>
    <row r="325" spans="1:26" ht="14.25" customHeight="1">
      <c r="A325" s="407"/>
      <c r="B325" s="407"/>
      <c r="C325" s="407"/>
      <c r="D325" s="407"/>
      <c r="E325" s="407"/>
      <c r="F325" s="407"/>
      <c r="G325" s="407"/>
      <c r="H325" s="407"/>
      <c r="I325" s="407"/>
      <c r="J325" s="407"/>
      <c r="K325" s="407"/>
      <c r="L325" s="407"/>
      <c r="M325" s="605"/>
      <c r="N325" s="407"/>
      <c r="O325" s="407"/>
      <c r="P325" s="407"/>
      <c r="Q325" s="407"/>
      <c r="R325" s="407"/>
      <c r="S325" s="407"/>
      <c r="T325" s="407"/>
      <c r="U325" s="407"/>
      <c r="V325" s="407"/>
      <c r="W325" s="407"/>
      <c r="X325" s="407"/>
      <c r="Y325" s="407"/>
      <c r="Z325" s="407"/>
    </row>
    <row r="326" spans="1:26" ht="14.25" customHeight="1">
      <c r="A326" s="407"/>
      <c r="B326" s="407"/>
      <c r="C326" s="407"/>
      <c r="D326" s="407"/>
      <c r="E326" s="407"/>
      <c r="F326" s="407"/>
      <c r="G326" s="407"/>
      <c r="H326" s="407"/>
      <c r="I326" s="407"/>
      <c r="J326" s="407"/>
      <c r="K326" s="407"/>
      <c r="L326" s="407"/>
      <c r="M326" s="605"/>
      <c r="N326" s="407"/>
      <c r="O326" s="407"/>
      <c r="P326" s="407"/>
      <c r="Q326" s="407"/>
      <c r="R326" s="407"/>
      <c r="S326" s="407"/>
      <c r="T326" s="407"/>
      <c r="U326" s="407"/>
      <c r="V326" s="407"/>
      <c r="W326" s="407"/>
      <c r="X326" s="407"/>
      <c r="Y326" s="407"/>
      <c r="Z326" s="407"/>
    </row>
    <row r="327" spans="1:26" ht="14.25" customHeight="1">
      <c r="A327" s="407"/>
      <c r="B327" s="407"/>
      <c r="C327" s="407"/>
      <c r="D327" s="407"/>
      <c r="E327" s="407"/>
      <c r="F327" s="407"/>
      <c r="G327" s="407"/>
      <c r="H327" s="407"/>
      <c r="I327" s="407"/>
      <c r="J327" s="407"/>
      <c r="K327" s="407"/>
      <c r="L327" s="407"/>
      <c r="M327" s="605"/>
      <c r="N327" s="407"/>
      <c r="O327" s="407"/>
      <c r="P327" s="407"/>
      <c r="Q327" s="407"/>
      <c r="R327" s="407"/>
      <c r="S327" s="407"/>
      <c r="T327" s="407"/>
      <c r="U327" s="407"/>
      <c r="V327" s="407"/>
      <c r="W327" s="407"/>
      <c r="X327" s="407"/>
      <c r="Y327" s="407"/>
      <c r="Z327" s="407"/>
    </row>
    <row r="328" spans="1:26" ht="14.25" customHeight="1">
      <c r="A328" s="407"/>
      <c r="B328" s="407"/>
      <c r="C328" s="407"/>
      <c r="D328" s="407"/>
      <c r="E328" s="407"/>
      <c r="F328" s="407"/>
      <c r="G328" s="407"/>
      <c r="H328" s="407"/>
      <c r="I328" s="407"/>
      <c r="J328" s="407"/>
      <c r="K328" s="407"/>
      <c r="L328" s="407"/>
      <c r="M328" s="605"/>
      <c r="N328" s="407"/>
      <c r="O328" s="407"/>
      <c r="P328" s="407"/>
      <c r="Q328" s="407"/>
      <c r="R328" s="407"/>
      <c r="S328" s="407"/>
      <c r="T328" s="407"/>
      <c r="U328" s="407"/>
      <c r="V328" s="407"/>
      <c r="W328" s="407"/>
      <c r="X328" s="407"/>
      <c r="Y328" s="407"/>
      <c r="Z328" s="407"/>
    </row>
    <row r="329" spans="1:26" ht="14.25" customHeight="1">
      <c r="A329" s="407"/>
      <c r="B329" s="407"/>
      <c r="C329" s="407"/>
      <c r="D329" s="407"/>
      <c r="E329" s="407"/>
      <c r="F329" s="407"/>
      <c r="G329" s="407"/>
      <c r="H329" s="407"/>
      <c r="I329" s="407"/>
      <c r="J329" s="407"/>
      <c r="K329" s="407"/>
      <c r="L329" s="407"/>
      <c r="M329" s="605"/>
      <c r="N329" s="407"/>
      <c r="O329" s="407"/>
      <c r="P329" s="407"/>
      <c r="Q329" s="407"/>
      <c r="R329" s="407"/>
      <c r="S329" s="407"/>
      <c r="T329" s="407"/>
      <c r="U329" s="407"/>
      <c r="V329" s="407"/>
      <c r="W329" s="407"/>
      <c r="X329" s="407"/>
      <c r="Y329" s="407"/>
      <c r="Z329" s="407"/>
    </row>
    <row r="330" spans="1:26" ht="14.25" customHeight="1">
      <c r="A330" s="407"/>
      <c r="B330" s="407"/>
      <c r="C330" s="407"/>
      <c r="D330" s="407"/>
      <c r="E330" s="407"/>
      <c r="F330" s="407"/>
      <c r="G330" s="407"/>
      <c r="H330" s="407"/>
      <c r="I330" s="407"/>
      <c r="J330" s="407"/>
      <c r="K330" s="407"/>
      <c r="L330" s="407"/>
      <c r="M330" s="605"/>
      <c r="N330" s="407"/>
      <c r="O330" s="407"/>
      <c r="P330" s="407"/>
      <c r="Q330" s="407"/>
      <c r="R330" s="407"/>
      <c r="S330" s="407"/>
      <c r="T330" s="407"/>
      <c r="U330" s="407"/>
      <c r="V330" s="407"/>
      <c r="W330" s="407"/>
      <c r="X330" s="407"/>
      <c r="Y330" s="407"/>
      <c r="Z330" s="407"/>
    </row>
    <row r="331" spans="1:26" ht="14.25" customHeight="1">
      <c r="A331" s="407"/>
      <c r="B331" s="407"/>
      <c r="C331" s="407"/>
      <c r="D331" s="407"/>
      <c r="E331" s="407"/>
      <c r="F331" s="407"/>
      <c r="G331" s="407"/>
      <c r="H331" s="407"/>
      <c r="I331" s="407"/>
      <c r="J331" s="407"/>
      <c r="K331" s="407"/>
      <c r="L331" s="407"/>
      <c r="M331" s="605"/>
      <c r="N331" s="407"/>
      <c r="O331" s="407"/>
      <c r="P331" s="407"/>
      <c r="Q331" s="407"/>
      <c r="R331" s="407"/>
      <c r="S331" s="407"/>
      <c r="T331" s="407"/>
      <c r="U331" s="407"/>
      <c r="V331" s="407"/>
      <c r="W331" s="407"/>
      <c r="X331" s="407"/>
      <c r="Y331" s="407"/>
      <c r="Z331" s="407"/>
    </row>
    <row r="332" spans="1:26" ht="14.25" customHeight="1">
      <c r="A332" s="407"/>
      <c r="B332" s="407"/>
      <c r="C332" s="407"/>
      <c r="D332" s="407"/>
      <c r="E332" s="407"/>
      <c r="F332" s="407"/>
      <c r="G332" s="407"/>
      <c r="H332" s="407"/>
      <c r="I332" s="407"/>
      <c r="J332" s="407"/>
      <c r="K332" s="407"/>
      <c r="L332" s="407"/>
      <c r="M332" s="605"/>
      <c r="N332" s="407"/>
      <c r="O332" s="407"/>
      <c r="P332" s="407"/>
      <c r="Q332" s="407"/>
      <c r="R332" s="407"/>
      <c r="S332" s="407"/>
      <c r="T332" s="407"/>
      <c r="U332" s="407"/>
      <c r="V332" s="407"/>
      <c r="W332" s="407"/>
      <c r="X332" s="407"/>
      <c r="Y332" s="407"/>
      <c r="Z332" s="407"/>
    </row>
    <row r="333" spans="1:26" ht="14.25" customHeight="1">
      <c r="A333" s="407"/>
      <c r="B333" s="407"/>
      <c r="C333" s="407"/>
      <c r="D333" s="407"/>
      <c r="E333" s="407"/>
      <c r="F333" s="407"/>
      <c r="G333" s="407"/>
      <c r="H333" s="407"/>
      <c r="I333" s="407"/>
      <c r="J333" s="407"/>
      <c r="K333" s="407"/>
      <c r="L333" s="407"/>
      <c r="M333" s="605"/>
      <c r="N333" s="407"/>
      <c r="O333" s="407"/>
      <c r="P333" s="407"/>
      <c r="Q333" s="407"/>
      <c r="R333" s="407"/>
      <c r="S333" s="407"/>
      <c r="T333" s="407"/>
      <c r="U333" s="407"/>
      <c r="V333" s="407"/>
      <c r="W333" s="407"/>
      <c r="X333" s="407"/>
      <c r="Y333" s="407"/>
      <c r="Z333" s="407"/>
    </row>
    <row r="334" spans="1:26" ht="14.25" customHeight="1">
      <c r="A334" s="407"/>
      <c r="B334" s="407"/>
      <c r="C334" s="407"/>
      <c r="D334" s="407"/>
      <c r="E334" s="407"/>
      <c r="F334" s="407"/>
      <c r="G334" s="407"/>
      <c r="H334" s="407"/>
      <c r="I334" s="407"/>
      <c r="J334" s="407"/>
      <c r="K334" s="407"/>
      <c r="L334" s="407"/>
      <c r="M334" s="605"/>
      <c r="N334" s="407"/>
      <c r="O334" s="407"/>
      <c r="P334" s="407"/>
      <c r="Q334" s="407"/>
      <c r="R334" s="407"/>
      <c r="S334" s="407"/>
      <c r="T334" s="407"/>
      <c r="U334" s="407"/>
      <c r="V334" s="407"/>
      <c r="W334" s="407"/>
      <c r="X334" s="407"/>
      <c r="Y334" s="407"/>
      <c r="Z334" s="407"/>
    </row>
    <row r="335" spans="1:26" ht="14.25" customHeight="1">
      <c r="A335" s="407"/>
      <c r="B335" s="407"/>
      <c r="C335" s="407"/>
      <c r="D335" s="407"/>
      <c r="E335" s="407"/>
      <c r="F335" s="407"/>
      <c r="G335" s="407"/>
      <c r="H335" s="407"/>
      <c r="I335" s="407"/>
      <c r="J335" s="407"/>
      <c r="K335" s="407"/>
      <c r="L335" s="407"/>
      <c r="M335" s="605"/>
      <c r="N335" s="407"/>
      <c r="O335" s="407"/>
      <c r="P335" s="407"/>
      <c r="Q335" s="407"/>
      <c r="R335" s="407"/>
      <c r="S335" s="407"/>
      <c r="T335" s="407"/>
      <c r="U335" s="407"/>
      <c r="V335" s="407"/>
      <c r="W335" s="407"/>
      <c r="X335" s="407"/>
      <c r="Y335" s="407"/>
      <c r="Z335" s="407"/>
    </row>
    <row r="336" spans="1:26" ht="14.25" customHeight="1">
      <c r="A336" s="407"/>
      <c r="B336" s="407"/>
      <c r="C336" s="407"/>
      <c r="D336" s="407"/>
      <c r="E336" s="407"/>
      <c r="F336" s="407"/>
      <c r="G336" s="407"/>
      <c r="H336" s="407"/>
      <c r="I336" s="407"/>
      <c r="J336" s="407"/>
      <c r="K336" s="407"/>
      <c r="L336" s="407"/>
      <c r="M336" s="605"/>
      <c r="N336" s="407"/>
      <c r="O336" s="407"/>
      <c r="P336" s="407"/>
      <c r="Q336" s="407"/>
      <c r="R336" s="407"/>
      <c r="S336" s="407"/>
      <c r="T336" s="407"/>
      <c r="U336" s="407"/>
      <c r="V336" s="407"/>
      <c r="W336" s="407"/>
      <c r="X336" s="407"/>
      <c r="Y336" s="407"/>
      <c r="Z336" s="407"/>
    </row>
    <row r="337" spans="1:26" ht="14.25" customHeight="1">
      <c r="A337" s="407"/>
      <c r="B337" s="407"/>
      <c r="C337" s="407"/>
      <c r="D337" s="407"/>
      <c r="E337" s="407"/>
      <c r="F337" s="407"/>
      <c r="G337" s="407"/>
      <c r="H337" s="407"/>
      <c r="I337" s="407"/>
      <c r="J337" s="407"/>
      <c r="K337" s="407"/>
      <c r="L337" s="407"/>
      <c r="M337" s="605"/>
      <c r="N337" s="407"/>
      <c r="O337" s="407"/>
      <c r="P337" s="407"/>
      <c r="Q337" s="407"/>
      <c r="R337" s="407"/>
      <c r="S337" s="407"/>
      <c r="T337" s="407"/>
      <c r="U337" s="407"/>
      <c r="V337" s="407"/>
      <c r="W337" s="407"/>
      <c r="X337" s="407"/>
      <c r="Y337" s="407"/>
      <c r="Z337" s="407"/>
    </row>
    <row r="338" spans="1:26" ht="14.25" customHeight="1">
      <c r="A338" s="407"/>
      <c r="B338" s="407"/>
      <c r="C338" s="407"/>
      <c r="D338" s="407"/>
      <c r="E338" s="407"/>
      <c r="F338" s="407"/>
      <c r="G338" s="407"/>
      <c r="H338" s="407"/>
      <c r="I338" s="407"/>
      <c r="J338" s="407"/>
      <c r="K338" s="407"/>
      <c r="L338" s="407"/>
      <c r="M338" s="605"/>
      <c r="N338" s="407"/>
      <c r="O338" s="407"/>
      <c r="P338" s="407"/>
      <c r="Q338" s="407"/>
      <c r="R338" s="407"/>
      <c r="S338" s="407"/>
      <c r="T338" s="407"/>
      <c r="U338" s="407"/>
      <c r="V338" s="407"/>
      <c r="W338" s="407"/>
      <c r="X338" s="407"/>
      <c r="Y338" s="407"/>
      <c r="Z338" s="407"/>
    </row>
    <row r="339" spans="1:26" ht="14.25" customHeight="1">
      <c r="A339" s="407"/>
      <c r="B339" s="407"/>
      <c r="C339" s="407"/>
      <c r="D339" s="407"/>
      <c r="E339" s="407"/>
      <c r="F339" s="407"/>
      <c r="G339" s="407"/>
      <c r="H339" s="407"/>
      <c r="I339" s="407"/>
      <c r="J339" s="407"/>
      <c r="K339" s="407"/>
      <c r="L339" s="407"/>
      <c r="M339" s="605"/>
      <c r="N339" s="407"/>
      <c r="O339" s="407"/>
      <c r="P339" s="407"/>
      <c r="Q339" s="407"/>
      <c r="R339" s="407"/>
      <c r="S339" s="407"/>
      <c r="T339" s="407"/>
      <c r="U339" s="407"/>
      <c r="V339" s="407"/>
      <c r="W339" s="407"/>
      <c r="X339" s="407"/>
      <c r="Y339" s="407"/>
      <c r="Z339" s="407"/>
    </row>
    <row r="340" spans="1:26" ht="14.25" customHeight="1">
      <c r="A340" s="407"/>
      <c r="B340" s="407"/>
      <c r="C340" s="407"/>
      <c r="D340" s="407"/>
      <c r="E340" s="407"/>
      <c r="F340" s="407"/>
      <c r="G340" s="407"/>
      <c r="H340" s="407"/>
      <c r="I340" s="407"/>
      <c r="J340" s="407"/>
      <c r="K340" s="407"/>
      <c r="L340" s="407"/>
      <c r="M340" s="605"/>
      <c r="N340" s="407"/>
      <c r="O340" s="407"/>
      <c r="P340" s="407"/>
      <c r="Q340" s="407"/>
      <c r="R340" s="407"/>
      <c r="S340" s="407"/>
      <c r="T340" s="407"/>
      <c r="U340" s="407"/>
      <c r="V340" s="407"/>
      <c r="W340" s="407"/>
      <c r="X340" s="407"/>
      <c r="Y340" s="407"/>
      <c r="Z340" s="407"/>
    </row>
    <row r="341" spans="1:26" ht="14.25" customHeight="1">
      <c r="A341" s="407"/>
      <c r="B341" s="407"/>
      <c r="C341" s="407"/>
      <c r="D341" s="407"/>
      <c r="E341" s="407"/>
      <c r="F341" s="407"/>
      <c r="G341" s="407"/>
      <c r="H341" s="407"/>
      <c r="I341" s="407"/>
      <c r="J341" s="407"/>
      <c r="K341" s="407"/>
      <c r="L341" s="407"/>
      <c r="M341" s="605"/>
      <c r="N341" s="407"/>
      <c r="O341" s="407"/>
      <c r="P341" s="407"/>
      <c r="Q341" s="407"/>
      <c r="R341" s="407"/>
      <c r="S341" s="407"/>
      <c r="T341" s="407"/>
      <c r="U341" s="407"/>
      <c r="V341" s="407"/>
      <c r="W341" s="407"/>
      <c r="X341" s="407"/>
      <c r="Y341" s="407"/>
      <c r="Z341" s="407"/>
    </row>
    <row r="342" spans="1:26" ht="14.25" customHeight="1">
      <c r="A342" s="407"/>
      <c r="B342" s="407"/>
      <c r="C342" s="407"/>
      <c r="D342" s="407"/>
      <c r="E342" s="407"/>
      <c r="F342" s="407"/>
      <c r="G342" s="407"/>
      <c r="H342" s="407"/>
      <c r="I342" s="407"/>
      <c r="J342" s="407"/>
      <c r="K342" s="407"/>
      <c r="L342" s="407"/>
      <c r="M342" s="605"/>
      <c r="N342" s="407"/>
      <c r="O342" s="407"/>
      <c r="P342" s="407"/>
      <c r="Q342" s="407"/>
      <c r="R342" s="407"/>
      <c r="S342" s="407"/>
      <c r="T342" s="407"/>
      <c r="U342" s="407"/>
      <c r="V342" s="407"/>
      <c r="W342" s="407"/>
      <c r="X342" s="407"/>
      <c r="Y342" s="407"/>
      <c r="Z342" s="407"/>
    </row>
    <row r="343" spans="1:26" ht="14.25" customHeight="1">
      <c r="A343" s="407"/>
      <c r="B343" s="407"/>
      <c r="C343" s="407"/>
      <c r="D343" s="407"/>
      <c r="E343" s="407"/>
      <c r="F343" s="407"/>
      <c r="G343" s="407"/>
      <c r="H343" s="407"/>
      <c r="I343" s="407"/>
      <c r="J343" s="407"/>
      <c r="K343" s="407"/>
      <c r="L343" s="407"/>
      <c r="M343" s="605"/>
      <c r="N343" s="407"/>
      <c r="O343" s="407"/>
      <c r="P343" s="407"/>
      <c r="Q343" s="407"/>
      <c r="R343" s="407"/>
      <c r="S343" s="407"/>
      <c r="T343" s="407"/>
      <c r="U343" s="407"/>
      <c r="V343" s="407"/>
      <c r="W343" s="407"/>
      <c r="X343" s="407"/>
      <c r="Y343" s="407"/>
      <c r="Z343" s="407"/>
    </row>
    <row r="344" spans="1:26" ht="14.25" customHeight="1">
      <c r="A344" s="407"/>
      <c r="B344" s="407"/>
      <c r="C344" s="407"/>
      <c r="D344" s="407"/>
      <c r="E344" s="407"/>
      <c r="F344" s="407"/>
      <c r="G344" s="407"/>
      <c r="H344" s="407"/>
      <c r="I344" s="407"/>
      <c r="J344" s="407"/>
      <c r="K344" s="407"/>
      <c r="L344" s="407"/>
      <c r="M344" s="605"/>
      <c r="N344" s="407"/>
      <c r="O344" s="407"/>
      <c r="P344" s="407"/>
      <c r="Q344" s="407"/>
      <c r="R344" s="407"/>
      <c r="S344" s="407"/>
      <c r="T344" s="407"/>
      <c r="U344" s="407"/>
      <c r="V344" s="407"/>
      <c r="W344" s="407"/>
      <c r="X344" s="407"/>
      <c r="Y344" s="407"/>
      <c r="Z344" s="407"/>
    </row>
    <row r="345" spans="1:26" ht="14.25" customHeight="1">
      <c r="A345" s="407"/>
      <c r="B345" s="407"/>
      <c r="C345" s="407"/>
      <c r="D345" s="407"/>
      <c r="E345" s="407"/>
      <c r="F345" s="407"/>
      <c r="G345" s="407"/>
      <c r="H345" s="407"/>
      <c r="I345" s="407"/>
      <c r="J345" s="407"/>
      <c r="K345" s="407"/>
      <c r="L345" s="407"/>
      <c r="M345" s="605"/>
      <c r="N345" s="407"/>
      <c r="O345" s="407"/>
      <c r="P345" s="407"/>
      <c r="Q345" s="407"/>
      <c r="R345" s="407"/>
      <c r="S345" s="407"/>
      <c r="T345" s="407"/>
      <c r="U345" s="407"/>
      <c r="V345" s="407"/>
      <c r="W345" s="407"/>
      <c r="X345" s="407"/>
      <c r="Y345" s="407"/>
      <c r="Z345" s="407"/>
    </row>
    <row r="346" spans="1:26" ht="14.25" customHeight="1">
      <c r="A346" s="407"/>
      <c r="B346" s="407"/>
      <c r="C346" s="407"/>
      <c r="D346" s="407"/>
      <c r="E346" s="407"/>
      <c r="F346" s="407"/>
      <c r="G346" s="407"/>
      <c r="H346" s="407"/>
      <c r="I346" s="407"/>
      <c r="J346" s="407"/>
      <c r="K346" s="407"/>
      <c r="L346" s="407"/>
      <c r="M346" s="605"/>
      <c r="N346" s="407"/>
      <c r="O346" s="407"/>
      <c r="P346" s="407"/>
      <c r="Q346" s="407"/>
      <c r="R346" s="407"/>
      <c r="S346" s="407"/>
      <c r="T346" s="407"/>
      <c r="U346" s="407"/>
      <c r="V346" s="407"/>
      <c r="W346" s="407"/>
      <c r="X346" s="407"/>
      <c r="Y346" s="407"/>
      <c r="Z346" s="407"/>
    </row>
    <row r="347" spans="1:26" ht="14.25" customHeight="1">
      <c r="A347" s="407"/>
      <c r="B347" s="407"/>
      <c r="C347" s="407"/>
      <c r="D347" s="407"/>
      <c r="E347" s="407"/>
      <c r="F347" s="407"/>
      <c r="G347" s="407"/>
      <c r="H347" s="407"/>
      <c r="I347" s="407"/>
      <c r="J347" s="407"/>
      <c r="K347" s="407"/>
      <c r="L347" s="407"/>
      <c r="M347" s="605"/>
      <c r="N347" s="407"/>
      <c r="O347" s="407"/>
      <c r="P347" s="407"/>
      <c r="Q347" s="407"/>
      <c r="R347" s="407"/>
      <c r="S347" s="407"/>
      <c r="T347" s="407"/>
      <c r="U347" s="407"/>
      <c r="V347" s="407"/>
      <c r="W347" s="407"/>
      <c r="X347" s="407"/>
      <c r="Y347" s="407"/>
      <c r="Z347" s="407"/>
    </row>
    <row r="348" spans="1:26" ht="14.25" customHeight="1">
      <c r="A348" s="407"/>
      <c r="B348" s="407"/>
      <c r="C348" s="407"/>
      <c r="D348" s="407"/>
      <c r="E348" s="407"/>
      <c r="F348" s="407"/>
      <c r="G348" s="407"/>
      <c r="H348" s="407"/>
      <c r="I348" s="407"/>
      <c r="J348" s="407"/>
      <c r="K348" s="407"/>
      <c r="L348" s="407"/>
      <c r="M348" s="605"/>
      <c r="N348" s="407"/>
      <c r="O348" s="407"/>
      <c r="P348" s="407"/>
      <c r="Q348" s="407"/>
      <c r="R348" s="407"/>
      <c r="S348" s="407"/>
      <c r="T348" s="407"/>
      <c r="U348" s="407"/>
      <c r="V348" s="407"/>
      <c r="W348" s="407"/>
      <c r="X348" s="407"/>
      <c r="Y348" s="407"/>
      <c r="Z348" s="407"/>
    </row>
    <row r="349" spans="1:26" ht="14.25" customHeight="1">
      <c r="A349" s="407"/>
      <c r="B349" s="407"/>
      <c r="C349" s="407"/>
      <c r="D349" s="407"/>
      <c r="E349" s="407"/>
      <c r="F349" s="407"/>
      <c r="G349" s="407"/>
      <c r="H349" s="407"/>
      <c r="I349" s="407"/>
      <c r="J349" s="407"/>
      <c r="K349" s="407"/>
      <c r="L349" s="407"/>
      <c r="M349" s="605"/>
      <c r="N349" s="407"/>
      <c r="O349" s="407"/>
      <c r="P349" s="407"/>
      <c r="Q349" s="407"/>
      <c r="R349" s="407"/>
      <c r="S349" s="407"/>
      <c r="T349" s="407"/>
      <c r="U349" s="407"/>
      <c r="V349" s="407"/>
      <c r="W349" s="407"/>
      <c r="X349" s="407"/>
      <c r="Y349" s="407"/>
      <c r="Z349" s="407"/>
    </row>
    <row r="350" spans="1:26" ht="14.25" customHeight="1">
      <c r="A350" s="407"/>
      <c r="B350" s="407"/>
      <c r="C350" s="407"/>
      <c r="D350" s="407"/>
      <c r="E350" s="407"/>
      <c r="F350" s="407"/>
      <c r="G350" s="407"/>
      <c r="H350" s="407"/>
      <c r="I350" s="407"/>
      <c r="J350" s="407"/>
      <c r="K350" s="407"/>
      <c r="L350" s="407"/>
      <c r="M350" s="605"/>
      <c r="N350" s="407"/>
      <c r="O350" s="407"/>
      <c r="P350" s="407"/>
      <c r="Q350" s="407"/>
      <c r="R350" s="407"/>
      <c r="S350" s="407"/>
      <c r="T350" s="407"/>
      <c r="U350" s="407"/>
      <c r="V350" s="407"/>
      <c r="W350" s="407"/>
      <c r="X350" s="407"/>
      <c r="Y350" s="407"/>
      <c r="Z350" s="407"/>
    </row>
    <row r="351" spans="1:26" ht="14.25" customHeight="1">
      <c r="A351" s="407"/>
      <c r="B351" s="407"/>
      <c r="C351" s="407"/>
      <c r="D351" s="407"/>
      <c r="E351" s="407"/>
      <c r="F351" s="407"/>
      <c r="G351" s="407"/>
      <c r="H351" s="407"/>
      <c r="I351" s="407"/>
      <c r="J351" s="407"/>
      <c r="K351" s="407"/>
      <c r="L351" s="407"/>
      <c r="M351" s="605"/>
      <c r="N351" s="407"/>
      <c r="O351" s="407"/>
      <c r="P351" s="407"/>
      <c r="Q351" s="407"/>
      <c r="R351" s="407"/>
      <c r="S351" s="407"/>
      <c r="T351" s="407"/>
      <c r="U351" s="407"/>
      <c r="V351" s="407"/>
      <c r="W351" s="407"/>
      <c r="X351" s="407"/>
      <c r="Y351" s="407"/>
      <c r="Z351" s="407"/>
    </row>
    <row r="352" spans="1:26" ht="14.25" customHeight="1">
      <c r="A352" s="407"/>
      <c r="B352" s="407"/>
      <c r="C352" s="407"/>
      <c r="D352" s="407"/>
      <c r="E352" s="407"/>
      <c r="F352" s="407"/>
      <c r="G352" s="407"/>
      <c r="H352" s="407"/>
      <c r="I352" s="407"/>
      <c r="J352" s="407"/>
      <c r="K352" s="407"/>
      <c r="L352" s="407"/>
      <c r="M352" s="605"/>
      <c r="N352" s="407"/>
      <c r="O352" s="407"/>
      <c r="P352" s="407"/>
      <c r="Q352" s="407"/>
      <c r="R352" s="407"/>
      <c r="S352" s="407"/>
      <c r="T352" s="407"/>
      <c r="U352" s="407"/>
      <c r="V352" s="407"/>
      <c r="W352" s="407"/>
      <c r="X352" s="407"/>
      <c r="Y352" s="407"/>
      <c r="Z352" s="407"/>
    </row>
    <row r="353" spans="1:26" ht="14.25" customHeight="1">
      <c r="A353" s="407"/>
      <c r="B353" s="407"/>
      <c r="C353" s="407"/>
      <c r="D353" s="407"/>
      <c r="E353" s="407"/>
      <c r="F353" s="407"/>
      <c r="G353" s="407"/>
      <c r="H353" s="407"/>
      <c r="I353" s="407"/>
      <c r="J353" s="407"/>
      <c r="K353" s="407"/>
      <c r="L353" s="407"/>
      <c r="M353" s="605"/>
      <c r="N353" s="407"/>
      <c r="O353" s="407"/>
      <c r="P353" s="407"/>
      <c r="Q353" s="407"/>
      <c r="R353" s="407"/>
      <c r="S353" s="407"/>
      <c r="T353" s="407"/>
      <c r="U353" s="407"/>
      <c r="V353" s="407"/>
      <c r="W353" s="407"/>
      <c r="X353" s="407"/>
      <c r="Y353" s="407"/>
      <c r="Z353" s="407"/>
    </row>
    <row r="354" spans="1:26" ht="14.25" customHeight="1">
      <c r="A354" s="407"/>
      <c r="B354" s="407"/>
      <c r="C354" s="407"/>
      <c r="D354" s="407"/>
      <c r="E354" s="407"/>
      <c r="F354" s="407"/>
      <c r="G354" s="407"/>
      <c r="H354" s="407"/>
      <c r="I354" s="407"/>
      <c r="J354" s="407"/>
      <c r="K354" s="407"/>
      <c r="L354" s="407"/>
      <c r="M354" s="605"/>
      <c r="N354" s="407"/>
      <c r="O354" s="407"/>
      <c r="P354" s="407"/>
      <c r="Q354" s="407"/>
      <c r="R354" s="407"/>
      <c r="S354" s="407"/>
      <c r="T354" s="407"/>
      <c r="U354" s="407"/>
      <c r="V354" s="407"/>
      <c r="W354" s="407"/>
      <c r="X354" s="407"/>
      <c r="Y354" s="407"/>
      <c r="Z354" s="407"/>
    </row>
    <row r="355" spans="1:26" ht="14.25" customHeight="1">
      <c r="A355" s="407"/>
      <c r="B355" s="407"/>
      <c r="C355" s="407"/>
      <c r="D355" s="407"/>
      <c r="E355" s="407"/>
      <c r="F355" s="407"/>
      <c r="G355" s="407"/>
      <c r="H355" s="407"/>
      <c r="I355" s="407"/>
      <c r="J355" s="407"/>
      <c r="K355" s="407"/>
      <c r="L355" s="407"/>
      <c r="M355" s="605"/>
      <c r="N355" s="407"/>
      <c r="O355" s="407"/>
      <c r="P355" s="407"/>
      <c r="Q355" s="407"/>
      <c r="R355" s="407"/>
      <c r="S355" s="407"/>
      <c r="T355" s="407"/>
      <c r="U355" s="407"/>
      <c r="V355" s="407"/>
      <c r="W355" s="407"/>
      <c r="X355" s="407"/>
      <c r="Y355" s="407"/>
      <c r="Z355" s="407"/>
    </row>
    <row r="356" spans="1:26" ht="14.25" customHeight="1">
      <c r="A356" s="407"/>
      <c r="B356" s="407"/>
      <c r="C356" s="407"/>
      <c r="D356" s="407"/>
      <c r="E356" s="407"/>
      <c r="F356" s="407"/>
      <c r="G356" s="407"/>
      <c r="H356" s="407"/>
      <c r="I356" s="407"/>
      <c r="J356" s="407"/>
      <c r="K356" s="407"/>
      <c r="L356" s="407"/>
      <c r="M356" s="605"/>
      <c r="N356" s="407"/>
      <c r="O356" s="407"/>
      <c r="P356" s="407"/>
      <c r="Q356" s="407"/>
      <c r="R356" s="407"/>
      <c r="S356" s="407"/>
      <c r="T356" s="407"/>
      <c r="U356" s="407"/>
      <c r="V356" s="407"/>
      <c r="W356" s="407"/>
      <c r="X356" s="407"/>
      <c r="Y356" s="407"/>
      <c r="Z356" s="407"/>
    </row>
    <row r="357" spans="1:26" ht="14.25" customHeight="1">
      <c r="A357" s="407"/>
      <c r="B357" s="407"/>
      <c r="C357" s="407"/>
      <c r="D357" s="407"/>
      <c r="E357" s="407"/>
      <c r="F357" s="407"/>
      <c r="G357" s="407"/>
      <c r="H357" s="407"/>
      <c r="I357" s="407"/>
      <c r="J357" s="407"/>
      <c r="K357" s="407"/>
      <c r="L357" s="407"/>
      <c r="M357" s="605"/>
      <c r="N357" s="407"/>
      <c r="O357" s="407"/>
      <c r="P357" s="407"/>
      <c r="Q357" s="407"/>
      <c r="R357" s="407"/>
      <c r="S357" s="407"/>
      <c r="T357" s="407"/>
      <c r="U357" s="407"/>
      <c r="V357" s="407"/>
      <c r="W357" s="407"/>
      <c r="X357" s="407"/>
      <c r="Y357" s="407"/>
      <c r="Z357" s="407"/>
    </row>
    <row r="358" spans="1:26" ht="14.25" customHeight="1">
      <c r="A358" s="407"/>
      <c r="B358" s="407"/>
      <c r="C358" s="407"/>
      <c r="D358" s="407"/>
      <c r="E358" s="407"/>
      <c r="F358" s="407"/>
      <c r="G358" s="407"/>
      <c r="H358" s="407"/>
      <c r="I358" s="407"/>
      <c r="J358" s="407"/>
      <c r="K358" s="407"/>
      <c r="L358" s="407"/>
      <c r="M358" s="605"/>
      <c r="N358" s="407"/>
      <c r="O358" s="407"/>
      <c r="P358" s="407"/>
      <c r="Q358" s="407"/>
      <c r="R358" s="407"/>
      <c r="S358" s="407"/>
      <c r="T358" s="407"/>
      <c r="U358" s="407"/>
      <c r="V358" s="407"/>
      <c r="W358" s="407"/>
      <c r="X358" s="407"/>
      <c r="Y358" s="407"/>
      <c r="Z358" s="407"/>
    </row>
    <row r="359" spans="1:26" ht="14.25" customHeight="1">
      <c r="A359" s="407"/>
      <c r="B359" s="407"/>
      <c r="C359" s="407"/>
      <c r="D359" s="407"/>
      <c r="E359" s="407"/>
      <c r="F359" s="407"/>
      <c r="G359" s="407"/>
      <c r="H359" s="407"/>
      <c r="I359" s="407"/>
      <c r="J359" s="407"/>
      <c r="K359" s="407"/>
      <c r="L359" s="407"/>
      <c r="M359" s="605"/>
      <c r="N359" s="407"/>
      <c r="O359" s="407"/>
      <c r="P359" s="407"/>
      <c r="Q359" s="407"/>
      <c r="R359" s="407"/>
      <c r="S359" s="407"/>
      <c r="T359" s="407"/>
      <c r="U359" s="407"/>
      <c r="V359" s="407"/>
      <c r="W359" s="407"/>
      <c r="X359" s="407"/>
      <c r="Y359" s="407"/>
      <c r="Z359" s="407"/>
    </row>
    <row r="360" spans="1:26" ht="14.25" customHeight="1">
      <c r="A360" s="407"/>
      <c r="B360" s="407"/>
      <c r="C360" s="407"/>
      <c r="D360" s="407"/>
      <c r="E360" s="407"/>
      <c r="F360" s="407"/>
      <c r="G360" s="407"/>
      <c r="H360" s="407"/>
      <c r="I360" s="407"/>
      <c r="J360" s="407"/>
      <c r="K360" s="407"/>
      <c r="L360" s="407"/>
      <c r="M360" s="605"/>
      <c r="N360" s="407"/>
      <c r="O360" s="407"/>
      <c r="P360" s="407"/>
      <c r="Q360" s="407"/>
      <c r="R360" s="407"/>
      <c r="S360" s="407"/>
      <c r="T360" s="407"/>
      <c r="U360" s="407"/>
      <c r="V360" s="407"/>
      <c r="W360" s="407"/>
      <c r="X360" s="407"/>
      <c r="Y360" s="407"/>
      <c r="Z360" s="407"/>
    </row>
    <row r="361" spans="1:26" ht="14.25" customHeight="1">
      <c r="A361" s="407"/>
      <c r="B361" s="407"/>
      <c r="C361" s="407"/>
      <c r="D361" s="407"/>
      <c r="E361" s="407"/>
      <c r="F361" s="407"/>
      <c r="G361" s="407"/>
      <c r="H361" s="407"/>
      <c r="I361" s="407"/>
      <c r="J361" s="407"/>
      <c r="K361" s="407"/>
      <c r="L361" s="407"/>
      <c r="M361" s="605"/>
      <c r="N361" s="407"/>
      <c r="O361" s="407"/>
      <c r="P361" s="407"/>
      <c r="Q361" s="407"/>
      <c r="R361" s="407"/>
      <c r="S361" s="407"/>
      <c r="T361" s="407"/>
      <c r="U361" s="407"/>
      <c r="V361" s="407"/>
      <c r="W361" s="407"/>
      <c r="X361" s="407"/>
      <c r="Y361" s="407"/>
      <c r="Z361" s="407"/>
    </row>
    <row r="362" spans="1:26" ht="14.25" customHeight="1">
      <c r="A362" s="407"/>
      <c r="B362" s="407"/>
      <c r="C362" s="407"/>
      <c r="D362" s="407"/>
      <c r="E362" s="407"/>
      <c r="F362" s="407"/>
      <c r="G362" s="407"/>
      <c r="H362" s="407"/>
      <c r="I362" s="407"/>
      <c r="J362" s="407"/>
      <c r="K362" s="407"/>
      <c r="L362" s="407"/>
      <c r="M362" s="605"/>
      <c r="N362" s="407"/>
      <c r="O362" s="407"/>
      <c r="P362" s="407"/>
      <c r="Q362" s="407"/>
      <c r="R362" s="407"/>
      <c r="S362" s="407"/>
      <c r="T362" s="407"/>
      <c r="U362" s="407"/>
      <c r="V362" s="407"/>
      <c r="W362" s="407"/>
      <c r="X362" s="407"/>
      <c r="Y362" s="407"/>
      <c r="Z362" s="407"/>
    </row>
    <row r="363" spans="1:26" ht="14.25" customHeight="1">
      <c r="A363" s="407"/>
      <c r="B363" s="407"/>
      <c r="C363" s="407"/>
      <c r="D363" s="407"/>
      <c r="E363" s="407"/>
      <c r="F363" s="407"/>
      <c r="G363" s="407"/>
      <c r="H363" s="407"/>
      <c r="I363" s="407"/>
      <c r="J363" s="407"/>
      <c r="K363" s="407"/>
      <c r="L363" s="407"/>
      <c r="M363" s="605"/>
      <c r="N363" s="407"/>
      <c r="O363" s="407"/>
      <c r="P363" s="407"/>
      <c r="Q363" s="407"/>
      <c r="R363" s="407"/>
      <c r="S363" s="407"/>
      <c r="T363" s="407"/>
      <c r="U363" s="407"/>
      <c r="V363" s="407"/>
      <c r="W363" s="407"/>
      <c r="X363" s="407"/>
      <c r="Y363" s="407"/>
      <c r="Z363" s="407"/>
    </row>
    <row r="364" spans="1:26" ht="14.25" customHeight="1">
      <c r="A364" s="407"/>
      <c r="B364" s="407"/>
      <c r="C364" s="407"/>
      <c r="D364" s="407"/>
      <c r="E364" s="407"/>
      <c r="F364" s="407"/>
      <c r="G364" s="407"/>
      <c r="H364" s="407"/>
      <c r="I364" s="407"/>
      <c r="J364" s="407"/>
      <c r="K364" s="407"/>
      <c r="L364" s="407"/>
      <c r="M364" s="605"/>
      <c r="N364" s="407"/>
      <c r="O364" s="407"/>
      <c r="P364" s="407"/>
      <c r="Q364" s="407"/>
      <c r="R364" s="407"/>
      <c r="S364" s="407"/>
      <c r="T364" s="407"/>
      <c r="U364" s="407"/>
      <c r="V364" s="407"/>
      <c r="W364" s="407"/>
      <c r="X364" s="407"/>
      <c r="Y364" s="407"/>
      <c r="Z364" s="407"/>
    </row>
    <row r="365" spans="1:26" ht="14.25" customHeight="1">
      <c r="A365" s="407"/>
      <c r="B365" s="407"/>
      <c r="C365" s="407"/>
      <c r="D365" s="407"/>
      <c r="E365" s="407"/>
      <c r="F365" s="407"/>
      <c r="G365" s="407"/>
      <c r="H365" s="407"/>
      <c r="I365" s="407"/>
      <c r="J365" s="407"/>
      <c r="K365" s="407"/>
      <c r="L365" s="407"/>
      <c r="M365" s="605"/>
      <c r="N365" s="407"/>
      <c r="O365" s="407"/>
      <c r="P365" s="407"/>
      <c r="Q365" s="407"/>
      <c r="R365" s="407"/>
      <c r="S365" s="407"/>
      <c r="T365" s="407"/>
      <c r="U365" s="407"/>
      <c r="V365" s="407"/>
      <c r="W365" s="407"/>
      <c r="X365" s="407"/>
      <c r="Y365" s="407"/>
      <c r="Z365" s="407"/>
    </row>
    <row r="366" spans="1:26" ht="14.25" customHeight="1">
      <c r="A366" s="407"/>
      <c r="B366" s="407"/>
      <c r="C366" s="407"/>
      <c r="D366" s="407"/>
      <c r="E366" s="407"/>
      <c r="F366" s="407"/>
      <c r="G366" s="407"/>
      <c r="H366" s="407"/>
      <c r="I366" s="407"/>
      <c r="J366" s="407"/>
      <c r="K366" s="407"/>
      <c r="L366" s="407"/>
      <c r="M366" s="605"/>
      <c r="N366" s="407"/>
      <c r="O366" s="407"/>
      <c r="P366" s="407"/>
      <c r="Q366" s="407"/>
      <c r="R366" s="407"/>
      <c r="S366" s="407"/>
      <c r="T366" s="407"/>
      <c r="U366" s="407"/>
      <c r="V366" s="407"/>
      <c r="W366" s="407"/>
      <c r="X366" s="407"/>
      <c r="Y366" s="407"/>
      <c r="Z366" s="407"/>
    </row>
    <row r="367" spans="1:26" ht="14.25" customHeight="1">
      <c r="A367" s="407"/>
      <c r="B367" s="407"/>
      <c r="C367" s="407"/>
      <c r="D367" s="407"/>
      <c r="E367" s="407"/>
      <c r="F367" s="407"/>
      <c r="G367" s="407"/>
      <c r="H367" s="407"/>
      <c r="I367" s="407"/>
      <c r="J367" s="407"/>
      <c r="K367" s="407"/>
      <c r="L367" s="407"/>
      <c r="M367" s="605"/>
      <c r="N367" s="407"/>
      <c r="O367" s="407"/>
      <c r="P367" s="407"/>
      <c r="Q367" s="407"/>
      <c r="R367" s="407"/>
      <c r="S367" s="407"/>
      <c r="T367" s="407"/>
      <c r="U367" s="407"/>
      <c r="V367" s="407"/>
      <c r="W367" s="407"/>
      <c r="X367" s="407"/>
      <c r="Y367" s="407"/>
      <c r="Z367" s="407"/>
    </row>
    <row r="368" spans="1:26" ht="14.25" customHeight="1">
      <c r="A368" s="407"/>
      <c r="B368" s="407"/>
      <c r="C368" s="407"/>
      <c r="D368" s="407"/>
      <c r="E368" s="407"/>
      <c r="F368" s="407"/>
      <c r="G368" s="407"/>
      <c r="H368" s="407"/>
      <c r="I368" s="407"/>
      <c r="J368" s="407"/>
      <c r="K368" s="407"/>
      <c r="L368" s="407"/>
      <c r="M368" s="605"/>
      <c r="N368" s="407"/>
      <c r="O368" s="407"/>
      <c r="P368" s="407"/>
      <c r="Q368" s="407"/>
      <c r="R368" s="407"/>
      <c r="S368" s="407"/>
      <c r="T368" s="407"/>
      <c r="U368" s="407"/>
      <c r="V368" s="407"/>
      <c r="W368" s="407"/>
      <c r="X368" s="407"/>
      <c r="Y368" s="407"/>
      <c r="Z368" s="407"/>
    </row>
    <row r="369" spans="1:26" ht="14.25" customHeight="1">
      <c r="A369" s="407"/>
      <c r="B369" s="407"/>
      <c r="C369" s="407"/>
      <c r="D369" s="407"/>
      <c r="E369" s="407"/>
      <c r="F369" s="407"/>
      <c r="G369" s="407"/>
      <c r="H369" s="407"/>
      <c r="I369" s="407"/>
      <c r="J369" s="407"/>
      <c r="K369" s="407"/>
      <c r="L369" s="407"/>
      <c r="M369" s="605"/>
      <c r="N369" s="407"/>
      <c r="O369" s="407"/>
      <c r="P369" s="407"/>
      <c r="Q369" s="407"/>
      <c r="R369" s="407"/>
      <c r="S369" s="407"/>
      <c r="T369" s="407"/>
      <c r="U369" s="407"/>
      <c r="V369" s="407"/>
      <c r="W369" s="407"/>
      <c r="X369" s="407"/>
      <c r="Y369" s="407"/>
      <c r="Z369" s="407"/>
    </row>
    <row r="370" spans="1:26" ht="14.25" customHeight="1">
      <c r="A370" s="407"/>
      <c r="B370" s="407"/>
      <c r="C370" s="407"/>
      <c r="D370" s="407"/>
      <c r="E370" s="407"/>
      <c r="F370" s="407"/>
      <c r="G370" s="407"/>
      <c r="H370" s="407"/>
      <c r="I370" s="407"/>
      <c r="J370" s="407"/>
      <c r="K370" s="407"/>
      <c r="L370" s="407"/>
      <c r="M370" s="605"/>
      <c r="N370" s="407"/>
      <c r="O370" s="407"/>
      <c r="P370" s="407"/>
      <c r="Q370" s="407"/>
      <c r="R370" s="407"/>
      <c r="S370" s="407"/>
      <c r="T370" s="407"/>
      <c r="U370" s="407"/>
      <c r="V370" s="407"/>
      <c r="W370" s="407"/>
      <c r="X370" s="407"/>
      <c r="Y370" s="407"/>
      <c r="Z370" s="407"/>
    </row>
    <row r="371" spans="1:26" ht="14.25" customHeight="1">
      <c r="A371" s="407"/>
      <c r="B371" s="407"/>
      <c r="C371" s="407"/>
      <c r="D371" s="407"/>
      <c r="E371" s="407"/>
      <c r="F371" s="407"/>
      <c r="G371" s="407"/>
      <c r="H371" s="407"/>
      <c r="I371" s="407"/>
      <c r="J371" s="407"/>
      <c r="K371" s="407"/>
      <c r="L371" s="407"/>
      <c r="M371" s="605"/>
      <c r="N371" s="407"/>
      <c r="O371" s="407"/>
      <c r="P371" s="407"/>
      <c r="Q371" s="407"/>
      <c r="R371" s="407"/>
      <c r="S371" s="407"/>
      <c r="T371" s="407"/>
      <c r="U371" s="407"/>
      <c r="V371" s="407"/>
      <c r="W371" s="407"/>
      <c r="X371" s="407"/>
      <c r="Y371" s="407"/>
      <c r="Z371" s="407"/>
    </row>
    <row r="372" spans="1:26" ht="14.25" customHeight="1">
      <c r="A372" s="407"/>
      <c r="B372" s="407"/>
      <c r="C372" s="407"/>
      <c r="D372" s="407"/>
      <c r="E372" s="407"/>
      <c r="F372" s="407"/>
      <c r="G372" s="407"/>
      <c r="H372" s="407"/>
      <c r="I372" s="407"/>
      <c r="J372" s="407"/>
      <c r="K372" s="407"/>
      <c r="L372" s="407"/>
      <c r="M372" s="605"/>
      <c r="N372" s="407"/>
      <c r="O372" s="407"/>
      <c r="P372" s="407"/>
      <c r="Q372" s="407"/>
      <c r="R372" s="407"/>
      <c r="S372" s="407"/>
      <c r="T372" s="407"/>
      <c r="U372" s="407"/>
      <c r="V372" s="407"/>
      <c r="W372" s="407"/>
      <c r="X372" s="407"/>
      <c r="Y372" s="407"/>
      <c r="Z372" s="407"/>
    </row>
    <row r="373" spans="1:26" ht="14.25" customHeight="1">
      <c r="A373" s="407"/>
      <c r="B373" s="407"/>
      <c r="C373" s="407"/>
      <c r="D373" s="407"/>
      <c r="E373" s="407"/>
      <c r="F373" s="407"/>
      <c r="G373" s="407"/>
      <c r="H373" s="407"/>
      <c r="I373" s="407"/>
      <c r="J373" s="407"/>
      <c r="K373" s="407"/>
      <c r="L373" s="407"/>
      <c r="M373" s="605"/>
      <c r="N373" s="407"/>
      <c r="O373" s="407"/>
      <c r="P373" s="407"/>
      <c r="Q373" s="407"/>
      <c r="R373" s="407"/>
      <c r="S373" s="407"/>
      <c r="T373" s="407"/>
      <c r="U373" s="407"/>
      <c r="V373" s="407"/>
      <c r="W373" s="407"/>
      <c r="X373" s="407"/>
      <c r="Y373" s="407"/>
      <c r="Z373" s="407"/>
    </row>
    <row r="374" spans="1:26" ht="14.25" customHeight="1">
      <c r="A374" s="407"/>
      <c r="B374" s="407"/>
      <c r="C374" s="407"/>
      <c r="D374" s="407"/>
      <c r="E374" s="407"/>
      <c r="F374" s="407"/>
      <c r="G374" s="407"/>
      <c r="H374" s="407"/>
      <c r="I374" s="407"/>
      <c r="J374" s="407"/>
      <c r="K374" s="407"/>
      <c r="L374" s="407"/>
      <c r="M374" s="605"/>
      <c r="N374" s="407"/>
      <c r="O374" s="407"/>
      <c r="P374" s="407"/>
      <c r="Q374" s="407"/>
      <c r="R374" s="407"/>
      <c r="S374" s="407"/>
      <c r="T374" s="407"/>
      <c r="U374" s="407"/>
      <c r="V374" s="407"/>
      <c r="W374" s="407"/>
      <c r="X374" s="407"/>
      <c r="Y374" s="407"/>
      <c r="Z374" s="407"/>
    </row>
    <row r="375" spans="1:26" ht="14.25" customHeight="1">
      <c r="A375" s="407"/>
      <c r="B375" s="407"/>
      <c r="C375" s="407"/>
      <c r="D375" s="407"/>
      <c r="E375" s="407"/>
      <c r="F375" s="407"/>
      <c r="G375" s="407"/>
      <c r="H375" s="407"/>
      <c r="I375" s="407"/>
      <c r="J375" s="407"/>
      <c r="K375" s="407"/>
      <c r="L375" s="407"/>
      <c r="M375" s="605"/>
      <c r="N375" s="407"/>
      <c r="O375" s="407"/>
      <c r="P375" s="407"/>
      <c r="Q375" s="407"/>
      <c r="R375" s="407"/>
      <c r="S375" s="407"/>
      <c r="T375" s="407"/>
      <c r="U375" s="407"/>
      <c r="V375" s="407"/>
      <c r="W375" s="407"/>
      <c r="X375" s="407"/>
      <c r="Y375" s="407"/>
      <c r="Z375" s="407"/>
    </row>
    <row r="376" spans="1:26" ht="14.25" customHeight="1">
      <c r="A376" s="407"/>
      <c r="B376" s="407"/>
      <c r="C376" s="407"/>
      <c r="D376" s="407"/>
      <c r="E376" s="407"/>
      <c r="F376" s="407"/>
      <c r="G376" s="407"/>
      <c r="H376" s="407"/>
      <c r="I376" s="407"/>
      <c r="J376" s="407"/>
      <c r="K376" s="407"/>
      <c r="L376" s="407"/>
      <c r="M376" s="605"/>
      <c r="N376" s="407"/>
      <c r="O376" s="407"/>
      <c r="P376" s="407"/>
      <c r="Q376" s="407"/>
      <c r="R376" s="407"/>
      <c r="S376" s="407"/>
      <c r="T376" s="407"/>
      <c r="U376" s="407"/>
      <c r="V376" s="407"/>
      <c r="W376" s="407"/>
      <c r="X376" s="407"/>
      <c r="Y376" s="407"/>
      <c r="Z376" s="407"/>
    </row>
    <row r="377" spans="1:26" ht="14.25" customHeight="1">
      <c r="A377" s="407"/>
      <c r="B377" s="407"/>
      <c r="C377" s="407"/>
      <c r="D377" s="407"/>
      <c r="E377" s="407"/>
      <c r="F377" s="407"/>
      <c r="G377" s="407"/>
      <c r="H377" s="407"/>
      <c r="I377" s="407"/>
      <c r="J377" s="407"/>
      <c r="K377" s="407"/>
      <c r="L377" s="407"/>
      <c r="M377" s="605"/>
      <c r="N377" s="407"/>
      <c r="O377" s="407"/>
      <c r="P377" s="407"/>
      <c r="Q377" s="407"/>
      <c r="R377" s="407"/>
      <c r="S377" s="407"/>
      <c r="T377" s="407"/>
      <c r="U377" s="407"/>
      <c r="V377" s="407"/>
      <c r="W377" s="407"/>
      <c r="X377" s="407"/>
      <c r="Y377" s="407"/>
      <c r="Z377" s="407"/>
    </row>
    <row r="378" spans="1:26" ht="14.25" customHeight="1">
      <c r="A378" s="407"/>
      <c r="B378" s="407"/>
      <c r="C378" s="407"/>
      <c r="D378" s="407"/>
      <c r="E378" s="407"/>
      <c r="F378" s="407"/>
      <c r="G378" s="407"/>
      <c r="H378" s="407"/>
      <c r="I378" s="407"/>
      <c r="J378" s="407"/>
      <c r="K378" s="407"/>
      <c r="L378" s="407"/>
      <c r="M378" s="605"/>
      <c r="N378" s="407"/>
      <c r="O378" s="407"/>
      <c r="P378" s="407"/>
      <c r="Q378" s="407"/>
      <c r="R378" s="407"/>
      <c r="S378" s="407"/>
      <c r="T378" s="407"/>
      <c r="U378" s="407"/>
      <c r="V378" s="407"/>
      <c r="W378" s="407"/>
      <c r="X378" s="407"/>
      <c r="Y378" s="407"/>
      <c r="Z378" s="407"/>
    </row>
    <row r="379" spans="1:26" ht="14.25" customHeight="1">
      <c r="A379" s="407"/>
      <c r="B379" s="407"/>
      <c r="C379" s="407"/>
      <c r="D379" s="407"/>
      <c r="E379" s="407"/>
      <c r="F379" s="407"/>
      <c r="G379" s="407"/>
      <c r="H379" s="407"/>
      <c r="I379" s="407"/>
      <c r="J379" s="407"/>
      <c r="K379" s="407"/>
      <c r="L379" s="407"/>
      <c r="M379" s="605"/>
      <c r="N379" s="407"/>
      <c r="O379" s="407"/>
      <c r="P379" s="407"/>
      <c r="Q379" s="407"/>
      <c r="R379" s="407"/>
      <c r="S379" s="407"/>
      <c r="T379" s="407"/>
      <c r="U379" s="407"/>
      <c r="V379" s="407"/>
      <c r="W379" s="407"/>
      <c r="X379" s="407"/>
      <c r="Y379" s="407"/>
      <c r="Z379" s="407"/>
    </row>
    <row r="380" spans="1:26" ht="14.25" customHeight="1">
      <c r="A380" s="407"/>
      <c r="B380" s="407"/>
      <c r="C380" s="407"/>
      <c r="D380" s="407"/>
      <c r="E380" s="407"/>
      <c r="F380" s="407"/>
      <c r="G380" s="407"/>
      <c r="H380" s="407"/>
      <c r="I380" s="407"/>
      <c r="J380" s="407"/>
      <c r="K380" s="407"/>
      <c r="L380" s="407"/>
      <c r="M380" s="605"/>
      <c r="N380" s="407"/>
      <c r="O380" s="407"/>
      <c r="P380" s="407"/>
      <c r="Q380" s="407"/>
      <c r="R380" s="407"/>
      <c r="S380" s="407"/>
      <c r="T380" s="407"/>
      <c r="U380" s="407"/>
      <c r="V380" s="407"/>
      <c r="W380" s="407"/>
      <c r="X380" s="407"/>
      <c r="Y380" s="407"/>
      <c r="Z380" s="407"/>
    </row>
    <row r="381" spans="1:26" ht="14.25" customHeight="1">
      <c r="A381" s="407"/>
      <c r="B381" s="407"/>
      <c r="C381" s="407"/>
      <c r="D381" s="407"/>
      <c r="E381" s="407"/>
      <c r="F381" s="407"/>
      <c r="G381" s="407"/>
      <c r="H381" s="407"/>
      <c r="I381" s="407"/>
      <c r="J381" s="407"/>
      <c r="K381" s="407"/>
      <c r="L381" s="407"/>
      <c r="M381" s="605"/>
      <c r="N381" s="407"/>
      <c r="O381" s="407"/>
      <c r="P381" s="407"/>
      <c r="Q381" s="407"/>
      <c r="R381" s="407"/>
      <c r="S381" s="407"/>
      <c r="T381" s="407"/>
      <c r="U381" s="407"/>
      <c r="V381" s="407"/>
      <c r="W381" s="407"/>
      <c r="X381" s="407"/>
      <c r="Y381" s="407"/>
      <c r="Z381" s="407"/>
    </row>
    <row r="382" spans="1:26" ht="14.25" customHeight="1">
      <c r="A382" s="407"/>
      <c r="B382" s="407"/>
      <c r="C382" s="407"/>
      <c r="D382" s="407"/>
      <c r="E382" s="407"/>
      <c r="F382" s="407"/>
      <c r="G382" s="407"/>
      <c r="H382" s="407"/>
      <c r="I382" s="407"/>
      <c r="J382" s="407"/>
      <c r="K382" s="407"/>
      <c r="L382" s="407"/>
      <c r="M382" s="605"/>
      <c r="N382" s="407"/>
      <c r="O382" s="407"/>
      <c r="P382" s="407"/>
      <c r="Q382" s="407"/>
      <c r="R382" s="407"/>
      <c r="S382" s="407"/>
      <c r="T382" s="407"/>
      <c r="U382" s="407"/>
      <c r="V382" s="407"/>
      <c r="W382" s="407"/>
      <c r="X382" s="407"/>
      <c r="Y382" s="407"/>
      <c r="Z382" s="407"/>
    </row>
    <row r="383" spans="1:26" ht="14.25" customHeight="1">
      <c r="A383" s="407"/>
      <c r="B383" s="407"/>
      <c r="C383" s="407"/>
      <c r="D383" s="407"/>
      <c r="E383" s="407"/>
      <c r="F383" s="407"/>
      <c r="G383" s="407"/>
      <c r="H383" s="407"/>
      <c r="I383" s="407"/>
      <c r="J383" s="407"/>
      <c r="K383" s="407"/>
      <c r="L383" s="407"/>
      <c r="M383" s="605"/>
      <c r="N383" s="407"/>
      <c r="O383" s="407"/>
      <c r="P383" s="407"/>
      <c r="Q383" s="407"/>
      <c r="R383" s="407"/>
      <c r="S383" s="407"/>
      <c r="T383" s="407"/>
      <c r="U383" s="407"/>
      <c r="V383" s="407"/>
      <c r="W383" s="407"/>
      <c r="X383" s="407"/>
      <c r="Y383" s="407"/>
      <c r="Z383" s="407"/>
    </row>
    <row r="384" spans="1:26" ht="14.25" customHeight="1">
      <c r="A384" s="407"/>
      <c r="B384" s="407"/>
      <c r="C384" s="407"/>
      <c r="D384" s="407"/>
      <c r="E384" s="407"/>
      <c r="F384" s="407"/>
      <c r="G384" s="407"/>
      <c r="H384" s="407"/>
      <c r="I384" s="407"/>
      <c r="J384" s="407"/>
      <c r="K384" s="407"/>
      <c r="L384" s="407"/>
      <c r="M384" s="605"/>
      <c r="N384" s="407"/>
      <c r="O384" s="407"/>
      <c r="P384" s="407"/>
      <c r="Q384" s="407"/>
      <c r="R384" s="407"/>
      <c r="S384" s="407"/>
      <c r="T384" s="407"/>
      <c r="U384" s="407"/>
      <c r="V384" s="407"/>
      <c r="W384" s="407"/>
      <c r="X384" s="407"/>
      <c r="Y384" s="407"/>
      <c r="Z384" s="407"/>
    </row>
    <row r="385" spans="1:26" ht="14.25" customHeight="1">
      <c r="A385" s="407"/>
      <c r="B385" s="407"/>
      <c r="C385" s="407"/>
      <c r="D385" s="407"/>
      <c r="E385" s="407"/>
      <c r="F385" s="407"/>
      <c r="G385" s="407"/>
      <c r="H385" s="407"/>
      <c r="I385" s="407"/>
      <c r="J385" s="407"/>
      <c r="K385" s="407"/>
      <c r="L385" s="407"/>
      <c r="M385" s="605"/>
      <c r="N385" s="407"/>
      <c r="O385" s="407"/>
      <c r="P385" s="407"/>
      <c r="Q385" s="407"/>
      <c r="R385" s="407"/>
      <c r="S385" s="407"/>
      <c r="T385" s="407"/>
      <c r="U385" s="407"/>
      <c r="V385" s="407"/>
      <c r="W385" s="407"/>
      <c r="X385" s="407"/>
      <c r="Y385" s="407"/>
      <c r="Z385" s="407"/>
    </row>
    <row r="386" spans="1:26" ht="14.25" customHeight="1">
      <c r="A386" s="407"/>
      <c r="B386" s="407"/>
      <c r="C386" s="407"/>
      <c r="D386" s="407"/>
      <c r="E386" s="407"/>
      <c r="F386" s="407"/>
      <c r="G386" s="407"/>
      <c r="H386" s="407"/>
      <c r="I386" s="407"/>
      <c r="J386" s="407"/>
      <c r="K386" s="407"/>
      <c r="L386" s="407"/>
      <c r="M386" s="605"/>
      <c r="N386" s="407"/>
      <c r="O386" s="407"/>
      <c r="P386" s="407"/>
      <c r="Q386" s="407"/>
      <c r="R386" s="407"/>
      <c r="S386" s="407"/>
      <c r="T386" s="407"/>
      <c r="U386" s="407"/>
      <c r="V386" s="407"/>
      <c r="W386" s="407"/>
      <c r="X386" s="407"/>
      <c r="Y386" s="407"/>
      <c r="Z386" s="407"/>
    </row>
    <row r="387" spans="1:26" ht="14.25" customHeight="1">
      <c r="A387" s="407"/>
      <c r="B387" s="407"/>
      <c r="C387" s="407"/>
      <c r="D387" s="407"/>
      <c r="E387" s="407"/>
      <c r="F387" s="407"/>
      <c r="G387" s="407"/>
      <c r="H387" s="407"/>
      <c r="I387" s="407"/>
      <c r="J387" s="407"/>
      <c r="K387" s="407"/>
      <c r="L387" s="407"/>
      <c r="M387" s="605"/>
      <c r="N387" s="407"/>
      <c r="O387" s="407"/>
      <c r="P387" s="407"/>
      <c r="Q387" s="407"/>
      <c r="R387" s="407"/>
      <c r="S387" s="407"/>
      <c r="T387" s="407"/>
      <c r="U387" s="407"/>
      <c r="V387" s="407"/>
      <c r="W387" s="407"/>
      <c r="X387" s="407"/>
      <c r="Y387" s="407"/>
      <c r="Z387" s="407"/>
    </row>
    <row r="388" spans="1:26" ht="14.25" customHeight="1">
      <c r="A388" s="407"/>
      <c r="B388" s="407"/>
      <c r="C388" s="407"/>
      <c r="D388" s="407"/>
      <c r="E388" s="407"/>
      <c r="F388" s="407"/>
      <c r="G388" s="407"/>
      <c r="H388" s="407"/>
      <c r="I388" s="407"/>
      <c r="J388" s="407"/>
      <c r="K388" s="407"/>
      <c r="L388" s="407"/>
      <c r="M388" s="605"/>
      <c r="N388" s="407"/>
      <c r="O388" s="407"/>
      <c r="P388" s="407"/>
      <c r="Q388" s="407"/>
      <c r="R388" s="407"/>
      <c r="S388" s="407"/>
      <c r="T388" s="407"/>
      <c r="U388" s="407"/>
      <c r="V388" s="407"/>
      <c r="W388" s="407"/>
      <c r="X388" s="407"/>
      <c r="Y388" s="407"/>
      <c r="Z388" s="407"/>
    </row>
    <row r="389" spans="1:26" ht="14.25" customHeight="1">
      <c r="A389" s="407"/>
      <c r="B389" s="407"/>
      <c r="C389" s="407"/>
      <c r="D389" s="407"/>
      <c r="E389" s="407"/>
      <c r="F389" s="407"/>
      <c r="G389" s="407"/>
      <c r="H389" s="407"/>
      <c r="I389" s="407"/>
      <c r="J389" s="407"/>
      <c r="K389" s="407"/>
      <c r="L389" s="407"/>
      <c r="M389" s="605"/>
      <c r="N389" s="407"/>
      <c r="O389" s="407"/>
      <c r="P389" s="407"/>
      <c r="Q389" s="407"/>
      <c r="R389" s="407"/>
      <c r="S389" s="407"/>
      <c r="T389" s="407"/>
      <c r="U389" s="407"/>
      <c r="V389" s="407"/>
      <c r="W389" s="407"/>
      <c r="X389" s="407"/>
      <c r="Y389" s="407"/>
      <c r="Z389" s="407"/>
    </row>
    <row r="390" spans="1:26" ht="14.25" customHeight="1">
      <c r="A390" s="407"/>
      <c r="B390" s="407"/>
      <c r="C390" s="407"/>
      <c r="D390" s="407"/>
      <c r="E390" s="407"/>
      <c r="F390" s="407"/>
      <c r="G390" s="407"/>
      <c r="H390" s="407"/>
      <c r="I390" s="407"/>
      <c r="J390" s="407"/>
      <c r="K390" s="407"/>
      <c r="L390" s="407"/>
      <c r="M390" s="605"/>
      <c r="N390" s="407"/>
      <c r="O390" s="407"/>
      <c r="P390" s="407"/>
      <c r="Q390" s="407"/>
      <c r="R390" s="407"/>
      <c r="S390" s="407"/>
      <c r="T390" s="407"/>
      <c r="U390" s="407"/>
      <c r="V390" s="407"/>
      <c r="W390" s="407"/>
      <c r="X390" s="407"/>
      <c r="Y390" s="407"/>
      <c r="Z390" s="407"/>
    </row>
    <row r="391" spans="1:26" ht="14.25" customHeight="1">
      <c r="A391" s="407"/>
      <c r="B391" s="407"/>
      <c r="C391" s="407"/>
      <c r="D391" s="407"/>
      <c r="E391" s="407"/>
      <c r="F391" s="407"/>
      <c r="G391" s="407"/>
      <c r="H391" s="407"/>
      <c r="I391" s="407"/>
      <c r="J391" s="407"/>
      <c r="K391" s="407"/>
      <c r="L391" s="407"/>
      <c r="M391" s="605"/>
      <c r="N391" s="407"/>
      <c r="O391" s="407"/>
      <c r="P391" s="407"/>
      <c r="Q391" s="407"/>
      <c r="R391" s="407"/>
      <c r="S391" s="407"/>
      <c r="T391" s="407"/>
      <c r="U391" s="407"/>
      <c r="V391" s="407"/>
      <c r="W391" s="407"/>
      <c r="X391" s="407"/>
      <c r="Y391" s="407"/>
      <c r="Z391" s="407"/>
    </row>
    <row r="392" spans="1:26" ht="14.25" customHeight="1">
      <c r="A392" s="407"/>
      <c r="B392" s="407"/>
      <c r="C392" s="407"/>
      <c r="D392" s="407"/>
      <c r="E392" s="407"/>
      <c r="F392" s="407"/>
      <c r="G392" s="407"/>
      <c r="H392" s="407"/>
      <c r="I392" s="407"/>
      <c r="J392" s="407"/>
      <c r="K392" s="407"/>
      <c r="L392" s="407"/>
      <c r="M392" s="605"/>
      <c r="N392" s="407"/>
      <c r="O392" s="407"/>
      <c r="P392" s="407"/>
      <c r="Q392" s="407"/>
      <c r="R392" s="407"/>
      <c r="S392" s="407"/>
      <c r="T392" s="407"/>
      <c r="U392" s="407"/>
      <c r="V392" s="407"/>
      <c r="W392" s="407"/>
      <c r="X392" s="407"/>
      <c r="Y392" s="407"/>
      <c r="Z392" s="407"/>
    </row>
    <row r="393" spans="1:26" ht="14.25" customHeight="1">
      <c r="A393" s="407"/>
      <c r="B393" s="407"/>
      <c r="C393" s="407"/>
      <c r="D393" s="407"/>
      <c r="E393" s="407"/>
      <c r="F393" s="407"/>
      <c r="G393" s="407"/>
      <c r="H393" s="407"/>
      <c r="I393" s="407"/>
      <c r="J393" s="407"/>
      <c r="K393" s="407"/>
      <c r="L393" s="407"/>
      <c r="M393" s="605"/>
      <c r="N393" s="407"/>
      <c r="O393" s="407"/>
      <c r="P393" s="407"/>
      <c r="Q393" s="407"/>
      <c r="R393" s="407"/>
      <c r="S393" s="407"/>
      <c r="T393" s="407"/>
      <c r="U393" s="407"/>
      <c r="V393" s="407"/>
      <c r="W393" s="407"/>
      <c r="X393" s="407"/>
      <c r="Y393" s="407"/>
      <c r="Z393" s="407"/>
    </row>
    <row r="394" spans="1:26" ht="14.25" customHeight="1">
      <c r="A394" s="407"/>
      <c r="B394" s="407"/>
      <c r="C394" s="407"/>
      <c r="D394" s="407"/>
      <c r="E394" s="407"/>
      <c r="F394" s="407"/>
      <c r="G394" s="407"/>
      <c r="H394" s="407"/>
      <c r="I394" s="407"/>
      <c r="J394" s="407"/>
      <c r="K394" s="407"/>
      <c r="L394" s="407"/>
      <c r="M394" s="605"/>
      <c r="N394" s="407"/>
      <c r="O394" s="407"/>
      <c r="P394" s="407"/>
      <c r="Q394" s="407"/>
      <c r="R394" s="407"/>
      <c r="S394" s="407"/>
      <c r="T394" s="407"/>
      <c r="U394" s="407"/>
      <c r="V394" s="407"/>
      <c r="W394" s="407"/>
      <c r="X394" s="407"/>
      <c r="Y394" s="407"/>
      <c r="Z394" s="407"/>
    </row>
    <row r="395" spans="1:26" ht="14.25" customHeight="1">
      <c r="A395" s="407"/>
      <c r="B395" s="407"/>
      <c r="C395" s="407"/>
      <c r="D395" s="407"/>
      <c r="E395" s="407"/>
      <c r="F395" s="407"/>
      <c r="G395" s="407"/>
      <c r="H395" s="407"/>
      <c r="I395" s="407"/>
      <c r="J395" s="407"/>
      <c r="K395" s="407"/>
      <c r="L395" s="407"/>
      <c r="M395" s="605"/>
      <c r="N395" s="407"/>
      <c r="O395" s="407"/>
      <c r="P395" s="407"/>
      <c r="Q395" s="407"/>
      <c r="R395" s="407"/>
      <c r="S395" s="407"/>
      <c r="T395" s="407"/>
      <c r="U395" s="407"/>
      <c r="V395" s="407"/>
      <c r="W395" s="407"/>
      <c r="X395" s="407"/>
      <c r="Y395" s="407"/>
      <c r="Z395" s="407"/>
    </row>
    <row r="396" spans="1:26" ht="14.25" customHeight="1">
      <c r="A396" s="407"/>
      <c r="B396" s="407"/>
      <c r="C396" s="407"/>
      <c r="D396" s="407"/>
      <c r="E396" s="407"/>
      <c r="F396" s="407"/>
      <c r="G396" s="407"/>
      <c r="H396" s="407"/>
      <c r="I396" s="407"/>
      <c r="J396" s="407"/>
      <c r="K396" s="407"/>
      <c r="L396" s="407"/>
      <c r="M396" s="605"/>
      <c r="N396" s="407"/>
      <c r="O396" s="407"/>
      <c r="P396" s="407"/>
      <c r="Q396" s="407"/>
      <c r="R396" s="407"/>
      <c r="S396" s="407"/>
      <c r="T396" s="407"/>
      <c r="U396" s="407"/>
      <c r="V396" s="407"/>
      <c r="W396" s="407"/>
      <c r="X396" s="407"/>
      <c r="Y396" s="407"/>
      <c r="Z396" s="407"/>
    </row>
    <row r="397" spans="1:26" ht="14.25" customHeight="1">
      <c r="A397" s="407"/>
      <c r="B397" s="407"/>
      <c r="C397" s="407"/>
      <c r="D397" s="407"/>
      <c r="E397" s="407"/>
      <c r="F397" s="407"/>
      <c r="G397" s="407"/>
      <c r="H397" s="407"/>
      <c r="I397" s="407"/>
      <c r="J397" s="407"/>
      <c r="K397" s="407"/>
      <c r="L397" s="407"/>
      <c r="M397" s="605"/>
      <c r="N397" s="407"/>
      <c r="O397" s="407"/>
      <c r="P397" s="407"/>
      <c r="Q397" s="407"/>
      <c r="R397" s="407"/>
      <c r="S397" s="407"/>
      <c r="T397" s="407"/>
      <c r="U397" s="407"/>
      <c r="V397" s="407"/>
      <c r="W397" s="407"/>
      <c r="X397" s="407"/>
      <c r="Y397" s="407"/>
      <c r="Z397" s="407"/>
    </row>
    <row r="398" spans="1:26" ht="14.25" customHeight="1">
      <c r="A398" s="407"/>
      <c r="B398" s="407"/>
      <c r="C398" s="407"/>
      <c r="D398" s="407"/>
      <c r="E398" s="407"/>
      <c r="F398" s="407"/>
      <c r="G398" s="407"/>
      <c r="H398" s="407"/>
      <c r="I398" s="407"/>
      <c r="J398" s="407"/>
      <c r="K398" s="407"/>
      <c r="L398" s="407"/>
      <c r="M398" s="605"/>
      <c r="N398" s="407"/>
      <c r="O398" s="407"/>
      <c r="P398" s="407"/>
      <c r="Q398" s="407"/>
      <c r="R398" s="407"/>
      <c r="S398" s="407"/>
      <c r="T398" s="407"/>
      <c r="U398" s="407"/>
      <c r="V398" s="407"/>
      <c r="W398" s="407"/>
      <c r="X398" s="407"/>
      <c r="Y398" s="407"/>
      <c r="Z398" s="407"/>
    </row>
    <row r="399" spans="1:26" ht="14.25" customHeight="1">
      <c r="A399" s="407"/>
      <c r="B399" s="407"/>
      <c r="C399" s="407"/>
      <c r="D399" s="407"/>
      <c r="E399" s="407"/>
      <c r="F399" s="407"/>
      <c r="G399" s="407"/>
      <c r="H399" s="407"/>
      <c r="I399" s="407"/>
      <c r="J399" s="407"/>
      <c r="K399" s="407"/>
      <c r="L399" s="407"/>
      <c r="M399" s="605"/>
      <c r="N399" s="407"/>
      <c r="O399" s="407"/>
      <c r="P399" s="407"/>
      <c r="Q399" s="407"/>
      <c r="R399" s="407"/>
      <c r="S399" s="407"/>
      <c r="T399" s="407"/>
      <c r="U399" s="407"/>
      <c r="V399" s="407"/>
      <c r="W399" s="407"/>
      <c r="X399" s="407"/>
      <c r="Y399" s="407"/>
      <c r="Z399" s="407"/>
    </row>
    <row r="400" spans="1:26" ht="14.25" customHeight="1">
      <c r="A400" s="407"/>
      <c r="B400" s="407"/>
      <c r="C400" s="407"/>
      <c r="D400" s="407"/>
      <c r="E400" s="407"/>
      <c r="F400" s="407"/>
      <c r="G400" s="407"/>
      <c r="H400" s="407"/>
      <c r="I400" s="407"/>
      <c r="J400" s="407"/>
      <c r="K400" s="407"/>
      <c r="L400" s="407"/>
      <c r="M400" s="605"/>
      <c r="N400" s="407"/>
      <c r="O400" s="407"/>
      <c r="P400" s="407"/>
      <c r="Q400" s="407"/>
      <c r="R400" s="407"/>
      <c r="S400" s="407"/>
      <c r="T400" s="407"/>
      <c r="U400" s="407"/>
      <c r="V400" s="407"/>
      <c r="W400" s="407"/>
      <c r="X400" s="407"/>
      <c r="Y400" s="407"/>
      <c r="Z400" s="407"/>
    </row>
    <row r="401" spans="1:26" ht="14.25" customHeight="1">
      <c r="A401" s="407"/>
      <c r="B401" s="407"/>
      <c r="C401" s="407"/>
      <c r="D401" s="407"/>
      <c r="E401" s="407"/>
      <c r="F401" s="407"/>
      <c r="G401" s="407"/>
      <c r="H401" s="407"/>
      <c r="I401" s="407"/>
      <c r="J401" s="407"/>
      <c r="K401" s="407"/>
      <c r="L401" s="407"/>
      <c r="M401" s="605"/>
      <c r="N401" s="407"/>
      <c r="O401" s="407"/>
      <c r="P401" s="407"/>
      <c r="Q401" s="407"/>
      <c r="R401" s="407"/>
      <c r="S401" s="407"/>
      <c r="T401" s="407"/>
      <c r="U401" s="407"/>
      <c r="V401" s="407"/>
      <c r="W401" s="407"/>
      <c r="X401" s="407"/>
      <c r="Y401" s="407"/>
      <c r="Z401" s="407"/>
    </row>
    <row r="402" spans="1:26" ht="14.25" customHeight="1">
      <c r="A402" s="407"/>
      <c r="B402" s="407"/>
      <c r="C402" s="407"/>
      <c r="D402" s="407"/>
      <c r="E402" s="407"/>
      <c r="F402" s="407"/>
      <c r="G402" s="407"/>
      <c r="H402" s="407"/>
      <c r="I402" s="407"/>
      <c r="J402" s="407"/>
      <c r="K402" s="407"/>
      <c r="L402" s="407"/>
      <c r="M402" s="605"/>
      <c r="N402" s="407"/>
      <c r="O402" s="407"/>
      <c r="P402" s="407"/>
      <c r="Q402" s="407"/>
      <c r="R402" s="407"/>
      <c r="S402" s="407"/>
      <c r="T402" s="407"/>
      <c r="U402" s="407"/>
      <c r="V402" s="407"/>
      <c r="W402" s="407"/>
      <c r="X402" s="407"/>
      <c r="Y402" s="407"/>
      <c r="Z402" s="407"/>
    </row>
    <row r="403" spans="1:26" ht="14.25" customHeight="1">
      <c r="A403" s="407"/>
      <c r="B403" s="407"/>
      <c r="C403" s="407"/>
      <c r="D403" s="407"/>
      <c r="E403" s="407"/>
      <c r="F403" s="407"/>
      <c r="G403" s="407"/>
      <c r="H403" s="407"/>
      <c r="I403" s="407"/>
      <c r="J403" s="407"/>
      <c r="K403" s="407"/>
      <c r="L403" s="407"/>
      <c r="M403" s="605"/>
      <c r="N403" s="407"/>
      <c r="O403" s="407"/>
      <c r="P403" s="407"/>
      <c r="Q403" s="407"/>
      <c r="R403" s="407"/>
      <c r="S403" s="407"/>
      <c r="T403" s="407"/>
      <c r="U403" s="407"/>
      <c r="V403" s="407"/>
      <c r="W403" s="407"/>
      <c r="X403" s="407"/>
      <c r="Y403" s="407"/>
      <c r="Z403" s="407"/>
    </row>
    <row r="404" spans="1:26" ht="14.25" customHeight="1">
      <c r="A404" s="407"/>
      <c r="B404" s="407"/>
      <c r="C404" s="407"/>
      <c r="D404" s="407"/>
      <c r="E404" s="407"/>
      <c r="F404" s="407"/>
      <c r="G404" s="407"/>
      <c r="H404" s="407"/>
      <c r="I404" s="407"/>
      <c r="J404" s="407"/>
      <c r="K404" s="407"/>
      <c r="L404" s="407"/>
      <c r="M404" s="605"/>
      <c r="N404" s="407"/>
      <c r="O404" s="407"/>
      <c r="P404" s="407"/>
      <c r="Q404" s="407"/>
      <c r="R404" s="407"/>
      <c r="S404" s="407"/>
      <c r="T404" s="407"/>
      <c r="U404" s="407"/>
      <c r="V404" s="407"/>
      <c r="W404" s="407"/>
      <c r="X404" s="407"/>
      <c r="Y404" s="407"/>
      <c r="Z404" s="407"/>
    </row>
    <row r="405" spans="1:26" ht="14.25" customHeight="1">
      <c r="A405" s="407"/>
      <c r="B405" s="407"/>
      <c r="C405" s="407"/>
      <c r="D405" s="407"/>
      <c r="E405" s="407"/>
      <c r="F405" s="407"/>
      <c r="G405" s="407"/>
      <c r="H405" s="407"/>
      <c r="I405" s="407"/>
      <c r="J405" s="407"/>
      <c r="K405" s="407"/>
      <c r="L405" s="407"/>
      <c r="M405" s="605"/>
      <c r="N405" s="407"/>
      <c r="O405" s="407"/>
      <c r="P405" s="407"/>
      <c r="Q405" s="407"/>
      <c r="R405" s="407"/>
      <c r="S405" s="407"/>
      <c r="T405" s="407"/>
      <c r="U405" s="407"/>
      <c r="V405" s="407"/>
      <c r="W405" s="407"/>
      <c r="X405" s="407"/>
      <c r="Y405" s="407"/>
      <c r="Z405" s="407"/>
    </row>
    <row r="406" spans="1:26" ht="14.25" customHeight="1">
      <c r="A406" s="407"/>
      <c r="B406" s="407"/>
      <c r="C406" s="407"/>
      <c r="D406" s="407"/>
      <c r="E406" s="407"/>
      <c r="F406" s="407"/>
      <c r="G406" s="407"/>
      <c r="H406" s="407"/>
      <c r="I406" s="407"/>
      <c r="J406" s="407"/>
      <c r="K406" s="407"/>
      <c r="L406" s="407"/>
      <c r="M406" s="605"/>
      <c r="N406" s="407"/>
      <c r="O406" s="407"/>
      <c r="P406" s="407"/>
      <c r="Q406" s="407"/>
      <c r="R406" s="407"/>
      <c r="S406" s="407"/>
      <c r="T406" s="407"/>
      <c r="U406" s="407"/>
      <c r="V406" s="407"/>
      <c r="W406" s="407"/>
      <c r="X406" s="407"/>
      <c r="Y406" s="407"/>
      <c r="Z406" s="407"/>
    </row>
    <row r="407" spans="1:26" ht="14.25" customHeight="1">
      <c r="A407" s="407"/>
      <c r="B407" s="407"/>
      <c r="C407" s="407"/>
      <c r="D407" s="407"/>
      <c r="E407" s="407"/>
      <c r="F407" s="407"/>
      <c r="G407" s="407"/>
      <c r="H407" s="407"/>
      <c r="I407" s="407"/>
      <c r="J407" s="407"/>
      <c r="K407" s="407"/>
      <c r="L407" s="407"/>
      <c r="M407" s="605"/>
      <c r="N407" s="407"/>
      <c r="O407" s="407"/>
      <c r="P407" s="407"/>
      <c r="Q407" s="407"/>
      <c r="R407" s="407"/>
      <c r="S407" s="407"/>
      <c r="T407" s="407"/>
      <c r="U407" s="407"/>
      <c r="V407" s="407"/>
      <c r="W407" s="407"/>
      <c r="X407" s="407"/>
      <c r="Y407" s="407"/>
      <c r="Z407" s="407"/>
    </row>
    <row r="408" spans="1:26" ht="14.25" customHeight="1">
      <c r="A408" s="407"/>
      <c r="B408" s="407"/>
      <c r="C408" s="407"/>
      <c r="D408" s="407"/>
      <c r="E408" s="407"/>
      <c r="F408" s="407"/>
      <c r="G408" s="407"/>
      <c r="H408" s="407"/>
      <c r="I408" s="407"/>
      <c r="J408" s="407"/>
      <c r="K408" s="407"/>
      <c r="L408" s="407"/>
      <c r="M408" s="605"/>
      <c r="N408" s="407"/>
      <c r="O408" s="407"/>
      <c r="P408" s="407"/>
      <c r="Q408" s="407"/>
      <c r="R408" s="407"/>
      <c r="S408" s="407"/>
      <c r="T408" s="407"/>
      <c r="U408" s="407"/>
      <c r="V408" s="407"/>
      <c r="W408" s="407"/>
      <c r="X408" s="407"/>
      <c r="Y408" s="407"/>
      <c r="Z408" s="407"/>
    </row>
    <row r="409" spans="1:26" ht="14.25" customHeight="1">
      <c r="A409" s="407"/>
      <c r="B409" s="407"/>
      <c r="C409" s="407"/>
      <c r="D409" s="407"/>
      <c r="E409" s="407"/>
      <c r="F409" s="407"/>
      <c r="G409" s="407"/>
      <c r="H409" s="407"/>
      <c r="I409" s="407"/>
      <c r="J409" s="407"/>
      <c r="K409" s="407"/>
      <c r="L409" s="407"/>
      <c r="M409" s="605"/>
      <c r="N409" s="407"/>
      <c r="O409" s="407"/>
      <c r="P409" s="407"/>
      <c r="Q409" s="407"/>
      <c r="R409" s="407"/>
      <c r="S409" s="407"/>
      <c r="T409" s="407"/>
      <c r="U409" s="407"/>
      <c r="V409" s="407"/>
      <c r="W409" s="407"/>
      <c r="X409" s="407"/>
      <c r="Y409" s="407"/>
      <c r="Z409" s="407"/>
    </row>
    <row r="410" spans="1:26" ht="14.25" customHeight="1">
      <c r="A410" s="407"/>
      <c r="B410" s="407"/>
      <c r="C410" s="407"/>
      <c r="D410" s="407"/>
      <c r="E410" s="407"/>
      <c r="F410" s="407"/>
      <c r="G410" s="407"/>
      <c r="H410" s="407"/>
      <c r="I410" s="407"/>
      <c r="J410" s="407"/>
      <c r="K410" s="407"/>
      <c r="L410" s="407"/>
      <c r="M410" s="605"/>
      <c r="N410" s="407"/>
      <c r="O410" s="407"/>
      <c r="P410" s="407"/>
      <c r="Q410" s="407"/>
      <c r="R410" s="407"/>
      <c r="S410" s="407"/>
      <c r="T410" s="407"/>
      <c r="U410" s="407"/>
      <c r="V410" s="407"/>
      <c r="W410" s="407"/>
      <c r="X410" s="407"/>
      <c r="Y410" s="407"/>
      <c r="Z410" s="407"/>
    </row>
    <row r="411" spans="1:26" ht="14.25" customHeight="1">
      <c r="A411" s="407"/>
      <c r="B411" s="407"/>
      <c r="C411" s="407"/>
      <c r="D411" s="407"/>
      <c r="E411" s="407"/>
      <c r="F411" s="407"/>
      <c r="G411" s="407"/>
      <c r="H411" s="407"/>
      <c r="I411" s="407"/>
      <c r="J411" s="407"/>
      <c r="K411" s="407"/>
      <c r="L411" s="407"/>
      <c r="M411" s="605"/>
      <c r="N411" s="407"/>
      <c r="O411" s="407"/>
      <c r="P411" s="407"/>
      <c r="Q411" s="407"/>
      <c r="R411" s="407"/>
      <c r="S411" s="407"/>
      <c r="T411" s="407"/>
      <c r="U411" s="407"/>
      <c r="V411" s="407"/>
      <c r="W411" s="407"/>
      <c r="X411" s="407"/>
      <c r="Y411" s="407"/>
      <c r="Z411" s="407"/>
    </row>
    <row r="412" spans="1:26" ht="14.25" customHeight="1">
      <c r="A412" s="407"/>
      <c r="B412" s="407"/>
      <c r="C412" s="407"/>
      <c r="D412" s="407"/>
      <c r="E412" s="407"/>
      <c r="F412" s="407"/>
      <c r="G412" s="407"/>
      <c r="H412" s="407"/>
      <c r="I412" s="407"/>
      <c r="J412" s="407"/>
      <c r="K412" s="407"/>
      <c r="L412" s="407"/>
      <c r="M412" s="605"/>
      <c r="N412" s="407"/>
      <c r="O412" s="407"/>
      <c r="P412" s="407"/>
      <c r="Q412" s="407"/>
      <c r="R412" s="407"/>
      <c r="S412" s="407"/>
      <c r="T412" s="407"/>
      <c r="U412" s="407"/>
      <c r="V412" s="407"/>
      <c r="W412" s="407"/>
      <c r="X412" s="407"/>
      <c r="Y412" s="407"/>
      <c r="Z412" s="407"/>
    </row>
    <row r="413" spans="1:26" ht="14.25" customHeight="1">
      <c r="A413" s="407"/>
      <c r="B413" s="407"/>
      <c r="C413" s="407"/>
      <c r="D413" s="407"/>
      <c r="E413" s="407"/>
      <c r="F413" s="407"/>
      <c r="G413" s="407"/>
      <c r="H413" s="407"/>
      <c r="I413" s="407"/>
      <c r="J413" s="407"/>
      <c r="K413" s="407"/>
      <c r="L413" s="407"/>
      <c r="M413" s="605"/>
      <c r="N413" s="407"/>
      <c r="O413" s="407"/>
      <c r="P413" s="407"/>
      <c r="Q413" s="407"/>
      <c r="R413" s="407"/>
      <c r="S413" s="407"/>
      <c r="T413" s="407"/>
      <c r="U413" s="407"/>
      <c r="V413" s="407"/>
      <c r="W413" s="407"/>
      <c r="X413" s="407"/>
      <c r="Y413" s="407"/>
      <c r="Z413" s="407"/>
    </row>
    <row r="414" spans="1:26" ht="14.25" customHeight="1">
      <c r="A414" s="407"/>
      <c r="B414" s="407"/>
      <c r="C414" s="407"/>
      <c r="D414" s="407"/>
      <c r="E414" s="407"/>
      <c r="F414" s="407"/>
      <c r="G414" s="407"/>
      <c r="H414" s="407"/>
      <c r="I414" s="407"/>
      <c r="J414" s="407"/>
      <c r="K414" s="407"/>
      <c r="L414" s="407"/>
      <c r="M414" s="605"/>
      <c r="N414" s="407"/>
      <c r="O414" s="407"/>
      <c r="P414" s="407"/>
      <c r="Q414" s="407"/>
      <c r="R414" s="407"/>
      <c r="S414" s="407"/>
      <c r="T414" s="407"/>
      <c r="U414" s="407"/>
      <c r="V414" s="407"/>
      <c r="W414" s="407"/>
      <c r="X414" s="407"/>
      <c r="Y414" s="407"/>
      <c r="Z414" s="407"/>
    </row>
    <row r="415" spans="1:26" ht="14.25" customHeight="1">
      <c r="A415" s="407"/>
      <c r="B415" s="407"/>
      <c r="C415" s="407"/>
      <c r="D415" s="407"/>
      <c r="E415" s="407"/>
      <c r="F415" s="407"/>
      <c r="G415" s="407"/>
      <c r="H415" s="407"/>
      <c r="I415" s="407"/>
      <c r="J415" s="407"/>
      <c r="K415" s="407"/>
      <c r="L415" s="407"/>
      <c r="M415" s="605"/>
      <c r="N415" s="407"/>
      <c r="O415" s="407"/>
      <c r="P415" s="407"/>
      <c r="Q415" s="407"/>
      <c r="R415" s="407"/>
      <c r="S415" s="407"/>
      <c r="T415" s="407"/>
      <c r="U415" s="407"/>
      <c r="V415" s="407"/>
      <c r="W415" s="407"/>
      <c r="X415" s="407"/>
      <c r="Y415" s="407"/>
      <c r="Z415" s="407"/>
    </row>
    <row r="416" spans="1:26" ht="14.25" customHeight="1">
      <c r="A416" s="407"/>
      <c r="B416" s="407"/>
      <c r="C416" s="407"/>
      <c r="D416" s="407"/>
      <c r="E416" s="407"/>
      <c r="F416" s="407"/>
      <c r="G416" s="407"/>
      <c r="H416" s="407"/>
      <c r="I416" s="407"/>
      <c r="J416" s="407"/>
      <c r="K416" s="407"/>
      <c r="L416" s="407"/>
      <c r="M416" s="605"/>
      <c r="N416" s="407"/>
      <c r="O416" s="407"/>
      <c r="P416" s="407"/>
      <c r="Q416" s="407"/>
      <c r="R416" s="407"/>
      <c r="S416" s="407"/>
      <c r="T416" s="407"/>
      <c r="U416" s="407"/>
      <c r="V416" s="407"/>
      <c r="W416" s="407"/>
      <c r="X416" s="407"/>
      <c r="Y416" s="407"/>
      <c r="Z416" s="407"/>
    </row>
    <row r="417" spans="1:26" ht="14.25" customHeight="1">
      <c r="A417" s="407"/>
      <c r="B417" s="407"/>
      <c r="C417" s="407"/>
      <c r="D417" s="407"/>
      <c r="E417" s="407"/>
      <c r="F417" s="407"/>
      <c r="G417" s="407"/>
      <c r="H417" s="407"/>
      <c r="I417" s="407"/>
      <c r="J417" s="407"/>
      <c r="K417" s="407"/>
      <c r="L417" s="407"/>
      <c r="M417" s="605"/>
      <c r="N417" s="407"/>
      <c r="O417" s="407"/>
      <c r="P417" s="407"/>
      <c r="Q417" s="407"/>
      <c r="R417" s="407"/>
      <c r="S417" s="407"/>
      <c r="T417" s="407"/>
      <c r="U417" s="407"/>
      <c r="V417" s="407"/>
      <c r="W417" s="407"/>
      <c r="X417" s="407"/>
      <c r="Y417" s="407"/>
      <c r="Z417" s="407"/>
    </row>
    <row r="418" spans="1:26" ht="14.25" customHeight="1">
      <c r="A418" s="407"/>
      <c r="B418" s="407"/>
      <c r="C418" s="407"/>
      <c r="D418" s="407"/>
      <c r="E418" s="407"/>
      <c r="F418" s="407"/>
      <c r="G418" s="407"/>
      <c r="H418" s="407"/>
      <c r="I418" s="407"/>
      <c r="J418" s="407"/>
      <c r="K418" s="407"/>
      <c r="L418" s="407"/>
      <c r="M418" s="605"/>
      <c r="N418" s="407"/>
      <c r="O418" s="407"/>
      <c r="P418" s="407"/>
      <c r="Q418" s="407"/>
      <c r="R418" s="407"/>
      <c r="S418" s="407"/>
      <c r="T418" s="407"/>
      <c r="U418" s="407"/>
      <c r="V418" s="407"/>
      <c r="W418" s="407"/>
      <c r="X418" s="407"/>
      <c r="Y418" s="407"/>
      <c r="Z418" s="407"/>
    </row>
    <row r="419" spans="1:26" ht="14.25" customHeight="1">
      <c r="A419" s="407"/>
      <c r="B419" s="407"/>
      <c r="C419" s="407"/>
      <c r="D419" s="407"/>
      <c r="E419" s="407"/>
      <c r="F419" s="407"/>
      <c r="G419" s="407"/>
      <c r="H419" s="407"/>
      <c r="I419" s="407"/>
      <c r="J419" s="407"/>
      <c r="K419" s="407"/>
      <c r="L419" s="407"/>
      <c r="M419" s="605"/>
      <c r="N419" s="407"/>
      <c r="O419" s="407"/>
      <c r="P419" s="407"/>
      <c r="Q419" s="407"/>
      <c r="R419" s="407"/>
      <c r="S419" s="407"/>
      <c r="T419" s="407"/>
      <c r="U419" s="407"/>
      <c r="V419" s="407"/>
      <c r="W419" s="407"/>
      <c r="X419" s="407"/>
      <c r="Y419" s="407"/>
      <c r="Z419" s="407"/>
    </row>
    <row r="420" spans="1:26" ht="14.25" customHeight="1">
      <c r="A420" s="407"/>
      <c r="B420" s="407"/>
      <c r="C420" s="407"/>
      <c r="D420" s="407"/>
      <c r="E420" s="407"/>
      <c r="F420" s="407"/>
      <c r="G420" s="407"/>
      <c r="H420" s="407"/>
      <c r="I420" s="407"/>
      <c r="J420" s="407"/>
      <c r="K420" s="407"/>
      <c r="L420" s="407"/>
      <c r="M420" s="605"/>
      <c r="N420" s="407"/>
      <c r="O420" s="407"/>
      <c r="P420" s="407"/>
      <c r="Q420" s="407"/>
      <c r="R420" s="407"/>
      <c r="S420" s="407"/>
      <c r="T420" s="407"/>
      <c r="U420" s="407"/>
      <c r="V420" s="407"/>
      <c r="W420" s="407"/>
      <c r="X420" s="407"/>
      <c r="Y420" s="407"/>
      <c r="Z420" s="407"/>
    </row>
    <row r="421" spans="1:26" ht="14.25" customHeight="1">
      <c r="A421" s="407"/>
      <c r="B421" s="407"/>
      <c r="C421" s="407"/>
      <c r="D421" s="407"/>
      <c r="E421" s="407"/>
      <c r="F421" s="407"/>
      <c r="G421" s="407"/>
      <c r="H421" s="407"/>
      <c r="I421" s="407"/>
      <c r="J421" s="407"/>
      <c r="K421" s="407"/>
      <c r="L421" s="407"/>
      <c r="M421" s="605"/>
      <c r="N421" s="407"/>
      <c r="O421" s="407"/>
      <c r="P421" s="407"/>
      <c r="Q421" s="407"/>
      <c r="R421" s="407"/>
      <c r="S421" s="407"/>
      <c r="T421" s="407"/>
      <c r="U421" s="407"/>
      <c r="V421" s="407"/>
      <c r="W421" s="407"/>
      <c r="X421" s="407"/>
      <c r="Y421" s="407"/>
      <c r="Z421" s="407"/>
    </row>
    <row r="422" spans="1:26" ht="14.25" customHeight="1">
      <c r="A422" s="407"/>
      <c r="B422" s="407"/>
      <c r="C422" s="407"/>
      <c r="D422" s="407"/>
      <c r="E422" s="407"/>
      <c r="F422" s="407"/>
      <c r="G422" s="407"/>
      <c r="H422" s="407"/>
      <c r="I422" s="407"/>
      <c r="J422" s="407"/>
      <c r="K422" s="407"/>
      <c r="L422" s="407"/>
      <c r="M422" s="605"/>
      <c r="N422" s="407"/>
      <c r="O422" s="407"/>
      <c r="P422" s="407"/>
      <c r="Q422" s="407"/>
      <c r="R422" s="407"/>
      <c r="S422" s="407"/>
      <c r="T422" s="407"/>
      <c r="U422" s="407"/>
      <c r="V422" s="407"/>
      <c r="W422" s="407"/>
      <c r="X422" s="407"/>
      <c r="Y422" s="407"/>
      <c r="Z422" s="407"/>
    </row>
    <row r="423" spans="1:26" ht="14.25" customHeight="1">
      <c r="A423" s="407"/>
      <c r="B423" s="407"/>
      <c r="C423" s="407"/>
      <c r="D423" s="407"/>
      <c r="E423" s="407"/>
      <c r="F423" s="407"/>
      <c r="G423" s="407"/>
      <c r="H423" s="407"/>
      <c r="I423" s="407"/>
      <c r="J423" s="407"/>
      <c r="K423" s="407"/>
      <c r="L423" s="407"/>
      <c r="M423" s="605"/>
      <c r="N423" s="407"/>
      <c r="O423" s="407"/>
      <c r="P423" s="407"/>
      <c r="Q423" s="407"/>
      <c r="R423" s="407"/>
      <c r="S423" s="407"/>
      <c r="T423" s="407"/>
      <c r="U423" s="407"/>
      <c r="V423" s="407"/>
      <c r="W423" s="407"/>
      <c r="X423" s="407"/>
      <c r="Y423" s="407"/>
      <c r="Z423" s="407"/>
    </row>
    <row r="424" spans="1:26" ht="14.25" customHeight="1">
      <c r="A424" s="407"/>
      <c r="B424" s="407"/>
      <c r="C424" s="407"/>
      <c r="D424" s="407"/>
      <c r="E424" s="407"/>
      <c r="F424" s="407"/>
      <c r="G424" s="407"/>
      <c r="H424" s="407"/>
      <c r="I424" s="407"/>
      <c r="J424" s="407"/>
      <c r="K424" s="407"/>
      <c r="L424" s="407"/>
      <c r="M424" s="605"/>
      <c r="N424" s="407"/>
      <c r="O424" s="407"/>
      <c r="P424" s="407"/>
      <c r="Q424" s="407"/>
      <c r="R424" s="407"/>
      <c r="S424" s="407"/>
      <c r="T424" s="407"/>
      <c r="U424" s="407"/>
      <c r="V424" s="407"/>
      <c r="W424" s="407"/>
      <c r="X424" s="407"/>
      <c r="Y424" s="407"/>
      <c r="Z424" s="407"/>
    </row>
    <row r="425" spans="1:26" ht="14.25" customHeight="1">
      <c r="A425" s="407"/>
      <c r="B425" s="407"/>
      <c r="C425" s="407"/>
      <c r="D425" s="407"/>
      <c r="E425" s="407"/>
      <c r="F425" s="407"/>
      <c r="G425" s="407"/>
      <c r="H425" s="407"/>
      <c r="I425" s="407"/>
      <c r="J425" s="407"/>
      <c r="K425" s="407"/>
      <c r="L425" s="407"/>
      <c r="M425" s="605"/>
      <c r="N425" s="407"/>
      <c r="O425" s="407"/>
      <c r="P425" s="407"/>
      <c r="Q425" s="407"/>
      <c r="R425" s="407"/>
      <c r="S425" s="407"/>
      <c r="T425" s="407"/>
      <c r="U425" s="407"/>
      <c r="V425" s="407"/>
      <c r="W425" s="407"/>
      <c r="X425" s="407"/>
      <c r="Y425" s="407"/>
      <c r="Z425" s="407"/>
    </row>
    <row r="426" spans="1:26" ht="14.25" customHeight="1">
      <c r="A426" s="407"/>
      <c r="B426" s="407"/>
      <c r="C426" s="407"/>
      <c r="D426" s="407"/>
      <c r="E426" s="407"/>
      <c r="F426" s="407"/>
      <c r="G426" s="407"/>
      <c r="H426" s="407"/>
      <c r="I426" s="407"/>
      <c r="J426" s="407"/>
      <c r="K426" s="407"/>
      <c r="L426" s="407"/>
      <c r="M426" s="605"/>
      <c r="N426" s="407"/>
      <c r="O426" s="407"/>
      <c r="P426" s="407"/>
      <c r="Q426" s="407"/>
      <c r="R426" s="407"/>
      <c r="S426" s="407"/>
      <c r="T426" s="407"/>
      <c r="U426" s="407"/>
      <c r="V426" s="407"/>
      <c r="W426" s="407"/>
      <c r="X426" s="407"/>
      <c r="Y426" s="407"/>
      <c r="Z426" s="407"/>
    </row>
    <row r="427" spans="1:26" ht="14.25" customHeight="1">
      <c r="A427" s="407"/>
      <c r="B427" s="407"/>
      <c r="C427" s="407"/>
      <c r="D427" s="407"/>
      <c r="E427" s="407"/>
      <c r="F427" s="407"/>
      <c r="G427" s="407"/>
      <c r="H427" s="407"/>
      <c r="I427" s="407"/>
      <c r="J427" s="407"/>
      <c r="K427" s="407"/>
      <c r="L427" s="407"/>
      <c r="M427" s="605"/>
      <c r="N427" s="407"/>
      <c r="O427" s="407"/>
      <c r="P427" s="407"/>
      <c r="Q427" s="407"/>
      <c r="R427" s="407"/>
      <c r="S427" s="407"/>
      <c r="T427" s="407"/>
      <c r="U427" s="407"/>
      <c r="V427" s="407"/>
      <c r="W427" s="407"/>
      <c r="X427" s="407"/>
      <c r="Y427" s="407"/>
      <c r="Z427" s="407"/>
    </row>
    <row r="428" spans="1:26" ht="14.25" customHeight="1">
      <c r="A428" s="407"/>
      <c r="B428" s="407"/>
      <c r="C428" s="407"/>
      <c r="D428" s="407"/>
      <c r="E428" s="407"/>
      <c r="F428" s="407"/>
      <c r="G428" s="407"/>
      <c r="H428" s="407"/>
      <c r="I428" s="407"/>
      <c r="J428" s="407"/>
      <c r="K428" s="407"/>
      <c r="L428" s="407"/>
      <c r="M428" s="605"/>
      <c r="N428" s="407"/>
      <c r="O428" s="407"/>
      <c r="P428" s="407"/>
      <c r="Q428" s="407"/>
      <c r="R428" s="407"/>
      <c r="S428" s="407"/>
      <c r="T428" s="407"/>
      <c r="U428" s="407"/>
      <c r="V428" s="407"/>
      <c r="W428" s="407"/>
      <c r="X428" s="407"/>
      <c r="Y428" s="407"/>
      <c r="Z428" s="407"/>
    </row>
    <row r="429" spans="1:26" ht="14.25" customHeight="1">
      <c r="A429" s="407"/>
      <c r="B429" s="407"/>
      <c r="C429" s="407"/>
      <c r="D429" s="407"/>
      <c r="E429" s="407"/>
      <c r="F429" s="407"/>
      <c r="G429" s="407"/>
      <c r="H429" s="407"/>
      <c r="I429" s="407"/>
      <c r="J429" s="407"/>
      <c r="K429" s="407"/>
      <c r="L429" s="407"/>
      <c r="M429" s="605"/>
      <c r="N429" s="407"/>
      <c r="O429" s="407"/>
      <c r="P429" s="407"/>
      <c r="Q429" s="407"/>
      <c r="R429" s="407"/>
      <c r="S429" s="407"/>
      <c r="T429" s="407"/>
      <c r="U429" s="407"/>
      <c r="V429" s="407"/>
      <c r="W429" s="407"/>
      <c r="X429" s="407"/>
      <c r="Y429" s="407"/>
      <c r="Z429" s="407"/>
    </row>
    <row r="430" spans="1:26" ht="14.25" customHeight="1">
      <c r="A430" s="407"/>
      <c r="B430" s="407"/>
      <c r="C430" s="407"/>
      <c r="D430" s="407"/>
      <c r="E430" s="407"/>
      <c r="F430" s="407"/>
      <c r="G430" s="407"/>
      <c r="H430" s="407"/>
      <c r="I430" s="407"/>
      <c r="J430" s="407"/>
      <c r="K430" s="407"/>
      <c r="L430" s="407"/>
      <c r="M430" s="605"/>
      <c r="N430" s="407"/>
      <c r="O430" s="407"/>
      <c r="P430" s="407"/>
      <c r="Q430" s="407"/>
      <c r="R430" s="407"/>
      <c r="S430" s="407"/>
      <c r="T430" s="407"/>
      <c r="U430" s="407"/>
      <c r="V430" s="407"/>
      <c r="W430" s="407"/>
      <c r="X430" s="407"/>
      <c r="Y430" s="407"/>
      <c r="Z430" s="407"/>
    </row>
    <row r="431" spans="1:26" ht="14.25" customHeight="1">
      <c r="A431" s="407"/>
      <c r="B431" s="407"/>
      <c r="C431" s="407"/>
      <c r="D431" s="407"/>
      <c r="E431" s="407"/>
      <c r="F431" s="407"/>
      <c r="G431" s="407"/>
      <c r="H431" s="407"/>
      <c r="I431" s="407"/>
      <c r="J431" s="407"/>
      <c r="K431" s="407"/>
      <c r="L431" s="407"/>
      <c r="M431" s="605"/>
      <c r="N431" s="407"/>
      <c r="O431" s="407"/>
      <c r="P431" s="407"/>
      <c r="Q431" s="407"/>
      <c r="R431" s="407"/>
      <c r="S431" s="407"/>
      <c r="T431" s="407"/>
      <c r="U431" s="407"/>
      <c r="V431" s="407"/>
      <c r="W431" s="407"/>
      <c r="X431" s="407"/>
      <c r="Y431" s="407"/>
      <c r="Z431" s="407"/>
    </row>
    <row r="432" spans="1:26" ht="14.25" customHeight="1">
      <c r="A432" s="407"/>
      <c r="B432" s="407"/>
      <c r="C432" s="407"/>
      <c r="D432" s="407"/>
      <c r="E432" s="407"/>
      <c r="F432" s="407"/>
      <c r="G432" s="407"/>
      <c r="H432" s="407"/>
      <c r="I432" s="407"/>
      <c r="J432" s="407"/>
      <c r="K432" s="407"/>
      <c r="L432" s="407"/>
      <c r="M432" s="605"/>
      <c r="N432" s="407"/>
      <c r="O432" s="407"/>
      <c r="P432" s="407"/>
      <c r="Q432" s="407"/>
      <c r="R432" s="407"/>
      <c r="S432" s="407"/>
      <c r="T432" s="407"/>
      <c r="U432" s="407"/>
      <c r="V432" s="407"/>
      <c r="W432" s="407"/>
      <c r="X432" s="407"/>
      <c r="Y432" s="407"/>
      <c r="Z432" s="407"/>
    </row>
    <row r="433" spans="1:26" ht="14.25" customHeight="1">
      <c r="A433" s="407"/>
      <c r="B433" s="407"/>
      <c r="C433" s="407"/>
      <c r="D433" s="407"/>
      <c r="E433" s="407"/>
      <c r="F433" s="407"/>
      <c r="G433" s="407"/>
      <c r="H433" s="407"/>
      <c r="I433" s="407"/>
      <c r="J433" s="407"/>
      <c r="K433" s="407"/>
      <c r="L433" s="407"/>
      <c r="M433" s="605"/>
      <c r="N433" s="407"/>
      <c r="O433" s="407"/>
      <c r="P433" s="407"/>
      <c r="Q433" s="407"/>
      <c r="R433" s="407"/>
      <c r="S433" s="407"/>
      <c r="T433" s="407"/>
      <c r="U433" s="407"/>
      <c r="V433" s="407"/>
      <c r="W433" s="407"/>
      <c r="X433" s="407"/>
      <c r="Y433" s="407"/>
      <c r="Z433" s="407"/>
    </row>
    <row r="434" spans="1:26" ht="14.25" customHeight="1">
      <c r="A434" s="407"/>
      <c r="B434" s="407"/>
      <c r="C434" s="407"/>
      <c r="D434" s="407"/>
      <c r="E434" s="407"/>
      <c r="F434" s="407"/>
      <c r="G434" s="407"/>
      <c r="H434" s="407"/>
      <c r="I434" s="407"/>
      <c r="J434" s="407"/>
      <c r="K434" s="407"/>
      <c r="L434" s="407"/>
      <c r="M434" s="605"/>
      <c r="N434" s="407"/>
      <c r="O434" s="407"/>
      <c r="P434" s="407"/>
      <c r="Q434" s="407"/>
      <c r="R434" s="407"/>
      <c r="S434" s="407"/>
      <c r="T434" s="407"/>
      <c r="U434" s="407"/>
      <c r="V434" s="407"/>
      <c r="W434" s="407"/>
      <c r="X434" s="407"/>
      <c r="Y434" s="407"/>
      <c r="Z434" s="407"/>
    </row>
    <row r="435" spans="1:26" ht="14.25" customHeight="1">
      <c r="A435" s="407"/>
      <c r="B435" s="407"/>
      <c r="C435" s="407"/>
      <c r="D435" s="407"/>
      <c r="E435" s="407"/>
      <c r="F435" s="407"/>
      <c r="G435" s="407"/>
      <c r="H435" s="407"/>
      <c r="I435" s="407"/>
      <c r="J435" s="407"/>
      <c r="K435" s="407"/>
      <c r="L435" s="407"/>
      <c r="M435" s="605"/>
      <c r="N435" s="407"/>
      <c r="O435" s="407"/>
      <c r="P435" s="407"/>
      <c r="Q435" s="407"/>
      <c r="R435" s="407"/>
      <c r="S435" s="407"/>
      <c r="T435" s="407"/>
      <c r="U435" s="407"/>
      <c r="V435" s="407"/>
      <c r="W435" s="407"/>
      <c r="X435" s="407"/>
      <c r="Y435" s="407"/>
      <c r="Z435" s="407"/>
    </row>
    <row r="436" spans="1:26" ht="14.25" customHeight="1">
      <c r="A436" s="407"/>
      <c r="B436" s="407"/>
      <c r="C436" s="407"/>
      <c r="D436" s="407"/>
      <c r="E436" s="407"/>
      <c r="F436" s="407"/>
      <c r="G436" s="407"/>
      <c r="H436" s="407"/>
      <c r="I436" s="407"/>
      <c r="J436" s="407"/>
      <c r="K436" s="407"/>
      <c r="L436" s="407"/>
      <c r="M436" s="605"/>
      <c r="N436" s="407"/>
      <c r="O436" s="407"/>
      <c r="P436" s="407"/>
      <c r="Q436" s="407"/>
      <c r="R436" s="407"/>
      <c r="S436" s="407"/>
      <c r="T436" s="407"/>
      <c r="U436" s="407"/>
      <c r="V436" s="407"/>
      <c r="W436" s="407"/>
      <c r="X436" s="407"/>
      <c r="Y436" s="407"/>
      <c r="Z436" s="407"/>
    </row>
    <row r="437" spans="1:26" ht="14.25" customHeight="1">
      <c r="A437" s="407"/>
      <c r="B437" s="407"/>
      <c r="C437" s="407"/>
      <c r="D437" s="407"/>
      <c r="E437" s="407"/>
      <c r="F437" s="407"/>
      <c r="G437" s="407"/>
      <c r="H437" s="407"/>
      <c r="I437" s="407"/>
      <c r="J437" s="407"/>
      <c r="K437" s="407"/>
      <c r="L437" s="407"/>
      <c r="M437" s="605"/>
      <c r="N437" s="407"/>
      <c r="O437" s="407"/>
      <c r="P437" s="407"/>
      <c r="Q437" s="407"/>
      <c r="R437" s="407"/>
      <c r="S437" s="407"/>
      <c r="T437" s="407"/>
      <c r="U437" s="407"/>
      <c r="V437" s="407"/>
      <c r="W437" s="407"/>
      <c r="X437" s="407"/>
      <c r="Y437" s="407"/>
      <c r="Z437" s="407"/>
    </row>
    <row r="438" spans="1:26" ht="14.25" customHeight="1">
      <c r="A438" s="407"/>
      <c r="B438" s="407"/>
      <c r="C438" s="407"/>
      <c r="D438" s="407"/>
      <c r="E438" s="407"/>
      <c r="F438" s="407"/>
      <c r="G438" s="407"/>
      <c r="H438" s="407"/>
      <c r="I438" s="407"/>
      <c r="J438" s="407"/>
      <c r="K438" s="407"/>
      <c r="L438" s="407"/>
      <c r="M438" s="605"/>
      <c r="N438" s="407"/>
      <c r="O438" s="407"/>
      <c r="P438" s="407"/>
      <c r="Q438" s="407"/>
      <c r="R438" s="407"/>
      <c r="S438" s="407"/>
      <c r="T438" s="407"/>
      <c r="U438" s="407"/>
      <c r="V438" s="407"/>
      <c r="W438" s="407"/>
      <c r="X438" s="407"/>
      <c r="Y438" s="407"/>
      <c r="Z438" s="407"/>
    </row>
    <row r="439" spans="1:26" ht="14.25" customHeight="1">
      <c r="A439" s="407"/>
      <c r="B439" s="407"/>
      <c r="C439" s="407"/>
      <c r="D439" s="407"/>
      <c r="E439" s="407"/>
      <c r="F439" s="407"/>
      <c r="G439" s="407"/>
      <c r="H439" s="407"/>
      <c r="I439" s="407"/>
      <c r="J439" s="407"/>
      <c r="K439" s="407"/>
      <c r="L439" s="407"/>
      <c r="M439" s="605"/>
      <c r="N439" s="407"/>
      <c r="O439" s="407"/>
      <c r="P439" s="407"/>
      <c r="Q439" s="407"/>
      <c r="R439" s="407"/>
      <c r="S439" s="407"/>
      <c r="T439" s="407"/>
      <c r="U439" s="407"/>
      <c r="V439" s="407"/>
      <c r="W439" s="407"/>
      <c r="X439" s="407"/>
      <c r="Y439" s="407"/>
      <c r="Z439" s="407"/>
    </row>
    <row r="440" spans="1:26" ht="14.25" customHeight="1">
      <c r="A440" s="407"/>
      <c r="B440" s="407"/>
      <c r="C440" s="407"/>
      <c r="D440" s="407"/>
      <c r="E440" s="407"/>
      <c r="F440" s="407"/>
      <c r="G440" s="407"/>
      <c r="H440" s="407"/>
      <c r="I440" s="407"/>
      <c r="J440" s="407"/>
      <c r="K440" s="407"/>
      <c r="L440" s="407"/>
      <c r="M440" s="605"/>
      <c r="N440" s="407"/>
      <c r="O440" s="407"/>
      <c r="P440" s="407"/>
      <c r="Q440" s="407"/>
      <c r="R440" s="407"/>
      <c r="S440" s="407"/>
      <c r="T440" s="407"/>
      <c r="U440" s="407"/>
      <c r="V440" s="407"/>
      <c r="W440" s="407"/>
      <c r="X440" s="407"/>
      <c r="Y440" s="407"/>
      <c r="Z440" s="407"/>
    </row>
    <row r="441" spans="1:26" ht="14.25" customHeight="1">
      <c r="A441" s="407"/>
      <c r="B441" s="407"/>
      <c r="C441" s="407"/>
      <c r="D441" s="407"/>
      <c r="E441" s="407"/>
      <c r="F441" s="407"/>
      <c r="G441" s="407"/>
      <c r="H441" s="407"/>
      <c r="I441" s="407"/>
      <c r="J441" s="407"/>
      <c r="K441" s="407"/>
      <c r="L441" s="407"/>
      <c r="M441" s="605"/>
      <c r="N441" s="407"/>
      <c r="O441" s="407"/>
      <c r="P441" s="407"/>
      <c r="Q441" s="407"/>
      <c r="R441" s="407"/>
      <c r="S441" s="407"/>
      <c r="T441" s="407"/>
      <c r="U441" s="407"/>
      <c r="V441" s="407"/>
      <c r="W441" s="407"/>
      <c r="X441" s="407"/>
      <c r="Y441" s="407"/>
      <c r="Z441" s="407"/>
    </row>
    <row r="442" spans="1:26" ht="14.25" customHeight="1">
      <c r="A442" s="407"/>
      <c r="B442" s="407"/>
      <c r="C442" s="407"/>
      <c r="D442" s="407"/>
      <c r="E442" s="407"/>
      <c r="F442" s="407"/>
      <c r="G442" s="407"/>
      <c r="H442" s="407"/>
      <c r="I442" s="407"/>
      <c r="J442" s="407"/>
      <c r="K442" s="407"/>
      <c r="L442" s="407"/>
      <c r="M442" s="605"/>
      <c r="N442" s="407"/>
      <c r="O442" s="407"/>
      <c r="P442" s="407"/>
      <c r="Q442" s="407"/>
      <c r="R442" s="407"/>
      <c r="S442" s="407"/>
      <c r="T442" s="407"/>
      <c r="U442" s="407"/>
      <c r="V442" s="407"/>
      <c r="W442" s="407"/>
      <c r="X442" s="407"/>
      <c r="Y442" s="407"/>
      <c r="Z442" s="407"/>
    </row>
    <row r="443" spans="1:26" ht="14.25" customHeight="1">
      <c r="A443" s="407"/>
      <c r="B443" s="407"/>
      <c r="C443" s="407"/>
      <c r="D443" s="407"/>
      <c r="E443" s="407"/>
      <c r="F443" s="407"/>
      <c r="G443" s="407"/>
      <c r="H443" s="407"/>
      <c r="I443" s="407"/>
      <c r="J443" s="407"/>
      <c r="K443" s="407"/>
      <c r="L443" s="407"/>
      <c r="M443" s="605"/>
      <c r="N443" s="407"/>
      <c r="O443" s="407"/>
      <c r="P443" s="407"/>
      <c r="Q443" s="407"/>
      <c r="R443" s="407"/>
      <c r="S443" s="407"/>
      <c r="T443" s="407"/>
      <c r="U443" s="407"/>
      <c r="V443" s="407"/>
      <c r="W443" s="407"/>
      <c r="X443" s="407"/>
      <c r="Y443" s="407"/>
      <c r="Z443" s="407"/>
    </row>
    <row r="444" spans="1:26" ht="14.25" customHeight="1">
      <c r="A444" s="407"/>
      <c r="B444" s="407"/>
      <c r="C444" s="407"/>
      <c r="D444" s="407"/>
      <c r="E444" s="407"/>
      <c r="F444" s="407"/>
      <c r="G444" s="407"/>
      <c r="H444" s="407"/>
      <c r="I444" s="407"/>
      <c r="J444" s="407"/>
      <c r="K444" s="407"/>
      <c r="L444" s="407"/>
      <c r="M444" s="605"/>
      <c r="N444" s="407"/>
      <c r="O444" s="407"/>
      <c r="P444" s="407"/>
      <c r="Q444" s="407"/>
      <c r="R444" s="407"/>
      <c r="S444" s="407"/>
      <c r="T444" s="407"/>
      <c r="U444" s="407"/>
      <c r="V444" s="407"/>
      <c r="W444" s="407"/>
      <c r="X444" s="407"/>
      <c r="Y444" s="407"/>
      <c r="Z444" s="407"/>
    </row>
    <row r="445" spans="1:26" ht="14.25" customHeight="1">
      <c r="A445" s="407"/>
      <c r="B445" s="407"/>
      <c r="C445" s="407"/>
      <c r="D445" s="407"/>
      <c r="E445" s="407"/>
      <c r="F445" s="407"/>
      <c r="G445" s="407"/>
      <c r="H445" s="407"/>
      <c r="I445" s="407"/>
      <c r="J445" s="407"/>
      <c r="K445" s="407"/>
      <c r="L445" s="407"/>
      <c r="M445" s="605"/>
      <c r="N445" s="407"/>
      <c r="O445" s="407"/>
      <c r="P445" s="407"/>
      <c r="Q445" s="407"/>
      <c r="R445" s="407"/>
      <c r="S445" s="407"/>
      <c r="T445" s="407"/>
      <c r="U445" s="407"/>
      <c r="V445" s="407"/>
      <c r="W445" s="407"/>
      <c r="X445" s="407"/>
      <c r="Y445" s="407"/>
      <c r="Z445" s="407"/>
    </row>
    <row r="446" spans="1:26" ht="14.25" customHeight="1">
      <c r="A446" s="407"/>
      <c r="B446" s="407"/>
      <c r="C446" s="407"/>
      <c r="D446" s="407"/>
      <c r="E446" s="407"/>
      <c r="F446" s="407"/>
      <c r="G446" s="407"/>
      <c r="H446" s="407"/>
      <c r="I446" s="407"/>
      <c r="J446" s="407"/>
      <c r="K446" s="407"/>
      <c r="L446" s="407"/>
      <c r="M446" s="605"/>
      <c r="N446" s="407"/>
      <c r="O446" s="407"/>
      <c r="P446" s="407"/>
      <c r="Q446" s="407"/>
      <c r="R446" s="407"/>
      <c r="S446" s="407"/>
      <c r="T446" s="407"/>
      <c r="U446" s="407"/>
      <c r="V446" s="407"/>
      <c r="W446" s="407"/>
      <c r="X446" s="407"/>
      <c r="Y446" s="407"/>
      <c r="Z446" s="407"/>
    </row>
    <row r="447" spans="1:26" ht="14.25" customHeight="1">
      <c r="A447" s="407"/>
      <c r="B447" s="407"/>
      <c r="C447" s="407"/>
      <c r="D447" s="407"/>
      <c r="E447" s="407"/>
      <c r="F447" s="407"/>
      <c r="G447" s="407"/>
      <c r="H447" s="407"/>
      <c r="I447" s="407"/>
      <c r="J447" s="407"/>
      <c r="K447" s="407"/>
      <c r="L447" s="407"/>
      <c r="M447" s="605"/>
      <c r="N447" s="407"/>
      <c r="O447" s="407"/>
      <c r="P447" s="407"/>
      <c r="Q447" s="407"/>
      <c r="R447" s="407"/>
      <c r="S447" s="407"/>
      <c r="T447" s="407"/>
      <c r="U447" s="407"/>
      <c r="V447" s="407"/>
      <c r="W447" s="407"/>
      <c r="X447" s="407"/>
      <c r="Y447" s="407"/>
      <c r="Z447" s="407"/>
    </row>
    <row r="448" spans="1:26" ht="14.25" customHeight="1">
      <c r="A448" s="407"/>
      <c r="B448" s="407"/>
      <c r="C448" s="407"/>
      <c r="D448" s="407"/>
      <c r="E448" s="407"/>
      <c r="F448" s="407"/>
      <c r="G448" s="407"/>
      <c r="H448" s="407"/>
      <c r="I448" s="407"/>
      <c r="J448" s="407"/>
      <c r="K448" s="407"/>
      <c r="L448" s="407"/>
      <c r="M448" s="605"/>
      <c r="N448" s="407"/>
      <c r="O448" s="407"/>
      <c r="P448" s="407"/>
      <c r="Q448" s="407"/>
      <c r="R448" s="407"/>
      <c r="S448" s="407"/>
      <c r="T448" s="407"/>
      <c r="U448" s="407"/>
      <c r="V448" s="407"/>
      <c r="W448" s="407"/>
      <c r="X448" s="407"/>
      <c r="Y448" s="407"/>
      <c r="Z448" s="407"/>
    </row>
    <row r="449" spans="1:26" ht="14.25" customHeight="1">
      <c r="A449" s="407"/>
      <c r="B449" s="407"/>
      <c r="C449" s="407"/>
      <c r="D449" s="407"/>
      <c r="E449" s="407"/>
      <c r="F449" s="407"/>
      <c r="G449" s="407"/>
      <c r="H449" s="407"/>
      <c r="I449" s="407"/>
      <c r="J449" s="407"/>
      <c r="K449" s="407"/>
      <c r="L449" s="407"/>
      <c r="M449" s="605"/>
      <c r="N449" s="407"/>
      <c r="O449" s="407"/>
      <c r="P449" s="407"/>
      <c r="Q449" s="407"/>
      <c r="R449" s="407"/>
      <c r="S449" s="407"/>
      <c r="T449" s="407"/>
      <c r="U449" s="407"/>
      <c r="V449" s="407"/>
      <c r="W449" s="407"/>
      <c r="X449" s="407"/>
      <c r="Y449" s="407"/>
      <c r="Z449" s="407"/>
    </row>
    <row r="450" spans="1:26" ht="14.25" customHeight="1">
      <c r="A450" s="407"/>
      <c r="B450" s="407"/>
      <c r="C450" s="407"/>
      <c r="D450" s="407"/>
      <c r="E450" s="407"/>
      <c r="F450" s="407"/>
      <c r="G450" s="407"/>
      <c r="H450" s="407"/>
      <c r="I450" s="407"/>
      <c r="J450" s="407"/>
      <c r="K450" s="407"/>
      <c r="L450" s="407"/>
      <c r="M450" s="605"/>
      <c r="N450" s="407"/>
      <c r="O450" s="407"/>
      <c r="P450" s="407"/>
      <c r="Q450" s="407"/>
      <c r="R450" s="407"/>
      <c r="S450" s="407"/>
      <c r="T450" s="407"/>
      <c r="U450" s="407"/>
      <c r="V450" s="407"/>
      <c r="W450" s="407"/>
      <c r="X450" s="407"/>
      <c r="Y450" s="407"/>
      <c r="Z450" s="407"/>
    </row>
    <row r="451" spans="1:26" ht="14.25" customHeight="1">
      <c r="A451" s="407"/>
      <c r="B451" s="407"/>
      <c r="C451" s="407"/>
      <c r="D451" s="407"/>
      <c r="E451" s="407"/>
      <c r="F451" s="407"/>
      <c r="G451" s="407"/>
      <c r="H451" s="407"/>
      <c r="I451" s="407"/>
      <c r="J451" s="407"/>
      <c r="K451" s="407"/>
      <c r="L451" s="407"/>
      <c r="M451" s="605"/>
      <c r="N451" s="407"/>
      <c r="O451" s="407"/>
      <c r="P451" s="407"/>
      <c r="Q451" s="407"/>
      <c r="R451" s="407"/>
      <c r="S451" s="407"/>
      <c r="T451" s="407"/>
      <c r="U451" s="407"/>
      <c r="V451" s="407"/>
      <c r="W451" s="407"/>
      <c r="X451" s="407"/>
      <c r="Y451" s="407"/>
      <c r="Z451" s="407"/>
    </row>
    <row r="452" spans="1:26" ht="14.25" customHeight="1">
      <c r="A452" s="407"/>
      <c r="B452" s="407"/>
      <c r="C452" s="407"/>
      <c r="D452" s="407"/>
      <c r="E452" s="407"/>
      <c r="F452" s="407"/>
      <c r="G452" s="407"/>
      <c r="H452" s="407"/>
      <c r="I452" s="407"/>
      <c r="J452" s="407"/>
      <c r="K452" s="407"/>
      <c r="L452" s="407"/>
      <c r="M452" s="605"/>
      <c r="N452" s="407"/>
      <c r="O452" s="407"/>
      <c r="P452" s="407"/>
      <c r="Q452" s="407"/>
      <c r="R452" s="407"/>
      <c r="S452" s="407"/>
      <c r="T452" s="407"/>
      <c r="U452" s="407"/>
      <c r="V452" s="407"/>
      <c r="W452" s="407"/>
      <c r="X452" s="407"/>
      <c r="Y452" s="407"/>
      <c r="Z452" s="407"/>
    </row>
    <row r="453" spans="1:26" ht="14.25" customHeight="1">
      <c r="A453" s="407"/>
      <c r="B453" s="407"/>
      <c r="C453" s="407"/>
      <c r="D453" s="407"/>
      <c r="E453" s="407"/>
      <c r="F453" s="407"/>
      <c r="G453" s="407"/>
      <c r="H453" s="407"/>
      <c r="I453" s="407"/>
      <c r="J453" s="407"/>
      <c r="K453" s="407"/>
      <c r="L453" s="407"/>
      <c r="M453" s="605"/>
      <c r="N453" s="407"/>
      <c r="O453" s="407"/>
      <c r="P453" s="407"/>
      <c r="Q453" s="407"/>
      <c r="R453" s="407"/>
      <c r="S453" s="407"/>
      <c r="T453" s="407"/>
      <c r="U453" s="407"/>
      <c r="V453" s="407"/>
      <c r="W453" s="407"/>
      <c r="X453" s="407"/>
      <c r="Y453" s="407"/>
      <c r="Z453" s="407"/>
    </row>
    <row r="454" spans="1:26" ht="14.25" customHeight="1">
      <c r="A454" s="407"/>
      <c r="B454" s="407"/>
      <c r="C454" s="407"/>
      <c r="D454" s="407"/>
      <c r="E454" s="407"/>
      <c r="F454" s="407"/>
      <c r="G454" s="407"/>
      <c r="H454" s="407"/>
      <c r="I454" s="407"/>
      <c r="J454" s="407"/>
      <c r="K454" s="407"/>
      <c r="L454" s="407"/>
      <c r="M454" s="605"/>
      <c r="N454" s="407"/>
      <c r="O454" s="407"/>
      <c r="P454" s="407"/>
      <c r="Q454" s="407"/>
      <c r="R454" s="407"/>
      <c r="S454" s="407"/>
      <c r="T454" s="407"/>
      <c r="U454" s="407"/>
      <c r="V454" s="407"/>
      <c r="W454" s="407"/>
      <c r="X454" s="407"/>
      <c r="Y454" s="407"/>
      <c r="Z454" s="407"/>
    </row>
    <row r="455" spans="1:26" ht="14.25" customHeight="1">
      <c r="A455" s="407"/>
      <c r="B455" s="407"/>
      <c r="C455" s="407"/>
      <c r="D455" s="407"/>
      <c r="E455" s="407"/>
      <c r="F455" s="407"/>
      <c r="G455" s="407"/>
      <c r="H455" s="407"/>
      <c r="I455" s="407"/>
      <c r="J455" s="407"/>
      <c r="K455" s="407"/>
      <c r="L455" s="407"/>
      <c r="M455" s="605"/>
      <c r="N455" s="407"/>
      <c r="O455" s="407"/>
      <c r="P455" s="407"/>
      <c r="Q455" s="407"/>
      <c r="R455" s="407"/>
      <c r="S455" s="407"/>
      <c r="T455" s="407"/>
      <c r="U455" s="407"/>
      <c r="V455" s="407"/>
      <c r="W455" s="407"/>
      <c r="X455" s="407"/>
      <c r="Y455" s="407"/>
      <c r="Z455" s="407"/>
    </row>
    <row r="456" spans="1:26" ht="14.25" customHeight="1">
      <c r="A456" s="407"/>
      <c r="B456" s="407"/>
      <c r="C456" s="407"/>
      <c r="D456" s="407"/>
      <c r="E456" s="407"/>
      <c r="F456" s="407"/>
      <c r="G456" s="407"/>
      <c r="H456" s="407"/>
      <c r="I456" s="407"/>
      <c r="J456" s="407"/>
      <c r="K456" s="407"/>
      <c r="L456" s="407"/>
      <c r="M456" s="605"/>
      <c r="N456" s="407"/>
      <c r="O456" s="407"/>
      <c r="P456" s="407"/>
      <c r="Q456" s="407"/>
      <c r="R456" s="407"/>
      <c r="S456" s="407"/>
      <c r="T456" s="407"/>
      <c r="U456" s="407"/>
      <c r="V456" s="407"/>
      <c r="W456" s="407"/>
      <c r="X456" s="407"/>
      <c r="Y456" s="407"/>
      <c r="Z456" s="407"/>
    </row>
    <row r="457" spans="1:26" ht="14.25" customHeight="1">
      <c r="A457" s="407"/>
      <c r="B457" s="407"/>
      <c r="C457" s="407"/>
      <c r="D457" s="407"/>
      <c r="E457" s="407"/>
      <c r="F457" s="407"/>
      <c r="G457" s="407"/>
      <c r="H457" s="407"/>
      <c r="I457" s="407"/>
      <c r="J457" s="407"/>
      <c r="K457" s="407"/>
      <c r="L457" s="407"/>
      <c r="M457" s="605"/>
      <c r="N457" s="407"/>
      <c r="O457" s="407"/>
      <c r="P457" s="407"/>
      <c r="Q457" s="407"/>
      <c r="R457" s="407"/>
      <c r="S457" s="407"/>
      <c r="T457" s="407"/>
      <c r="U457" s="407"/>
      <c r="V457" s="407"/>
      <c r="W457" s="407"/>
      <c r="X457" s="407"/>
      <c r="Y457" s="407"/>
      <c r="Z457" s="407"/>
    </row>
    <row r="458" spans="1:26" ht="14.25" customHeight="1">
      <c r="A458" s="407"/>
      <c r="B458" s="407"/>
      <c r="C458" s="407"/>
      <c r="D458" s="407"/>
      <c r="E458" s="407"/>
      <c r="F458" s="407"/>
      <c r="G458" s="407"/>
      <c r="H458" s="407"/>
      <c r="I458" s="407"/>
      <c r="J458" s="407"/>
      <c r="K458" s="407"/>
      <c r="L458" s="407"/>
      <c r="M458" s="605"/>
      <c r="N458" s="407"/>
      <c r="O458" s="407"/>
      <c r="P458" s="407"/>
      <c r="Q458" s="407"/>
      <c r="R458" s="407"/>
      <c r="S458" s="407"/>
      <c r="T458" s="407"/>
      <c r="U458" s="407"/>
      <c r="V458" s="407"/>
      <c r="W458" s="407"/>
      <c r="X458" s="407"/>
      <c r="Y458" s="407"/>
      <c r="Z458" s="407"/>
    </row>
    <row r="459" spans="1:26" ht="14.25" customHeight="1">
      <c r="A459" s="407"/>
      <c r="B459" s="407"/>
      <c r="C459" s="407"/>
      <c r="D459" s="407"/>
      <c r="E459" s="407"/>
      <c r="F459" s="407"/>
      <c r="G459" s="407"/>
      <c r="H459" s="407"/>
      <c r="I459" s="407"/>
      <c r="J459" s="407"/>
      <c r="K459" s="407"/>
      <c r="L459" s="407"/>
      <c r="M459" s="605"/>
      <c r="N459" s="407"/>
      <c r="O459" s="407"/>
      <c r="P459" s="407"/>
      <c r="Q459" s="407"/>
      <c r="R459" s="407"/>
      <c r="S459" s="407"/>
      <c r="T459" s="407"/>
      <c r="U459" s="407"/>
      <c r="V459" s="407"/>
      <c r="W459" s="407"/>
      <c r="X459" s="407"/>
      <c r="Y459" s="407"/>
      <c r="Z459" s="407"/>
    </row>
    <row r="460" spans="1:26" ht="14.25" customHeight="1">
      <c r="A460" s="407"/>
      <c r="B460" s="407"/>
      <c r="C460" s="407"/>
      <c r="D460" s="407"/>
      <c r="E460" s="407"/>
      <c r="F460" s="407"/>
      <c r="G460" s="407"/>
      <c r="H460" s="407"/>
      <c r="I460" s="407"/>
      <c r="J460" s="407"/>
      <c r="K460" s="407"/>
      <c r="L460" s="407"/>
      <c r="M460" s="605"/>
      <c r="N460" s="407"/>
      <c r="O460" s="407"/>
      <c r="P460" s="407"/>
      <c r="Q460" s="407"/>
      <c r="R460" s="407"/>
      <c r="S460" s="407"/>
      <c r="T460" s="407"/>
      <c r="U460" s="407"/>
      <c r="V460" s="407"/>
      <c r="W460" s="407"/>
      <c r="X460" s="407"/>
      <c r="Y460" s="407"/>
      <c r="Z460" s="407"/>
    </row>
    <row r="461" spans="1:26" ht="14.25" customHeight="1">
      <c r="A461" s="407"/>
      <c r="B461" s="407"/>
      <c r="C461" s="407"/>
      <c r="D461" s="407"/>
      <c r="E461" s="407"/>
      <c r="F461" s="407"/>
      <c r="G461" s="407"/>
      <c r="H461" s="407"/>
      <c r="I461" s="407"/>
      <c r="J461" s="407"/>
      <c r="K461" s="407"/>
      <c r="L461" s="407"/>
      <c r="M461" s="605"/>
      <c r="N461" s="407"/>
      <c r="O461" s="407"/>
      <c r="P461" s="407"/>
      <c r="Q461" s="407"/>
      <c r="R461" s="407"/>
      <c r="S461" s="407"/>
      <c r="T461" s="407"/>
      <c r="U461" s="407"/>
      <c r="V461" s="407"/>
      <c r="W461" s="407"/>
      <c r="X461" s="407"/>
      <c r="Y461" s="407"/>
      <c r="Z461" s="407"/>
    </row>
    <row r="462" spans="1:26" ht="14.25" customHeight="1">
      <c r="A462" s="407"/>
      <c r="B462" s="407"/>
      <c r="C462" s="407"/>
      <c r="D462" s="407"/>
      <c r="E462" s="407"/>
      <c r="F462" s="407"/>
      <c r="G462" s="407"/>
      <c r="H462" s="407"/>
      <c r="I462" s="407"/>
      <c r="J462" s="407"/>
      <c r="K462" s="407"/>
      <c r="L462" s="407"/>
      <c r="M462" s="605"/>
      <c r="N462" s="407"/>
      <c r="O462" s="407"/>
      <c r="P462" s="407"/>
      <c r="Q462" s="407"/>
      <c r="R462" s="407"/>
      <c r="S462" s="407"/>
      <c r="T462" s="407"/>
      <c r="U462" s="407"/>
      <c r="V462" s="407"/>
      <c r="W462" s="407"/>
      <c r="X462" s="407"/>
      <c r="Y462" s="407"/>
      <c r="Z462" s="407"/>
    </row>
    <row r="463" spans="1:26" ht="14.25" customHeight="1">
      <c r="A463" s="407"/>
      <c r="B463" s="407"/>
      <c r="C463" s="407"/>
      <c r="D463" s="407"/>
      <c r="E463" s="407"/>
      <c r="F463" s="407"/>
      <c r="G463" s="407"/>
      <c r="H463" s="407"/>
      <c r="I463" s="407"/>
      <c r="J463" s="407"/>
      <c r="K463" s="407"/>
      <c r="L463" s="407"/>
      <c r="M463" s="605"/>
      <c r="N463" s="407"/>
      <c r="O463" s="407"/>
      <c r="P463" s="407"/>
      <c r="Q463" s="407"/>
      <c r="R463" s="407"/>
      <c r="S463" s="407"/>
      <c r="T463" s="407"/>
      <c r="U463" s="407"/>
      <c r="V463" s="407"/>
      <c r="W463" s="407"/>
      <c r="X463" s="407"/>
      <c r="Y463" s="407"/>
      <c r="Z463" s="407"/>
    </row>
    <row r="464" spans="1:26" ht="14.25" customHeight="1">
      <c r="A464" s="407"/>
      <c r="B464" s="407"/>
      <c r="C464" s="407"/>
      <c r="D464" s="407"/>
      <c r="E464" s="407"/>
      <c r="F464" s="407"/>
      <c r="G464" s="407"/>
      <c r="H464" s="407"/>
      <c r="I464" s="407"/>
      <c r="J464" s="407"/>
      <c r="K464" s="407"/>
      <c r="L464" s="407"/>
      <c r="M464" s="605"/>
      <c r="N464" s="407"/>
      <c r="O464" s="407"/>
      <c r="P464" s="407"/>
      <c r="Q464" s="407"/>
      <c r="R464" s="407"/>
      <c r="S464" s="407"/>
      <c r="T464" s="407"/>
      <c r="U464" s="407"/>
      <c r="V464" s="407"/>
      <c r="W464" s="407"/>
      <c r="X464" s="407"/>
      <c r="Y464" s="407"/>
      <c r="Z464" s="407"/>
    </row>
    <row r="465" spans="1:26" ht="14.25" customHeight="1">
      <c r="A465" s="407"/>
      <c r="B465" s="407"/>
      <c r="C465" s="407"/>
      <c r="D465" s="407"/>
      <c r="E465" s="407"/>
      <c r="F465" s="407"/>
      <c r="G465" s="407"/>
      <c r="H465" s="407"/>
      <c r="I465" s="407"/>
      <c r="J465" s="407"/>
      <c r="K465" s="407"/>
      <c r="L465" s="407"/>
      <c r="M465" s="605"/>
      <c r="N465" s="407"/>
      <c r="O465" s="407"/>
      <c r="P465" s="407"/>
      <c r="Q465" s="407"/>
      <c r="R465" s="407"/>
      <c r="S465" s="407"/>
      <c r="T465" s="407"/>
      <c r="U465" s="407"/>
      <c r="V465" s="407"/>
      <c r="W465" s="407"/>
      <c r="X465" s="407"/>
      <c r="Y465" s="407"/>
      <c r="Z465" s="407"/>
    </row>
    <row r="466" spans="1:26" ht="14.25" customHeight="1">
      <c r="A466" s="407"/>
      <c r="B466" s="407"/>
      <c r="C466" s="407"/>
      <c r="D466" s="407"/>
      <c r="E466" s="407"/>
      <c r="F466" s="407"/>
      <c r="G466" s="407"/>
      <c r="H466" s="407"/>
      <c r="I466" s="407"/>
      <c r="J466" s="407"/>
      <c r="K466" s="407"/>
      <c r="L466" s="407"/>
      <c r="M466" s="605"/>
      <c r="N466" s="407"/>
      <c r="O466" s="407"/>
      <c r="P466" s="407"/>
      <c r="Q466" s="407"/>
      <c r="R466" s="407"/>
      <c r="S466" s="407"/>
      <c r="T466" s="407"/>
      <c r="U466" s="407"/>
      <c r="V466" s="407"/>
      <c r="W466" s="407"/>
      <c r="X466" s="407"/>
      <c r="Y466" s="407"/>
      <c r="Z466" s="407"/>
    </row>
    <row r="467" spans="1:26" ht="14.25" customHeight="1">
      <c r="A467" s="407"/>
      <c r="B467" s="407"/>
      <c r="C467" s="407"/>
      <c r="D467" s="407"/>
      <c r="E467" s="407"/>
      <c r="F467" s="407"/>
      <c r="G467" s="407"/>
      <c r="H467" s="407"/>
      <c r="I467" s="407"/>
      <c r="J467" s="407"/>
      <c r="K467" s="407"/>
      <c r="L467" s="407"/>
      <c r="M467" s="605"/>
      <c r="N467" s="407"/>
      <c r="O467" s="407"/>
      <c r="P467" s="407"/>
      <c r="Q467" s="407"/>
      <c r="R467" s="407"/>
      <c r="S467" s="407"/>
      <c r="T467" s="407"/>
      <c r="U467" s="407"/>
      <c r="V467" s="407"/>
      <c r="W467" s="407"/>
      <c r="X467" s="407"/>
      <c r="Y467" s="407"/>
      <c r="Z467" s="407"/>
    </row>
    <row r="468" spans="1:26" ht="14.25" customHeight="1">
      <c r="A468" s="407"/>
      <c r="B468" s="407"/>
      <c r="C468" s="407"/>
      <c r="D468" s="407"/>
      <c r="E468" s="407"/>
      <c r="F468" s="407"/>
      <c r="G468" s="407"/>
      <c r="H468" s="407"/>
      <c r="I468" s="407"/>
      <c r="J468" s="407"/>
      <c r="K468" s="407"/>
      <c r="L468" s="407"/>
      <c r="M468" s="605"/>
      <c r="N468" s="407"/>
      <c r="O468" s="407"/>
      <c r="P468" s="407"/>
      <c r="Q468" s="407"/>
      <c r="R468" s="407"/>
      <c r="S468" s="407"/>
      <c r="T468" s="407"/>
      <c r="U468" s="407"/>
      <c r="V468" s="407"/>
      <c r="W468" s="407"/>
      <c r="X468" s="407"/>
      <c r="Y468" s="407"/>
      <c r="Z468" s="407"/>
    </row>
    <row r="469" spans="1:26" ht="14.25" customHeight="1">
      <c r="A469" s="407"/>
      <c r="B469" s="407"/>
      <c r="C469" s="407"/>
      <c r="D469" s="407"/>
      <c r="E469" s="407"/>
      <c r="F469" s="407"/>
      <c r="G469" s="407"/>
      <c r="H469" s="407"/>
      <c r="I469" s="407"/>
      <c r="J469" s="407"/>
      <c r="K469" s="407"/>
      <c r="L469" s="407"/>
      <c r="M469" s="605"/>
      <c r="N469" s="407"/>
      <c r="O469" s="407"/>
      <c r="P469" s="407"/>
      <c r="Q469" s="407"/>
      <c r="R469" s="407"/>
      <c r="S469" s="407"/>
      <c r="T469" s="407"/>
      <c r="U469" s="407"/>
      <c r="V469" s="407"/>
      <c r="W469" s="407"/>
      <c r="X469" s="407"/>
      <c r="Y469" s="407"/>
      <c r="Z469" s="407"/>
    </row>
    <row r="470" spans="1:26" ht="14.25" customHeight="1">
      <c r="A470" s="407"/>
      <c r="B470" s="407"/>
      <c r="C470" s="407"/>
      <c r="D470" s="407"/>
      <c r="E470" s="407"/>
      <c r="F470" s="407"/>
      <c r="G470" s="407"/>
      <c r="H470" s="407"/>
      <c r="I470" s="407"/>
      <c r="J470" s="407"/>
      <c r="K470" s="407"/>
      <c r="L470" s="407"/>
      <c r="M470" s="605"/>
      <c r="N470" s="407"/>
      <c r="O470" s="407"/>
      <c r="P470" s="407"/>
      <c r="Q470" s="407"/>
      <c r="R470" s="407"/>
      <c r="S470" s="407"/>
      <c r="T470" s="407"/>
      <c r="U470" s="407"/>
      <c r="V470" s="407"/>
      <c r="W470" s="407"/>
      <c r="X470" s="407"/>
      <c r="Y470" s="407"/>
      <c r="Z470" s="407"/>
    </row>
    <row r="471" spans="1:26" ht="14.25" customHeight="1">
      <c r="A471" s="407"/>
      <c r="B471" s="407"/>
      <c r="C471" s="407"/>
      <c r="D471" s="407"/>
      <c r="E471" s="407"/>
      <c r="F471" s="407"/>
      <c r="G471" s="407"/>
      <c r="H471" s="407"/>
      <c r="I471" s="407"/>
      <c r="J471" s="407"/>
      <c r="K471" s="407"/>
      <c r="L471" s="407"/>
      <c r="M471" s="605"/>
      <c r="N471" s="407"/>
      <c r="O471" s="407"/>
      <c r="P471" s="407"/>
      <c r="Q471" s="407"/>
      <c r="R471" s="407"/>
      <c r="S471" s="407"/>
      <c r="T471" s="407"/>
      <c r="U471" s="407"/>
      <c r="V471" s="407"/>
      <c r="W471" s="407"/>
      <c r="X471" s="407"/>
      <c r="Y471" s="407"/>
      <c r="Z471" s="407"/>
    </row>
    <row r="472" spans="1:26" ht="14.25" customHeight="1">
      <c r="A472" s="407"/>
      <c r="B472" s="407"/>
      <c r="C472" s="407"/>
      <c r="D472" s="407"/>
      <c r="E472" s="407"/>
      <c r="F472" s="407"/>
      <c r="G472" s="407"/>
      <c r="H472" s="407"/>
      <c r="I472" s="407"/>
      <c r="J472" s="407"/>
      <c r="K472" s="407"/>
      <c r="L472" s="407"/>
      <c r="M472" s="605"/>
      <c r="N472" s="407"/>
      <c r="O472" s="407"/>
      <c r="P472" s="407"/>
      <c r="Q472" s="407"/>
      <c r="R472" s="407"/>
      <c r="S472" s="407"/>
      <c r="T472" s="407"/>
      <c r="U472" s="407"/>
      <c r="V472" s="407"/>
      <c r="W472" s="407"/>
      <c r="X472" s="407"/>
      <c r="Y472" s="407"/>
      <c r="Z472" s="407"/>
    </row>
    <row r="473" spans="1:26" ht="14.25" customHeight="1">
      <c r="A473" s="407"/>
      <c r="B473" s="407"/>
      <c r="C473" s="407"/>
      <c r="D473" s="407"/>
      <c r="E473" s="407"/>
      <c r="F473" s="407"/>
      <c r="G473" s="407"/>
      <c r="H473" s="407"/>
      <c r="I473" s="407"/>
      <c r="J473" s="407"/>
      <c r="K473" s="407"/>
      <c r="L473" s="407"/>
      <c r="M473" s="605"/>
      <c r="N473" s="407"/>
      <c r="O473" s="407"/>
      <c r="P473" s="407"/>
      <c r="Q473" s="407"/>
      <c r="R473" s="407"/>
      <c r="S473" s="407"/>
      <c r="T473" s="407"/>
      <c r="U473" s="407"/>
      <c r="V473" s="407"/>
      <c r="W473" s="407"/>
      <c r="X473" s="407"/>
      <c r="Y473" s="407"/>
      <c r="Z473" s="407"/>
    </row>
    <row r="474" spans="1:26" ht="14.25" customHeight="1">
      <c r="A474" s="407"/>
      <c r="B474" s="407"/>
      <c r="C474" s="407"/>
      <c r="D474" s="407"/>
      <c r="E474" s="407"/>
      <c r="F474" s="407"/>
      <c r="G474" s="407"/>
      <c r="H474" s="407"/>
      <c r="I474" s="407"/>
      <c r="J474" s="407"/>
      <c r="K474" s="407"/>
      <c r="L474" s="407"/>
      <c r="M474" s="605"/>
      <c r="N474" s="407"/>
      <c r="O474" s="407"/>
      <c r="P474" s="407"/>
      <c r="Q474" s="407"/>
      <c r="R474" s="407"/>
      <c r="S474" s="407"/>
      <c r="T474" s="407"/>
      <c r="U474" s="407"/>
      <c r="V474" s="407"/>
      <c r="W474" s="407"/>
      <c r="X474" s="407"/>
      <c r="Y474" s="407"/>
      <c r="Z474" s="407"/>
    </row>
    <row r="475" spans="1:26" ht="14.25" customHeight="1">
      <c r="A475" s="407"/>
      <c r="B475" s="407"/>
      <c r="C475" s="407"/>
      <c r="D475" s="407"/>
      <c r="E475" s="407"/>
      <c r="F475" s="407"/>
      <c r="G475" s="407"/>
      <c r="H475" s="407"/>
      <c r="I475" s="407"/>
      <c r="J475" s="407"/>
      <c r="K475" s="407"/>
      <c r="L475" s="407"/>
      <c r="M475" s="605"/>
      <c r="N475" s="407"/>
      <c r="O475" s="407"/>
      <c r="P475" s="407"/>
      <c r="Q475" s="407"/>
      <c r="R475" s="407"/>
      <c r="S475" s="407"/>
      <c r="T475" s="407"/>
      <c r="U475" s="407"/>
      <c r="V475" s="407"/>
      <c r="W475" s="407"/>
      <c r="X475" s="407"/>
      <c r="Y475" s="407"/>
      <c r="Z475" s="407"/>
    </row>
    <row r="476" spans="1:26" ht="14.25" customHeight="1">
      <c r="A476" s="407"/>
      <c r="B476" s="407"/>
      <c r="C476" s="407"/>
      <c r="D476" s="407"/>
      <c r="E476" s="407"/>
      <c r="F476" s="407"/>
      <c r="G476" s="407"/>
      <c r="H476" s="407"/>
      <c r="I476" s="407"/>
      <c r="J476" s="407"/>
      <c r="K476" s="407"/>
      <c r="L476" s="407"/>
      <c r="M476" s="605"/>
      <c r="N476" s="407"/>
      <c r="O476" s="407"/>
      <c r="P476" s="407"/>
      <c r="Q476" s="407"/>
      <c r="R476" s="407"/>
      <c r="S476" s="407"/>
      <c r="T476" s="407"/>
      <c r="U476" s="407"/>
      <c r="V476" s="407"/>
      <c r="W476" s="407"/>
      <c r="X476" s="407"/>
      <c r="Y476" s="407"/>
      <c r="Z476" s="407"/>
    </row>
    <row r="477" spans="1:26" ht="14.25" customHeight="1">
      <c r="A477" s="407"/>
      <c r="B477" s="407"/>
      <c r="C477" s="407"/>
      <c r="D477" s="407"/>
      <c r="E477" s="407"/>
      <c r="F477" s="407"/>
      <c r="G477" s="407"/>
      <c r="H477" s="407"/>
      <c r="I477" s="407"/>
      <c r="J477" s="407"/>
      <c r="K477" s="407"/>
      <c r="L477" s="407"/>
      <c r="M477" s="605"/>
      <c r="N477" s="407"/>
      <c r="O477" s="407"/>
      <c r="P477" s="407"/>
      <c r="Q477" s="407"/>
      <c r="R477" s="407"/>
      <c r="S477" s="407"/>
      <c r="T477" s="407"/>
      <c r="U477" s="407"/>
      <c r="V477" s="407"/>
      <c r="W477" s="407"/>
      <c r="X477" s="407"/>
      <c r="Y477" s="407"/>
      <c r="Z477" s="407"/>
    </row>
    <row r="478" spans="1:26" ht="14.25" customHeight="1">
      <c r="A478" s="407"/>
      <c r="B478" s="407"/>
      <c r="C478" s="407"/>
      <c r="D478" s="407"/>
      <c r="E478" s="407"/>
      <c r="F478" s="407"/>
      <c r="G478" s="407"/>
      <c r="H478" s="407"/>
      <c r="I478" s="407"/>
      <c r="J478" s="407"/>
      <c r="K478" s="407"/>
      <c r="L478" s="407"/>
      <c r="M478" s="605"/>
      <c r="N478" s="407"/>
      <c r="O478" s="407"/>
      <c r="P478" s="407"/>
      <c r="Q478" s="407"/>
      <c r="R478" s="407"/>
      <c r="S478" s="407"/>
      <c r="T478" s="407"/>
      <c r="U478" s="407"/>
      <c r="V478" s="407"/>
      <c r="W478" s="407"/>
      <c r="X478" s="407"/>
      <c r="Y478" s="407"/>
      <c r="Z478" s="407"/>
    </row>
    <row r="479" spans="1:26" ht="14.25" customHeight="1">
      <c r="A479" s="407"/>
      <c r="B479" s="407"/>
      <c r="C479" s="407"/>
      <c r="D479" s="407"/>
      <c r="E479" s="407"/>
      <c r="F479" s="407"/>
      <c r="G479" s="407"/>
      <c r="H479" s="407"/>
      <c r="I479" s="407"/>
      <c r="J479" s="407"/>
      <c r="K479" s="407"/>
      <c r="L479" s="407"/>
      <c r="M479" s="605"/>
      <c r="N479" s="407"/>
      <c r="O479" s="407"/>
      <c r="P479" s="407"/>
      <c r="Q479" s="407"/>
      <c r="R479" s="407"/>
      <c r="S479" s="407"/>
      <c r="T479" s="407"/>
      <c r="U479" s="407"/>
      <c r="V479" s="407"/>
      <c r="W479" s="407"/>
      <c r="X479" s="407"/>
      <c r="Y479" s="407"/>
      <c r="Z479" s="407"/>
    </row>
    <row r="480" spans="1:26" ht="14.25" customHeight="1">
      <c r="A480" s="407"/>
      <c r="B480" s="407"/>
      <c r="C480" s="407"/>
      <c r="D480" s="407"/>
      <c r="E480" s="407"/>
      <c r="F480" s="407"/>
      <c r="G480" s="407"/>
      <c r="H480" s="407"/>
      <c r="I480" s="407"/>
      <c r="J480" s="407"/>
      <c r="K480" s="407"/>
      <c r="L480" s="407"/>
      <c r="M480" s="605"/>
      <c r="N480" s="407"/>
      <c r="O480" s="407"/>
      <c r="P480" s="407"/>
      <c r="Q480" s="407"/>
      <c r="R480" s="407"/>
      <c r="S480" s="407"/>
      <c r="T480" s="407"/>
      <c r="U480" s="407"/>
      <c r="V480" s="407"/>
      <c r="W480" s="407"/>
      <c r="X480" s="407"/>
      <c r="Y480" s="407"/>
      <c r="Z480" s="407"/>
    </row>
    <row r="481" spans="1:26" ht="14.25" customHeight="1">
      <c r="A481" s="407"/>
      <c r="B481" s="407"/>
      <c r="C481" s="407"/>
      <c r="D481" s="407"/>
      <c r="E481" s="407"/>
      <c r="F481" s="407"/>
      <c r="G481" s="407"/>
      <c r="H481" s="407"/>
      <c r="I481" s="407"/>
      <c r="J481" s="407"/>
      <c r="K481" s="407"/>
      <c r="L481" s="407"/>
      <c r="M481" s="605"/>
      <c r="N481" s="407"/>
      <c r="O481" s="407"/>
      <c r="P481" s="407"/>
      <c r="Q481" s="407"/>
      <c r="R481" s="407"/>
      <c r="S481" s="407"/>
      <c r="T481" s="407"/>
      <c r="U481" s="407"/>
      <c r="V481" s="407"/>
      <c r="W481" s="407"/>
      <c r="X481" s="407"/>
      <c r="Y481" s="407"/>
      <c r="Z481" s="407"/>
    </row>
    <row r="482" spans="1:26" ht="14.25" customHeight="1">
      <c r="A482" s="407"/>
      <c r="B482" s="407"/>
      <c r="C482" s="407"/>
      <c r="D482" s="407"/>
      <c r="E482" s="407"/>
      <c r="F482" s="407"/>
      <c r="G482" s="407"/>
      <c r="H482" s="407"/>
      <c r="I482" s="407"/>
      <c r="J482" s="407"/>
      <c r="K482" s="407"/>
      <c r="L482" s="407"/>
      <c r="M482" s="605"/>
      <c r="N482" s="407"/>
      <c r="O482" s="407"/>
      <c r="P482" s="407"/>
      <c r="Q482" s="407"/>
      <c r="R482" s="407"/>
      <c r="S482" s="407"/>
      <c r="T482" s="407"/>
      <c r="U482" s="407"/>
      <c r="V482" s="407"/>
      <c r="W482" s="407"/>
      <c r="X482" s="407"/>
      <c r="Y482" s="407"/>
      <c r="Z482" s="407"/>
    </row>
    <row r="483" spans="1:26" ht="14.25" customHeight="1">
      <c r="A483" s="407"/>
      <c r="B483" s="407"/>
      <c r="C483" s="407"/>
      <c r="D483" s="407"/>
      <c r="E483" s="407"/>
      <c r="F483" s="407"/>
      <c r="G483" s="407"/>
      <c r="H483" s="407"/>
      <c r="I483" s="407"/>
      <c r="J483" s="407"/>
      <c r="K483" s="407"/>
      <c r="L483" s="407"/>
      <c r="M483" s="605"/>
      <c r="N483" s="407"/>
      <c r="O483" s="407"/>
      <c r="P483" s="407"/>
      <c r="Q483" s="407"/>
      <c r="R483" s="407"/>
      <c r="S483" s="407"/>
      <c r="T483" s="407"/>
      <c r="U483" s="407"/>
      <c r="V483" s="407"/>
      <c r="W483" s="407"/>
      <c r="X483" s="407"/>
      <c r="Y483" s="407"/>
      <c r="Z483" s="407"/>
    </row>
    <row r="484" spans="1:26" ht="14.25" customHeight="1">
      <c r="A484" s="407"/>
      <c r="B484" s="407"/>
      <c r="C484" s="407"/>
      <c r="D484" s="407"/>
      <c r="E484" s="407"/>
      <c r="F484" s="407"/>
      <c r="G484" s="407"/>
      <c r="H484" s="407"/>
      <c r="I484" s="407"/>
      <c r="J484" s="407"/>
      <c r="K484" s="407"/>
      <c r="L484" s="407"/>
      <c r="M484" s="605"/>
      <c r="N484" s="407"/>
      <c r="O484" s="407"/>
      <c r="P484" s="407"/>
      <c r="Q484" s="407"/>
      <c r="R484" s="407"/>
      <c r="S484" s="407"/>
      <c r="T484" s="407"/>
      <c r="U484" s="407"/>
      <c r="V484" s="407"/>
      <c r="W484" s="407"/>
      <c r="X484" s="407"/>
      <c r="Y484" s="407"/>
      <c r="Z484" s="407"/>
    </row>
    <row r="485" spans="1:26" ht="14.25" customHeight="1">
      <c r="A485" s="407"/>
      <c r="B485" s="407"/>
      <c r="C485" s="407"/>
      <c r="D485" s="407"/>
      <c r="E485" s="407"/>
      <c r="F485" s="407"/>
      <c r="G485" s="407"/>
      <c r="H485" s="407"/>
      <c r="I485" s="407"/>
      <c r="J485" s="407"/>
      <c r="K485" s="407"/>
      <c r="L485" s="407"/>
      <c r="M485" s="605"/>
      <c r="N485" s="407"/>
      <c r="O485" s="407"/>
      <c r="P485" s="407"/>
      <c r="Q485" s="407"/>
      <c r="R485" s="407"/>
      <c r="S485" s="407"/>
      <c r="T485" s="407"/>
      <c r="U485" s="407"/>
      <c r="V485" s="407"/>
      <c r="W485" s="407"/>
      <c r="X485" s="407"/>
      <c r="Y485" s="407"/>
      <c r="Z485" s="407"/>
    </row>
    <row r="486" spans="1:26" ht="14.25" customHeight="1">
      <c r="A486" s="407"/>
      <c r="B486" s="407"/>
      <c r="C486" s="407"/>
      <c r="D486" s="407"/>
      <c r="E486" s="407"/>
      <c r="F486" s="407"/>
      <c r="G486" s="407"/>
      <c r="H486" s="407"/>
      <c r="I486" s="407"/>
      <c r="J486" s="407"/>
      <c r="K486" s="407"/>
      <c r="L486" s="407"/>
      <c r="M486" s="605"/>
      <c r="N486" s="407"/>
      <c r="O486" s="407"/>
      <c r="P486" s="407"/>
      <c r="Q486" s="407"/>
      <c r="R486" s="407"/>
      <c r="S486" s="407"/>
      <c r="T486" s="407"/>
      <c r="U486" s="407"/>
      <c r="V486" s="407"/>
      <c r="W486" s="407"/>
      <c r="X486" s="407"/>
      <c r="Y486" s="407"/>
      <c r="Z486" s="407"/>
    </row>
    <row r="487" spans="1:26" ht="14.25" customHeight="1">
      <c r="A487" s="407"/>
      <c r="B487" s="407"/>
      <c r="C487" s="407"/>
      <c r="D487" s="407"/>
      <c r="E487" s="407"/>
      <c r="F487" s="407"/>
      <c r="G487" s="407"/>
      <c r="H487" s="407"/>
      <c r="I487" s="407"/>
      <c r="J487" s="407"/>
      <c r="K487" s="407"/>
      <c r="L487" s="407"/>
      <c r="M487" s="605"/>
      <c r="N487" s="407"/>
      <c r="O487" s="407"/>
      <c r="P487" s="407"/>
      <c r="Q487" s="407"/>
      <c r="R487" s="407"/>
      <c r="S487" s="407"/>
      <c r="T487" s="407"/>
      <c r="U487" s="407"/>
      <c r="V487" s="407"/>
      <c r="W487" s="407"/>
      <c r="X487" s="407"/>
      <c r="Y487" s="407"/>
      <c r="Z487" s="407"/>
    </row>
    <row r="488" spans="1:26" ht="14.25" customHeight="1">
      <c r="A488" s="407"/>
      <c r="B488" s="407"/>
      <c r="C488" s="407"/>
      <c r="D488" s="407"/>
      <c r="E488" s="407"/>
      <c r="F488" s="407"/>
      <c r="G488" s="407"/>
      <c r="H488" s="407"/>
      <c r="I488" s="407"/>
      <c r="J488" s="407"/>
      <c r="K488" s="407"/>
      <c r="L488" s="407"/>
      <c r="M488" s="605"/>
      <c r="N488" s="407"/>
      <c r="O488" s="407"/>
      <c r="P488" s="407"/>
      <c r="Q488" s="407"/>
      <c r="R488" s="407"/>
      <c r="S488" s="407"/>
      <c r="T488" s="407"/>
      <c r="U488" s="407"/>
      <c r="V488" s="407"/>
      <c r="W488" s="407"/>
      <c r="X488" s="407"/>
      <c r="Y488" s="407"/>
      <c r="Z488" s="407"/>
    </row>
    <row r="489" spans="1:26" ht="14.25" customHeight="1">
      <c r="A489" s="407"/>
      <c r="B489" s="407"/>
      <c r="C489" s="407"/>
      <c r="D489" s="407"/>
      <c r="E489" s="407"/>
      <c r="F489" s="407"/>
      <c r="G489" s="407"/>
      <c r="H489" s="407"/>
      <c r="I489" s="407"/>
      <c r="J489" s="407"/>
      <c r="K489" s="407"/>
      <c r="L489" s="407"/>
      <c r="M489" s="605"/>
      <c r="N489" s="407"/>
      <c r="O489" s="407"/>
      <c r="P489" s="407"/>
      <c r="Q489" s="407"/>
      <c r="R489" s="407"/>
      <c r="S489" s="407"/>
      <c r="T489" s="407"/>
      <c r="U489" s="407"/>
      <c r="V489" s="407"/>
      <c r="W489" s="407"/>
      <c r="X489" s="407"/>
      <c r="Y489" s="407"/>
      <c r="Z489" s="407"/>
    </row>
    <row r="490" spans="1:26" ht="14.25" customHeight="1">
      <c r="A490" s="407"/>
      <c r="B490" s="407"/>
      <c r="C490" s="407"/>
      <c r="D490" s="407"/>
      <c r="E490" s="407"/>
      <c r="F490" s="407"/>
      <c r="G490" s="407"/>
      <c r="H490" s="407"/>
      <c r="I490" s="407"/>
      <c r="J490" s="407"/>
      <c r="K490" s="407"/>
      <c r="L490" s="407"/>
      <c r="M490" s="605"/>
      <c r="N490" s="407"/>
      <c r="O490" s="407"/>
      <c r="P490" s="407"/>
      <c r="Q490" s="407"/>
      <c r="R490" s="407"/>
      <c r="S490" s="407"/>
      <c r="T490" s="407"/>
      <c r="U490" s="407"/>
      <c r="V490" s="407"/>
      <c r="W490" s="407"/>
      <c r="X490" s="407"/>
      <c r="Y490" s="407"/>
      <c r="Z490" s="407"/>
    </row>
    <row r="491" spans="1:26" ht="14.25" customHeight="1">
      <c r="A491" s="407"/>
      <c r="B491" s="407"/>
      <c r="C491" s="407"/>
      <c r="D491" s="407"/>
      <c r="E491" s="407"/>
      <c r="F491" s="407"/>
      <c r="G491" s="407"/>
      <c r="H491" s="407"/>
      <c r="I491" s="407"/>
      <c r="J491" s="407"/>
      <c r="K491" s="407"/>
      <c r="L491" s="407"/>
      <c r="M491" s="605"/>
      <c r="N491" s="407"/>
      <c r="O491" s="407"/>
      <c r="P491" s="407"/>
      <c r="Q491" s="407"/>
      <c r="R491" s="407"/>
      <c r="S491" s="407"/>
      <c r="T491" s="407"/>
      <c r="U491" s="407"/>
      <c r="V491" s="407"/>
      <c r="W491" s="407"/>
      <c r="X491" s="407"/>
      <c r="Y491" s="407"/>
      <c r="Z491" s="407"/>
    </row>
    <row r="492" spans="1:26" ht="14.25" customHeight="1">
      <c r="A492" s="407"/>
      <c r="B492" s="407"/>
      <c r="C492" s="407"/>
      <c r="D492" s="407"/>
      <c r="E492" s="407"/>
      <c r="F492" s="407"/>
      <c r="G492" s="407"/>
      <c r="H492" s="407"/>
      <c r="I492" s="407"/>
      <c r="J492" s="407"/>
      <c r="K492" s="407"/>
      <c r="L492" s="407"/>
      <c r="M492" s="605"/>
      <c r="N492" s="407"/>
      <c r="O492" s="407"/>
      <c r="P492" s="407"/>
      <c r="Q492" s="407"/>
      <c r="R492" s="407"/>
      <c r="S492" s="407"/>
      <c r="T492" s="407"/>
      <c r="U492" s="407"/>
      <c r="V492" s="407"/>
      <c r="W492" s="407"/>
      <c r="X492" s="407"/>
      <c r="Y492" s="407"/>
      <c r="Z492" s="407"/>
    </row>
    <row r="493" spans="1:26" ht="14.25" customHeight="1">
      <c r="A493" s="407"/>
      <c r="B493" s="407"/>
      <c r="C493" s="407"/>
      <c r="D493" s="407"/>
      <c r="E493" s="407"/>
      <c r="F493" s="407"/>
      <c r="G493" s="407"/>
      <c r="H493" s="407"/>
      <c r="I493" s="407"/>
      <c r="J493" s="407"/>
      <c r="K493" s="407"/>
      <c r="L493" s="407"/>
      <c r="M493" s="605"/>
      <c r="N493" s="407"/>
      <c r="O493" s="407"/>
      <c r="P493" s="407"/>
      <c r="Q493" s="407"/>
      <c r="R493" s="407"/>
      <c r="S493" s="407"/>
      <c r="T493" s="407"/>
      <c r="U493" s="407"/>
      <c r="V493" s="407"/>
      <c r="W493" s="407"/>
      <c r="X493" s="407"/>
      <c r="Y493" s="407"/>
      <c r="Z493" s="407"/>
    </row>
    <row r="494" spans="1:26" ht="14.25" customHeight="1">
      <c r="A494" s="407"/>
      <c r="B494" s="407"/>
      <c r="C494" s="407"/>
      <c r="D494" s="407"/>
      <c r="E494" s="407"/>
      <c r="F494" s="407"/>
      <c r="G494" s="407"/>
      <c r="H494" s="407"/>
      <c r="I494" s="407"/>
      <c r="J494" s="407"/>
      <c r="K494" s="407"/>
      <c r="L494" s="407"/>
      <c r="M494" s="605"/>
      <c r="N494" s="407"/>
      <c r="O494" s="407"/>
      <c r="P494" s="407"/>
      <c r="Q494" s="407"/>
      <c r="R494" s="407"/>
      <c r="S494" s="407"/>
      <c r="T494" s="407"/>
      <c r="U494" s="407"/>
      <c r="V494" s="407"/>
      <c r="W494" s="407"/>
      <c r="X494" s="407"/>
      <c r="Y494" s="407"/>
      <c r="Z494" s="407"/>
    </row>
    <row r="495" spans="1:26" ht="14.25" customHeight="1">
      <c r="A495" s="407"/>
      <c r="B495" s="407"/>
      <c r="C495" s="407"/>
      <c r="D495" s="407"/>
      <c r="E495" s="407"/>
      <c r="F495" s="407"/>
      <c r="G495" s="407"/>
      <c r="H495" s="407"/>
      <c r="I495" s="407"/>
      <c r="J495" s="407"/>
      <c r="K495" s="407"/>
      <c r="L495" s="407"/>
      <c r="M495" s="605"/>
      <c r="N495" s="407"/>
      <c r="O495" s="407"/>
      <c r="P495" s="407"/>
      <c r="Q495" s="407"/>
      <c r="R495" s="407"/>
      <c r="S495" s="407"/>
      <c r="T495" s="407"/>
      <c r="U495" s="407"/>
      <c r="V495" s="407"/>
      <c r="W495" s="407"/>
      <c r="X495" s="407"/>
      <c r="Y495" s="407"/>
      <c r="Z495" s="407"/>
    </row>
    <row r="496" spans="1:26" ht="14.25" customHeight="1">
      <c r="A496" s="407"/>
      <c r="B496" s="407"/>
      <c r="C496" s="407"/>
      <c r="D496" s="407"/>
      <c r="E496" s="407"/>
      <c r="F496" s="407"/>
      <c r="G496" s="407"/>
      <c r="H496" s="407"/>
      <c r="I496" s="407"/>
      <c r="J496" s="407"/>
      <c r="K496" s="407"/>
      <c r="L496" s="407"/>
      <c r="M496" s="605"/>
      <c r="N496" s="407"/>
      <c r="O496" s="407"/>
      <c r="P496" s="407"/>
      <c r="Q496" s="407"/>
      <c r="R496" s="407"/>
      <c r="S496" s="407"/>
      <c r="T496" s="407"/>
      <c r="U496" s="407"/>
      <c r="V496" s="407"/>
      <c r="W496" s="407"/>
      <c r="X496" s="407"/>
      <c r="Y496" s="407"/>
      <c r="Z496" s="407"/>
    </row>
    <row r="497" spans="1:26" ht="14.25" customHeight="1">
      <c r="A497" s="407"/>
      <c r="B497" s="407"/>
      <c r="C497" s="407"/>
      <c r="D497" s="407"/>
      <c r="E497" s="407"/>
      <c r="F497" s="407"/>
      <c r="G497" s="407"/>
      <c r="H497" s="407"/>
      <c r="I497" s="407"/>
      <c r="J497" s="407"/>
      <c r="K497" s="407"/>
      <c r="L497" s="407"/>
      <c r="M497" s="605"/>
      <c r="N497" s="407"/>
      <c r="O497" s="407"/>
      <c r="P497" s="407"/>
      <c r="Q497" s="407"/>
      <c r="R497" s="407"/>
      <c r="S497" s="407"/>
      <c r="T497" s="407"/>
      <c r="U497" s="407"/>
      <c r="V497" s="407"/>
      <c r="W497" s="407"/>
      <c r="X497" s="407"/>
      <c r="Y497" s="407"/>
      <c r="Z497" s="407"/>
    </row>
    <row r="498" spans="1:26" ht="14.25" customHeight="1">
      <c r="A498" s="407"/>
      <c r="B498" s="407"/>
      <c r="C498" s="407"/>
      <c r="D498" s="407"/>
      <c r="E498" s="407"/>
      <c r="F498" s="407"/>
      <c r="G498" s="407"/>
      <c r="H498" s="407"/>
      <c r="I498" s="407"/>
      <c r="J498" s="407"/>
      <c r="K498" s="407"/>
      <c r="L498" s="407"/>
      <c r="M498" s="605"/>
      <c r="N498" s="407"/>
      <c r="O498" s="407"/>
      <c r="P498" s="407"/>
      <c r="Q498" s="407"/>
      <c r="R498" s="407"/>
      <c r="S498" s="407"/>
      <c r="T498" s="407"/>
      <c r="U498" s="407"/>
      <c r="V498" s="407"/>
      <c r="W498" s="407"/>
      <c r="X498" s="407"/>
      <c r="Y498" s="407"/>
      <c r="Z498" s="407"/>
    </row>
    <row r="499" spans="1:26" ht="14.25" customHeight="1">
      <c r="A499" s="407"/>
      <c r="B499" s="407"/>
      <c r="C499" s="407"/>
      <c r="D499" s="407"/>
      <c r="E499" s="407"/>
      <c r="F499" s="407"/>
      <c r="G499" s="407"/>
      <c r="H499" s="407"/>
      <c r="I499" s="407"/>
      <c r="J499" s="407"/>
      <c r="K499" s="407"/>
      <c r="L499" s="407"/>
      <c r="M499" s="605"/>
      <c r="N499" s="407"/>
      <c r="O499" s="407"/>
      <c r="P499" s="407"/>
      <c r="Q499" s="407"/>
      <c r="R499" s="407"/>
      <c r="S499" s="407"/>
      <c r="T499" s="407"/>
      <c r="U499" s="407"/>
      <c r="V499" s="407"/>
      <c r="W499" s="407"/>
      <c r="X499" s="407"/>
      <c r="Y499" s="407"/>
      <c r="Z499" s="407"/>
    </row>
    <row r="500" spans="1:26" ht="14.25" customHeight="1">
      <c r="A500" s="407"/>
      <c r="B500" s="407"/>
      <c r="C500" s="407"/>
      <c r="D500" s="407"/>
      <c r="E500" s="407"/>
      <c r="F500" s="407"/>
      <c r="G500" s="407"/>
      <c r="H500" s="407"/>
      <c r="I500" s="407"/>
      <c r="J500" s="407"/>
      <c r="K500" s="407"/>
      <c r="L500" s="407"/>
      <c r="M500" s="605"/>
      <c r="N500" s="407"/>
      <c r="O500" s="407"/>
      <c r="P500" s="407"/>
      <c r="Q500" s="407"/>
      <c r="R500" s="407"/>
      <c r="S500" s="407"/>
      <c r="T500" s="407"/>
      <c r="U500" s="407"/>
      <c r="V500" s="407"/>
      <c r="W500" s="407"/>
      <c r="X500" s="407"/>
      <c r="Y500" s="407"/>
      <c r="Z500" s="407"/>
    </row>
    <row r="501" spans="1:26" ht="14.25" customHeight="1">
      <c r="A501" s="407"/>
      <c r="B501" s="407"/>
      <c r="C501" s="407"/>
      <c r="D501" s="407"/>
      <c r="E501" s="407"/>
      <c r="F501" s="407"/>
      <c r="G501" s="407"/>
      <c r="H501" s="407"/>
      <c r="I501" s="407"/>
      <c r="J501" s="407"/>
      <c r="K501" s="407"/>
      <c r="L501" s="407"/>
      <c r="M501" s="605"/>
      <c r="N501" s="407"/>
      <c r="O501" s="407"/>
      <c r="P501" s="407"/>
      <c r="Q501" s="407"/>
      <c r="R501" s="407"/>
      <c r="S501" s="407"/>
      <c r="T501" s="407"/>
      <c r="U501" s="407"/>
      <c r="V501" s="407"/>
      <c r="W501" s="407"/>
      <c r="X501" s="407"/>
      <c r="Y501" s="407"/>
      <c r="Z501" s="407"/>
    </row>
    <row r="502" spans="1:26" ht="14.25" customHeight="1">
      <c r="A502" s="407"/>
      <c r="B502" s="407"/>
      <c r="C502" s="407"/>
      <c r="D502" s="407"/>
      <c r="E502" s="407"/>
      <c r="F502" s="407"/>
      <c r="G502" s="407"/>
      <c r="H502" s="407"/>
      <c r="I502" s="407"/>
      <c r="J502" s="407"/>
      <c r="K502" s="407"/>
      <c r="L502" s="407"/>
      <c r="M502" s="605"/>
      <c r="N502" s="407"/>
      <c r="O502" s="407"/>
      <c r="P502" s="407"/>
      <c r="Q502" s="407"/>
      <c r="R502" s="407"/>
      <c r="S502" s="407"/>
      <c r="T502" s="407"/>
      <c r="U502" s="407"/>
      <c r="V502" s="407"/>
      <c r="W502" s="407"/>
      <c r="X502" s="407"/>
      <c r="Y502" s="407"/>
      <c r="Z502" s="407"/>
    </row>
    <row r="503" spans="1:26" ht="14.25" customHeight="1">
      <c r="A503" s="407"/>
      <c r="B503" s="407"/>
      <c r="C503" s="407"/>
      <c r="D503" s="407"/>
      <c r="E503" s="407"/>
      <c r="F503" s="407"/>
      <c r="G503" s="407"/>
      <c r="H503" s="407"/>
      <c r="I503" s="407"/>
      <c r="J503" s="407"/>
      <c r="K503" s="407"/>
      <c r="L503" s="407"/>
      <c r="M503" s="605"/>
      <c r="N503" s="407"/>
      <c r="O503" s="407"/>
      <c r="P503" s="407"/>
      <c r="Q503" s="407"/>
      <c r="R503" s="407"/>
      <c r="S503" s="407"/>
      <c r="T503" s="407"/>
      <c r="U503" s="407"/>
      <c r="V503" s="407"/>
      <c r="W503" s="407"/>
      <c r="X503" s="407"/>
      <c r="Y503" s="407"/>
      <c r="Z503" s="407"/>
    </row>
    <row r="504" spans="1:26" ht="14.25" customHeight="1">
      <c r="A504" s="407"/>
      <c r="B504" s="407"/>
      <c r="C504" s="407"/>
      <c r="D504" s="407"/>
      <c r="E504" s="407"/>
      <c r="F504" s="407"/>
      <c r="G504" s="407"/>
      <c r="H504" s="407"/>
      <c r="I504" s="407"/>
      <c r="J504" s="407"/>
      <c r="K504" s="407"/>
      <c r="L504" s="407"/>
      <c r="M504" s="605"/>
      <c r="N504" s="407"/>
      <c r="O504" s="407"/>
      <c r="P504" s="407"/>
      <c r="Q504" s="407"/>
      <c r="R504" s="407"/>
      <c r="S504" s="407"/>
      <c r="T504" s="407"/>
      <c r="U504" s="407"/>
      <c r="V504" s="407"/>
      <c r="W504" s="407"/>
      <c r="X504" s="407"/>
      <c r="Y504" s="407"/>
      <c r="Z504" s="407"/>
    </row>
    <row r="505" spans="1:26" ht="14.25" customHeight="1">
      <c r="A505" s="407"/>
      <c r="B505" s="407"/>
      <c r="C505" s="407"/>
      <c r="D505" s="407"/>
      <c r="E505" s="407"/>
      <c r="F505" s="407"/>
      <c r="G505" s="407"/>
      <c r="H505" s="407"/>
      <c r="I505" s="407"/>
      <c r="J505" s="407"/>
      <c r="K505" s="407"/>
      <c r="L505" s="407"/>
      <c r="M505" s="605"/>
      <c r="N505" s="407"/>
      <c r="O505" s="407"/>
      <c r="P505" s="407"/>
      <c r="Q505" s="407"/>
      <c r="R505" s="407"/>
      <c r="S505" s="407"/>
      <c r="T505" s="407"/>
      <c r="U505" s="407"/>
      <c r="V505" s="407"/>
      <c r="W505" s="407"/>
      <c r="X505" s="407"/>
      <c r="Y505" s="407"/>
      <c r="Z505" s="407"/>
    </row>
    <row r="506" spans="1:26" ht="14.25" customHeight="1">
      <c r="A506" s="407"/>
      <c r="B506" s="407"/>
      <c r="C506" s="407"/>
      <c r="D506" s="407"/>
      <c r="E506" s="407"/>
      <c r="F506" s="407"/>
      <c r="G506" s="407"/>
      <c r="H506" s="407"/>
      <c r="I506" s="407"/>
      <c r="J506" s="407"/>
      <c r="K506" s="407"/>
      <c r="L506" s="407"/>
      <c r="M506" s="605"/>
      <c r="N506" s="407"/>
      <c r="O506" s="407"/>
      <c r="P506" s="407"/>
      <c r="Q506" s="407"/>
      <c r="R506" s="407"/>
      <c r="S506" s="407"/>
      <c r="T506" s="407"/>
      <c r="U506" s="407"/>
      <c r="V506" s="407"/>
      <c r="W506" s="407"/>
      <c r="X506" s="407"/>
      <c r="Y506" s="407"/>
      <c r="Z506" s="407"/>
    </row>
    <row r="507" spans="1:26" ht="14.25" customHeight="1">
      <c r="A507" s="407"/>
      <c r="B507" s="407"/>
      <c r="C507" s="407"/>
      <c r="D507" s="407"/>
      <c r="E507" s="407"/>
      <c r="F507" s="407"/>
      <c r="G507" s="407"/>
      <c r="H507" s="407"/>
      <c r="I507" s="407"/>
      <c r="J507" s="407"/>
      <c r="K507" s="407"/>
      <c r="L507" s="407"/>
      <c r="M507" s="605"/>
      <c r="N507" s="407"/>
      <c r="O507" s="407"/>
      <c r="P507" s="407"/>
      <c r="Q507" s="407"/>
      <c r="R507" s="407"/>
      <c r="S507" s="407"/>
      <c r="T507" s="407"/>
      <c r="U507" s="407"/>
      <c r="V507" s="407"/>
      <c r="W507" s="407"/>
      <c r="X507" s="407"/>
      <c r="Y507" s="407"/>
      <c r="Z507" s="407"/>
    </row>
    <row r="508" spans="1:26" ht="14.25" customHeight="1">
      <c r="A508" s="407"/>
      <c r="B508" s="407"/>
      <c r="C508" s="407"/>
      <c r="D508" s="407"/>
      <c r="E508" s="407"/>
      <c r="F508" s="407"/>
      <c r="G508" s="407"/>
      <c r="H508" s="407"/>
      <c r="I508" s="407"/>
      <c r="J508" s="407"/>
      <c r="K508" s="407"/>
      <c r="L508" s="407"/>
      <c r="M508" s="605"/>
      <c r="N508" s="407"/>
      <c r="O508" s="407"/>
      <c r="P508" s="407"/>
      <c r="Q508" s="407"/>
      <c r="R508" s="407"/>
      <c r="S508" s="407"/>
      <c r="T508" s="407"/>
      <c r="U508" s="407"/>
      <c r="V508" s="407"/>
      <c r="W508" s="407"/>
      <c r="X508" s="407"/>
      <c r="Y508" s="407"/>
      <c r="Z508" s="407"/>
    </row>
    <row r="509" spans="1:26" ht="14.25" customHeight="1">
      <c r="A509" s="407"/>
      <c r="B509" s="407"/>
      <c r="C509" s="407"/>
      <c r="D509" s="407"/>
      <c r="E509" s="407"/>
      <c r="F509" s="407"/>
      <c r="G509" s="407"/>
      <c r="H509" s="407"/>
      <c r="I509" s="407"/>
      <c r="J509" s="407"/>
      <c r="K509" s="407"/>
      <c r="L509" s="407"/>
      <c r="M509" s="605"/>
      <c r="N509" s="407"/>
      <c r="O509" s="407"/>
      <c r="P509" s="407"/>
      <c r="Q509" s="407"/>
      <c r="R509" s="407"/>
      <c r="S509" s="407"/>
      <c r="T509" s="407"/>
      <c r="U509" s="407"/>
      <c r="V509" s="407"/>
      <c r="W509" s="407"/>
      <c r="X509" s="407"/>
      <c r="Y509" s="407"/>
      <c r="Z509" s="407"/>
    </row>
    <row r="510" spans="1:26" ht="14.25" customHeight="1">
      <c r="A510" s="407"/>
      <c r="B510" s="407"/>
      <c r="C510" s="407"/>
      <c r="D510" s="407"/>
      <c r="E510" s="407"/>
      <c r="F510" s="407"/>
      <c r="G510" s="407"/>
      <c r="H510" s="407"/>
      <c r="I510" s="407"/>
      <c r="J510" s="407"/>
      <c r="K510" s="407"/>
      <c r="L510" s="407"/>
      <c r="M510" s="605"/>
      <c r="N510" s="407"/>
      <c r="O510" s="407"/>
      <c r="P510" s="407"/>
      <c r="Q510" s="407"/>
      <c r="R510" s="407"/>
      <c r="S510" s="407"/>
      <c r="T510" s="407"/>
      <c r="U510" s="407"/>
      <c r="V510" s="407"/>
      <c r="W510" s="407"/>
      <c r="X510" s="407"/>
      <c r="Y510" s="407"/>
      <c r="Z510" s="407"/>
    </row>
    <row r="511" spans="1:26" ht="14.25" customHeight="1">
      <c r="A511" s="407"/>
      <c r="B511" s="407"/>
      <c r="C511" s="407"/>
      <c r="D511" s="407"/>
      <c r="E511" s="407"/>
      <c r="F511" s="407"/>
      <c r="G511" s="407"/>
      <c r="H511" s="407"/>
      <c r="I511" s="407"/>
      <c r="J511" s="407"/>
      <c r="K511" s="407"/>
      <c r="L511" s="407"/>
      <c r="M511" s="605"/>
      <c r="N511" s="407"/>
      <c r="O511" s="407"/>
      <c r="P511" s="407"/>
      <c r="Q511" s="407"/>
      <c r="R511" s="407"/>
      <c r="S511" s="407"/>
      <c r="T511" s="407"/>
      <c r="U511" s="407"/>
      <c r="V511" s="407"/>
      <c r="W511" s="407"/>
      <c r="X511" s="407"/>
      <c r="Y511" s="407"/>
      <c r="Z511" s="407"/>
    </row>
    <row r="512" spans="1:26" ht="14.25" customHeight="1">
      <c r="A512" s="407"/>
      <c r="B512" s="407"/>
      <c r="C512" s="407"/>
      <c r="D512" s="407"/>
      <c r="E512" s="407"/>
      <c r="F512" s="407"/>
      <c r="G512" s="407"/>
      <c r="H512" s="407"/>
      <c r="I512" s="407"/>
      <c r="J512" s="407"/>
      <c r="K512" s="407"/>
      <c r="L512" s="407"/>
      <c r="M512" s="605"/>
      <c r="N512" s="407"/>
      <c r="O512" s="407"/>
      <c r="P512" s="407"/>
      <c r="Q512" s="407"/>
      <c r="R512" s="407"/>
      <c r="S512" s="407"/>
      <c r="T512" s="407"/>
      <c r="U512" s="407"/>
      <c r="V512" s="407"/>
      <c r="W512" s="407"/>
      <c r="X512" s="407"/>
      <c r="Y512" s="407"/>
      <c r="Z512" s="407"/>
    </row>
    <row r="513" spans="1:26" ht="14.25" customHeight="1">
      <c r="A513" s="407"/>
      <c r="B513" s="407"/>
      <c r="C513" s="407"/>
      <c r="D513" s="407"/>
      <c r="E513" s="407"/>
      <c r="F513" s="407"/>
      <c r="G513" s="407"/>
      <c r="H513" s="407"/>
      <c r="I513" s="407"/>
      <c r="J513" s="407"/>
      <c r="K513" s="407"/>
      <c r="L513" s="407"/>
      <c r="M513" s="605"/>
      <c r="N513" s="407"/>
      <c r="O513" s="407"/>
      <c r="P513" s="407"/>
      <c r="Q513" s="407"/>
      <c r="R513" s="407"/>
      <c r="S513" s="407"/>
      <c r="T513" s="407"/>
      <c r="U513" s="407"/>
      <c r="V513" s="407"/>
      <c r="W513" s="407"/>
      <c r="X513" s="407"/>
      <c r="Y513" s="407"/>
      <c r="Z513" s="407"/>
    </row>
    <row r="514" spans="1:26" ht="14.25" customHeight="1">
      <c r="A514" s="407"/>
      <c r="B514" s="407"/>
      <c r="C514" s="407"/>
      <c r="D514" s="407"/>
      <c r="E514" s="407"/>
      <c r="F514" s="407"/>
      <c r="G514" s="407"/>
      <c r="H514" s="407"/>
      <c r="I514" s="407"/>
      <c r="J514" s="407"/>
      <c r="K514" s="407"/>
      <c r="L514" s="407"/>
      <c r="M514" s="605"/>
      <c r="N514" s="407"/>
      <c r="O514" s="407"/>
      <c r="P514" s="407"/>
      <c r="Q514" s="407"/>
      <c r="R514" s="407"/>
      <c r="S514" s="407"/>
      <c r="T514" s="407"/>
      <c r="U514" s="407"/>
      <c r="V514" s="407"/>
      <c r="W514" s="407"/>
      <c r="X514" s="407"/>
      <c r="Y514" s="407"/>
      <c r="Z514" s="407"/>
    </row>
    <row r="515" spans="1:26" ht="14.25" customHeight="1">
      <c r="A515" s="407"/>
      <c r="B515" s="407"/>
      <c r="C515" s="407"/>
      <c r="D515" s="407"/>
      <c r="E515" s="407"/>
      <c r="F515" s="407"/>
      <c r="G515" s="407"/>
      <c r="H515" s="407"/>
      <c r="I515" s="407"/>
      <c r="J515" s="407"/>
      <c r="K515" s="407"/>
      <c r="L515" s="407"/>
      <c r="M515" s="605"/>
      <c r="N515" s="407"/>
      <c r="O515" s="407"/>
      <c r="P515" s="407"/>
      <c r="Q515" s="407"/>
      <c r="R515" s="407"/>
      <c r="S515" s="407"/>
      <c r="T515" s="407"/>
      <c r="U515" s="407"/>
      <c r="V515" s="407"/>
      <c r="W515" s="407"/>
      <c r="X515" s="407"/>
      <c r="Y515" s="407"/>
      <c r="Z515" s="407"/>
    </row>
    <row r="516" spans="1:26" ht="14.25" customHeight="1">
      <c r="A516" s="407"/>
      <c r="B516" s="407"/>
      <c r="C516" s="407"/>
      <c r="D516" s="407"/>
      <c r="E516" s="407"/>
      <c r="F516" s="407"/>
      <c r="G516" s="407"/>
      <c r="H516" s="407"/>
      <c r="I516" s="407"/>
      <c r="J516" s="407"/>
      <c r="K516" s="407"/>
      <c r="L516" s="407"/>
      <c r="M516" s="605"/>
      <c r="N516" s="407"/>
      <c r="O516" s="407"/>
      <c r="P516" s="407"/>
      <c r="Q516" s="407"/>
      <c r="R516" s="407"/>
      <c r="S516" s="407"/>
      <c r="T516" s="407"/>
      <c r="U516" s="407"/>
      <c r="V516" s="407"/>
      <c r="W516" s="407"/>
      <c r="X516" s="407"/>
      <c r="Y516" s="407"/>
      <c r="Z516" s="407"/>
    </row>
    <row r="517" spans="1:26" ht="14.25" customHeight="1">
      <c r="A517" s="407"/>
      <c r="B517" s="407"/>
      <c r="C517" s="407"/>
      <c r="D517" s="407"/>
      <c r="E517" s="407"/>
      <c r="F517" s="407"/>
      <c r="G517" s="407"/>
      <c r="H517" s="407"/>
      <c r="I517" s="407"/>
      <c r="J517" s="407"/>
      <c r="K517" s="407"/>
      <c r="L517" s="407"/>
      <c r="M517" s="605"/>
      <c r="N517" s="407"/>
      <c r="O517" s="407"/>
      <c r="P517" s="407"/>
      <c r="Q517" s="407"/>
      <c r="R517" s="407"/>
      <c r="S517" s="407"/>
      <c r="T517" s="407"/>
      <c r="U517" s="407"/>
      <c r="V517" s="407"/>
      <c r="W517" s="407"/>
      <c r="X517" s="407"/>
      <c r="Y517" s="407"/>
      <c r="Z517" s="407"/>
    </row>
    <row r="518" spans="1:26" ht="14.25" customHeight="1">
      <c r="A518" s="407"/>
      <c r="B518" s="407"/>
      <c r="C518" s="407"/>
      <c r="D518" s="407"/>
      <c r="E518" s="407"/>
      <c r="F518" s="407"/>
      <c r="G518" s="407"/>
      <c r="H518" s="407"/>
      <c r="I518" s="407"/>
      <c r="J518" s="407"/>
      <c r="K518" s="407"/>
      <c r="L518" s="407"/>
      <c r="M518" s="605"/>
      <c r="N518" s="407"/>
      <c r="O518" s="407"/>
      <c r="P518" s="407"/>
      <c r="Q518" s="407"/>
      <c r="R518" s="407"/>
      <c r="S518" s="407"/>
      <c r="T518" s="407"/>
      <c r="U518" s="407"/>
      <c r="V518" s="407"/>
      <c r="W518" s="407"/>
      <c r="X518" s="407"/>
      <c r="Y518" s="407"/>
      <c r="Z518" s="407"/>
    </row>
    <row r="519" spans="1:26" ht="14.25" customHeight="1">
      <c r="A519" s="407"/>
      <c r="B519" s="407"/>
      <c r="C519" s="407"/>
      <c r="D519" s="407"/>
      <c r="E519" s="407"/>
      <c r="F519" s="407"/>
      <c r="G519" s="407"/>
      <c r="H519" s="407"/>
      <c r="I519" s="407"/>
      <c r="J519" s="407"/>
      <c r="K519" s="407"/>
      <c r="L519" s="407"/>
      <c r="M519" s="605"/>
      <c r="N519" s="407"/>
      <c r="O519" s="407"/>
      <c r="P519" s="407"/>
      <c r="Q519" s="407"/>
      <c r="R519" s="407"/>
      <c r="S519" s="407"/>
      <c r="T519" s="407"/>
      <c r="U519" s="407"/>
      <c r="V519" s="407"/>
      <c r="W519" s="407"/>
      <c r="X519" s="407"/>
      <c r="Y519" s="407"/>
      <c r="Z519" s="407"/>
    </row>
    <row r="520" spans="1:26" ht="14.25" customHeight="1">
      <c r="A520" s="407"/>
      <c r="B520" s="407"/>
      <c r="C520" s="407"/>
      <c r="D520" s="407"/>
      <c r="E520" s="407"/>
      <c r="F520" s="407"/>
      <c r="G520" s="407"/>
      <c r="H520" s="407"/>
      <c r="I520" s="407"/>
      <c r="J520" s="407"/>
      <c r="K520" s="407"/>
      <c r="L520" s="407"/>
      <c r="M520" s="605"/>
      <c r="N520" s="407"/>
      <c r="O520" s="407"/>
      <c r="P520" s="407"/>
      <c r="Q520" s="407"/>
      <c r="R520" s="407"/>
      <c r="S520" s="407"/>
      <c r="T520" s="407"/>
      <c r="U520" s="407"/>
      <c r="V520" s="407"/>
      <c r="W520" s="407"/>
      <c r="X520" s="407"/>
      <c r="Y520" s="407"/>
      <c r="Z520" s="407"/>
    </row>
    <row r="521" spans="1:26" ht="14.25" customHeight="1">
      <c r="A521" s="407"/>
      <c r="B521" s="407"/>
      <c r="C521" s="407"/>
      <c r="D521" s="407"/>
      <c r="E521" s="407"/>
      <c r="F521" s="407"/>
      <c r="G521" s="407"/>
      <c r="H521" s="407"/>
      <c r="I521" s="407"/>
      <c r="J521" s="407"/>
      <c r="K521" s="407"/>
      <c r="L521" s="407"/>
      <c r="M521" s="605"/>
      <c r="N521" s="407"/>
      <c r="O521" s="407"/>
      <c r="P521" s="407"/>
      <c r="Q521" s="407"/>
      <c r="R521" s="407"/>
      <c r="S521" s="407"/>
      <c r="T521" s="407"/>
      <c r="U521" s="407"/>
      <c r="V521" s="407"/>
      <c r="W521" s="407"/>
      <c r="X521" s="407"/>
      <c r="Y521" s="407"/>
      <c r="Z521" s="407"/>
    </row>
    <row r="522" spans="1:26" ht="14.25" customHeight="1">
      <c r="A522" s="407"/>
      <c r="B522" s="407"/>
      <c r="C522" s="407"/>
      <c r="D522" s="407"/>
      <c r="E522" s="407"/>
      <c r="F522" s="407"/>
      <c r="G522" s="407"/>
      <c r="H522" s="407"/>
      <c r="I522" s="407"/>
      <c r="J522" s="407"/>
      <c r="K522" s="407"/>
      <c r="L522" s="407"/>
      <c r="M522" s="605"/>
      <c r="N522" s="407"/>
      <c r="O522" s="407"/>
      <c r="P522" s="407"/>
      <c r="Q522" s="407"/>
      <c r="R522" s="407"/>
      <c r="S522" s="407"/>
      <c r="T522" s="407"/>
      <c r="U522" s="407"/>
      <c r="V522" s="407"/>
      <c r="W522" s="407"/>
      <c r="X522" s="407"/>
      <c r="Y522" s="407"/>
      <c r="Z522" s="407"/>
    </row>
    <row r="523" spans="1:26" ht="14.25" customHeight="1">
      <c r="A523" s="407"/>
      <c r="B523" s="407"/>
      <c r="C523" s="407"/>
      <c r="D523" s="407"/>
      <c r="E523" s="407"/>
      <c r="F523" s="407"/>
      <c r="G523" s="407"/>
      <c r="H523" s="407"/>
      <c r="I523" s="407"/>
      <c r="J523" s="407"/>
      <c r="K523" s="407"/>
      <c r="L523" s="407"/>
      <c r="M523" s="605"/>
      <c r="N523" s="407"/>
      <c r="O523" s="407"/>
      <c r="P523" s="407"/>
      <c r="Q523" s="407"/>
      <c r="R523" s="407"/>
      <c r="S523" s="407"/>
      <c r="T523" s="407"/>
      <c r="U523" s="407"/>
      <c r="V523" s="407"/>
      <c r="W523" s="407"/>
      <c r="X523" s="407"/>
      <c r="Y523" s="407"/>
      <c r="Z523" s="407"/>
    </row>
    <row r="524" spans="1:26" ht="14.25" customHeight="1">
      <c r="A524" s="407"/>
      <c r="B524" s="407"/>
      <c r="C524" s="407"/>
      <c r="D524" s="407"/>
      <c r="E524" s="407"/>
      <c r="F524" s="407"/>
      <c r="G524" s="407"/>
      <c r="H524" s="407"/>
      <c r="I524" s="407"/>
      <c r="J524" s="407"/>
      <c r="K524" s="407"/>
      <c r="L524" s="407"/>
      <c r="M524" s="605"/>
      <c r="N524" s="407"/>
      <c r="O524" s="407"/>
      <c r="P524" s="407"/>
      <c r="Q524" s="407"/>
      <c r="R524" s="407"/>
      <c r="S524" s="407"/>
      <c r="T524" s="407"/>
      <c r="U524" s="407"/>
      <c r="V524" s="407"/>
      <c r="W524" s="407"/>
      <c r="X524" s="407"/>
      <c r="Y524" s="407"/>
      <c r="Z524" s="407"/>
    </row>
    <row r="525" spans="1:26" ht="14.25" customHeight="1">
      <c r="A525" s="407"/>
      <c r="B525" s="407"/>
      <c r="C525" s="407"/>
      <c r="D525" s="407"/>
      <c r="E525" s="407"/>
      <c r="F525" s="407"/>
      <c r="G525" s="407"/>
      <c r="H525" s="407"/>
      <c r="I525" s="407"/>
      <c r="J525" s="407"/>
      <c r="K525" s="407"/>
      <c r="L525" s="407"/>
      <c r="M525" s="605"/>
      <c r="N525" s="407"/>
      <c r="O525" s="407"/>
      <c r="P525" s="407"/>
      <c r="Q525" s="407"/>
      <c r="R525" s="407"/>
      <c r="S525" s="407"/>
      <c r="T525" s="407"/>
      <c r="U525" s="407"/>
      <c r="V525" s="407"/>
      <c r="W525" s="407"/>
      <c r="X525" s="407"/>
      <c r="Y525" s="407"/>
      <c r="Z525" s="407"/>
    </row>
    <row r="526" spans="1:26" ht="14.25" customHeight="1">
      <c r="A526" s="407"/>
      <c r="B526" s="407"/>
      <c r="C526" s="407"/>
      <c r="D526" s="407"/>
      <c r="E526" s="407"/>
      <c r="F526" s="407"/>
      <c r="G526" s="407"/>
      <c r="H526" s="407"/>
      <c r="I526" s="407"/>
      <c r="J526" s="407"/>
      <c r="K526" s="407"/>
      <c r="L526" s="407"/>
      <c r="M526" s="605"/>
      <c r="N526" s="407"/>
      <c r="O526" s="407"/>
      <c r="P526" s="407"/>
      <c r="Q526" s="407"/>
      <c r="R526" s="407"/>
      <c r="S526" s="407"/>
      <c r="T526" s="407"/>
      <c r="U526" s="407"/>
      <c r="V526" s="407"/>
      <c r="W526" s="407"/>
      <c r="X526" s="407"/>
      <c r="Y526" s="407"/>
      <c r="Z526" s="407"/>
    </row>
    <row r="527" spans="1:26" ht="14.25" customHeight="1">
      <c r="A527" s="407"/>
      <c r="B527" s="407"/>
      <c r="C527" s="407"/>
      <c r="D527" s="407"/>
      <c r="E527" s="407"/>
      <c r="F527" s="407"/>
      <c r="G527" s="407"/>
      <c r="H527" s="407"/>
      <c r="I527" s="407"/>
      <c r="J527" s="407"/>
      <c r="K527" s="407"/>
      <c r="L527" s="407"/>
      <c r="M527" s="605"/>
      <c r="N527" s="407"/>
      <c r="O527" s="407"/>
      <c r="P527" s="407"/>
      <c r="Q527" s="407"/>
      <c r="R527" s="407"/>
      <c r="S527" s="407"/>
      <c r="T527" s="407"/>
      <c r="U527" s="407"/>
      <c r="V527" s="407"/>
      <c r="W527" s="407"/>
      <c r="X527" s="407"/>
      <c r="Y527" s="407"/>
      <c r="Z527" s="407"/>
    </row>
    <row r="528" spans="1:26" ht="14.25" customHeight="1">
      <c r="A528" s="407"/>
      <c r="B528" s="407"/>
      <c r="C528" s="407"/>
      <c r="D528" s="407"/>
      <c r="E528" s="407"/>
      <c r="F528" s="407"/>
      <c r="G528" s="407"/>
      <c r="H528" s="407"/>
      <c r="I528" s="407"/>
      <c r="J528" s="407"/>
      <c r="K528" s="407"/>
      <c r="L528" s="407"/>
      <c r="M528" s="605"/>
      <c r="N528" s="407"/>
      <c r="O528" s="407"/>
      <c r="P528" s="407"/>
      <c r="Q528" s="407"/>
      <c r="R528" s="407"/>
      <c r="S528" s="407"/>
      <c r="T528" s="407"/>
      <c r="U528" s="407"/>
      <c r="V528" s="407"/>
      <c r="W528" s="407"/>
      <c r="X528" s="407"/>
      <c r="Y528" s="407"/>
      <c r="Z528" s="407"/>
    </row>
    <row r="529" spans="1:26" ht="14.25" customHeight="1">
      <c r="A529" s="407"/>
      <c r="B529" s="407"/>
      <c r="C529" s="407"/>
      <c r="D529" s="407"/>
      <c r="E529" s="407"/>
      <c r="F529" s="407"/>
      <c r="G529" s="407"/>
      <c r="H529" s="407"/>
      <c r="I529" s="407"/>
      <c r="J529" s="407"/>
      <c r="K529" s="407"/>
      <c r="L529" s="407"/>
      <c r="M529" s="605"/>
      <c r="N529" s="407"/>
      <c r="O529" s="407"/>
      <c r="P529" s="407"/>
      <c r="Q529" s="407"/>
      <c r="R529" s="407"/>
      <c r="S529" s="407"/>
      <c r="T529" s="407"/>
      <c r="U529" s="407"/>
      <c r="V529" s="407"/>
      <c r="W529" s="407"/>
      <c r="X529" s="407"/>
      <c r="Y529" s="407"/>
      <c r="Z529" s="407"/>
    </row>
    <row r="530" spans="1:26" ht="14.25" customHeight="1">
      <c r="A530" s="407"/>
      <c r="B530" s="407"/>
      <c r="C530" s="407"/>
      <c r="D530" s="407"/>
      <c r="E530" s="407"/>
      <c r="F530" s="407"/>
      <c r="G530" s="407"/>
      <c r="H530" s="407"/>
      <c r="I530" s="407"/>
      <c r="J530" s="407"/>
      <c r="K530" s="407"/>
      <c r="L530" s="407"/>
      <c r="M530" s="605"/>
      <c r="N530" s="407"/>
      <c r="O530" s="407"/>
      <c r="P530" s="407"/>
      <c r="Q530" s="407"/>
      <c r="R530" s="407"/>
      <c r="S530" s="407"/>
      <c r="T530" s="407"/>
      <c r="U530" s="407"/>
      <c r="V530" s="407"/>
      <c r="W530" s="407"/>
      <c r="X530" s="407"/>
      <c r="Y530" s="407"/>
      <c r="Z530" s="407"/>
    </row>
    <row r="531" spans="1:26" ht="14.25" customHeight="1">
      <c r="A531" s="407"/>
      <c r="B531" s="407"/>
      <c r="C531" s="407"/>
      <c r="D531" s="407"/>
      <c r="E531" s="407"/>
      <c r="F531" s="407"/>
      <c r="G531" s="407"/>
      <c r="H531" s="407"/>
      <c r="I531" s="407"/>
      <c r="J531" s="407"/>
      <c r="K531" s="407"/>
      <c r="L531" s="407"/>
      <c r="M531" s="605"/>
      <c r="N531" s="407"/>
      <c r="O531" s="407"/>
      <c r="P531" s="407"/>
      <c r="Q531" s="407"/>
      <c r="R531" s="407"/>
      <c r="S531" s="407"/>
      <c r="T531" s="407"/>
      <c r="U531" s="407"/>
      <c r="V531" s="407"/>
      <c r="W531" s="407"/>
      <c r="X531" s="407"/>
      <c r="Y531" s="407"/>
      <c r="Z531" s="407"/>
    </row>
    <row r="532" spans="1:26" ht="14.25" customHeight="1">
      <c r="A532" s="407"/>
      <c r="B532" s="407"/>
      <c r="C532" s="407"/>
      <c r="D532" s="407"/>
      <c r="E532" s="407"/>
      <c r="F532" s="407"/>
      <c r="G532" s="407"/>
      <c r="H532" s="407"/>
      <c r="I532" s="407"/>
      <c r="J532" s="407"/>
      <c r="K532" s="407"/>
      <c r="L532" s="407"/>
      <c r="M532" s="605"/>
      <c r="N532" s="407"/>
      <c r="O532" s="407"/>
      <c r="P532" s="407"/>
      <c r="Q532" s="407"/>
      <c r="R532" s="407"/>
      <c r="S532" s="407"/>
      <c r="T532" s="407"/>
      <c r="U532" s="407"/>
      <c r="V532" s="407"/>
      <c r="W532" s="407"/>
      <c r="X532" s="407"/>
      <c r="Y532" s="407"/>
      <c r="Z532" s="407"/>
    </row>
    <row r="533" spans="1:26" ht="14.25" customHeight="1">
      <c r="A533" s="407"/>
      <c r="B533" s="407"/>
      <c r="C533" s="407"/>
      <c r="D533" s="407"/>
      <c r="E533" s="407"/>
      <c r="F533" s="407"/>
      <c r="G533" s="407"/>
      <c r="H533" s="407"/>
      <c r="I533" s="407"/>
      <c r="J533" s="407"/>
      <c r="K533" s="407"/>
      <c r="L533" s="407"/>
      <c r="M533" s="605"/>
      <c r="N533" s="407"/>
      <c r="O533" s="407"/>
      <c r="P533" s="407"/>
      <c r="Q533" s="407"/>
      <c r="R533" s="407"/>
      <c r="S533" s="407"/>
      <c r="T533" s="407"/>
      <c r="U533" s="407"/>
      <c r="V533" s="407"/>
      <c r="W533" s="407"/>
      <c r="X533" s="407"/>
      <c r="Y533" s="407"/>
      <c r="Z533" s="407"/>
    </row>
    <row r="534" spans="1:26" ht="14.25" customHeight="1">
      <c r="A534" s="407"/>
      <c r="B534" s="407"/>
      <c r="C534" s="407"/>
      <c r="D534" s="407"/>
      <c r="E534" s="407"/>
      <c r="F534" s="407"/>
      <c r="G534" s="407"/>
      <c r="H534" s="407"/>
      <c r="I534" s="407"/>
      <c r="J534" s="407"/>
      <c r="K534" s="407"/>
      <c r="L534" s="407"/>
      <c r="M534" s="605"/>
      <c r="N534" s="407"/>
      <c r="O534" s="407"/>
      <c r="P534" s="407"/>
      <c r="Q534" s="407"/>
      <c r="R534" s="407"/>
      <c r="S534" s="407"/>
      <c r="T534" s="407"/>
      <c r="U534" s="407"/>
      <c r="V534" s="407"/>
      <c r="W534" s="407"/>
      <c r="X534" s="407"/>
      <c r="Y534" s="407"/>
      <c r="Z534" s="407"/>
    </row>
    <row r="535" spans="1:26" ht="14.25" customHeight="1">
      <c r="A535" s="407"/>
      <c r="B535" s="407"/>
      <c r="C535" s="407"/>
      <c r="D535" s="407"/>
      <c r="E535" s="407"/>
      <c r="F535" s="407"/>
      <c r="G535" s="407"/>
      <c r="H535" s="407"/>
      <c r="I535" s="407"/>
      <c r="J535" s="407"/>
      <c r="K535" s="407"/>
      <c r="L535" s="407"/>
      <c r="M535" s="605"/>
      <c r="N535" s="407"/>
      <c r="O535" s="407"/>
      <c r="P535" s="407"/>
      <c r="Q535" s="407"/>
      <c r="R535" s="407"/>
      <c r="S535" s="407"/>
      <c r="T535" s="407"/>
      <c r="U535" s="407"/>
      <c r="V535" s="407"/>
      <c r="W535" s="407"/>
      <c r="X535" s="407"/>
      <c r="Y535" s="407"/>
      <c r="Z535" s="407"/>
    </row>
    <row r="536" spans="1:26" ht="14.25" customHeight="1">
      <c r="A536" s="407"/>
      <c r="B536" s="407"/>
      <c r="C536" s="407"/>
      <c r="D536" s="407"/>
      <c r="E536" s="407"/>
      <c r="F536" s="407"/>
      <c r="G536" s="407"/>
      <c r="H536" s="407"/>
      <c r="I536" s="407"/>
      <c r="J536" s="407"/>
      <c r="K536" s="407"/>
      <c r="L536" s="407"/>
      <c r="M536" s="605"/>
      <c r="N536" s="407"/>
      <c r="O536" s="407"/>
      <c r="P536" s="407"/>
      <c r="Q536" s="407"/>
      <c r="R536" s="407"/>
      <c r="S536" s="407"/>
      <c r="T536" s="407"/>
      <c r="U536" s="407"/>
      <c r="V536" s="407"/>
      <c r="W536" s="407"/>
      <c r="X536" s="407"/>
      <c r="Y536" s="407"/>
      <c r="Z536" s="407"/>
    </row>
    <row r="537" spans="1:26" ht="14.25" customHeight="1">
      <c r="A537" s="407"/>
      <c r="B537" s="407"/>
      <c r="C537" s="407"/>
      <c r="D537" s="407"/>
      <c r="E537" s="407"/>
      <c r="F537" s="407"/>
      <c r="G537" s="407"/>
      <c r="H537" s="407"/>
      <c r="I537" s="407"/>
      <c r="J537" s="407"/>
      <c r="K537" s="407"/>
      <c r="L537" s="407"/>
      <c r="M537" s="605"/>
      <c r="N537" s="407"/>
      <c r="O537" s="407"/>
      <c r="P537" s="407"/>
      <c r="Q537" s="407"/>
      <c r="R537" s="407"/>
      <c r="S537" s="407"/>
      <c r="T537" s="407"/>
      <c r="U537" s="407"/>
      <c r="V537" s="407"/>
      <c r="W537" s="407"/>
      <c r="X537" s="407"/>
      <c r="Y537" s="407"/>
      <c r="Z537" s="407"/>
    </row>
    <row r="538" spans="1:26" ht="14.25" customHeight="1">
      <c r="A538" s="407"/>
      <c r="B538" s="407"/>
      <c r="C538" s="407"/>
      <c r="D538" s="407"/>
      <c r="E538" s="407"/>
      <c r="F538" s="407"/>
      <c r="G538" s="407"/>
      <c r="H538" s="407"/>
      <c r="I538" s="407"/>
      <c r="J538" s="407"/>
      <c r="K538" s="407"/>
      <c r="L538" s="407"/>
      <c r="M538" s="605"/>
      <c r="N538" s="407"/>
      <c r="O538" s="407"/>
      <c r="P538" s="407"/>
      <c r="Q538" s="407"/>
      <c r="R538" s="407"/>
      <c r="S538" s="407"/>
      <c r="T538" s="407"/>
      <c r="U538" s="407"/>
      <c r="V538" s="407"/>
      <c r="W538" s="407"/>
      <c r="X538" s="407"/>
      <c r="Y538" s="407"/>
      <c r="Z538" s="407"/>
    </row>
    <row r="539" spans="1:26" ht="14.25" customHeight="1">
      <c r="A539" s="407"/>
      <c r="B539" s="407"/>
      <c r="C539" s="407"/>
      <c r="D539" s="407"/>
      <c r="E539" s="407"/>
      <c r="F539" s="407"/>
      <c r="G539" s="407"/>
      <c r="H539" s="407"/>
      <c r="I539" s="407"/>
      <c r="J539" s="407"/>
      <c r="K539" s="407"/>
      <c r="L539" s="407"/>
      <c r="M539" s="605"/>
      <c r="N539" s="407"/>
      <c r="O539" s="407"/>
      <c r="P539" s="407"/>
      <c r="Q539" s="407"/>
      <c r="R539" s="407"/>
      <c r="S539" s="407"/>
      <c r="T539" s="407"/>
      <c r="U539" s="407"/>
      <c r="V539" s="407"/>
      <c r="W539" s="407"/>
      <c r="X539" s="407"/>
      <c r="Y539" s="407"/>
      <c r="Z539" s="407"/>
    </row>
    <row r="540" spans="1:26" ht="14.25" customHeight="1">
      <c r="A540" s="407"/>
      <c r="B540" s="407"/>
      <c r="C540" s="407"/>
      <c r="D540" s="407"/>
      <c r="E540" s="407"/>
      <c r="F540" s="407"/>
      <c r="G540" s="407"/>
      <c r="H540" s="407"/>
      <c r="I540" s="407"/>
      <c r="J540" s="407"/>
      <c r="K540" s="407"/>
      <c r="L540" s="407"/>
      <c r="M540" s="605"/>
      <c r="N540" s="407"/>
      <c r="O540" s="407"/>
      <c r="P540" s="407"/>
      <c r="Q540" s="407"/>
      <c r="R540" s="407"/>
      <c r="S540" s="407"/>
      <c r="T540" s="407"/>
      <c r="U540" s="407"/>
      <c r="V540" s="407"/>
      <c r="W540" s="407"/>
      <c r="X540" s="407"/>
      <c r="Y540" s="407"/>
      <c r="Z540" s="407"/>
    </row>
    <row r="541" spans="1:26" ht="14.25" customHeight="1">
      <c r="A541" s="407"/>
      <c r="B541" s="407"/>
      <c r="C541" s="407"/>
      <c r="D541" s="407"/>
      <c r="E541" s="407"/>
      <c r="F541" s="407"/>
      <c r="G541" s="407"/>
      <c r="H541" s="407"/>
      <c r="I541" s="407"/>
      <c r="J541" s="407"/>
      <c r="K541" s="407"/>
      <c r="L541" s="407"/>
      <c r="M541" s="605"/>
      <c r="N541" s="407"/>
      <c r="O541" s="407"/>
      <c r="P541" s="407"/>
      <c r="Q541" s="407"/>
      <c r="R541" s="407"/>
      <c r="S541" s="407"/>
      <c r="T541" s="407"/>
      <c r="U541" s="407"/>
      <c r="V541" s="407"/>
      <c r="W541" s="407"/>
      <c r="X541" s="407"/>
      <c r="Y541" s="407"/>
      <c r="Z541" s="407"/>
    </row>
    <row r="542" spans="1:26" ht="14.25" customHeight="1">
      <c r="A542" s="407"/>
      <c r="B542" s="407"/>
      <c r="C542" s="407"/>
      <c r="D542" s="407"/>
      <c r="E542" s="407"/>
      <c r="F542" s="407"/>
      <c r="G542" s="407"/>
      <c r="H542" s="407"/>
      <c r="I542" s="407"/>
      <c r="J542" s="407"/>
      <c r="K542" s="407"/>
      <c r="L542" s="407"/>
      <c r="M542" s="605"/>
      <c r="N542" s="407"/>
      <c r="O542" s="407"/>
      <c r="P542" s="407"/>
      <c r="Q542" s="407"/>
      <c r="R542" s="407"/>
      <c r="S542" s="407"/>
      <c r="T542" s="407"/>
      <c r="U542" s="407"/>
      <c r="V542" s="407"/>
      <c r="W542" s="407"/>
      <c r="X542" s="407"/>
      <c r="Y542" s="407"/>
      <c r="Z542" s="407"/>
    </row>
    <row r="543" spans="1:26" ht="14.25" customHeight="1">
      <c r="A543" s="407"/>
      <c r="B543" s="407"/>
      <c r="C543" s="407"/>
      <c r="D543" s="407"/>
      <c r="E543" s="407"/>
      <c r="F543" s="407"/>
      <c r="G543" s="407"/>
      <c r="H543" s="407"/>
      <c r="I543" s="407"/>
      <c r="J543" s="407"/>
      <c r="K543" s="407"/>
      <c r="L543" s="407"/>
      <c r="M543" s="605"/>
      <c r="N543" s="407"/>
      <c r="O543" s="407"/>
      <c r="P543" s="407"/>
      <c r="Q543" s="407"/>
      <c r="R543" s="407"/>
      <c r="S543" s="407"/>
      <c r="T543" s="407"/>
      <c r="U543" s="407"/>
      <c r="V543" s="407"/>
      <c r="W543" s="407"/>
      <c r="X543" s="407"/>
      <c r="Y543" s="407"/>
      <c r="Z543" s="407"/>
    </row>
    <row r="544" spans="1:26" ht="14.25" customHeight="1">
      <c r="A544" s="407"/>
      <c r="B544" s="407"/>
      <c r="C544" s="407"/>
      <c r="D544" s="407"/>
      <c r="E544" s="407"/>
      <c r="F544" s="407"/>
      <c r="G544" s="407"/>
      <c r="H544" s="407"/>
      <c r="I544" s="407"/>
      <c r="J544" s="407"/>
      <c r="K544" s="407"/>
      <c r="L544" s="407"/>
      <c r="M544" s="605"/>
      <c r="N544" s="407"/>
      <c r="O544" s="407"/>
      <c r="P544" s="407"/>
      <c r="Q544" s="407"/>
      <c r="R544" s="407"/>
      <c r="S544" s="407"/>
      <c r="T544" s="407"/>
      <c r="U544" s="407"/>
      <c r="V544" s="407"/>
      <c r="W544" s="407"/>
      <c r="X544" s="407"/>
      <c r="Y544" s="407"/>
      <c r="Z544" s="407"/>
    </row>
    <row r="545" spans="1:26" ht="14.25" customHeight="1">
      <c r="A545" s="407"/>
      <c r="B545" s="407"/>
      <c r="C545" s="407"/>
      <c r="D545" s="407"/>
      <c r="E545" s="407"/>
      <c r="F545" s="407"/>
      <c r="G545" s="407"/>
      <c r="H545" s="407"/>
      <c r="I545" s="407"/>
      <c r="J545" s="407"/>
      <c r="K545" s="407"/>
      <c r="L545" s="407"/>
      <c r="M545" s="605"/>
      <c r="N545" s="407"/>
      <c r="O545" s="407"/>
      <c r="P545" s="407"/>
      <c r="Q545" s="407"/>
      <c r="R545" s="407"/>
      <c r="S545" s="407"/>
      <c r="T545" s="407"/>
      <c r="U545" s="407"/>
      <c r="V545" s="407"/>
      <c r="W545" s="407"/>
      <c r="X545" s="407"/>
      <c r="Y545" s="407"/>
      <c r="Z545" s="407"/>
    </row>
    <row r="546" spans="1:26" ht="14.25" customHeight="1">
      <c r="A546" s="407"/>
      <c r="B546" s="407"/>
      <c r="C546" s="407"/>
      <c r="D546" s="407"/>
      <c r="E546" s="407"/>
      <c r="F546" s="407"/>
      <c r="G546" s="407"/>
      <c r="H546" s="407"/>
      <c r="I546" s="407"/>
      <c r="J546" s="407"/>
      <c r="K546" s="407"/>
      <c r="L546" s="407"/>
      <c r="M546" s="605"/>
      <c r="N546" s="407"/>
      <c r="O546" s="407"/>
      <c r="P546" s="407"/>
      <c r="Q546" s="407"/>
      <c r="R546" s="407"/>
      <c r="S546" s="407"/>
      <c r="T546" s="407"/>
      <c r="U546" s="407"/>
      <c r="V546" s="407"/>
      <c r="W546" s="407"/>
      <c r="X546" s="407"/>
      <c r="Y546" s="407"/>
      <c r="Z546" s="407"/>
    </row>
    <row r="547" spans="1:26" ht="14.25" customHeight="1">
      <c r="A547" s="407"/>
      <c r="B547" s="407"/>
      <c r="C547" s="407"/>
      <c r="D547" s="407"/>
      <c r="E547" s="407"/>
      <c r="F547" s="407"/>
      <c r="G547" s="407"/>
      <c r="H547" s="407"/>
      <c r="I547" s="407"/>
      <c r="J547" s="407"/>
      <c r="K547" s="407"/>
      <c r="L547" s="407"/>
      <c r="M547" s="605"/>
      <c r="N547" s="407"/>
      <c r="O547" s="407"/>
      <c r="P547" s="407"/>
      <c r="Q547" s="407"/>
      <c r="R547" s="407"/>
      <c r="S547" s="407"/>
      <c r="T547" s="407"/>
      <c r="U547" s="407"/>
      <c r="V547" s="407"/>
      <c r="W547" s="407"/>
      <c r="X547" s="407"/>
      <c r="Y547" s="407"/>
      <c r="Z547" s="407"/>
    </row>
    <row r="548" spans="1:26" ht="14.25" customHeight="1">
      <c r="A548" s="407"/>
      <c r="B548" s="407"/>
      <c r="C548" s="407"/>
      <c r="D548" s="407"/>
      <c r="E548" s="407"/>
      <c r="F548" s="407"/>
      <c r="G548" s="407"/>
      <c r="H548" s="407"/>
      <c r="I548" s="407"/>
      <c r="J548" s="407"/>
      <c r="K548" s="407"/>
      <c r="L548" s="407"/>
      <c r="M548" s="605"/>
      <c r="N548" s="407"/>
      <c r="O548" s="407"/>
      <c r="P548" s="407"/>
      <c r="Q548" s="407"/>
      <c r="R548" s="407"/>
      <c r="S548" s="407"/>
      <c r="T548" s="407"/>
      <c r="U548" s="407"/>
      <c r="V548" s="407"/>
      <c r="W548" s="407"/>
      <c r="X548" s="407"/>
      <c r="Y548" s="407"/>
      <c r="Z548" s="407"/>
    </row>
    <row r="549" spans="1:26" ht="14.25" customHeight="1">
      <c r="A549" s="407"/>
      <c r="B549" s="407"/>
      <c r="C549" s="407"/>
      <c r="D549" s="407"/>
      <c r="E549" s="407"/>
      <c r="F549" s="407"/>
      <c r="G549" s="407"/>
      <c r="H549" s="407"/>
      <c r="I549" s="407"/>
      <c r="J549" s="407"/>
      <c r="K549" s="407"/>
      <c r="L549" s="407"/>
      <c r="M549" s="605"/>
      <c r="N549" s="407"/>
      <c r="O549" s="407"/>
      <c r="P549" s="407"/>
      <c r="Q549" s="407"/>
      <c r="R549" s="407"/>
      <c r="S549" s="407"/>
      <c r="T549" s="407"/>
      <c r="U549" s="407"/>
      <c r="V549" s="407"/>
      <c r="W549" s="407"/>
      <c r="X549" s="407"/>
      <c r="Y549" s="407"/>
      <c r="Z549" s="407"/>
    </row>
    <row r="550" spans="1:26" ht="14.25" customHeight="1">
      <c r="A550" s="407"/>
      <c r="B550" s="407"/>
      <c r="C550" s="407"/>
      <c r="D550" s="407"/>
      <c r="E550" s="407"/>
      <c r="F550" s="407"/>
      <c r="G550" s="407"/>
      <c r="H550" s="407"/>
      <c r="I550" s="407"/>
      <c r="J550" s="407"/>
      <c r="K550" s="407"/>
      <c r="L550" s="407"/>
      <c r="M550" s="605"/>
      <c r="N550" s="407"/>
      <c r="O550" s="407"/>
      <c r="P550" s="407"/>
      <c r="Q550" s="407"/>
      <c r="R550" s="407"/>
      <c r="S550" s="407"/>
      <c r="T550" s="407"/>
      <c r="U550" s="407"/>
      <c r="V550" s="407"/>
      <c r="W550" s="407"/>
      <c r="X550" s="407"/>
      <c r="Y550" s="407"/>
      <c r="Z550" s="407"/>
    </row>
    <row r="551" spans="1:26" ht="14.25" customHeight="1">
      <c r="A551" s="407"/>
      <c r="B551" s="407"/>
      <c r="C551" s="407"/>
      <c r="D551" s="407"/>
      <c r="E551" s="407"/>
      <c r="F551" s="407"/>
      <c r="G551" s="407"/>
      <c r="H551" s="407"/>
      <c r="I551" s="407"/>
      <c r="J551" s="407"/>
      <c r="K551" s="407"/>
      <c r="L551" s="407"/>
      <c r="M551" s="605"/>
      <c r="N551" s="407"/>
      <c r="O551" s="407"/>
      <c r="P551" s="407"/>
      <c r="Q551" s="407"/>
      <c r="R551" s="407"/>
      <c r="S551" s="407"/>
      <c r="T551" s="407"/>
      <c r="U551" s="407"/>
      <c r="V551" s="407"/>
      <c r="W551" s="407"/>
      <c r="X551" s="407"/>
      <c r="Y551" s="407"/>
      <c r="Z551" s="407"/>
    </row>
    <row r="552" spans="1:26" ht="14.25" customHeight="1">
      <c r="A552" s="407"/>
      <c r="B552" s="407"/>
      <c r="C552" s="407"/>
      <c r="D552" s="407"/>
      <c r="E552" s="407"/>
      <c r="F552" s="407"/>
      <c r="G552" s="407"/>
      <c r="H552" s="407"/>
      <c r="I552" s="407"/>
      <c r="J552" s="407"/>
      <c r="K552" s="407"/>
      <c r="L552" s="407"/>
      <c r="M552" s="605"/>
      <c r="N552" s="407"/>
      <c r="O552" s="407"/>
      <c r="P552" s="407"/>
      <c r="Q552" s="407"/>
      <c r="R552" s="407"/>
      <c r="S552" s="407"/>
      <c r="T552" s="407"/>
      <c r="U552" s="407"/>
      <c r="V552" s="407"/>
      <c r="W552" s="407"/>
      <c r="X552" s="407"/>
      <c r="Y552" s="407"/>
      <c r="Z552" s="407"/>
    </row>
    <row r="553" spans="1:26" ht="14.25" customHeight="1">
      <c r="A553" s="407"/>
      <c r="B553" s="407"/>
      <c r="C553" s="407"/>
      <c r="D553" s="407"/>
      <c r="E553" s="407"/>
      <c r="F553" s="407"/>
      <c r="G553" s="407"/>
      <c r="H553" s="407"/>
      <c r="I553" s="407"/>
      <c r="J553" s="407"/>
      <c r="K553" s="407"/>
      <c r="L553" s="407"/>
      <c r="M553" s="605"/>
      <c r="N553" s="407"/>
      <c r="O553" s="407"/>
      <c r="P553" s="407"/>
      <c r="Q553" s="407"/>
      <c r="R553" s="407"/>
      <c r="S553" s="407"/>
      <c r="T553" s="407"/>
      <c r="U553" s="407"/>
      <c r="V553" s="407"/>
      <c r="W553" s="407"/>
      <c r="X553" s="407"/>
      <c r="Y553" s="407"/>
      <c r="Z553" s="407"/>
    </row>
    <row r="554" spans="1:26" ht="14.25" customHeight="1">
      <c r="A554" s="407"/>
      <c r="B554" s="407"/>
      <c r="C554" s="407"/>
      <c r="D554" s="407"/>
      <c r="E554" s="407"/>
      <c r="F554" s="407"/>
      <c r="G554" s="407"/>
      <c r="H554" s="407"/>
      <c r="I554" s="407"/>
      <c r="J554" s="407"/>
      <c r="K554" s="407"/>
      <c r="L554" s="407"/>
      <c r="M554" s="605"/>
      <c r="N554" s="407"/>
      <c r="O554" s="407"/>
      <c r="P554" s="407"/>
      <c r="Q554" s="407"/>
      <c r="R554" s="407"/>
      <c r="S554" s="407"/>
      <c r="T554" s="407"/>
      <c r="U554" s="407"/>
      <c r="V554" s="407"/>
      <c r="W554" s="407"/>
      <c r="X554" s="407"/>
      <c r="Y554" s="407"/>
      <c r="Z554" s="407"/>
    </row>
    <row r="555" spans="1:26" ht="14.25" customHeight="1">
      <c r="A555" s="407"/>
      <c r="B555" s="407"/>
      <c r="C555" s="407"/>
      <c r="D555" s="407"/>
      <c r="E555" s="407"/>
      <c r="F555" s="407"/>
      <c r="G555" s="407"/>
      <c r="H555" s="407"/>
      <c r="I555" s="407"/>
      <c r="J555" s="407"/>
      <c r="K555" s="407"/>
      <c r="L555" s="407"/>
      <c r="M555" s="605"/>
      <c r="N555" s="407"/>
      <c r="O555" s="407"/>
      <c r="P555" s="407"/>
      <c r="Q555" s="407"/>
      <c r="R555" s="407"/>
      <c r="S555" s="407"/>
      <c r="T555" s="407"/>
      <c r="U555" s="407"/>
      <c r="V555" s="407"/>
      <c r="W555" s="407"/>
      <c r="X555" s="407"/>
      <c r="Y555" s="407"/>
      <c r="Z555" s="407"/>
    </row>
    <row r="556" spans="1:26" ht="14.25" customHeight="1">
      <c r="A556" s="407"/>
      <c r="B556" s="407"/>
      <c r="C556" s="407"/>
      <c r="D556" s="407"/>
      <c r="E556" s="407"/>
      <c r="F556" s="407"/>
      <c r="G556" s="407"/>
      <c r="H556" s="407"/>
      <c r="I556" s="407"/>
      <c r="J556" s="407"/>
      <c r="K556" s="407"/>
      <c r="L556" s="407"/>
      <c r="M556" s="605"/>
      <c r="N556" s="407"/>
      <c r="O556" s="407"/>
      <c r="P556" s="407"/>
      <c r="Q556" s="407"/>
      <c r="R556" s="407"/>
      <c r="S556" s="407"/>
      <c r="T556" s="407"/>
      <c r="U556" s="407"/>
      <c r="V556" s="407"/>
      <c r="W556" s="407"/>
      <c r="X556" s="407"/>
      <c r="Y556" s="407"/>
      <c r="Z556" s="407"/>
    </row>
    <row r="557" spans="1:26" ht="14.25" customHeight="1">
      <c r="A557" s="407"/>
      <c r="B557" s="407"/>
      <c r="C557" s="407"/>
      <c r="D557" s="407"/>
      <c r="E557" s="407"/>
      <c r="F557" s="407"/>
      <c r="G557" s="407"/>
      <c r="H557" s="407"/>
      <c r="I557" s="407"/>
      <c r="J557" s="407"/>
      <c r="K557" s="407"/>
      <c r="L557" s="407"/>
      <c r="M557" s="605"/>
      <c r="N557" s="407"/>
      <c r="O557" s="407"/>
      <c r="P557" s="407"/>
      <c r="Q557" s="407"/>
      <c r="R557" s="407"/>
      <c r="S557" s="407"/>
      <c r="T557" s="407"/>
      <c r="U557" s="407"/>
      <c r="V557" s="407"/>
      <c r="W557" s="407"/>
      <c r="X557" s="407"/>
      <c r="Y557" s="407"/>
      <c r="Z557" s="407"/>
    </row>
    <row r="558" spans="1:26" ht="14.25" customHeight="1">
      <c r="A558" s="407"/>
      <c r="B558" s="407"/>
      <c r="C558" s="407"/>
      <c r="D558" s="407"/>
      <c r="E558" s="407"/>
      <c r="F558" s="407"/>
      <c r="G558" s="407"/>
      <c r="H558" s="407"/>
      <c r="I558" s="407"/>
      <c r="J558" s="407"/>
      <c r="K558" s="407"/>
      <c r="L558" s="407"/>
      <c r="M558" s="605"/>
      <c r="N558" s="407"/>
      <c r="O558" s="407"/>
      <c r="P558" s="407"/>
      <c r="Q558" s="407"/>
      <c r="R558" s="407"/>
      <c r="S558" s="407"/>
      <c r="T558" s="407"/>
      <c r="U558" s="407"/>
      <c r="V558" s="407"/>
      <c r="W558" s="407"/>
      <c r="X558" s="407"/>
      <c r="Y558" s="407"/>
      <c r="Z558" s="407"/>
    </row>
    <row r="559" spans="1:26" ht="14.25" customHeight="1">
      <c r="A559" s="407"/>
      <c r="B559" s="407"/>
      <c r="C559" s="407"/>
      <c r="D559" s="407"/>
      <c r="E559" s="407"/>
      <c r="F559" s="407"/>
      <c r="G559" s="407"/>
      <c r="H559" s="407"/>
      <c r="I559" s="407"/>
      <c r="J559" s="407"/>
      <c r="K559" s="407"/>
      <c r="L559" s="407"/>
      <c r="M559" s="605"/>
      <c r="N559" s="407"/>
      <c r="O559" s="407"/>
      <c r="P559" s="407"/>
      <c r="Q559" s="407"/>
      <c r="R559" s="407"/>
      <c r="S559" s="407"/>
      <c r="T559" s="407"/>
      <c r="U559" s="407"/>
      <c r="V559" s="407"/>
      <c r="W559" s="407"/>
      <c r="X559" s="407"/>
      <c r="Y559" s="407"/>
      <c r="Z559" s="407"/>
    </row>
    <row r="560" spans="1:26" ht="14.25" customHeight="1">
      <c r="A560" s="407"/>
      <c r="B560" s="407"/>
      <c r="C560" s="407"/>
      <c r="D560" s="407"/>
      <c r="E560" s="407"/>
      <c r="F560" s="407"/>
      <c r="G560" s="407"/>
      <c r="H560" s="407"/>
      <c r="I560" s="407"/>
      <c r="J560" s="407"/>
      <c r="K560" s="407"/>
      <c r="L560" s="407"/>
      <c r="M560" s="605"/>
      <c r="N560" s="407"/>
      <c r="O560" s="407"/>
      <c r="P560" s="407"/>
      <c r="Q560" s="407"/>
      <c r="R560" s="407"/>
      <c r="S560" s="407"/>
      <c r="T560" s="407"/>
      <c r="U560" s="407"/>
      <c r="V560" s="407"/>
      <c r="W560" s="407"/>
      <c r="X560" s="407"/>
      <c r="Y560" s="407"/>
      <c r="Z560" s="407"/>
    </row>
    <row r="561" spans="1:26" ht="14.25" customHeight="1">
      <c r="A561" s="407"/>
      <c r="B561" s="407"/>
      <c r="C561" s="407"/>
      <c r="D561" s="407"/>
      <c r="E561" s="407"/>
      <c r="F561" s="407"/>
      <c r="G561" s="407"/>
      <c r="H561" s="407"/>
      <c r="I561" s="407"/>
      <c r="J561" s="407"/>
      <c r="K561" s="407"/>
      <c r="L561" s="407"/>
      <c r="M561" s="605"/>
      <c r="N561" s="407"/>
      <c r="O561" s="407"/>
      <c r="P561" s="407"/>
      <c r="Q561" s="407"/>
      <c r="R561" s="407"/>
      <c r="S561" s="407"/>
      <c r="T561" s="407"/>
      <c r="U561" s="407"/>
      <c r="V561" s="407"/>
      <c r="W561" s="407"/>
      <c r="X561" s="407"/>
      <c r="Y561" s="407"/>
      <c r="Z561" s="407"/>
    </row>
    <row r="562" spans="1:26" ht="14.25" customHeight="1">
      <c r="A562" s="407"/>
      <c r="B562" s="407"/>
      <c r="C562" s="407"/>
      <c r="D562" s="407"/>
      <c r="E562" s="407"/>
      <c r="F562" s="407"/>
      <c r="G562" s="407"/>
      <c r="H562" s="407"/>
      <c r="I562" s="407"/>
      <c r="J562" s="407"/>
      <c r="K562" s="407"/>
      <c r="L562" s="407"/>
      <c r="M562" s="605"/>
      <c r="N562" s="407"/>
      <c r="O562" s="407"/>
      <c r="P562" s="407"/>
      <c r="Q562" s="407"/>
      <c r="R562" s="407"/>
      <c r="S562" s="407"/>
      <c r="T562" s="407"/>
      <c r="U562" s="407"/>
      <c r="V562" s="407"/>
      <c r="W562" s="407"/>
      <c r="X562" s="407"/>
      <c r="Y562" s="407"/>
      <c r="Z562" s="407"/>
    </row>
    <row r="563" spans="1:26" ht="14.25" customHeight="1">
      <c r="A563" s="407"/>
      <c r="B563" s="407"/>
      <c r="C563" s="407"/>
      <c r="D563" s="407"/>
      <c r="E563" s="407"/>
      <c r="F563" s="407"/>
      <c r="G563" s="407"/>
      <c r="H563" s="407"/>
      <c r="I563" s="407"/>
      <c r="J563" s="407"/>
      <c r="K563" s="407"/>
      <c r="L563" s="407"/>
      <c r="M563" s="605"/>
      <c r="N563" s="407"/>
      <c r="O563" s="407"/>
      <c r="P563" s="407"/>
      <c r="Q563" s="407"/>
      <c r="R563" s="407"/>
      <c r="S563" s="407"/>
      <c r="T563" s="407"/>
      <c r="U563" s="407"/>
      <c r="V563" s="407"/>
      <c r="W563" s="407"/>
      <c r="X563" s="407"/>
      <c r="Y563" s="407"/>
      <c r="Z563" s="407"/>
    </row>
    <row r="564" spans="1:26" ht="14.25" customHeight="1">
      <c r="A564" s="407"/>
      <c r="B564" s="407"/>
      <c r="C564" s="407"/>
      <c r="D564" s="407"/>
      <c r="E564" s="407"/>
      <c r="F564" s="407"/>
      <c r="G564" s="407"/>
      <c r="H564" s="407"/>
      <c r="I564" s="407"/>
      <c r="J564" s="407"/>
      <c r="K564" s="407"/>
      <c r="L564" s="407"/>
      <c r="M564" s="605"/>
      <c r="N564" s="407"/>
      <c r="O564" s="407"/>
      <c r="P564" s="407"/>
      <c r="Q564" s="407"/>
      <c r="R564" s="407"/>
      <c r="S564" s="407"/>
      <c r="T564" s="407"/>
      <c r="U564" s="407"/>
      <c r="V564" s="407"/>
      <c r="W564" s="407"/>
      <c r="X564" s="407"/>
      <c r="Y564" s="407"/>
      <c r="Z564" s="407"/>
    </row>
    <row r="565" spans="1:26" ht="14.25" customHeight="1">
      <c r="A565" s="407"/>
      <c r="B565" s="407"/>
      <c r="C565" s="407"/>
      <c r="D565" s="407"/>
      <c r="E565" s="407"/>
      <c r="F565" s="407"/>
      <c r="G565" s="407"/>
      <c r="H565" s="407"/>
      <c r="I565" s="407"/>
      <c r="J565" s="407"/>
      <c r="K565" s="407"/>
      <c r="L565" s="407"/>
      <c r="M565" s="605"/>
      <c r="N565" s="407"/>
      <c r="O565" s="407"/>
      <c r="P565" s="407"/>
      <c r="Q565" s="407"/>
      <c r="R565" s="407"/>
      <c r="S565" s="407"/>
      <c r="T565" s="407"/>
      <c r="U565" s="407"/>
      <c r="V565" s="407"/>
      <c r="W565" s="407"/>
      <c r="X565" s="407"/>
      <c r="Y565" s="407"/>
      <c r="Z565" s="407"/>
    </row>
    <row r="566" spans="1:26" ht="14.25" customHeight="1">
      <c r="A566" s="407"/>
      <c r="B566" s="407"/>
      <c r="C566" s="407"/>
      <c r="D566" s="407"/>
      <c r="E566" s="407"/>
      <c r="F566" s="407"/>
      <c r="G566" s="407"/>
      <c r="H566" s="407"/>
      <c r="I566" s="407"/>
      <c r="J566" s="407"/>
      <c r="K566" s="407"/>
      <c r="L566" s="407"/>
      <c r="M566" s="605"/>
      <c r="N566" s="407"/>
      <c r="O566" s="407"/>
      <c r="P566" s="407"/>
      <c r="Q566" s="407"/>
      <c r="R566" s="407"/>
      <c r="S566" s="407"/>
      <c r="T566" s="407"/>
      <c r="U566" s="407"/>
      <c r="V566" s="407"/>
      <c r="W566" s="407"/>
      <c r="X566" s="407"/>
      <c r="Y566" s="407"/>
      <c r="Z566" s="407"/>
    </row>
    <row r="567" spans="1:26" ht="14.25" customHeight="1">
      <c r="A567" s="407"/>
      <c r="B567" s="407"/>
      <c r="C567" s="407"/>
      <c r="D567" s="407"/>
      <c r="E567" s="407"/>
      <c r="F567" s="407"/>
      <c r="G567" s="407"/>
      <c r="H567" s="407"/>
      <c r="I567" s="407"/>
      <c r="J567" s="407"/>
      <c r="K567" s="407"/>
      <c r="L567" s="407"/>
      <c r="M567" s="605"/>
      <c r="N567" s="407"/>
      <c r="O567" s="407"/>
      <c r="P567" s="407"/>
      <c r="Q567" s="407"/>
      <c r="R567" s="407"/>
      <c r="S567" s="407"/>
      <c r="T567" s="407"/>
      <c r="U567" s="407"/>
      <c r="V567" s="407"/>
      <c r="W567" s="407"/>
      <c r="X567" s="407"/>
      <c r="Y567" s="407"/>
      <c r="Z567" s="407"/>
    </row>
    <row r="568" spans="1:26" ht="14.25" customHeight="1">
      <c r="A568" s="407"/>
      <c r="B568" s="407"/>
      <c r="C568" s="407"/>
      <c r="D568" s="407"/>
      <c r="E568" s="407"/>
      <c r="F568" s="407"/>
      <c r="G568" s="407"/>
      <c r="H568" s="407"/>
      <c r="I568" s="407"/>
      <c r="J568" s="407"/>
      <c r="K568" s="407"/>
      <c r="L568" s="407"/>
      <c r="M568" s="605"/>
      <c r="N568" s="407"/>
      <c r="O568" s="407"/>
      <c r="P568" s="407"/>
      <c r="Q568" s="407"/>
      <c r="R568" s="407"/>
      <c r="S568" s="407"/>
      <c r="T568" s="407"/>
      <c r="U568" s="407"/>
      <c r="V568" s="407"/>
      <c r="W568" s="407"/>
      <c r="X568" s="407"/>
      <c r="Y568" s="407"/>
      <c r="Z568" s="407"/>
    </row>
    <row r="569" spans="1:26" ht="14.25" customHeight="1">
      <c r="A569" s="407"/>
      <c r="B569" s="407"/>
      <c r="C569" s="407"/>
      <c r="D569" s="407"/>
      <c r="E569" s="407"/>
      <c r="F569" s="407"/>
      <c r="G569" s="407"/>
      <c r="H569" s="407"/>
      <c r="I569" s="407"/>
      <c r="J569" s="407"/>
      <c r="K569" s="407"/>
      <c r="L569" s="407"/>
      <c r="M569" s="605"/>
      <c r="N569" s="407"/>
      <c r="O569" s="407"/>
      <c r="P569" s="407"/>
      <c r="Q569" s="407"/>
      <c r="R569" s="407"/>
      <c r="S569" s="407"/>
      <c r="T569" s="407"/>
      <c r="U569" s="407"/>
      <c r="V569" s="407"/>
      <c r="W569" s="407"/>
      <c r="X569" s="407"/>
      <c r="Y569" s="407"/>
      <c r="Z569" s="407"/>
    </row>
    <row r="570" spans="1:26" ht="14.25" customHeight="1">
      <c r="A570" s="407"/>
      <c r="B570" s="407"/>
      <c r="C570" s="407"/>
      <c r="D570" s="407"/>
      <c r="E570" s="407"/>
      <c r="F570" s="407"/>
      <c r="G570" s="407"/>
      <c r="H570" s="407"/>
      <c r="I570" s="407"/>
      <c r="J570" s="407"/>
      <c r="K570" s="407"/>
      <c r="L570" s="407"/>
      <c r="M570" s="605"/>
      <c r="N570" s="407"/>
      <c r="O570" s="407"/>
      <c r="P570" s="407"/>
      <c r="Q570" s="407"/>
      <c r="R570" s="407"/>
      <c r="S570" s="407"/>
      <c r="T570" s="407"/>
      <c r="U570" s="407"/>
      <c r="V570" s="407"/>
      <c r="W570" s="407"/>
      <c r="X570" s="407"/>
      <c r="Y570" s="407"/>
      <c r="Z570" s="407"/>
    </row>
    <row r="571" spans="1:26" ht="14.25" customHeight="1">
      <c r="A571" s="407"/>
      <c r="B571" s="407"/>
      <c r="C571" s="407"/>
      <c r="D571" s="407"/>
      <c r="E571" s="407"/>
      <c r="F571" s="407"/>
      <c r="G571" s="407"/>
      <c r="H571" s="407"/>
      <c r="I571" s="407"/>
      <c r="J571" s="407"/>
      <c r="K571" s="407"/>
      <c r="L571" s="407"/>
      <c r="M571" s="605"/>
      <c r="N571" s="407"/>
      <c r="O571" s="407"/>
      <c r="P571" s="407"/>
      <c r="Q571" s="407"/>
      <c r="R571" s="407"/>
      <c r="S571" s="407"/>
      <c r="T571" s="407"/>
      <c r="U571" s="407"/>
      <c r="V571" s="407"/>
      <c r="W571" s="407"/>
      <c r="X571" s="407"/>
      <c r="Y571" s="407"/>
      <c r="Z571" s="407"/>
    </row>
    <row r="572" spans="1:26" ht="14.25" customHeight="1">
      <c r="A572" s="407"/>
      <c r="B572" s="407"/>
      <c r="C572" s="407"/>
      <c r="D572" s="407"/>
      <c r="E572" s="407"/>
      <c r="F572" s="407"/>
      <c r="G572" s="407"/>
      <c r="H572" s="407"/>
      <c r="I572" s="407"/>
      <c r="J572" s="407"/>
      <c r="K572" s="407"/>
      <c r="L572" s="407"/>
      <c r="M572" s="605"/>
      <c r="N572" s="407"/>
      <c r="O572" s="407"/>
      <c r="P572" s="407"/>
      <c r="Q572" s="407"/>
      <c r="R572" s="407"/>
      <c r="S572" s="407"/>
      <c r="T572" s="407"/>
      <c r="U572" s="407"/>
      <c r="V572" s="407"/>
      <c r="W572" s="407"/>
      <c r="X572" s="407"/>
      <c r="Y572" s="407"/>
      <c r="Z572" s="407"/>
    </row>
    <row r="573" spans="1:26" ht="14.25" customHeight="1">
      <c r="A573" s="407"/>
      <c r="B573" s="407"/>
      <c r="C573" s="407"/>
      <c r="D573" s="407"/>
      <c r="E573" s="407"/>
      <c r="F573" s="407"/>
      <c r="G573" s="407"/>
      <c r="H573" s="407"/>
      <c r="I573" s="407"/>
      <c r="J573" s="407"/>
      <c r="K573" s="407"/>
      <c r="L573" s="407"/>
      <c r="M573" s="605"/>
      <c r="N573" s="407"/>
      <c r="O573" s="407"/>
      <c r="P573" s="407"/>
      <c r="Q573" s="407"/>
      <c r="R573" s="407"/>
      <c r="S573" s="407"/>
      <c r="T573" s="407"/>
      <c r="U573" s="407"/>
      <c r="V573" s="407"/>
      <c r="W573" s="407"/>
      <c r="X573" s="407"/>
      <c r="Y573" s="407"/>
      <c r="Z573" s="407"/>
    </row>
    <row r="574" spans="1:26" ht="14.25" customHeight="1">
      <c r="A574" s="407"/>
      <c r="B574" s="407"/>
      <c r="C574" s="407"/>
      <c r="D574" s="407"/>
      <c r="E574" s="407"/>
      <c r="F574" s="407"/>
      <c r="G574" s="407"/>
      <c r="H574" s="407"/>
      <c r="I574" s="407"/>
      <c r="J574" s="407"/>
      <c r="K574" s="407"/>
      <c r="L574" s="407"/>
      <c r="M574" s="605"/>
      <c r="N574" s="407"/>
      <c r="O574" s="407"/>
      <c r="P574" s="407"/>
      <c r="Q574" s="407"/>
      <c r="R574" s="407"/>
      <c r="S574" s="407"/>
      <c r="T574" s="407"/>
      <c r="U574" s="407"/>
      <c r="V574" s="407"/>
      <c r="W574" s="407"/>
      <c r="X574" s="407"/>
      <c r="Y574" s="407"/>
      <c r="Z574" s="407"/>
    </row>
    <row r="575" spans="1:26" ht="14.25" customHeight="1">
      <c r="A575" s="407"/>
      <c r="B575" s="407"/>
      <c r="C575" s="407"/>
      <c r="D575" s="407"/>
      <c r="E575" s="407"/>
      <c r="F575" s="407"/>
      <c r="G575" s="407"/>
      <c r="H575" s="407"/>
      <c r="I575" s="407"/>
      <c r="J575" s="407"/>
      <c r="K575" s="407"/>
      <c r="L575" s="407"/>
      <c r="M575" s="605"/>
      <c r="N575" s="407"/>
      <c r="O575" s="407"/>
      <c r="P575" s="407"/>
      <c r="Q575" s="407"/>
      <c r="R575" s="407"/>
      <c r="S575" s="407"/>
      <c r="T575" s="407"/>
      <c r="U575" s="407"/>
      <c r="V575" s="407"/>
      <c r="W575" s="407"/>
      <c r="X575" s="407"/>
      <c r="Y575" s="407"/>
      <c r="Z575" s="407"/>
    </row>
    <row r="576" spans="1:26" ht="14.25" customHeight="1">
      <c r="A576" s="407"/>
      <c r="B576" s="407"/>
      <c r="C576" s="407"/>
      <c r="D576" s="407"/>
      <c r="E576" s="407"/>
      <c r="F576" s="407"/>
      <c r="G576" s="407"/>
      <c r="H576" s="407"/>
      <c r="I576" s="407"/>
      <c r="J576" s="407"/>
      <c r="K576" s="407"/>
      <c r="L576" s="407"/>
      <c r="M576" s="605"/>
      <c r="N576" s="407"/>
      <c r="O576" s="407"/>
      <c r="P576" s="407"/>
      <c r="Q576" s="407"/>
      <c r="R576" s="407"/>
      <c r="S576" s="407"/>
      <c r="T576" s="407"/>
      <c r="U576" s="407"/>
      <c r="V576" s="407"/>
      <c r="W576" s="407"/>
      <c r="X576" s="407"/>
      <c r="Y576" s="407"/>
      <c r="Z576" s="407"/>
    </row>
    <row r="577" spans="1:26" ht="14.25" customHeight="1">
      <c r="A577" s="407"/>
      <c r="B577" s="407"/>
      <c r="C577" s="407"/>
      <c r="D577" s="407"/>
      <c r="E577" s="407"/>
      <c r="F577" s="407"/>
      <c r="G577" s="407"/>
      <c r="H577" s="407"/>
      <c r="I577" s="407"/>
      <c r="J577" s="407"/>
      <c r="K577" s="407"/>
      <c r="L577" s="407"/>
      <c r="M577" s="605"/>
      <c r="N577" s="407"/>
      <c r="O577" s="407"/>
      <c r="P577" s="407"/>
      <c r="Q577" s="407"/>
      <c r="R577" s="407"/>
      <c r="S577" s="407"/>
      <c r="T577" s="407"/>
      <c r="U577" s="407"/>
      <c r="V577" s="407"/>
      <c r="W577" s="407"/>
      <c r="X577" s="407"/>
      <c r="Y577" s="407"/>
      <c r="Z577" s="407"/>
    </row>
    <row r="578" spans="1:26" ht="14.25" customHeight="1">
      <c r="A578" s="407"/>
      <c r="B578" s="407"/>
      <c r="C578" s="407"/>
      <c r="D578" s="407"/>
      <c r="E578" s="407"/>
      <c r="F578" s="407"/>
      <c r="G578" s="407"/>
      <c r="H578" s="407"/>
      <c r="I578" s="407"/>
      <c r="J578" s="407"/>
      <c r="K578" s="407"/>
      <c r="L578" s="407"/>
      <c r="M578" s="605"/>
      <c r="N578" s="407"/>
      <c r="O578" s="407"/>
      <c r="P578" s="407"/>
      <c r="Q578" s="407"/>
      <c r="R578" s="407"/>
      <c r="S578" s="407"/>
      <c r="T578" s="407"/>
      <c r="U578" s="407"/>
      <c r="V578" s="407"/>
      <c r="W578" s="407"/>
      <c r="X578" s="407"/>
      <c r="Y578" s="407"/>
      <c r="Z578" s="407"/>
    </row>
    <row r="579" spans="1:26" ht="14.25" customHeight="1">
      <c r="A579" s="407"/>
      <c r="B579" s="407"/>
      <c r="C579" s="407"/>
      <c r="D579" s="407"/>
      <c r="E579" s="407"/>
      <c r="F579" s="407"/>
      <c r="G579" s="407"/>
      <c r="H579" s="407"/>
      <c r="I579" s="407"/>
      <c r="J579" s="407"/>
      <c r="K579" s="407"/>
      <c r="L579" s="407"/>
      <c r="M579" s="605"/>
      <c r="N579" s="407"/>
      <c r="O579" s="407"/>
      <c r="P579" s="407"/>
      <c r="Q579" s="407"/>
      <c r="R579" s="407"/>
      <c r="S579" s="407"/>
      <c r="T579" s="407"/>
      <c r="U579" s="407"/>
      <c r="V579" s="407"/>
      <c r="W579" s="407"/>
      <c r="X579" s="407"/>
      <c r="Y579" s="407"/>
      <c r="Z579" s="407"/>
    </row>
    <row r="580" spans="1:26" ht="14.25" customHeight="1">
      <c r="A580" s="407"/>
      <c r="B580" s="407"/>
      <c r="C580" s="407"/>
      <c r="D580" s="407"/>
      <c r="E580" s="407"/>
      <c r="F580" s="407"/>
      <c r="G580" s="407"/>
      <c r="H580" s="407"/>
      <c r="I580" s="407"/>
      <c r="J580" s="407"/>
      <c r="K580" s="407"/>
      <c r="L580" s="407"/>
      <c r="M580" s="605"/>
      <c r="N580" s="407"/>
      <c r="O580" s="407"/>
      <c r="P580" s="407"/>
      <c r="Q580" s="407"/>
      <c r="R580" s="407"/>
      <c r="S580" s="407"/>
      <c r="T580" s="407"/>
      <c r="U580" s="407"/>
      <c r="V580" s="407"/>
      <c r="W580" s="407"/>
      <c r="X580" s="407"/>
      <c r="Y580" s="407"/>
      <c r="Z580" s="407"/>
    </row>
    <row r="581" spans="1:26" ht="14.25" customHeight="1">
      <c r="A581" s="407"/>
      <c r="B581" s="407"/>
      <c r="C581" s="407"/>
      <c r="D581" s="407"/>
      <c r="E581" s="407"/>
      <c r="F581" s="407"/>
      <c r="G581" s="407"/>
      <c r="H581" s="407"/>
      <c r="I581" s="407"/>
      <c r="J581" s="407"/>
      <c r="K581" s="407"/>
      <c r="L581" s="407"/>
      <c r="M581" s="605"/>
      <c r="N581" s="407"/>
      <c r="O581" s="407"/>
      <c r="P581" s="407"/>
      <c r="Q581" s="407"/>
      <c r="R581" s="407"/>
      <c r="S581" s="407"/>
      <c r="T581" s="407"/>
      <c r="U581" s="407"/>
      <c r="V581" s="407"/>
      <c r="W581" s="407"/>
      <c r="X581" s="407"/>
      <c r="Y581" s="407"/>
      <c r="Z581" s="407"/>
    </row>
    <row r="582" spans="1:26" ht="14.25" customHeight="1">
      <c r="A582" s="407"/>
      <c r="B582" s="407"/>
      <c r="C582" s="407"/>
      <c r="D582" s="407"/>
      <c r="E582" s="407"/>
      <c r="F582" s="407"/>
      <c r="G582" s="407"/>
      <c r="H582" s="407"/>
      <c r="I582" s="407"/>
      <c r="J582" s="407"/>
      <c r="K582" s="407"/>
      <c r="L582" s="407"/>
      <c r="M582" s="605"/>
      <c r="N582" s="407"/>
      <c r="O582" s="407"/>
      <c r="P582" s="407"/>
      <c r="Q582" s="407"/>
      <c r="R582" s="407"/>
      <c r="S582" s="407"/>
      <c r="T582" s="407"/>
      <c r="U582" s="407"/>
      <c r="V582" s="407"/>
      <c r="W582" s="407"/>
      <c r="X582" s="407"/>
      <c r="Y582" s="407"/>
      <c r="Z582" s="407"/>
    </row>
    <row r="583" spans="1:26" ht="14.25" customHeight="1">
      <c r="A583" s="407"/>
      <c r="B583" s="407"/>
      <c r="C583" s="407"/>
      <c r="D583" s="407"/>
      <c r="E583" s="407"/>
      <c r="F583" s="407"/>
      <c r="G583" s="407"/>
      <c r="H583" s="407"/>
      <c r="I583" s="407"/>
      <c r="J583" s="407"/>
      <c r="K583" s="407"/>
      <c r="L583" s="407"/>
      <c r="M583" s="605"/>
      <c r="N583" s="407"/>
      <c r="O583" s="407"/>
      <c r="P583" s="407"/>
      <c r="Q583" s="407"/>
      <c r="R583" s="407"/>
      <c r="S583" s="407"/>
      <c r="T583" s="407"/>
      <c r="U583" s="407"/>
      <c r="V583" s="407"/>
      <c r="W583" s="407"/>
      <c r="X583" s="407"/>
      <c r="Y583" s="407"/>
      <c r="Z583" s="407"/>
    </row>
    <row r="584" spans="1:26" ht="14.25" customHeight="1">
      <c r="A584" s="407"/>
      <c r="B584" s="407"/>
      <c r="C584" s="407"/>
      <c r="D584" s="407"/>
      <c r="E584" s="407"/>
      <c r="F584" s="407"/>
      <c r="G584" s="407"/>
      <c r="H584" s="407"/>
      <c r="I584" s="407"/>
      <c r="J584" s="407"/>
      <c r="K584" s="407"/>
      <c r="L584" s="407"/>
      <c r="M584" s="605"/>
      <c r="N584" s="407"/>
      <c r="O584" s="407"/>
      <c r="P584" s="407"/>
      <c r="Q584" s="407"/>
      <c r="R584" s="407"/>
      <c r="S584" s="407"/>
      <c r="T584" s="407"/>
      <c r="U584" s="407"/>
      <c r="V584" s="407"/>
      <c r="W584" s="407"/>
      <c r="X584" s="407"/>
      <c r="Y584" s="407"/>
      <c r="Z584" s="407"/>
    </row>
    <row r="585" spans="1:26" ht="14.25" customHeight="1">
      <c r="A585" s="407"/>
      <c r="B585" s="407"/>
      <c r="C585" s="407"/>
      <c r="D585" s="407"/>
      <c r="E585" s="407"/>
      <c r="F585" s="407"/>
      <c r="G585" s="407"/>
      <c r="H585" s="407"/>
      <c r="I585" s="407"/>
      <c r="J585" s="407"/>
      <c r="K585" s="407"/>
      <c r="L585" s="407"/>
      <c r="M585" s="605"/>
      <c r="N585" s="407"/>
      <c r="O585" s="407"/>
      <c r="P585" s="407"/>
      <c r="Q585" s="407"/>
      <c r="R585" s="407"/>
      <c r="S585" s="407"/>
      <c r="T585" s="407"/>
      <c r="U585" s="407"/>
      <c r="V585" s="407"/>
      <c r="W585" s="407"/>
      <c r="X585" s="407"/>
      <c r="Y585" s="407"/>
      <c r="Z585" s="407"/>
    </row>
    <row r="586" spans="1:26" ht="14.25" customHeight="1">
      <c r="A586" s="407"/>
      <c r="B586" s="407"/>
      <c r="C586" s="407"/>
      <c r="D586" s="407"/>
      <c r="E586" s="407"/>
      <c r="F586" s="407"/>
      <c r="G586" s="407"/>
      <c r="H586" s="407"/>
      <c r="I586" s="407"/>
      <c r="J586" s="407"/>
      <c r="K586" s="407"/>
      <c r="L586" s="407"/>
      <c r="M586" s="605"/>
      <c r="N586" s="407"/>
      <c r="O586" s="407"/>
      <c r="P586" s="407"/>
      <c r="Q586" s="407"/>
      <c r="R586" s="407"/>
      <c r="S586" s="407"/>
      <c r="T586" s="407"/>
      <c r="U586" s="407"/>
      <c r="V586" s="407"/>
      <c r="W586" s="407"/>
      <c r="X586" s="407"/>
      <c r="Y586" s="407"/>
      <c r="Z586" s="407"/>
    </row>
    <row r="587" spans="1:26" ht="14.25" customHeight="1">
      <c r="A587" s="407"/>
      <c r="B587" s="407"/>
      <c r="C587" s="407"/>
      <c r="D587" s="407"/>
      <c r="E587" s="407"/>
      <c r="F587" s="407"/>
      <c r="G587" s="407"/>
      <c r="H587" s="407"/>
      <c r="I587" s="407"/>
      <c r="J587" s="407"/>
      <c r="K587" s="407"/>
      <c r="L587" s="407"/>
      <c r="M587" s="605"/>
      <c r="N587" s="407"/>
      <c r="O587" s="407"/>
      <c r="P587" s="407"/>
      <c r="Q587" s="407"/>
      <c r="R587" s="407"/>
      <c r="S587" s="407"/>
      <c r="T587" s="407"/>
      <c r="U587" s="407"/>
      <c r="V587" s="407"/>
      <c r="W587" s="407"/>
      <c r="X587" s="407"/>
      <c r="Y587" s="407"/>
      <c r="Z587" s="407"/>
    </row>
    <row r="588" spans="1:26" ht="14.25" customHeight="1">
      <c r="A588" s="407"/>
      <c r="B588" s="407"/>
      <c r="C588" s="407"/>
      <c r="D588" s="407"/>
      <c r="E588" s="407"/>
      <c r="F588" s="407"/>
      <c r="G588" s="407"/>
      <c r="H588" s="407"/>
      <c r="I588" s="407"/>
      <c r="J588" s="407"/>
      <c r="K588" s="407"/>
      <c r="L588" s="407"/>
      <c r="M588" s="605"/>
      <c r="N588" s="407"/>
      <c r="O588" s="407"/>
      <c r="P588" s="407"/>
      <c r="Q588" s="407"/>
      <c r="R588" s="407"/>
      <c r="S588" s="407"/>
      <c r="T588" s="407"/>
      <c r="U588" s="407"/>
      <c r="V588" s="407"/>
      <c r="W588" s="407"/>
      <c r="X588" s="407"/>
      <c r="Y588" s="407"/>
      <c r="Z588" s="407"/>
    </row>
    <row r="589" spans="1:26" ht="14.25" customHeight="1">
      <c r="A589" s="407"/>
      <c r="B589" s="407"/>
      <c r="C589" s="407"/>
      <c r="D589" s="407"/>
      <c r="E589" s="407"/>
      <c r="F589" s="407"/>
      <c r="G589" s="407"/>
      <c r="H589" s="407"/>
      <c r="I589" s="407"/>
      <c r="J589" s="407"/>
      <c r="K589" s="407"/>
      <c r="L589" s="407"/>
      <c r="M589" s="605"/>
      <c r="N589" s="407"/>
      <c r="O589" s="407"/>
      <c r="P589" s="407"/>
      <c r="Q589" s="407"/>
      <c r="R589" s="407"/>
      <c r="S589" s="407"/>
      <c r="T589" s="407"/>
      <c r="U589" s="407"/>
      <c r="V589" s="407"/>
      <c r="W589" s="407"/>
      <c r="X589" s="407"/>
      <c r="Y589" s="407"/>
      <c r="Z589" s="407"/>
    </row>
    <row r="590" spans="1:26" ht="14.25" customHeight="1">
      <c r="A590" s="407"/>
      <c r="B590" s="407"/>
      <c r="C590" s="407"/>
      <c r="D590" s="407"/>
      <c r="E590" s="407"/>
      <c r="F590" s="407"/>
      <c r="G590" s="407"/>
      <c r="H590" s="407"/>
      <c r="I590" s="407"/>
      <c r="J590" s="407"/>
      <c r="K590" s="407"/>
      <c r="L590" s="407"/>
      <c r="M590" s="605"/>
      <c r="N590" s="407"/>
      <c r="O590" s="407"/>
      <c r="P590" s="407"/>
      <c r="Q590" s="407"/>
      <c r="R590" s="407"/>
      <c r="S590" s="407"/>
      <c r="T590" s="407"/>
      <c r="U590" s="407"/>
      <c r="V590" s="407"/>
      <c r="W590" s="407"/>
      <c r="X590" s="407"/>
      <c r="Y590" s="407"/>
      <c r="Z590" s="407"/>
    </row>
    <row r="591" spans="1:26" ht="14.25" customHeight="1">
      <c r="A591" s="407"/>
      <c r="B591" s="407"/>
      <c r="C591" s="407"/>
      <c r="D591" s="407"/>
      <c r="E591" s="407"/>
      <c r="F591" s="407"/>
      <c r="G591" s="407"/>
      <c r="H591" s="407"/>
      <c r="I591" s="407"/>
      <c r="J591" s="407"/>
      <c r="K591" s="407"/>
      <c r="L591" s="407"/>
      <c r="M591" s="605"/>
      <c r="N591" s="407"/>
      <c r="O591" s="407"/>
      <c r="P591" s="407"/>
      <c r="Q591" s="407"/>
      <c r="R591" s="407"/>
      <c r="S591" s="407"/>
      <c r="T591" s="407"/>
      <c r="U591" s="407"/>
      <c r="V591" s="407"/>
      <c r="W591" s="407"/>
      <c r="X591" s="407"/>
      <c r="Y591" s="407"/>
      <c r="Z591" s="407"/>
    </row>
    <row r="592" spans="1:26" ht="14.25" customHeight="1">
      <c r="A592" s="407"/>
      <c r="B592" s="407"/>
      <c r="C592" s="407"/>
      <c r="D592" s="407"/>
      <c r="E592" s="407"/>
      <c r="F592" s="407"/>
      <c r="G592" s="407"/>
      <c r="H592" s="407"/>
      <c r="I592" s="407"/>
      <c r="J592" s="407"/>
      <c r="K592" s="407"/>
      <c r="L592" s="407"/>
      <c r="M592" s="605"/>
      <c r="N592" s="407"/>
      <c r="O592" s="407"/>
      <c r="P592" s="407"/>
      <c r="Q592" s="407"/>
      <c r="R592" s="407"/>
      <c r="S592" s="407"/>
      <c r="T592" s="407"/>
      <c r="U592" s="407"/>
      <c r="V592" s="407"/>
      <c r="W592" s="407"/>
      <c r="X592" s="407"/>
      <c r="Y592" s="407"/>
      <c r="Z592" s="407"/>
    </row>
    <row r="593" spans="1:26" ht="14.25" customHeight="1">
      <c r="A593" s="407"/>
      <c r="B593" s="407"/>
      <c r="C593" s="407"/>
      <c r="D593" s="407"/>
      <c r="E593" s="407"/>
      <c r="F593" s="407"/>
      <c r="G593" s="407"/>
      <c r="H593" s="407"/>
      <c r="I593" s="407"/>
      <c r="J593" s="407"/>
      <c r="K593" s="407"/>
      <c r="L593" s="407"/>
      <c r="M593" s="605"/>
      <c r="N593" s="407"/>
      <c r="O593" s="407"/>
      <c r="P593" s="407"/>
      <c r="Q593" s="407"/>
      <c r="R593" s="407"/>
      <c r="S593" s="407"/>
      <c r="T593" s="407"/>
      <c r="U593" s="407"/>
      <c r="V593" s="407"/>
      <c r="W593" s="407"/>
      <c r="X593" s="407"/>
      <c r="Y593" s="407"/>
      <c r="Z593" s="407"/>
    </row>
    <row r="594" spans="1:26" ht="14.25" customHeight="1">
      <c r="A594" s="407"/>
      <c r="B594" s="407"/>
      <c r="C594" s="407"/>
      <c r="D594" s="407"/>
      <c r="E594" s="407"/>
      <c r="F594" s="407"/>
      <c r="G594" s="407"/>
      <c r="H594" s="407"/>
      <c r="I594" s="407"/>
      <c r="J594" s="407"/>
      <c r="K594" s="407"/>
      <c r="L594" s="407"/>
      <c r="M594" s="605"/>
      <c r="N594" s="407"/>
      <c r="O594" s="407"/>
      <c r="P594" s="407"/>
      <c r="Q594" s="407"/>
      <c r="R594" s="407"/>
      <c r="S594" s="407"/>
      <c r="T594" s="407"/>
      <c r="U594" s="407"/>
      <c r="V594" s="407"/>
      <c r="W594" s="407"/>
      <c r="X594" s="407"/>
      <c r="Y594" s="407"/>
      <c r="Z594" s="407"/>
    </row>
    <row r="595" spans="1:26" ht="14.25" customHeight="1">
      <c r="A595" s="407"/>
      <c r="B595" s="407"/>
      <c r="C595" s="407"/>
      <c r="D595" s="407"/>
      <c r="E595" s="407"/>
      <c r="F595" s="407"/>
      <c r="G595" s="407"/>
      <c r="H595" s="407"/>
      <c r="I595" s="407"/>
      <c r="J595" s="407"/>
      <c r="K595" s="407"/>
      <c r="L595" s="407"/>
      <c r="M595" s="605"/>
      <c r="N595" s="407"/>
      <c r="O595" s="407"/>
      <c r="P595" s="407"/>
      <c r="Q595" s="407"/>
      <c r="R595" s="407"/>
      <c r="S595" s="407"/>
      <c r="T595" s="407"/>
      <c r="U595" s="407"/>
      <c r="V595" s="407"/>
      <c r="W595" s="407"/>
      <c r="X595" s="407"/>
      <c r="Y595" s="407"/>
      <c r="Z595" s="407"/>
    </row>
    <row r="596" spans="1:26" ht="14.25" customHeight="1">
      <c r="A596" s="407"/>
      <c r="B596" s="407"/>
      <c r="C596" s="407"/>
      <c r="D596" s="407"/>
      <c r="E596" s="407"/>
      <c r="F596" s="407"/>
      <c r="G596" s="407"/>
      <c r="H596" s="407"/>
      <c r="I596" s="407"/>
      <c r="J596" s="407"/>
      <c r="K596" s="407"/>
      <c r="L596" s="407"/>
      <c r="M596" s="605"/>
      <c r="N596" s="407"/>
      <c r="O596" s="407"/>
      <c r="P596" s="407"/>
      <c r="Q596" s="407"/>
      <c r="R596" s="407"/>
      <c r="S596" s="407"/>
      <c r="T596" s="407"/>
      <c r="U596" s="407"/>
      <c r="V596" s="407"/>
      <c r="W596" s="407"/>
      <c r="X596" s="407"/>
      <c r="Y596" s="407"/>
      <c r="Z596" s="407"/>
    </row>
    <row r="597" spans="1:26" ht="14.25" customHeight="1">
      <c r="A597" s="407"/>
      <c r="B597" s="407"/>
      <c r="C597" s="407"/>
      <c r="D597" s="407"/>
      <c r="E597" s="407"/>
      <c r="F597" s="407"/>
      <c r="G597" s="407"/>
      <c r="H597" s="407"/>
      <c r="I597" s="407"/>
      <c r="J597" s="407"/>
      <c r="K597" s="407"/>
      <c r="L597" s="407"/>
      <c r="M597" s="605"/>
      <c r="N597" s="407"/>
      <c r="O597" s="407"/>
      <c r="P597" s="407"/>
      <c r="Q597" s="407"/>
      <c r="R597" s="407"/>
      <c r="S597" s="407"/>
      <c r="T597" s="407"/>
      <c r="U597" s="407"/>
      <c r="V597" s="407"/>
      <c r="W597" s="407"/>
      <c r="X597" s="407"/>
      <c r="Y597" s="407"/>
      <c r="Z597" s="407"/>
    </row>
    <row r="598" spans="1:26" ht="14.25" customHeight="1">
      <c r="A598" s="407"/>
      <c r="B598" s="407"/>
      <c r="C598" s="407"/>
      <c r="D598" s="407"/>
      <c r="E598" s="407"/>
      <c r="F598" s="407"/>
      <c r="G598" s="407"/>
      <c r="H598" s="407"/>
      <c r="I598" s="407"/>
      <c r="J598" s="407"/>
      <c r="K598" s="407"/>
      <c r="L598" s="407"/>
      <c r="M598" s="605"/>
      <c r="N598" s="407"/>
      <c r="O598" s="407"/>
      <c r="P598" s="407"/>
      <c r="Q598" s="407"/>
      <c r="R598" s="407"/>
      <c r="S598" s="407"/>
      <c r="T598" s="407"/>
      <c r="U598" s="407"/>
      <c r="V598" s="407"/>
      <c r="W598" s="407"/>
      <c r="X598" s="407"/>
      <c r="Y598" s="407"/>
      <c r="Z598" s="407"/>
    </row>
    <row r="599" spans="1:26" ht="14.25" customHeight="1">
      <c r="A599" s="407"/>
      <c r="B599" s="407"/>
      <c r="C599" s="407"/>
      <c r="D599" s="407"/>
      <c r="E599" s="407"/>
      <c r="F599" s="407"/>
      <c r="G599" s="407"/>
      <c r="H599" s="407"/>
      <c r="I599" s="407"/>
      <c r="J599" s="407"/>
      <c r="K599" s="407"/>
      <c r="L599" s="407"/>
      <c r="M599" s="605"/>
      <c r="N599" s="407"/>
      <c r="O599" s="407"/>
      <c r="P599" s="407"/>
      <c r="Q599" s="407"/>
      <c r="R599" s="407"/>
      <c r="S599" s="407"/>
      <c r="T599" s="407"/>
      <c r="U599" s="407"/>
      <c r="V599" s="407"/>
      <c r="W599" s="407"/>
      <c r="X599" s="407"/>
      <c r="Y599" s="407"/>
      <c r="Z599" s="407"/>
    </row>
    <row r="600" spans="1:26" ht="14.25" customHeight="1">
      <c r="A600" s="407"/>
      <c r="B600" s="407"/>
      <c r="C600" s="407"/>
      <c r="D600" s="407"/>
      <c r="E600" s="407"/>
      <c r="F600" s="407"/>
      <c r="G600" s="407"/>
      <c r="H600" s="407"/>
      <c r="I600" s="407"/>
      <c r="J600" s="407"/>
      <c r="K600" s="407"/>
      <c r="L600" s="407"/>
      <c r="M600" s="605"/>
      <c r="N600" s="407"/>
      <c r="O600" s="407"/>
      <c r="P600" s="407"/>
      <c r="Q600" s="407"/>
      <c r="R600" s="407"/>
      <c r="S600" s="407"/>
      <c r="T600" s="407"/>
      <c r="U600" s="407"/>
      <c r="V600" s="407"/>
      <c r="W600" s="407"/>
      <c r="X600" s="407"/>
      <c r="Y600" s="407"/>
      <c r="Z600" s="407"/>
    </row>
    <row r="601" spans="1:26" ht="14.25" customHeight="1">
      <c r="A601" s="407"/>
      <c r="B601" s="407"/>
      <c r="C601" s="407"/>
      <c r="D601" s="407"/>
      <c r="E601" s="407"/>
      <c r="F601" s="407"/>
      <c r="G601" s="407"/>
      <c r="H601" s="407"/>
      <c r="I601" s="407"/>
      <c r="J601" s="407"/>
      <c r="K601" s="407"/>
      <c r="L601" s="407"/>
      <c r="M601" s="605"/>
      <c r="N601" s="407"/>
      <c r="O601" s="407"/>
      <c r="P601" s="407"/>
      <c r="Q601" s="407"/>
      <c r="R601" s="407"/>
      <c r="S601" s="407"/>
      <c r="T601" s="407"/>
      <c r="U601" s="407"/>
      <c r="V601" s="407"/>
      <c r="W601" s="407"/>
      <c r="X601" s="407"/>
      <c r="Y601" s="407"/>
      <c r="Z601" s="407"/>
    </row>
    <row r="602" spans="1:26" ht="14.25" customHeight="1">
      <c r="A602" s="407"/>
      <c r="B602" s="407"/>
      <c r="C602" s="407"/>
      <c r="D602" s="407"/>
      <c r="E602" s="407"/>
      <c r="F602" s="407"/>
      <c r="G602" s="407"/>
      <c r="H602" s="407"/>
      <c r="I602" s="407"/>
      <c r="J602" s="407"/>
      <c r="K602" s="407"/>
      <c r="L602" s="407"/>
      <c r="M602" s="605"/>
      <c r="N602" s="407"/>
      <c r="O602" s="407"/>
      <c r="P602" s="407"/>
      <c r="Q602" s="407"/>
      <c r="R602" s="407"/>
      <c r="S602" s="407"/>
      <c r="T602" s="407"/>
      <c r="U602" s="407"/>
      <c r="V602" s="407"/>
      <c r="W602" s="407"/>
      <c r="X602" s="407"/>
      <c r="Y602" s="407"/>
      <c r="Z602" s="407"/>
    </row>
    <row r="603" spans="1:26" ht="14.25" customHeight="1">
      <c r="A603" s="407"/>
      <c r="B603" s="407"/>
      <c r="C603" s="407"/>
      <c r="D603" s="407"/>
      <c r="E603" s="407"/>
      <c r="F603" s="407"/>
      <c r="G603" s="407"/>
      <c r="H603" s="407"/>
      <c r="I603" s="407"/>
      <c r="J603" s="407"/>
      <c r="K603" s="407"/>
      <c r="L603" s="407"/>
      <c r="M603" s="605"/>
      <c r="N603" s="407"/>
      <c r="O603" s="407"/>
      <c r="P603" s="407"/>
      <c r="Q603" s="407"/>
      <c r="R603" s="407"/>
      <c r="S603" s="407"/>
      <c r="T603" s="407"/>
      <c r="U603" s="407"/>
      <c r="V603" s="407"/>
      <c r="W603" s="407"/>
      <c r="X603" s="407"/>
      <c r="Y603" s="407"/>
      <c r="Z603" s="407"/>
    </row>
    <row r="604" spans="1:26" ht="14.25" customHeight="1">
      <c r="A604" s="407"/>
      <c r="B604" s="407"/>
      <c r="C604" s="407"/>
      <c r="D604" s="407"/>
      <c r="E604" s="407"/>
      <c r="F604" s="407"/>
      <c r="G604" s="407"/>
      <c r="H604" s="407"/>
      <c r="I604" s="407"/>
      <c r="J604" s="407"/>
      <c r="K604" s="407"/>
      <c r="L604" s="407"/>
      <c r="M604" s="605"/>
      <c r="N604" s="407"/>
      <c r="O604" s="407"/>
      <c r="P604" s="407"/>
      <c r="Q604" s="407"/>
      <c r="R604" s="407"/>
      <c r="S604" s="407"/>
      <c r="T604" s="407"/>
      <c r="U604" s="407"/>
      <c r="V604" s="407"/>
      <c r="W604" s="407"/>
      <c r="X604" s="407"/>
      <c r="Y604" s="407"/>
      <c r="Z604" s="407"/>
    </row>
    <row r="605" spans="1:26" ht="14.25" customHeight="1">
      <c r="A605" s="407"/>
      <c r="B605" s="407"/>
      <c r="C605" s="407"/>
      <c r="D605" s="407"/>
      <c r="E605" s="407"/>
      <c r="F605" s="407"/>
      <c r="G605" s="407"/>
      <c r="H605" s="407"/>
      <c r="I605" s="407"/>
      <c r="J605" s="407"/>
      <c r="K605" s="407"/>
      <c r="L605" s="407"/>
      <c r="M605" s="605"/>
      <c r="N605" s="407"/>
      <c r="O605" s="407"/>
      <c r="P605" s="407"/>
      <c r="Q605" s="407"/>
      <c r="R605" s="407"/>
      <c r="S605" s="407"/>
      <c r="T605" s="407"/>
      <c r="U605" s="407"/>
      <c r="V605" s="407"/>
      <c r="W605" s="407"/>
      <c r="X605" s="407"/>
      <c r="Y605" s="407"/>
      <c r="Z605" s="407"/>
    </row>
    <row r="606" spans="1:26" ht="14.25" customHeight="1">
      <c r="A606" s="407"/>
      <c r="B606" s="407"/>
      <c r="C606" s="407"/>
      <c r="D606" s="407"/>
      <c r="E606" s="407"/>
      <c r="F606" s="407"/>
      <c r="G606" s="407"/>
      <c r="H606" s="407"/>
      <c r="I606" s="407"/>
      <c r="J606" s="407"/>
      <c r="K606" s="407"/>
      <c r="L606" s="407"/>
      <c r="M606" s="605"/>
      <c r="N606" s="407"/>
      <c r="O606" s="407"/>
      <c r="P606" s="407"/>
      <c r="Q606" s="407"/>
      <c r="R606" s="407"/>
      <c r="S606" s="407"/>
      <c r="T606" s="407"/>
      <c r="U606" s="407"/>
      <c r="V606" s="407"/>
      <c r="W606" s="407"/>
      <c r="X606" s="407"/>
      <c r="Y606" s="407"/>
      <c r="Z606" s="407"/>
    </row>
    <row r="607" spans="1:26" ht="14.25" customHeight="1">
      <c r="A607" s="407"/>
      <c r="B607" s="407"/>
      <c r="C607" s="407"/>
      <c r="D607" s="407"/>
      <c r="E607" s="407"/>
      <c r="F607" s="407"/>
      <c r="G607" s="407"/>
      <c r="H607" s="407"/>
      <c r="I607" s="407"/>
      <c r="J607" s="407"/>
      <c r="K607" s="407"/>
      <c r="L607" s="407"/>
      <c r="M607" s="605"/>
      <c r="N607" s="407"/>
      <c r="O607" s="407"/>
      <c r="P607" s="407"/>
      <c r="Q607" s="407"/>
      <c r="R607" s="407"/>
      <c r="S607" s="407"/>
      <c r="T607" s="407"/>
      <c r="U607" s="407"/>
      <c r="V607" s="407"/>
      <c r="W607" s="407"/>
      <c r="X607" s="407"/>
      <c r="Y607" s="407"/>
      <c r="Z607" s="407"/>
    </row>
    <row r="608" spans="1:26" ht="14.25" customHeight="1">
      <c r="A608" s="407"/>
      <c r="B608" s="407"/>
      <c r="C608" s="407"/>
      <c r="D608" s="407"/>
      <c r="E608" s="407"/>
      <c r="F608" s="407"/>
      <c r="G608" s="407"/>
      <c r="H608" s="407"/>
      <c r="I608" s="407"/>
      <c r="J608" s="407"/>
      <c r="K608" s="407"/>
      <c r="L608" s="407"/>
      <c r="M608" s="605"/>
      <c r="N608" s="407"/>
      <c r="O608" s="407"/>
      <c r="P608" s="407"/>
      <c r="Q608" s="407"/>
      <c r="R608" s="407"/>
      <c r="S608" s="407"/>
      <c r="T608" s="407"/>
      <c r="U608" s="407"/>
      <c r="V608" s="407"/>
      <c r="W608" s="407"/>
      <c r="X608" s="407"/>
      <c r="Y608" s="407"/>
      <c r="Z608" s="407"/>
    </row>
    <row r="609" spans="1:26" ht="14.25" customHeight="1">
      <c r="A609" s="407"/>
      <c r="B609" s="407"/>
      <c r="C609" s="407"/>
      <c r="D609" s="407"/>
      <c r="E609" s="407"/>
      <c r="F609" s="407"/>
      <c r="G609" s="407"/>
      <c r="H609" s="407"/>
      <c r="I609" s="407"/>
      <c r="J609" s="407"/>
      <c r="K609" s="407"/>
      <c r="L609" s="407"/>
      <c r="M609" s="605"/>
      <c r="N609" s="407"/>
      <c r="O609" s="407"/>
      <c r="P609" s="407"/>
      <c r="Q609" s="407"/>
      <c r="R609" s="407"/>
      <c r="S609" s="407"/>
      <c r="T609" s="407"/>
      <c r="U609" s="407"/>
      <c r="V609" s="407"/>
      <c r="W609" s="407"/>
      <c r="X609" s="407"/>
      <c r="Y609" s="407"/>
      <c r="Z609" s="407"/>
    </row>
    <row r="610" spans="1:26" ht="14.25" customHeight="1">
      <c r="A610" s="407"/>
      <c r="B610" s="407"/>
      <c r="C610" s="407"/>
      <c r="D610" s="407"/>
      <c r="E610" s="407"/>
      <c r="F610" s="407"/>
      <c r="G610" s="407"/>
      <c r="H610" s="407"/>
      <c r="I610" s="407"/>
      <c r="J610" s="407"/>
      <c r="K610" s="407"/>
      <c r="L610" s="407"/>
      <c r="M610" s="605"/>
      <c r="N610" s="407"/>
      <c r="O610" s="407"/>
      <c r="P610" s="407"/>
      <c r="Q610" s="407"/>
      <c r="R610" s="407"/>
      <c r="S610" s="407"/>
      <c r="T610" s="407"/>
      <c r="U610" s="407"/>
      <c r="V610" s="407"/>
      <c r="W610" s="407"/>
      <c r="X610" s="407"/>
      <c r="Y610" s="407"/>
      <c r="Z610" s="407"/>
    </row>
    <row r="611" spans="1:26" ht="14.25" customHeight="1">
      <c r="A611" s="407"/>
      <c r="B611" s="407"/>
      <c r="C611" s="407"/>
      <c r="D611" s="407"/>
      <c r="E611" s="407"/>
      <c r="F611" s="407"/>
      <c r="G611" s="407"/>
      <c r="H611" s="407"/>
      <c r="I611" s="407"/>
      <c r="J611" s="407"/>
      <c r="K611" s="407"/>
      <c r="L611" s="407"/>
      <c r="M611" s="605"/>
      <c r="N611" s="407"/>
      <c r="O611" s="407"/>
      <c r="P611" s="407"/>
      <c r="Q611" s="407"/>
      <c r="R611" s="407"/>
      <c r="S611" s="407"/>
      <c r="T611" s="407"/>
      <c r="U611" s="407"/>
      <c r="V611" s="407"/>
      <c r="W611" s="407"/>
      <c r="X611" s="407"/>
      <c r="Y611" s="407"/>
      <c r="Z611" s="407"/>
    </row>
    <row r="612" spans="1:26" ht="14.25" customHeight="1">
      <c r="A612" s="407"/>
      <c r="B612" s="407"/>
      <c r="C612" s="407"/>
      <c r="D612" s="407"/>
      <c r="E612" s="407"/>
      <c r="F612" s="407"/>
      <c r="G612" s="407"/>
      <c r="H612" s="407"/>
      <c r="I612" s="407"/>
      <c r="J612" s="407"/>
      <c r="K612" s="407"/>
      <c r="L612" s="407"/>
      <c r="M612" s="605"/>
      <c r="N612" s="407"/>
      <c r="O612" s="407"/>
      <c r="P612" s="407"/>
      <c r="Q612" s="407"/>
      <c r="R612" s="407"/>
      <c r="S612" s="407"/>
      <c r="T612" s="407"/>
      <c r="U612" s="407"/>
      <c r="V612" s="407"/>
      <c r="W612" s="407"/>
      <c r="X612" s="407"/>
      <c r="Y612" s="407"/>
      <c r="Z612" s="407"/>
    </row>
    <row r="613" spans="1:26" ht="14.25" customHeight="1">
      <c r="A613" s="407"/>
      <c r="B613" s="407"/>
      <c r="C613" s="407"/>
      <c r="D613" s="407"/>
      <c r="E613" s="407"/>
      <c r="F613" s="407"/>
      <c r="G613" s="407"/>
      <c r="H613" s="407"/>
      <c r="I613" s="407"/>
      <c r="J613" s="407"/>
      <c r="K613" s="407"/>
      <c r="L613" s="407"/>
      <c r="M613" s="605"/>
      <c r="N613" s="407"/>
      <c r="O613" s="407"/>
      <c r="P613" s="407"/>
      <c r="Q613" s="407"/>
      <c r="R613" s="407"/>
      <c r="S613" s="407"/>
      <c r="T613" s="407"/>
      <c r="U613" s="407"/>
      <c r="V613" s="407"/>
      <c r="W613" s="407"/>
      <c r="X613" s="407"/>
      <c r="Y613" s="407"/>
      <c r="Z613" s="407"/>
    </row>
    <row r="614" spans="1:26" ht="14.25" customHeight="1">
      <c r="A614" s="407"/>
      <c r="B614" s="407"/>
      <c r="C614" s="407"/>
      <c r="D614" s="407"/>
      <c r="E614" s="407"/>
      <c r="F614" s="407"/>
      <c r="G614" s="407"/>
      <c r="H614" s="407"/>
      <c r="I614" s="407"/>
      <c r="J614" s="407"/>
      <c r="K614" s="407"/>
      <c r="L614" s="407"/>
      <c r="M614" s="605"/>
      <c r="N614" s="407"/>
      <c r="O614" s="407"/>
      <c r="P614" s="407"/>
      <c r="Q614" s="407"/>
      <c r="R614" s="407"/>
      <c r="S614" s="407"/>
      <c r="T614" s="407"/>
      <c r="U614" s="407"/>
      <c r="V614" s="407"/>
      <c r="W614" s="407"/>
      <c r="X614" s="407"/>
      <c r="Y614" s="407"/>
      <c r="Z614" s="407"/>
    </row>
    <row r="615" spans="1:26" ht="14.25" customHeight="1">
      <c r="A615" s="407"/>
      <c r="B615" s="407"/>
      <c r="C615" s="407"/>
      <c r="D615" s="407"/>
      <c r="E615" s="407"/>
      <c r="F615" s="407"/>
      <c r="G615" s="407"/>
      <c r="H615" s="407"/>
      <c r="I615" s="407"/>
      <c r="J615" s="407"/>
      <c r="K615" s="407"/>
      <c r="L615" s="407"/>
      <c r="M615" s="605"/>
      <c r="N615" s="407"/>
      <c r="O615" s="407"/>
      <c r="P615" s="407"/>
      <c r="Q615" s="407"/>
      <c r="R615" s="407"/>
      <c r="S615" s="407"/>
      <c r="T615" s="407"/>
      <c r="U615" s="407"/>
      <c r="V615" s="407"/>
      <c r="W615" s="407"/>
      <c r="X615" s="407"/>
      <c r="Y615" s="407"/>
      <c r="Z615" s="407"/>
    </row>
    <row r="616" spans="1:26" ht="14.25" customHeight="1">
      <c r="A616" s="407"/>
      <c r="B616" s="407"/>
      <c r="C616" s="407"/>
      <c r="D616" s="407"/>
      <c r="E616" s="407"/>
      <c r="F616" s="407"/>
      <c r="G616" s="407"/>
      <c r="H616" s="407"/>
      <c r="I616" s="407"/>
      <c r="J616" s="407"/>
      <c r="K616" s="407"/>
      <c r="L616" s="407"/>
      <c r="M616" s="605"/>
      <c r="N616" s="407"/>
      <c r="O616" s="407"/>
      <c r="P616" s="407"/>
      <c r="Q616" s="407"/>
      <c r="R616" s="407"/>
      <c r="S616" s="407"/>
      <c r="T616" s="407"/>
      <c r="U616" s="407"/>
      <c r="V616" s="407"/>
      <c r="W616" s="407"/>
      <c r="X616" s="407"/>
      <c r="Y616" s="407"/>
      <c r="Z616" s="407"/>
    </row>
    <row r="617" spans="1:26" ht="14.25" customHeight="1">
      <c r="A617" s="407"/>
      <c r="B617" s="407"/>
      <c r="C617" s="407"/>
      <c r="D617" s="407"/>
      <c r="E617" s="407"/>
      <c r="F617" s="407"/>
      <c r="G617" s="407"/>
      <c r="H617" s="407"/>
      <c r="I617" s="407"/>
      <c r="J617" s="407"/>
      <c r="K617" s="407"/>
      <c r="L617" s="407"/>
      <c r="M617" s="605"/>
      <c r="N617" s="407"/>
      <c r="O617" s="407"/>
      <c r="P617" s="407"/>
      <c r="Q617" s="407"/>
      <c r="R617" s="407"/>
      <c r="S617" s="407"/>
      <c r="T617" s="407"/>
      <c r="U617" s="407"/>
      <c r="V617" s="407"/>
      <c r="W617" s="407"/>
      <c r="X617" s="407"/>
      <c r="Y617" s="407"/>
      <c r="Z617" s="407"/>
    </row>
    <row r="618" spans="1:26" ht="14.25" customHeight="1">
      <c r="A618" s="407"/>
      <c r="B618" s="407"/>
      <c r="C618" s="407"/>
      <c r="D618" s="407"/>
      <c r="E618" s="407"/>
      <c r="F618" s="407"/>
      <c r="G618" s="407"/>
      <c r="H618" s="407"/>
      <c r="I618" s="407"/>
      <c r="J618" s="407"/>
      <c r="K618" s="407"/>
      <c r="L618" s="407"/>
      <c r="M618" s="605"/>
      <c r="N618" s="407"/>
      <c r="O618" s="407"/>
      <c r="P618" s="407"/>
      <c r="Q618" s="407"/>
      <c r="R618" s="407"/>
      <c r="S618" s="407"/>
      <c r="T618" s="407"/>
      <c r="U618" s="407"/>
      <c r="V618" s="407"/>
      <c r="W618" s="407"/>
      <c r="X618" s="407"/>
      <c r="Y618" s="407"/>
      <c r="Z618" s="407"/>
    </row>
    <row r="619" spans="1:26" ht="14.25" customHeight="1">
      <c r="A619" s="407"/>
      <c r="B619" s="407"/>
      <c r="C619" s="407"/>
      <c r="D619" s="407"/>
      <c r="E619" s="407"/>
      <c r="F619" s="407"/>
      <c r="G619" s="407"/>
      <c r="H619" s="407"/>
      <c r="I619" s="407"/>
      <c r="J619" s="407"/>
      <c r="K619" s="407"/>
      <c r="L619" s="407"/>
      <c r="M619" s="605"/>
      <c r="N619" s="407"/>
      <c r="O619" s="407"/>
      <c r="P619" s="407"/>
      <c r="Q619" s="407"/>
      <c r="R619" s="407"/>
      <c r="S619" s="407"/>
      <c r="T619" s="407"/>
      <c r="U619" s="407"/>
      <c r="V619" s="407"/>
      <c r="W619" s="407"/>
      <c r="X619" s="407"/>
      <c r="Y619" s="407"/>
      <c r="Z619" s="407"/>
    </row>
    <row r="620" spans="1:26" ht="14.25" customHeight="1">
      <c r="A620" s="407"/>
      <c r="B620" s="407"/>
      <c r="C620" s="407"/>
      <c r="D620" s="407"/>
      <c r="E620" s="407"/>
      <c r="F620" s="407"/>
      <c r="G620" s="407"/>
      <c r="H620" s="407"/>
      <c r="I620" s="407"/>
      <c r="J620" s="407"/>
      <c r="K620" s="407"/>
      <c r="L620" s="407"/>
      <c r="M620" s="605"/>
      <c r="N620" s="407"/>
      <c r="O620" s="407"/>
      <c r="P620" s="407"/>
      <c r="Q620" s="407"/>
      <c r="R620" s="407"/>
      <c r="S620" s="407"/>
      <c r="T620" s="407"/>
      <c r="U620" s="407"/>
      <c r="V620" s="407"/>
      <c r="W620" s="407"/>
      <c r="X620" s="407"/>
      <c r="Y620" s="407"/>
      <c r="Z620" s="407"/>
    </row>
    <row r="621" spans="1:26" ht="14.25" customHeight="1">
      <c r="A621" s="407"/>
      <c r="B621" s="407"/>
      <c r="C621" s="407"/>
      <c r="D621" s="407"/>
      <c r="E621" s="407"/>
      <c r="F621" s="407"/>
      <c r="G621" s="407"/>
      <c r="H621" s="407"/>
      <c r="I621" s="407"/>
      <c r="J621" s="407"/>
      <c r="K621" s="407"/>
      <c r="L621" s="407"/>
      <c r="M621" s="605"/>
      <c r="N621" s="407"/>
      <c r="O621" s="407"/>
      <c r="P621" s="407"/>
      <c r="Q621" s="407"/>
      <c r="R621" s="407"/>
      <c r="S621" s="407"/>
      <c r="T621" s="407"/>
      <c r="U621" s="407"/>
      <c r="V621" s="407"/>
      <c r="W621" s="407"/>
      <c r="X621" s="407"/>
      <c r="Y621" s="407"/>
      <c r="Z621" s="407"/>
    </row>
    <row r="622" spans="1:26" ht="14.25" customHeight="1">
      <c r="A622" s="407"/>
      <c r="B622" s="407"/>
      <c r="C622" s="407"/>
      <c r="D622" s="407"/>
      <c r="E622" s="407"/>
      <c r="F622" s="407"/>
      <c r="G622" s="407"/>
      <c r="H622" s="407"/>
      <c r="I622" s="407"/>
      <c r="J622" s="407"/>
      <c r="K622" s="407"/>
      <c r="L622" s="407"/>
      <c r="M622" s="605"/>
      <c r="N622" s="407"/>
      <c r="O622" s="407"/>
      <c r="P622" s="407"/>
      <c r="Q622" s="407"/>
      <c r="R622" s="407"/>
      <c r="S622" s="407"/>
      <c r="T622" s="407"/>
      <c r="U622" s="407"/>
      <c r="V622" s="407"/>
      <c r="W622" s="407"/>
      <c r="X622" s="407"/>
      <c r="Y622" s="407"/>
      <c r="Z622" s="407"/>
    </row>
    <row r="623" spans="1:26" ht="14.25" customHeight="1">
      <c r="A623" s="407"/>
      <c r="B623" s="407"/>
      <c r="C623" s="407"/>
      <c r="D623" s="407"/>
      <c r="E623" s="407"/>
      <c r="F623" s="407"/>
      <c r="G623" s="407"/>
      <c r="H623" s="407"/>
      <c r="I623" s="407"/>
      <c r="J623" s="407"/>
      <c r="K623" s="407"/>
      <c r="L623" s="407"/>
      <c r="M623" s="605"/>
      <c r="N623" s="407"/>
      <c r="O623" s="407"/>
      <c r="P623" s="407"/>
      <c r="Q623" s="407"/>
      <c r="R623" s="407"/>
      <c r="S623" s="407"/>
      <c r="T623" s="407"/>
      <c r="U623" s="407"/>
      <c r="V623" s="407"/>
      <c r="W623" s="407"/>
      <c r="X623" s="407"/>
      <c r="Y623" s="407"/>
      <c r="Z623" s="407"/>
    </row>
    <row r="624" spans="1:26" ht="14.25" customHeight="1">
      <c r="A624" s="407"/>
      <c r="B624" s="407"/>
      <c r="C624" s="407"/>
      <c r="D624" s="407"/>
      <c r="E624" s="407"/>
      <c r="F624" s="407"/>
      <c r="G624" s="407"/>
      <c r="H624" s="407"/>
      <c r="I624" s="407"/>
      <c r="J624" s="407"/>
      <c r="K624" s="407"/>
      <c r="L624" s="407"/>
      <c r="M624" s="605"/>
      <c r="N624" s="407"/>
      <c r="O624" s="407"/>
      <c r="P624" s="407"/>
      <c r="Q624" s="407"/>
      <c r="R624" s="407"/>
      <c r="S624" s="407"/>
      <c r="T624" s="407"/>
      <c r="U624" s="407"/>
      <c r="V624" s="407"/>
      <c r="W624" s="407"/>
      <c r="X624" s="407"/>
      <c r="Y624" s="407"/>
      <c r="Z624" s="407"/>
    </row>
    <row r="625" spans="1:26" ht="14.25" customHeight="1">
      <c r="A625" s="407"/>
      <c r="B625" s="407"/>
      <c r="C625" s="407"/>
      <c r="D625" s="407"/>
      <c r="E625" s="407"/>
      <c r="F625" s="407"/>
      <c r="G625" s="407"/>
      <c r="H625" s="407"/>
      <c r="I625" s="407"/>
      <c r="J625" s="407"/>
      <c r="K625" s="407"/>
      <c r="L625" s="407"/>
      <c r="M625" s="605"/>
      <c r="N625" s="407"/>
      <c r="O625" s="407"/>
      <c r="P625" s="407"/>
      <c r="Q625" s="407"/>
      <c r="R625" s="407"/>
      <c r="S625" s="407"/>
      <c r="T625" s="407"/>
      <c r="U625" s="407"/>
      <c r="V625" s="407"/>
      <c r="W625" s="407"/>
      <c r="X625" s="407"/>
      <c r="Y625" s="407"/>
      <c r="Z625" s="407"/>
    </row>
    <row r="626" spans="1:26" ht="14.25" customHeight="1">
      <c r="A626" s="407"/>
      <c r="B626" s="407"/>
      <c r="C626" s="407"/>
      <c r="D626" s="407"/>
      <c r="E626" s="407"/>
      <c r="F626" s="407"/>
      <c r="G626" s="407"/>
      <c r="H626" s="407"/>
      <c r="I626" s="407"/>
      <c r="J626" s="407"/>
      <c r="K626" s="407"/>
      <c r="L626" s="407"/>
      <c r="M626" s="605"/>
      <c r="N626" s="407"/>
      <c r="O626" s="407"/>
      <c r="P626" s="407"/>
      <c r="Q626" s="407"/>
      <c r="R626" s="407"/>
      <c r="S626" s="407"/>
      <c r="T626" s="407"/>
      <c r="U626" s="407"/>
      <c r="V626" s="407"/>
      <c r="W626" s="407"/>
      <c r="X626" s="407"/>
      <c r="Y626" s="407"/>
      <c r="Z626" s="407"/>
    </row>
    <row r="627" spans="1:26" ht="14.25" customHeight="1">
      <c r="A627" s="407"/>
      <c r="B627" s="407"/>
      <c r="C627" s="407"/>
      <c r="D627" s="407"/>
      <c r="E627" s="407"/>
      <c r="F627" s="407"/>
      <c r="G627" s="407"/>
      <c r="H627" s="407"/>
      <c r="I627" s="407"/>
      <c r="J627" s="407"/>
      <c r="K627" s="407"/>
      <c r="L627" s="407"/>
      <c r="M627" s="605"/>
      <c r="N627" s="407"/>
      <c r="O627" s="407"/>
      <c r="P627" s="407"/>
      <c r="Q627" s="407"/>
      <c r="R627" s="407"/>
      <c r="S627" s="407"/>
      <c r="T627" s="407"/>
      <c r="U627" s="407"/>
      <c r="V627" s="407"/>
      <c r="W627" s="407"/>
      <c r="X627" s="407"/>
      <c r="Y627" s="407"/>
      <c r="Z627" s="407"/>
    </row>
    <row r="628" spans="1:26" ht="14.25" customHeight="1">
      <c r="A628" s="407"/>
      <c r="B628" s="407"/>
      <c r="C628" s="407"/>
      <c r="D628" s="407"/>
      <c r="E628" s="407"/>
      <c r="F628" s="407"/>
      <c r="G628" s="407"/>
      <c r="H628" s="407"/>
      <c r="I628" s="407"/>
      <c r="J628" s="407"/>
      <c r="K628" s="407"/>
      <c r="L628" s="407"/>
      <c r="M628" s="605"/>
      <c r="N628" s="407"/>
      <c r="O628" s="407"/>
      <c r="P628" s="407"/>
      <c r="Q628" s="407"/>
      <c r="R628" s="407"/>
      <c r="S628" s="407"/>
      <c r="T628" s="407"/>
      <c r="U628" s="407"/>
      <c r="V628" s="407"/>
      <c r="W628" s="407"/>
      <c r="X628" s="407"/>
      <c r="Y628" s="407"/>
      <c r="Z628" s="407"/>
    </row>
    <row r="629" spans="1:26" ht="14.25" customHeight="1">
      <c r="A629" s="407"/>
      <c r="B629" s="407"/>
      <c r="C629" s="407"/>
      <c r="D629" s="407"/>
      <c r="E629" s="407"/>
      <c r="F629" s="407"/>
      <c r="G629" s="407"/>
      <c r="H629" s="407"/>
      <c r="I629" s="407"/>
      <c r="J629" s="407"/>
      <c r="K629" s="407"/>
      <c r="L629" s="407"/>
      <c r="M629" s="605"/>
      <c r="N629" s="407"/>
      <c r="O629" s="407"/>
      <c r="P629" s="407"/>
      <c r="Q629" s="407"/>
      <c r="R629" s="407"/>
      <c r="S629" s="407"/>
      <c r="T629" s="407"/>
      <c r="U629" s="407"/>
      <c r="V629" s="407"/>
      <c r="W629" s="407"/>
      <c r="X629" s="407"/>
      <c r="Y629" s="407"/>
      <c r="Z629" s="407"/>
    </row>
    <row r="630" spans="1:26" ht="14.25" customHeight="1">
      <c r="A630" s="407"/>
      <c r="B630" s="407"/>
      <c r="C630" s="407"/>
      <c r="D630" s="407"/>
      <c r="E630" s="407"/>
      <c r="F630" s="407"/>
      <c r="G630" s="407"/>
      <c r="H630" s="407"/>
      <c r="I630" s="407"/>
      <c r="J630" s="407"/>
      <c r="K630" s="407"/>
      <c r="L630" s="407"/>
      <c r="M630" s="605"/>
      <c r="N630" s="407"/>
      <c r="O630" s="407"/>
      <c r="P630" s="407"/>
      <c r="Q630" s="407"/>
      <c r="R630" s="407"/>
      <c r="S630" s="407"/>
      <c r="T630" s="407"/>
      <c r="U630" s="407"/>
      <c r="V630" s="407"/>
      <c r="W630" s="407"/>
      <c r="X630" s="407"/>
      <c r="Y630" s="407"/>
      <c r="Z630" s="407"/>
    </row>
    <row r="631" spans="1:26" ht="14.25" customHeight="1">
      <c r="A631" s="407"/>
      <c r="B631" s="407"/>
      <c r="C631" s="407"/>
      <c r="D631" s="407"/>
      <c r="E631" s="407"/>
      <c r="F631" s="407"/>
      <c r="G631" s="407"/>
      <c r="H631" s="407"/>
      <c r="I631" s="407"/>
      <c r="J631" s="407"/>
      <c r="K631" s="407"/>
      <c r="L631" s="407"/>
      <c r="M631" s="605"/>
      <c r="N631" s="407"/>
      <c r="O631" s="407"/>
      <c r="P631" s="407"/>
      <c r="Q631" s="407"/>
      <c r="R631" s="407"/>
      <c r="S631" s="407"/>
      <c r="T631" s="407"/>
      <c r="U631" s="407"/>
      <c r="V631" s="407"/>
      <c r="W631" s="407"/>
      <c r="X631" s="407"/>
      <c r="Y631" s="407"/>
      <c r="Z631" s="407"/>
    </row>
    <row r="632" spans="1:26" ht="14.25" customHeight="1">
      <c r="A632" s="407"/>
      <c r="B632" s="407"/>
      <c r="C632" s="407"/>
      <c r="D632" s="407"/>
      <c r="E632" s="407"/>
      <c r="F632" s="407"/>
      <c r="G632" s="407"/>
      <c r="H632" s="407"/>
      <c r="I632" s="407"/>
      <c r="J632" s="407"/>
      <c r="K632" s="407"/>
      <c r="L632" s="407"/>
      <c r="M632" s="605"/>
      <c r="N632" s="407"/>
      <c r="O632" s="407"/>
      <c r="P632" s="407"/>
      <c r="Q632" s="407"/>
      <c r="R632" s="407"/>
      <c r="S632" s="407"/>
      <c r="T632" s="407"/>
      <c r="U632" s="407"/>
      <c r="V632" s="407"/>
      <c r="W632" s="407"/>
      <c r="X632" s="407"/>
      <c r="Y632" s="407"/>
      <c r="Z632" s="407"/>
    </row>
    <row r="633" spans="1:26" ht="14.25" customHeight="1">
      <c r="A633" s="407"/>
      <c r="B633" s="407"/>
      <c r="C633" s="407"/>
      <c r="D633" s="407"/>
      <c r="E633" s="407"/>
      <c r="F633" s="407"/>
      <c r="G633" s="407"/>
      <c r="H633" s="407"/>
      <c r="I633" s="407"/>
      <c r="J633" s="407"/>
      <c r="K633" s="407"/>
      <c r="L633" s="407"/>
      <c r="M633" s="605"/>
      <c r="N633" s="407"/>
      <c r="O633" s="407"/>
      <c r="P633" s="407"/>
      <c r="Q633" s="407"/>
      <c r="R633" s="407"/>
      <c r="S633" s="407"/>
      <c r="T633" s="407"/>
      <c r="U633" s="407"/>
      <c r="V633" s="407"/>
      <c r="W633" s="407"/>
      <c r="X633" s="407"/>
      <c r="Y633" s="407"/>
      <c r="Z633" s="407"/>
    </row>
    <row r="634" spans="1:26" ht="14.25" customHeight="1">
      <c r="A634" s="407"/>
      <c r="B634" s="407"/>
      <c r="C634" s="407"/>
      <c r="D634" s="407"/>
      <c r="E634" s="407"/>
      <c r="F634" s="407"/>
      <c r="G634" s="407"/>
      <c r="H634" s="407"/>
      <c r="I634" s="407"/>
      <c r="J634" s="407"/>
      <c r="K634" s="407"/>
      <c r="L634" s="407"/>
      <c r="M634" s="605"/>
      <c r="N634" s="407"/>
      <c r="O634" s="407"/>
      <c r="P634" s="407"/>
      <c r="Q634" s="407"/>
      <c r="R634" s="407"/>
      <c r="S634" s="407"/>
      <c r="T634" s="407"/>
      <c r="U634" s="407"/>
      <c r="V634" s="407"/>
      <c r="W634" s="407"/>
      <c r="X634" s="407"/>
      <c r="Y634" s="407"/>
      <c r="Z634" s="407"/>
    </row>
    <row r="635" spans="1:26" ht="14.25" customHeight="1">
      <c r="A635" s="407"/>
      <c r="B635" s="407"/>
      <c r="C635" s="407"/>
      <c r="D635" s="407"/>
      <c r="E635" s="407"/>
      <c r="F635" s="407"/>
      <c r="G635" s="407"/>
      <c r="H635" s="407"/>
      <c r="I635" s="407"/>
      <c r="J635" s="407"/>
      <c r="K635" s="407"/>
      <c r="L635" s="407"/>
      <c r="M635" s="605"/>
      <c r="N635" s="407"/>
      <c r="O635" s="407"/>
      <c r="P635" s="407"/>
      <c r="Q635" s="407"/>
      <c r="R635" s="407"/>
      <c r="S635" s="407"/>
      <c r="T635" s="407"/>
      <c r="U635" s="407"/>
      <c r="V635" s="407"/>
      <c r="W635" s="407"/>
      <c r="X635" s="407"/>
      <c r="Y635" s="407"/>
      <c r="Z635" s="407"/>
    </row>
    <row r="636" spans="1:26" ht="14.25" customHeight="1">
      <c r="A636" s="407"/>
      <c r="B636" s="407"/>
      <c r="C636" s="407"/>
      <c r="D636" s="407"/>
      <c r="E636" s="407"/>
      <c r="F636" s="407"/>
      <c r="G636" s="407"/>
      <c r="H636" s="407"/>
      <c r="I636" s="407"/>
      <c r="J636" s="407"/>
      <c r="K636" s="407"/>
      <c r="L636" s="407"/>
      <c r="M636" s="605"/>
      <c r="N636" s="407"/>
      <c r="O636" s="407"/>
      <c r="P636" s="407"/>
      <c r="Q636" s="407"/>
      <c r="R636" s="407"/>
      <c r="S636" s="407"/>
      <c r="T636" s="407"/>
      <c r="U636" s="407"/>
      <c r="V636" s="407"/>
      <c r="W636" s="407"/>
      <c r="X636" s="407"/>
      <c r="Y636" s="407"/>
      <c r="Z636" s="407"/>
    </row>
    <row r="637" spans="1:26" ht="14.25" customHeight="1">
      <c r="A637" s="407"/>
      <c r="B637" s="407"/>
      <c r="C637" s="407"/>
      <c r="D637" s="407"/>
      <c r="E637" s="407"/>
      <c r="F637" s="407"/>
      <c r="G637" s="407"/>
      <c r="H637" s="407"/>
      <c r="I637" s="407"/>
      <c r="J637" s="407"/>
      <c r="K637" s="407"/>
      <c r="L637" s="407"/>
      <c r="M637" s="605"/>
      <c r="N637" s="407"/>
      <c r="O637" s="407"/>
      <c r="P637" s="407"/>
      <c r="Q637" s="407"/>
      <c r="R637" s="407"/>
      <c r="S637" s="407"/>
      <c r="T637" s="407"/>
      <c r="U637" s="407"/>
      <c r="V637" s="407"/>
      <c r="W637" s="407"/>
      <c r="X637" s="407"/>
      <c r="Y637" s="407"/>
      <c r="Z637" s="407"/>
    </row>
    <row r="638" spans="1:26" ht="14.25" customHeight="1">
      <c r="A638" s="407"/>
      <c r="B638" s="407"/>
      <c r="C638" s="407"/>
      <c r="D638" s="407"/>
      <c r="E638" s="407"/>
      <c r="F638" s="407"/>
      <c r="G638" s="407"/>
      <c r="H638" s="407"/>
      <c r="I638" s="407"/>
      <c r="J638" s="407"/>
      <c r="K638" s="407"/>
      <c r="L638" s="407"/>
      <c r="M638" s="605"/>
      <c r="N638" s="407"/>
      <c r="O638" s="407"/>
      <c r="P638" s="407"/>
      <c r="Q638" s="407"/>
      <c r="R638" s="407"/>
      <c r="S638" s="407"/>
      <c r="T638" s="407"/>
      <c r="U638" s="407"/>
      <c r="V638" s="407"/>
      <c r="W638" s="407"/>
      <c r="X638" s="407"/>
      <c r="Y638" s="407"/>
      <c r="Z638" s="407"/>
    </row>
    <row r="639" spans="1:26" ht="14.25" customHeight="1">
      <c r="A639" s="407"/>
      <c r="B639" s="407"/>
      <c r="C639" s="407"/>
      <c r="D639" s="407"/>
      <c r="E639" s="407"/>
      <c r="F639" s="407"/>
      <c r="G639" s="407"/>
      <c r="H639" s="407"/>
      <c r="I639" s="407"/>
      <c r="J639" s="407"/>
      <c r="K639" s="407"/>
      <c r="L639" s="407"/>
      <c r="M639" s="605"/>
      <c r="N639" s="407"/>
      <c r="O639" s="407"/>
      <c r="P639" s="407"/>
      <c r="Q639" s="407"/>
      <c r="R639" s="407"/>
      <c r="S639" s="407"/>
      <c r="T639" s="407"/>
      <c r="U639" s="407"/>
      <c r="V639" s="407"/>
      <c r="W639" s="407"/>
      <c r="X639" s="407"/>
      <c r="Y639" s="407"/>
      <c r="Z639" s="407"/>
    </row>
    <row r="640" spans="1:26" ht="14.25" customHeight="1">
      <c r="A640" s="407"/>
      <c r="B640" s="407"/>
      <c r="C640" s="407"/>
      <c r="D640" s="407"/>
      <c r="E640" s="407"/>
      <c r="F640" s="407"/>
      <c r="G640" s="407"/>
      <c r="H640" s="407"/>
      <c r="I640" s="407"/>
      <c r="J640" s="407"/>
      <c r="K640" s="407"/>
      <c r="L640" s="407"/>
      <c r="M640" s="605"/>
      <c r="N640" s="407"/>
      <c r="O640" s="407"/>
      <c r="P640" s="407"/>
      <c r="Q640" s="407"/>
      <c r="R640" s="407"/>
      <c r="S640" s="407"/>
      <c r="T640" s="407"/>
      <c r="U640" s="407"/>
      <c r="V640" s="407"/>
      <c r="W640" s="407"/>
      <c r="X640" s="407"/>
      <c r="Y640" s="407"/>
      <c r="Z640" s="407"/>
    </row>
    <row r="641" spans="1:26" ht="14.25" customHeight="1">
      <c r="A641" s="407"/>
      <c r="B641" s="407"/>
      <c r="C641" s="407"/>
      <c r="D641" s="407"/>
      <c r="E641" s="407"/>
      <c r="F641" s="407"/>
      <c r="G641" s="407"/>
      <c r="H641" s="407"/>
      <c r="I641" s="407"/>
      <c r="J641" s="407"/>
      <c r="K641" s="407"/>
      <c r="L641" s="407"/>
      <c r="M641" s="605"/>
      <c r="N641" s="407"/>
      <c r="O641" s="407"/>
      <c r="P641" s="407"/>
      <c r="Q641" s="407"/>
      <c r="R641" s="407"/>
      <c r="S641" s="407"/>
      <c r="T641" s="407"/>
      <c r="U641" s="407"/>
      <c r="V641" s="407"/>
      <c r="W641" s="407"/>
      <c r="X641" s="407"/>
      <c r="Y641" s="407"/>
      <c r="Z641" s="407"/>
    </row>
    <row r="642" spans="1:26" ht="14.25" customHeight="1">
      <c r="A642" s="407"/>
      <c r="B642" s="407"/>
      <c r="C642" s="407"/>
      <c r="D642" s="407"/>
      <c r="E642" s="407"/>
      <c r="F642" s="407"/>
      <c r="G642" s="407"/>
      <c r="H642" s="407"/>
      <c r="I642" s="407"/>
      <c r="J642" s="407"/>
      <c r="K642" s="407"/>
      <c r="L642" s="407"/>
      <c r="M642" s="605"/>
      <c r="N642" s="407"/>
      <c r="O642" s="407"/>
      <c r="P642" s="407"/>
      <c r="Q642" s="407"/>
      <c r="R642" s="407"/>
      <c r="S642" s="407"/>
      <c r="T642" s="407"/>
      <c r="U642" s="407"/>
      <c r="V642" s="407"/>
      <c r="W642" s="407"/>
      <c r="X642" s="407"/>
      <c r="Y642" s="407"/>
      <c r="Z642" s="407"/>
    </row>
    <row r="643" spans="1:26" ht="14.25" customHeight="1">
      <c r="A643" s="407"/>
      <c r="B643" s="407"/>
      <c r="C643" s="407"/>
      <c r="D643" s="407"/>
      <c r="E643" s="407"/>
      <c r="F643" s="407"/>
      <c r="G643" s="407"/>
      <c r="H643" s="407"/>
      <c r="I643" s="407"/>
      <c r="J643" s="407"/>
      <c r="K643" s="407"/>
      <c r="L643" s="407"/>
      <c r="M643" s="605"/>
      <c r="N643" s="407"/>
      <c r="O643" s="407"/>
      <c r="P643" s="407"/>
      <c r="Q643" s="407"/>
      <c r="R643" s="407"/>
      <c r="S643" s="407"/>
      <c r="T643" s="407"/>
      <c r="U643" s="407"/>
      <c r="V643" s="407"/>
      <c r="W643" s="407"/>
      <c r="X643" s="407"/>
      <c r="Y643" s="407"/>
      <c r="Z643" s="407"/>
    </row>
    <row r="644" spans="1:26" ht="14.25" customHeight="1">
      <c r="A644" s="407"/>
      <c r="B644" s="407"/>
      <c r="C644" s="407"/>
      <c r="D644" s="407"/>
      <c r="E644" s="407"/>
      <c r="F644" s="407"/>
      <c r="G644" s="407"/>
      <c r="H644" s="407"/>
      <c r="I644" s="407"/>
      <c r="J644" s="407"/>
      <c r="K644" s="407"/>
      <c r="L644" s="407"/>
      <c r="M644" s="605"/>
      <c r="N644" s="407"/>
      <c r="O644" s="407"/>
      <c r="P644" s="407"/>
      <c r="Q644" s="407"/>
      <c r="R644" s="407"/>
      <c r="S644" s="407"/>
      <c r="T644" s="407"/>
      <c r="U644" s="407"/>
      <c r="V644" s="407"/>
      <c r="W644" s="407"/>
      <c r="X644" s="407"/>
      <c r="Y644" s="407"/>
      <c r="Z644" s="407"/>
    </row>
    <row r="645" spans="1:26" ht="14.25" customHeight="1">
      <c r="A645" s="407"/>
      <c r="B645" s="407"/>
      <c r="C645" s="407"/>
      <c r="D645" s="407"/>
      <c r="E645" s="407"/>
      <c r="F645" s="407"/>
      <c r="G645" s="407"/>
      <c r="H645" s="407"/>
      <c r="I645" s="407"/>
      <c r="J645" s="407"/>
      <c r="K645" s="407"/>
      <c r="L645" s="407"/>
      <c r="M645" s="605"/>
      <c r="N645" s="407"/>
      <c r="O645" s="407"/>
      <c r="P645" s="407"/>
      <c r="Q645" s="407"/>
      <c r="R645" s="407"/>
      <c r="S645" s="407"/>
      <c r="T645" s="407"/>
      <c r="U645" s="407"/>
      <c r="V645" s="407"/>
      <c r="W645" s="407"/>
      <c r="X645" s="407"/>
      <c r="Y645" s="407"/>
      <c r="Z645" s="407"/>
    </row>
    <row r="646" spans="1:26" ht="14.25" customHeight="1">
      <c r="A646" s="407"/>
      <c r="B646" s="407"/>
      <c r="C646" s="407"/>
      <c r="D646" s="407"/>
      <c r="E646" s="407"/>
      <c r="F646" s="407"/>
      <c r="G646" s="407"/>
      <c r="H646" s="407"/>
      <c r="I646" s="407"/>
      <c r="J646" s="407"/>
      <c r="K646" s="407"/>
      <c r="L646" s="407"/>
      <c r="M646" s="605"/>
      <c r="N646" s="407"/>
      <c r="O646" s="407"/>
      <c r="P646" s="407"/>
      <c r="Q646" s="407"/>
      <c r="R646" s="407"/>
      <c r="S646" s="407"/>
      <c r="T646" s="407"/>
      <c r="U646" s="407"/>
      <c r="V646" s="407"/>
      <c r="W646" s="407"/>
      <c r="X646" s="407"/>
      <c r="Y646" s="407"/>
      <c r="Z646" s="407"/>
    </row>
    <row r="647" spans="1:26" ht="14.25" customHeight="1">
      <c r="A647" s="407"/>
      <c r="B647" s="407"/>
      <c r="C647" s="407"/>
      <c r="D647" s="407"/>
      <c r="E647" s="407"/>
      <c r="F647" s="407"/>
      <c r="G647" s="407"/>
      <c r="H647" s="407"/>
      <c r="I647" s="407"/>
      <c r="J647" s="407"/>
      <c r="K647" s="407"/>
      <c r="L647" s="407"/>
      <c r="M647" s="605"/>
      <c r="N647" s="407"/>
      <c r="O647" s="407"/>
      <c r="P647" s="407"/>
      <c r="Q647" s="407"/>
      <c r="R647" s="407"/>
      <c r="S647" s="407"/>
      <c r="T647" s="407"/>
      <c r="U647" s="407"/>
      <c r="V647" s="407"/>
      <c r="W647" s="407"/>
      <c r="X647" s="407"/>
      <c r="Y647" s="407"/>
      <c r="Z647" s="407"/>
    </row>
    <row r="648" spans="1:26" ht="14.25" customHeight="1">
      <c r="A648" s="407"/>
      <c r="B648" s="407"/>
      <c r="C648" s="407"/>
      <c r="D648" s="407"/>
      <c r="E648" s="407"/>
      <c r="F648" s="407"/>
      <c r="G648" s="407"/>
      <c r="H648" s="407"/>
      <c r="I648" s="407"/>
      <c r="J648" s="407"/>
      <c r="K648" s="407"/>
      <c r="L648" s="407"/>
      <c r="M648" s="605"/>
      <c r="N648" s="407"/>
      <c r="O648" s="407"/>
      <c r="P648" s="407"/>
      <c r="Q648" s="407"/>
      <c r="R648" s="407"/>
      <c r="S648" s="407"/>
      <c r="T648" s="407"/>
      <c r="U648" s="407"/>
      <c r="V648" s="407"/>
      <c r="W648" s="407"/>
      <c r="X648" s="407"/>
      <c r="Y648" s="407"/>
      <c r="Z648" s="407"/>
    </row>
    <row r="649" spans="1:26" ht="14.25" customHeight="1">
      <c r="A649" s="407"/>
      <c r="B649" s="407"/>
      <c r="C649" s="407"/>
      <c r="D649" s="407"/>
      <c r="E649" s="407"/>
      <c r="F649" s="407"/>
      <c r="G649" s="407"/>
      <c r="H649" s="407"/>
      <c r="I649" s="407"/>
      <c r="J649" s="407"/>
      <c r="K649" s="407"/>
      <c r="L649" s="407"/>
      <c r="M649" s="605"/>
      <c r="N649" s="407"/>
      <c r="O649" s="407"/>
      <c r="P649" s="407"/>
      <c r="Q649" s="407"/>
      <c r="R649" s="407"/>
      <c r="S649" s="407"/>
      <c r="T649" s="407"/>
      <c r="U649" s="407"/>
      <c r="V649" s="407"/>
      <c r="W649" s="407"/>
      <c r="X649" s="407"/>
      <c r="Y649" s="407"/>
      <c r="Z649" s="407"/>
    </row>
    <row r="650" spans="1:26" ht="14.25" customHeight="1">
      <c r="A650" s="407"/>
      <c r="B650" s="407"/>
      <c r="C650" s="407"/>
      <c r="D650" s="407"/>
      <c r="E650" s="407"/>
      <c r="F650" s="407"/>
      <c r="G650" s="407"/>
      <c r="H650" s="407"/>
      <c r="I650" s="407"/>
      <c r="J650" s="407"/>
      <c r="K650" s="407"/>
      <c r="L650" s="407"/>
      <c r="M650" s="605"/>
      <c r="N650" s="407"/>
      <c r="O650" s="407"/>
      <c r="P650" s="407"/>
      <c r="Q650" s="407"/>
      <c r="R650" s="407"/>
      <c r="S650" s="407"/>
      <c r="T650" s="407"/>
      <c r="U650" s="407"/>
      <c r="V650" s="407"/>
      <c r="W650" s="407"/>
      <c r="X650" s="407"/>
      <c r="Y650" s="407"/>
      <c r="Z650" s="407"/>
    </row>
    <row r="651" spans="1:26" ht="14.25" customHeight="1">
      <c r="A651" s="407"/>
      <c r="B651" s="407"/>
      <c r="C651" s="407"/>
      <c r="D651" s="407"/>
      <c r="E651" s="407"/>
      <c r="F651" s="407"/>
      <c r="G651" s="407"/>
      <c r="H651" s="407"/>
      <c r="I651" s="407"/>
      <c r="J651" s="407"/>
      <c r="K651" s="407"/>
      <c r="L651" s="407"/>
      <c r="M651" s="605"/>
      <c r="N651" s="407"/>
      <c r="O651" s="407"/>
      <c r="P651" s="407"/>
      <c r="Q651" s="407"/>
      <c r="R651" s="407"/>
      <c r="S651" s="407"/>
      <c r="T651" s="407"/>
      <c r="U651" s="407"/>
      <c r="V651" s="407"/>
      <c r="W651" s="407"/>
      <c r="X651" s="407"/>
      <c r="Y651" s="407"/>
      <c r="Z651" s="407"/>
    </row>
    <row r="652" spans="1:26" ht="14.25" customHeight="1">
      <c r="A652" s="407"/>
      <c r="B652" s="407"/>
      <c r="C652" s="407"/>
      <c r="D652" s="407"/>
      <c r="E652" s="407"/>
      <c r="F652" s="407"/>
      <c r="G652" s="407"/>
      <c r="H652" s="407"/>
      <c r="I652" s="407"/>
      <c r="J652" s="407"/>
      <c r="K652" s="407"/>
      <c r="L652" s="407"/>
      <c r="M652" s="605"/>
      <c r="N652" s="407"/>
      <c r="O652" s="407"/>
      <c r="P652" s="407"/>
      <c r="Q652" s="407"/>
      <c r="R652" s="407"/>
      <c r="S652" s="407"/>
      <c r="T652" s="407"/>
      <c r="U652" s="407"/>
      <c r="V652" s="407"/>
      <c r="W652" s="407"/>
      <c r="X652" s="407"/>
      <c r="Y652" s="407"/>
      <c r="Z652" s="407"/>
    </row>
    <row r="653" spans="1:26" ht="14.25" customHeight="1">
      <c r="A653" s="407"/>
      <c r="B653" s="407"/>
      <c r="C653" s="407"/>
      <c r="D653" s="407"/>
      <c r="E653" s="407"/>
      <c r="F653" s="407"/>
      <c r="G653" s="407"/>
      <c r="H653" s="407"/>
      <c r="I653" s="407"/>
      <c r="J653" s="407"/>
      <c r="K653" s="407"/>
      <c r="L653" s="407"/>
      <c r="M653" s="605"/>
      <c r="N653" s="407"/>
      <c r="O653" s="407"/>
      <c r="P653" s="407"/>
      <c r="Q653" s="407"/>
      <c r="R653" s="407"/>
      <c r="S653" s="407"/>
      <c r="T653" s="407"/>
      <c r="U653" s="407"/>
      <c r="V653" s="407"/>
      <c r="W653" s="407"/>
      <c r="X653" s="407"/>
      <c r="Y653" s="407"/>
      <c r="Z653" s="407"/>
    </row>
    <row r="654" spans="1:26" ht="14.25" customHeight="1">
      <c r="A654" s="407"/>
      <c r="B654" s="407"/>
      <c r="C654" s="407"/>
      <c r="D654" s="407"/>
      <c r="E654" s="407"/>
      <c r="F654" s="407"/>
      <c r="G654" s="407"/>
      <c r="H654" s="407"/>
      <c r="I654" s="407"/>
      <c r="J654" s="407"/>
      <c r="K654" s="407"/>
      <c r="L654" s="407"/>
      <c r="M654" s="605"/>
      <c r="N654" s="407"/>
      <c r="O654" s="407"/>
      <c r="P654" s="407"/>
      <c r="Q654" s="407"/>
      <c r="R654" s="407"/>
      <c r="S654" s="407"/>
      <c r="T654" s="407"/>
      <c r="U654" s="407"/>
      <c r="V654" s="407"/>
      <c r="W654" s="407"/>
      <c r="X654" s="407"/>
      <c r="Y654" s="407"/>
      <c r="Z654" s="407"/>
    </row>
    <row r="655" spans="1:26" ht="14.25" customHeight="1">
      <c r="A655" s="407"/>
      <c r="B655" s="407"/>
      <c r="C655" s="407"/>
      <c r="D655" s="407"/>
      <c r="E655" s="407"/>
      <c r="F655" s="407"/>
      <c r="G655" s="407"/>
      <c r="H655" s="407"/>
      <c r="I655" s="407"/>
      <c r="J655" s="407"/>
      <c r="K655" s="407"/>
      <c r="L655" s="407"/>
      <c r="M655" s="605"/>
      <c r="N655" s="407"/>
      <c r="O655" s="407"/>
      <c r="P655" s="407"/>
      <c r="Q655" s="407"/>
      <c r="R655" s="407"/>
      <c r="S655" s="407"/>
      <c r="T655" s="407"/>
      <c r="U655" s="407"/>
      <c r="V655" s="407"/>
      <c r="W655" s="407"/>
      <c r="X655" s="407"/>
      <c r="Y655" s="407"/>
      <c r="Z655" s="407"/>
    </row>
    <row r="656" spans="1:26" ht="14.25" customHeight="1">
      <c r="A656" s="407"/>
      <c r="B656" s="407"/>
      <c r="C656" s="407"/>
      <c r="D656" s="407"/>
      <c r="E656" s="407"/>
      <c r="F656" s="407"/>
      <c r="G656" s="407"/>
      <c r="H656" s="407"/>
      <c r="I656" s="407"/>
      <c r="J656" s="407"/>
      <c r="K656" s="407"/>
      <c r="L656" s="407"/>
      <c r="M656" s="605"/>
      <c r="N656" s="407"/>
      <c r="O656" s="407"/>
      <c r="P656" s="407"/>
      <c r="Q656" s="407"/>
      <c r="R656" s="407"/>
      <c r="S656" s="407"/>
      <c r="T656" s="407"/>
      <c r="U656" s="407"/>
      <c r="V656" s="407"/>
      <c r="W656" s="407"/>
      <c r="X656" s="407"/>
      <c r="Y656" s="407"/>
      <c r="Z656" s="407"/>
    </row>
    <row r="657" spans="1:26" ht="14.25" customHeight="1">
      <c r="A657" s="407"/>
      <c r="B657" s="407"/>
      <c r="C657" s="407"/>
      <c r="D657" s="407"/>
      <c r="E657" s="407"/>
      <c r="F657" s="407"/>
      <c r="G657" s="407"/>
      <c r="H657" s="407"/>
      <c r="I657" s="407"/>
      <c r="J657" s="407"/>
      <c r="K657" s="407"/>
      <c r="L657" s="407"/>
      <c r="M657" s="605"/>
      <c r="N657" s="407"/>
      <c r="O657" s="407"/>
      <c r="P657" s="407"/>
      <c r="Q657" s="407"/>
      <c r="R657" s="407"/>
      <c r="S657" s="407"/>
      <c r="T657" s="407"/>
      <c r="U657" s="407"/>
      <c r="V657" s="407"/>
      <c r="W657" s="407"/>
      <c r="X657" s="407"/>
      <c r="Y657" s="407"/>
      <c r="Z657" s="407"/>
    </row>
    <row r="658" spans="1:26" ht="14.25" customHeight="1">
      <c r="A658" s="407"/>
      <c r="B658" s="407"/>
      <c r="C658" s="407"/>
      <c r="D658" s="407"/>
      <c r="E658" s="407"/>
      <c r="F658" s="407"/>
      <c r="G658" s="407"/>
      <c r="H658" s="407"/>
      <c r="I658" s="407"/>
      <c r="J658" s="407"/>
      <c r="K658" s="407"/>
      <c r="L658" s="407"/>
      <c r="M658" s="605"/>
      <c r="N658" s="407"/>
      <c r="O658" s="407"/>
      <c r="P658" s="407"/>
      <c r="Q658" s="407"/>
      <c r="R658" s="407"/>
      <c r="S658" s="407"/>
      <c r="T658" s="407"/>
      <c r="U658" s="407"/>
      <c r="V658" s="407"/>
      <c r="W658" s="407"/>
      <c r="X658" s="407"/>
      <c r="Y658" s="407"/>
      <c r="Z658" s="407"/>
    </row>
    <row r="659" spans="1:26" ht="14.25" customHeight="1">
      <c r="A659" s="407"/>
      <c r="B659" s="407"/>
      <c r="C659" s="407"/>
      <c r="D659" s="407"/>
      <c r="E659" s="407"/>
      <c r="F659" s="407"/>
      <c r="G659" s="407"/>
      <c r="H659" s="407"/>
      <c r="I659" s="407"/>
      <c r="J659" s="407"/>
      <c r="K659" s="407"/>
      <c r="L659" s="407"/>
      <c r="M659" s="605"/>
      <c r="N659" s="407"/>
      <c r="O659" s="407"/>
      <c r="P659" s="407"/>
      <c r="Q659" s="407"/>
      <c r="R659" s="407"/>
      <c r="S659" s="407"/>
      <c r="T659" s="407"/>
      <c r="U659" s="407"/>
      <c r="V659" s="407"/>
      <c r="W659" s="407"/>
      <c r="X659" s="407"/>
      <c r="Y659" s="407"/>
      <c r="Z659" s="407"/>
    </row>
    <row r="660" spans="1:26" ht="14.25" customHeight="1">
      <c r="A660" s="407"/>
      <c r="B660" s="407"/>
      <c r="C660" s="407"/>
      <c r="D660" s="407"/>
      <c r="E660" s="407"/>
      <c r="F660" s="407"/>
      <c r="G660" s="407"/>
      <c r="H660" s="407"/>
      <c r="I660" s="407"/>
      <c r="J660" s="407"/>
      <c r="K660" s="407"/>
      <c r="L660" s="407"/>
      <c r="M660" s="605"/>
      <c r="N660" s="407"/>
      <c r="O660" s="407"/>
      <c r="P660" s="407"/>
      <c r="Q660" s="407"/>
      <c r="R660" s="407"/>
      <c r="S660" s="407"/>
      <c r="T660" s="407"/>
      <c r="U660" s="407"/>
      <c r="V660" s="407"/>
      <c r="W660" s="407"/>
      <c r="X660" s="407"/>
      <c r="Y660" s="407"/>
      <c r="Z660" s="407"/>
    </row>
    <row r="661" spans="1:26" ht="14.25" customHeight="1">
      <c r="A661" s="407"/>
      <c r="B661" s="407"/>
      <c r="C661" s="407"/>
      <c r="D661" s="407"/>
      <c r="E661" s="407"/>
      <c r="F661" s="407"/>
      <c r="G661" s="407"/>
      <c r="H661" s="407"/>
      <c r="I661" s="407"/>
      <c r="J661" s="407"/>
      <c r="K661" s="407"/>
      <c r="L661" s="407"/>
      <c r="M661" s="605"/>
      <c r="N661" s="407"/>
      <c r="O661" s="407"/>
      <c r="P661" s="407"/>
      <c r="Q661" s="407"/>
      <c r="R661" s="407"/>
      <c r="S661" s="407"/>
      <c r="T661" s="407"/>
      <c r="U661" s="407"/>
      <c r="V661" s="407"/>
      <c r="W661" s="407"/>
      <c r="X661" s="407"/>
      <c r="Y661" s="407"/>
      <c r="Z661" s="407"/>
    </row>
    <row r="662" spans="1:26" ht="14.25" customHeight="1">
      <c r="A662" s="407"/>
      <c r="B662" s="407"/>
      <c r="C662" s="407"/>
      <c r="D662" s="407"/>
      <c r="E662" s="407"/>
      <c r="F662" s="407"/>
      <c r="G662" s="407"/>
      <c r="H662" s="407"/>
      <c r="I662" s="407"/>
      <c r="J662" s="407"/>
      <c r="K662" s="407"/>
      <c r="L662" s="407"/>
      <c r="M662" s="605"/>
      <c r="N662" s="407"/>
      <c r="O662" s="407"/>
      <c r="P662" s="407"/>
      <c r="Q662" s="407"/>
      <c r="R662" s="407"/>
      <c r="S662" s="407"/>
      <c r="T662" s="407"/>
      <c r="U662" s="407"/>
      <c r="V662" s="407"/>
      <c r="W662" s="407"/>
      <c r="X662" s="407"/>
      <c r="Y662" s="407"/>
      <c r="Z662" s="407"/>
    </row>
    <row r="663" spans="1:26" ht="14.25" customHeight="1">
      <c r="A663" s="407"/>
      <c r="B663" s="407"/>
      <c r="C663" s="407"/>
      <c r="D663" s="407"/>
      <c r="E663" s="407"/>
      <c r="F663" s="407"/>
      <c r="G663" s="407"/>
      <c r="H663" s="407"/>
      <c r="I663" s="407"/>
      <c r="J663" s="407"/>
      <c r="K663" s="407"/>
      <c r="L663" s="407"/>
      <c r="M663" s="605"/>
      <c r="N663" s="407"/>
      <c r="O663" s="407"/>
      <c r="P663" s="407"/>
      <c r="Q663" s="407"/>
      <c r="R663" s="407"/>
      <c r="S663" s="407"/>
      <c r="T663" s="407"/>
      <c r="U663" s="407"/>
      <c r="V663" s="407"/>
      <c r="W663" s="407"/>
      <c r="X663" s="407"/>
      <c r="Y663" s="407"/>
      <c r="Z663" s="407"/>
    </row>
    <row r="664" spans="1:26" ht="14.25" customHeight="1">
      <c r="A664" s="407"/>
      <c r="B664" s="407"/>
      <c r="C664" s="407"/>
      <c r="D664" s="407"/>
      <c r="E664" s="407"/>
      <c r="F664" s="407"/>
      <c r="G664" s="407"/>
      <c r="H664" s="407"/>
      <c r="I664" s="407"/>
      <c r="J664" s="407"/>
      <c r="K664" s="407"/>
      <c r="L664" s="407"/>
      <c r="M664" s="605"/>
      <c r="N664" s="407"/>
      <c r="O664" s="407"/>
      <c r="P664" s="407"/>
      <c r="Q664" s="407"/>
      <c r="R664" s="407"/>
      <c r="S664" s="407"/>
      <c r="T664" s="407"/>
      <c r="U664" s="407"/>
      <c r="V664" s="407"/>
      <c r="W664" s="407"/>
      <c r="X664" s="407"/>
      <c r="Y664" s="407"/>
      <c r="Z664" s="407"/>
    </row>
    <row r="665" spans="1:26" ht="14.25" customHeight="1">
      <c r="A665" s="407"/>
      <c r="B665" s="407"/>
      <c r="C665" s="407"/>
      <c r="D665" s="407"/>
      <c r="E665" s="407"/>
      <c r="F665" s="407"/>
      <c r="G665" s="407"/>
      <c r="H665" s="407"/>
      <c r="I665" s="407"/>
      <c r="J665" s="407"/>
      <c r="K665" s="407"/>
      <c r="L665" s="407"/>
      <c r="M665" s="605"/>
      <c r="N665" s="407"/>
      <c r="O665" s="407"/>
      <c r="P665" s="407"/>
      <c r="Q665" s="407"/>
      <c r="R665" s="407"/>
      <c r="S665" s="407"/>
      <c r="T665" s="407"/>
      <c r="U665" s="407"/>
      <c r="V665" s="407"/>
      <c r="W665" s="407"/>
      <c r="X665" s="407"/>
      <c r="Y665" s="407"/>
      <c r="Z665" s="407"/>
    </row>
    <row r="666" spans="1:26" ht="14.25" customHeight="1">
      <c r="A666" s="407"/>
      <c r="B666" s="407"/>
      <c r="C666" s="407"/>
      <c r="D666" s="407"/>
      <c r="E666" s="407"/>
      <c r="F666" s="407"/>
      <c r="G666" s="407"/>
      <c r="H666" s="407"/>
      <c r="I666" s="407"/>
      <c r="J666" s="407"/>
      <c r="K666" s="407"/>
      <c r="L666" s="407"/>
      <c r="M666" s="605"/>
      <c r="N666" s="407"/>
      <c r="O666" s="407"/>
      <c r="P666" s="407"/>
      <c r="Q666" s="407"/>
      <c r="R666" s="407"/>
      <c r="S666" s="407"/>
      <c r="T666" s="407"/>
      <c r="U666" s="407"/>
      <c r="V666" s="407"/>
      <c r="W666" s="407"/>
      <c r="X666" s="407"/>
      <c r="Y666" s="407"/>
      <c r="Z666" s="407"/>
    </row>
    <row r="667" spans="1:26" ht="14.25" customHeight="1">
      <c r="A667" s="407"/>
      <c r="B667" s="407"/>
      <c r="C667" s="407"/>
      <c r="D667" s="407"/>
      <c r="E667" s="407"/>
      <c r="F667" s="407"/>
      <c r="G667" s="407"/>
      <c r="H667" s="407"/>
      <c r="I667" s="407"/>
      <c r="J667" s="407"/>
      <c r="K667" s="407"/>
      <c r="L667" s="407"/>
      <c r="M667" s="605"/>
      <c r="N667" s="407"/>
      <c r="O667" s="407"/>
      <c r="P667" s="407"/>
      <c r="Q667" s="407"/>
      <c r="R667" s="407"/>
      <c r="S667" s="407"/>
      <c r="T667" s="407"/>
      <c r="U667" s="407"/>
      <c r="V667" s="407"/>
      <c r="W667" s="407"/>
      <c r="X667" s="407"/>
      <c r="Y667" s="407"/>
      <c r="Z667" s="407"/>
    </row>
    <row r="668" spans="1:26" ht="14.25" customHeight="1">
      <c r="A668" s="407"/>
      <c r="B668" s="407"/>
      <c r="C668" s="407"/>
      <c r="D668" s="407"/>
      <c r="E668" s="407"/>
      <c r="F668" s="407"/>
      <c r="G668" s="407"/>
      <c r="H668" s="407"/>
      <c r="I668" s="407"/>
      <c r="J668" s="407"/>
      <c r="K668" s="407"/>
      <c r="L668" s="407"/>
      <c r="M668" s="605"/>
      <c r="N668" s="407"/>
      <c r="O668" s="407"/>
      <c r="P668" s="407"/>
      <c r="Q668" s="407"/>
      <c r="R668" s="407"/>
      <c r="S668" s="407"/>
      <c r="T668" s="407"/>
      <c r="U668" s="407"/>
      <c r="V668" s="407"/>
      <c r="W668" s="407"/>
      <c r="X668" s="407"/>
      <c r="Y668" s="407"/>
      <c r="Z668" s="407"/>
    </row>
    <row r="669" spans="1:26" ht="14.25" customHeight="1">
      <c r="A669" s="407"/>
      <c r="B669" s="407"/>
      <c r="C669" s="407"/>
      <c r="D669" s="407"/>
      <c r="E669" s="407"/>
      <c r="F669" s="407"/>
      <c r="G669" s="407"/>
      <c r="H669" s="407"/>
      <c r="I669" s="407"/>
      <c r="J669" s="407"/>
      <c r="K669" s="407"/>
      <c r="L669" s="407"/>
      <c r="M669" s="605"/>
      <c r="N669" s="407"/>
      <c r="O669" s="407"/>
      <c r="P669" s="407"/>
      <c r="Q669" s="407"/>
      <c r="R669" s="407"/>
      <c r="S669" s="407"/>
      <c r="T669" s="407"/>
      <c r="U669" s="407"/>
      <c r="V669" s="407"/>
      <c r="W669" s="407"/>
      <c r="X669" s="407"/>
      <c r="Y669" s="407"/>
      <c r="Z669" s="407"/>
    </row>
    <row r="670" spans="1:26" ht="14.25" customHeight="1">
      <c r="A670" s="407"/>
      <c r="B670" s="407"/>
      <c r="C670" s="407"/>
      <c r="D670" s="407"/>
      <c r="E670" s="407"/>
      <c r="F670" s="407"/>
      <c r="G670" s="407"/>
      <c r="H670" s="407"/>
      <c r="I670" s="407"/>
      <c r="J670" s="407"/>
      <c r="K670" s="407"/>
      <c r="L670" s="407"/>
      <c r="M670" s="605"/>
      <c r="N670" s="407"/>
      <c r="O670" s="407"/>
      <c r="P670" s="407"/>
      <c r="Q670" s="407"/>
      <c r="R670" s="407"/>
      <c r="S670" s="407"/>
      <c r="T670" s="407"/>
      <c r="U670" s="407"/>
      <c r="V670" s="407"/>
      <c r="W670" s="407"/>
      <c r="X670" s="407"/>
      <c r="Y670" s="407"/>
      <c r="Z670" s="407"/>
    </row>
    <row r="671" spans="1:26" ht="14.25" customHeight="1">
      <c r="A671" s="407"/>
      <c r="B671" s="407"/>
      <c r="C671" s="407"/>
      <c r="D671" s="407"/>
      <c r="E671" s="407"/>
      <c r="F671" s="407"/>
      <c r="G671" s="407"/>
      <c r="H671" s="407"/>
      <c r="I671" s="407"/>
      <c r="J671" s="407"/>
      <c r="K671" s="407"/>
      <c r="L671" s="407"/>
      <c r="M671" s="605"/>
      <c r="N671" s="407"/>
      <c r="O671" s="407"/>
      <c r="P671" s="407"/>
      <c r="Q671" s="407"/>
      <c r="R671" s="407"/>
      <c r="S671" s="407"/>
      <c r="T671" s="407"/>
      <c r="U671" s="407"/>
      <c r="V671" s="407"/>
      <c r="W671" s="407"/>
      <c r="X671" s="407"/>
      <c r="Y671" s="407"/>
      <c r="Z671" s="407"/>
    </row>
    <row r="672" spans="1:26" ht="14.25" customHeight="1">
      <c r="A672" s="407"/>
      <c r="B672" s="407"/>
      <c r="C672" s="407"/>
      <c r="D672" s="407"/>
      <c r="E672" s="407"/>
      <c r="F672" s="407"/>
      <c r="G672" s="407"/>
      <c r="H672" s="407"/>
      <c r="I672" s="407"/>
      <c r="J672" s="407"/>
      <c r="K672" s="407"/>
      <c r="L672" s="407"/>
      <c r="M672" s="605"/>
      <c r="N672" s="407"/>
      <c r="O672" s="407"/>
      <c r="P672" s="407"/>
      <c r="Q672" s="407"/>
      <c r="R672" s="407"/>
      <c r="S672" s="407"/>
      <c r="T672" s="407"/>
      <c r="U672" s="407"/>
      <c r="V672" s="407"/>
      <c r="W672" s="407"/>
      <c r="X672" s="407"/>
      <c r="Y672" s="407"/>
      <c r="Z672" s="407"/>
    </row>
    <row r="673" spans="1:26" ht="14.25" customHeight="1">
      <c r="A673" s="407"/>
      <c r="B673" s="407"/>
      <c r="C673" s="407"/>
      <c r="D673" s="407"/>
      <c r="E673" s="407"/>
      <c r="F673" s="407"/>
      <c r="G673" s="407"/>
      <c r="H673" s="407"/>
      <c r="I673" s="407"/>
      <c r="J673" s="407"/>
      <c r="K673" s="407"/>
      <c r="L673" s="407"/>
      <c r="M673" s="605"/>
      <c r="N673" s="407"/>
      <c r="O673" s="407"/>
      <c r="P673" s="407"/>
      <c r="Q673" s="407"/>
      <c r="R673" s="407"/>
      <c r="S673" s="407"/>
      <c r="T673" s="407"/>
      <c r="U673" s="407"/>
      <c r="V673" s="407"/>
      <c r="W673" s="407"/>
      <c r="X673" s="407"/>
      <c r="Y673" s="407"/>
      <c r="Z673" s="407"/>
    </row>
    <row r="674" spans="1:26" ht="14.25" customHeight="1">
      <c r="A674" s="407"/>
      <c r="B674" s="407"/>
      <c r="C674" s="407"/>
      <c r="D674" s="407"/>
      <c r="E674" s="407"/>
      <c r="F674" s="407"/>
      <c r="G674" s="407"/>
      <c r="H674" s="407"/>
      <c r="I674" s="407"/>
      <c r="J674" s="407"/>
      <c r="K674" s="407"/>
      <c r="L674" s="407"/>
      <c r="M674" s="605"/>
      <c r="N674" s="407"/>
      <c r="O674" s="407"/>
      <c r="P674" s="407"/>
      <c r="Q674" s="407"/>
      <c r="R674" s="407"/>
      <c r="S674" s="407"/>
      <c r="T674" s="407"/>
      <c r="U674" s="407"/>
      <c r="V674" s="407"/>
      <c r="W674" s="407"/>
      <c r="X674" s="407"/>
      <c r="Y674" s="407"/>
      <c r="Z674" s="407"/>
    </row>
    <row r="675" spans="1:26" ht="14.25" customHeight="1">
      <c r="A675" s="407"/>
      <c r="B675" s="407"/>
      <c r="C675" s="407"/>
      <c r="D675" s="407"/>
      <c r="E675" s="407"/>
      <c r="F675" s="407"/>
      <c r="G675" s="407"/>
      <c r="H675" s="407"/>
      <c r="I675" s="407"/>
      <c r="J675" s="407"/>
      <c r="K675" s="407"/>
      <c r="L675" s="407"/>
      <c r="M675" s="605"/>
      <c r="N675" s="407"/>
      <c r="O675" s="407"/>
      <c r="P675" s="407"/>
      <c r="Q675" s="407"/>
      <c r="R675" s="407"/>
      <c r="S675" s="407"/>
      <c r="T675" s="407"/>
      <c r="U675" s="407"/>
      <c r="V675" s="407"/>
      <c r="W675" s="407"/>
      <c r="X675" s="407"/>
      <c r="Y675" s="407"/>
      <c r="Z675" s="407"/>
    </row>
    <row r="676" spans="1:26" ht="14.25" customHeight="1">
      <c r="A676" s="407"/>
      <c r="B676" s="407"/>
      <c r="C676" s="407"/>
      <c r="D676" s="407"/>
      <c r="E676" s="407"/>
      <c r="F676" s="407"/>
      <c r="G676" s="407"/>
      <c r="H676" s="407"/>
      <c r="I676" s="407"/>
      <c r="J676" s="407"/>
      <c r="K676" s="407"/>
      <c r="L676" s="407"/>
      <c r="M676" s="605"/>
      <c r="N676" s="407"/>
      <c r="O676" s="407"/>
      <c r="P676" s="407"/>
      <c r="Q676" s="407"/>
      <c r="R676" s="407"/>
      <c r="S676" s="407"/>
      <c r="T676" s="407"/>
      <c r="U676" s="407"/>
      <c r="V676" s="407"/>
      <c r="W676" s="407"/>
      <c r="X676" s="407"/>
      <c r="Y676" s="407"/>
      <c r="Z676" s="407"/>
    </row>
    <row r="677" spans="1:26" ht="14.25" customHeight="1">
      <c r="A677" s="407"/>
      <c r="B677" s="407"/>
      <c r="C677" s="407"/>
      <c r="D677" s="407"/>
      <c r="E677" s="407"/>
      <c r="F677" s="407"/>
      <c r="G677" s="407"/>
      <c r="H677" s="407"/>
      <c r="I677" s="407"/>
      <c r="J677" s="407"/>
      <c r="K677" s="407"/>
      <c r="L677" s="407"/>
      <c r="M677" s="605"/>
      <c r="N677" s="407"/>
      <c r="O677" s="407"/>
      <c r="P677" s="407"/>
      <c r="Q677" s="407"/>
      <c r="R677" s="407"/>
      <c r="S677" s="407"/>
      <c r="T677" s="407"/>
      <c r="U677" s="407"/>
      <c r="V677" s="407"/>
      <c r="W677" s="407"/>
      <c r="X677" s="407"/>
      <c r="Y677" s="407"/>
      <c r="Z677" s="407"/>
    </row>
    <row r="678" spans="1:26" ht="14.25" customHeight="1">
      <c r="A678" s="407"/>
      <c r="B678" s="407"/>
      <c r="C678" s="407"/>
      <c r="D678" s="407"/>
      <c r="E678" s="407"/>
      <c r="F678" s="407"/>
      <c r="G678" s="407"/>
      <c r="H678" s="407"/>
      <c r="I678" s="407"/>
      <c r="J678" s="407"/>
      <c r="K678" s="407"/>
      <c r="L678" s="407"/>
      <c r="M678" s="605"/>
      <c r="N678" s="407"/>
      <c r="O678" s="407"/>
      <c r="P678" s="407"/>
      <c r="Q678" s="407"/>
      <c r="R678" s="407"/>
      <c r="S678" s="407"/>
      <c r="T678" s="407"/>
      <c r="U678" s="407"/>
      <c r="V678" s="407"/>
      <c r="W678" s="407"/>
      <c r="X678" s="407"/>
      <c r="Y678" s="407"/>
      <c r="Z678" s="407"/>
    </row>
    <row r="679" spans="1:26" ht="14.25" customHeight="1">
      <c r="A679" s="407"/>
      <c r="B679" s="407"/>
      <c r="C679" s="407"/>
      <c r="D679" s="407"/>
      <c r="E679" s="407"/>
      <c r="F679" s="407"/>
      <c r="G679" s="407"/>
      <c r="H679" s="407"/>
      <c r="I679" s="407"/>
      <c r="J679" s="407"/>
      <c r="K679" s="407"/>
      <c r="L679" s="407"/>
      <c r="M679" s="605"/>
      <c r="N679" s="407"/>
      <c r="O679" s="407"/>
      <c r="P679" s="407"/>
      <c r="Q679" s="407"/>
      <c r="R679" s="407"/>
      <c r="S679" s="407"/>
      <c r="T679" s="407"/>
      <c r="U679" s="407"/>
      <c r="V679" s="407"/>
      <c r="W679" s="407"/>
      <c r="X679" s="407"/>
      <c r="Y679" s="407"/>
      <c r="Z679" s="407"/>
    </row>
    <row r="680" spans="1:26" ht="14.25" customHeight="1">
      <c r="A680" s="407"/>
      <c r="B680" s="407"/>
      <c r="C680" s="407"/>
      <c r="D680" s="407"/>
      <c r="E680" s="407"/>
      <c r="F680" s="407"/>
      <c r="G680" s="407"/>
      <c r="H680" s="407"/>
      <c r="I680" s="407"/>
      <c r="J680" s="407"/>
      <c r="K680" s="407"/>
      <c r="L680" s="407"/>
      <c r="M680" s="605"/>
      <c r="N680" s="407"/>
      <c r="O680" s="407"/>
      <c r="P680" s="407"/>
      <c r="Q680" s="407"/>
      <c r="R680" s="407"/>
      <c r="S680" s="407"/>
      <c r="T680" s="407"/>
      <c r="U680" s="407"/>
      <c r="V680" s="407"/>
      <c r="W680" s="407"/>
      <c r="X680" s="407"/>
      <c r="Y680" s="407"/>
      <c r="Z680" s="407"/>
    </row>
    <row r="681" spans="1:26" ht="14.25" customHeight="1">
      <c r="A681" s="407"/>
      <c r="B681" s="407"/>
      <c r="C681" s="407"/>
      <c r="D681" s="407"/>
      <c r="E681" s="407"/>
      <c r="F681" s="407"/>
      <c r="G681" s="407"/>
      <c r="H681" s="407"/>
      <c r="I681" s="407"/>
      <c r="J681" s="407"/>
      <c r="K681" s="407"/>
      <c r="L681" s="407"/>
      <c r="M681" s="605"/>
      <c r="N681" s="407"/>
      <c r="O681" s="407"/>
      <c r="P681" s="407"/>
      <c r="Q681" s="407"/>
      <c r="R681" s="407"/>
      <c r="S681" s="407"/>
      <c r="T681" s="407"/>
      <c r="U681" s="407"/>
      <c r="V681" s="407"/>
      <c r="W681" s="407"/>
      <c r="X681" s="407"/>
      <c r="Y681" s="407"/>
      <c r="Z681" s="407"/>
    </row>
    <row r="682" spans="1:26" ht="14.25" customHeight="1">
      <c r="A682" s="407"/>
      <c r="B682" s="407"/>
      <c r="C682" s="407"/>
      <c r="D682" s="407"/>
      <c r="E682" s="407"/>
      <c r="F682" s="407"/>
      <c r="G682" s="407"/>
      <c r="H682" s="407"/>
      <c r="I682" s="407"/>
      <c r="J682" s="407"/>
      <c r="K682" s="407"/>
      <c r="L682" s="407"/>
      <c r="M682" s="605"/>
      <c r="N682" s="407"/>
      <c r="O682" s="407"/>
      <c r="P682" s="407"/>
      <c r="Q682" s="407"/>
      <c r="R682" s="407"/>
      <c r="S682" s="407"/>
      <c r="T682" s="407"/>
      <c r="U682" s="407"/>
      <c r="V682" s="407"/>
      <c r="W682" s="407"/>
      <c r="X682" s="407"/>
      <c r="Y682" s="407"/>
      <c r="Z682" s="407"/>
    </row>
    <row r="683" spans="1:26" ht="14.25" customHeight="1">
      <c r="A683" s="407"/>
      <c r="B683" s="407"/>
      <c r="C683" s="407"/>
      <c r="D683" s="407"/>
      <c r="E683" s="407"/>
      <c r="F683" s="407"/>
      <c r="G683" s="407"/>
      <c r="H683" s="407"/>
      <c r="I683" s="407"/>
      <c r="J683" s="407"/>
      <c r="K683" s="407"/>
      <c r="L683" s="407"/>
      <c r="M683" s="605"/>
      <c r="N683" s="407"/>
      <c r="O683" s="407"/>
      <c r="P683" s="407"/>
      <c r="Q683" s="407"/>
      <c r="R683" s="407"/>
      <c r="S683" s="407"/>
      <c r="T683" s="407"/>
      <c r="U683" s="407"/>
      <c r="V683" s="407"/>
      <c r="W683" s="407"/>
      <c r="X683" s="407"/>
      <c r="Y683" s="407"/>
      <c r="Z683" s="407"/>
    </row>
    <row r="684" spans="1:26" ht="14.25" customHeight="1">
      <c r="A684" s="407"/>
      <c r="B684" s="407"/>
      <c r="C684" s="407"/>
      <c r="D684" s="407"/>
      <c r="E684" s="407"/>
      <c r="F684" s="407"/>
      <c r="G684" s="407"/>
      <c r="H684" s="407"/>
      <c r="I684" s="407"/>
      <c r="J684" s="407"/>
      <c r="K684" s="407"/>
      <c r="L684" s="407"/>
      <c r="M684" s="605"/>
      <c r="N684" s="407"/>
      <c r="O684" s="407"/>
      <c r="P684" s="407"/>
      <c r="Q684" s="407"/>
      <c r="R684" s="407"/>
      <c r="S684" s="407"/>
      <c r="T684" s="407"/>
      <c r="U684" s="407"/>
      <c r="V684" s="407"/>
      <c r="W684" s="407"/>
      <c r="X684" s="407"/>
      <c r="Y684" s="407"/>
      <c r="Z684" s="407"/>
    </row>
    <row r="685" spans="1:26" ht="14.25" customHeight="1">
      <c r="A685" s="407"/>
      <c r="B685" s="407"/>
      <c r="C685" s="407"/>
      <c r="D685" s="407"/>
      <c r="E685" s="407"/>
      <c r="F685" s="407"/>
      <c r="G685" s="407"/>
      <c r="H685" s="407"/>
      <c r="I685" s="407"/>
      <c r="J685" s="407"/>
      <c r="K685" s="407"/>
      <c r="L685" s="407"/>
      <c r="M685" s="605"/>
      <c r="N685" s="407"/>
      <c r="O685" s="407"/>
      <c r="P685" s="407"/>
      <c r="Q685" s="407"/>
      <c r="R685" s="407"/>
      <c r="S685" s="407"/>
      <c r="T685" s="407"/>
      <c r="U685" s="407"/>
      <c r="V685" s="407"/>
      <c r="W685" s="407"/>
      <c r="X685" s="407"/>
      <c r="Y685" s="407"/>
      <c r="Z685" s="407"/>
    </row>
    <row r="686" spans="1:26" ht="14.25" customHeight="1">
      <c r="A686" s="407"/>
      <c r="B686" s="407"/>
      <c r="C686" s="407"/>
      <c r="D686" s="407"/>
      <c r="E686" s="407"/>
      <c r="F686" s="407"/>
      <c r="G686" s="407"/>
      <c r="H686" s="407"/>
      <c r="I686" s="407"/>
      <c r="J686" s="407"/>
      <c r="K686" s="407"/>
      <c r="L686" s="407"/>
      <c r="M686" s="605"/>
      <c r="N686" s="407"/>
      <c r="O686" s="407"/>
      <c r="P686" s="407"/>
      <c r="Q686" s="407"/>
      <c r="R686" s="407"/>
      <c r="S686" s="407"/>
      <c r="T686" s="407"/>
      <c r="U686" s="407"/>
      <c r="V686" s="407"/>
      <c r="W686" s="407"/>
      <c r="X686" s="407"/>
      <c r="Y686" s="407"/>
      <c r="Z686" s="407"/>
    </row>
    <row r="687" spans="1:26" ht="14.25" customHeight="1">
      <c r="A687" s="407"/>
      <c r="B687" s="407"/>
      <c r="C687" s="407"/>
      <c r="D687" s="407"/>
      <c r="E687" s="407"/>
      <c r="F687" s="407"/>
      <c r="G687" s="407"/>
      <c r="H687" s="407"/>
      <c r="I687" s="407"/>
      <c r="J687" s="407"/>
      <c r="K687" s="407"/>
      <c r="L687" s="407"/>
      <c r="M687" s="605"/>
      <c r="N687" s="407"/>
      <c r="O687" s="407"/>
      <c r="P687" s="407"/>
      <c r="Q687" s="407"/>
      <c r="R687" s="407"/>
      <c r="S687" s="407"/>
      <c r="T687" s="407"/>
      <c r="U687" s="407"/>
      <c r="V687" s="407"/>
      <c r="W687" s="407"/>
      <c r="X687" s="407"/>
      <c r="Y687" s="407"/>
      <c r="Z687" s="407"/>
    </row>
    <row r="688" spans="1:26" ht="14.25" customHeight="1">
      <c r="A688" s="407"/>
      <c r="B688" s="407"/>
      <c r="C688" s="407"/>
      <c r="D688" s="407"/>
      <c r="E688" s="407"/>
      <c r="F688" s="407"/>
      <c r="G688" s="407"/>
      <c r="H688" s="407"/>
      <c r="I688" s="407"/>
      <c r="J688" s="407"/>
      <c r="K688" s="407"/>
      <c r="L688" s="407"/>
      <c r="M688" s="605"/>
      <c r="N688" s="407"/>
      <c r="O688" s="407"/>
      <c r="P688" s="407"/>
      <c r="Q688" s="407"/>
      <c r="R688" s="407"/>
      <c r="S688" s="407"/>
      <c r="T688" s="407"/>
      <c r="U688" s="407"/>
      <c r="V688" s="407"/>
      <c r="W688" s="407"/>
      <c r="X688" s="407"/>
      <c r="Y688" s="407"/>
      <c r="Z688" s="407"/>
    </row>
    <row r="689" spans="1:26" ht="14.25" customHeight="1">
      <c r="A689" s="407"/>
      <c r="B689" s="407"/>
      <c r="C689" s="407"/>
      <c r="D689" s="407"/>
      <c r="E689" s="407"/>
      <c r="F689" s="407"/>
      <c r="G689" s="407"/>
      <c r="H689" s="407"/>
      <c r="I689" s="407"/>
      <c r="J689" s="407"/>
      <c r="K689" s="407"/>
      <c r="L689" s="407"/>
      <c r="M689" s="605"/>
      <c r="N689" s="407"/>
      <c r="O689" s="407"/>
      <c r="P689" s="407"/>
      <c r="Q689" s="407"/>
      <c r="R689" s="407"/>
      <c r="S689" s="407"/>
      <c r="T689" s="407"/>
      <c r="U689" s="407"/>
      <c r="V689" s="407"/>
      <c r="W689" s="407"/>
      <c r="X689" s="407"/>
      <c r="Y689" s="407"/>
      <c r="Z689" s="407"/>
    </row>
    <row r="690" spans="1:26" ht="14.25" customHeight="1">
      <c r="A690" s="407"/>
      <c r="B690" s="407"/>
      <c r="C690" s="407"/>
      <c r="D690" s="407"/>
      <c r="E690" s="407"/>
      <c r="F690" s="407"/>
      <c r="G690" s="407"/>
      <c r="H690" s="407"/>
      <c r="I690" s="407"/>
      <c r="J690" s="407"/>
      <c r="K690" s="407"/>
      <c r="L690" s="407"/>
      <c r="M690" s="605"/>
      <c r="N690" s="407"/>
      <c r="O690" s="407"/>
      <c r="P690" s="407"/>
      <c r="Q690" s="407"/>
      <c r="R690" s="407"/>
      <c r="S690" s="407"/>
      <c r="T690" s="407"/>
      <c r="U690" s="407"/>
      <c r="V690" s="407"/>
      <c r="W690" s="407"/>
      <c r="X690" s="407"/>
      <c r="Y690" s="407"/>
      <c r="Z690" s="407"/>
    </row>
    <row r="691" spans="1:26" ht="14.25" customHeight="1">
      <c r="A691" s="407"/>
      <c r="B691" s="407"/>
      <c r="C691" s="407"/>
      <c r="D691" s="407"/>
      <c r="E691" s="407"/>
      <c r="F691" s="407"/>
      <c r="G691" s="407"/>
      <c r="H691" s="407"/>
      <c r="I691" s="407"/>
      <c r="J691" s="407"/>
      <c r="K691" s="407"/>
      <c r="L691" s="407"/>
      <c r="M691" s="605"/>
      <c r="N691" s="407"/>
      <c r="O691" s="407"/>
      <c r="P691" s="407"/>
      <c r="Q691" s="407"/>
      <c r="R691" s="407"/>
      <c r="S691" s="407"/>
      <c r="T691" s="407"/>
      <c r="U691" s="407"/>
      <c r="V691" s="407"/>
      <c r="W691" s="407"/>
      <c r="X691" s="407"/>
      <c r="Y691" s="407"/>
      <c r="Z691" s="407"/>
    </row>
    <row r="692" spans="1:26" ht="14.25" customHeight="1">
      <c r="A692" s="407"/>
      <c r="B692" s="407"/>
      <c r="C692" s="407"/>
      <c r="D692" s="407"/>
      <c r="E692" s="407"/>
      <c r="F692" s="407"/>
      <c r="G692" s="407"/>
      <c r="H692" s="407"/>
      <c r="I692" s="407"/>
      <c r="J692" s="407"/>
      <c r="K692" s="407"/>
      <c r="L692" s="407"/>
      <c r="M692" s="605"/>
      <c r="N692" s="407"/>
      <c r="O692" s="407"/>
      <c r="P692" s="407"/>
      <c r="Q692" s="407"/>
      <c r="R692" s="407"/>
      <c r="S692" s="407"/>
      <c r="T692" s="407"/>
      <c r="U692" s="407"/>
      <c r="V692" s="407"/>
      <c r="W692" s="407"/>
      <c r="X692" s="407"/>
      <c r="Y692" s="407"/>
      <c r="Z692" s="407"/>
    </row>
    <row r="693" spans="1:26" ht="14.25" customHeight="1">
      <c r="A693" s="407"/>
      <c r="B693" s="407"/>
      <c r="C693" s="407"/>
      <c r="D693" s="407"/>
      <c r="E693" s="407"/>
      <c r="F693" s="407"/>
      <c r="G693" s="407"/>
      <c r="H693" s="407"/>
      <c r="I693" s="407"/>
      <c r="J693" s="407"/>
      <c r="K693" s="407"/>
      <c r="L693" s="407"/>
      <c r="M693" s="605"/>
      <c r="N693" s="407"/>
      <c r="O693" s="407"/>
      <c r="P693" s="407"/>
      <c r="Q693" s="407"/>
      <c r="R693" s="407"/>
      <c r="S693" s="407"/>
      <c r="T693" s="407"/>
      <c r="U693" s="407"/>
      <c r="V693" s="407"/>
      <c r="W693" s="407"/>
      <c r="X693" s="407"/>
      <c r="Y693" s="407"/>
      <c r="Z693" s="407"/>
    </row>
    <row r="694" spans="1:26" ht="14.25" customHeight="1">
      <c r="A694" s="407"/>
      <c r="B694" s="407"/>
      <c r="C694" s="407"/>
      <c r="D694" s="407"/>
      <c r="E694" s="407"/>
      <c r="F694" s="407"/>
      <c r="G694" s="407"/>
      <c r="H694" s="407"/>
      <c r="I694" s="407"/>
      <c r="J694" s="407"/>
      <c r="K694" s="407"/>
      <c r="L694" s="407"/>
      <c r="M694" s="605"/>
      <c r="N694" s="407"/>
      <c r="O694" s="407"/>
      <c r="P694" s="407"/>
      <c r="Q694" s="407"/>
      <c r="R694" s="407"/>
      <c r="S694" s="407"/>
      <c r="T694" s="407"/>
      <c r="U694" s="407"/>
      <c r="V694" s="407"/>
      <c r="W694" s="407"/>
      <c r="X694" s="407"/>
      <c r="Y694" s="407"/>
      <c r="Z694" s="407"/>
    </row>
    <row r="695" spans="1:26" ht="14.25" customHeight="1">
      <c r="A695" s="407"/>
      <c r="B695" s="407"/>
      <c r="C695" s="407"/>
      <c r="D695" s="407"/>
      <c r="E695" s="407"/>
      <c r="F695" s="407"/>
      <c r="G695" s="407"/>
      <c r="H695" s="407"/>
      <c r="I695" s="407"/>
      <c r="J695" s="407"/>
      <c r="K695" s="407"/>
      <c r="L695" s="407"/>
      <c r="M695" s="605"/>
      <c r="N695" s="407"/>
      <c r="O695" s="407"/>
      <c r="P695" s="407"/>
      <c r="Q695" s="407"/>
      <c r="R695" s="407"/>
      <c r="S695" s="407"/>
      <c r="T695" s="407"/>
      <c r="U695" s="407"/>
      <c r="V695" s="407"/>
      <c r="W695" s="407"/>
      <c r="X695" s="407"/>
      <c r="Y695" s="407"/>
      <c r="Z695" s="407"/>
    </row>
    <row r="696" spans="1:26" ht="14.25" customHeight="1">
      <c r="A696" s="407"/>
      <c r="B696" s="407"/>
      <c r="C696" s="407"/>
      <c r="D696" s="407"/>
      <c r="E696" s="407"/>
      <c r="F696" s="407"/>
      <c r="G696" s="407"/>
      <c r="H696" s="407"/>
      <c r="I696" s="407"/>
      <c r="J696" s="407"/>
      <c r="K696" s="407"/>
      <c r="L696" s="407"/>
      <c r="M696" s="605"/>
      <c r="N696" s="407"/>
      <c r="O696" s="407"/>
      <c r="P696" s="407"/>
      <c r="Q696" s="407"/>
      <c r="R696" s="407"/>
      <c r="S696" s="407"/>
      <c r="T696" s="407"/>
      <c r="U696" s="407"/>
      <c r="V696" s="407"/>
      <c r="W696" s="407"/>
      <c r="X696" s="407"/>
      <c r="Y696" s="407"/>
      <c r="Z696" s="407"/>
    </row>
    <row r="697" spans="1:26" ht="14.25" customHeight="1">
      <c r="A697" s="407"/>
      <c r="B697" s="407"/>
      <c r="C697" s="407"/>
      <c r="D697" s="407"/>
      <c r="E697" s="407"/>
      <c r="F697" s="407"/>
      <c r="G697" s="407"/>
      <c r="H697" s="407"/>
      <c r="I697" s="407"/>
      <c r="J697" s="407"/>
      <c r="K697" s="407"/>
      <c r="L697" s="407"/>
      <c r="M697" s="605"/>
      <c r="N697" s="407"/>
      <c r="O697" s="407"/>
      <c r="P697" s="407"/>
      <c r="Q697" s="407"/>
      <c r="R697" s="407"/>
      <c r="S697" s="407"/>
      <c r="T697" s="407"/>
      <c r="U697" s="407"/>
      <c r="V697" s="407"/>
      <c r="W697" s="407"/>
      <c r="X697" s="407"/>
      <c r="Y697" s="407"/>
      <c r="Z697" s="407"/>
    </row>
    <row r="698" spans="1:26" ht="14.25" customHeight="1">
      <c r="A698" s="407"/>
      <c r="B698" s="407"/>
      <c r="C698" s="407"/>
      <c r="D698" s="407"/>
      <c r="E698" s="407"/>
      <c r="F698" s="407"/>
      <c r="G698" s="407"/>
      <c r="H698" s="407"/>
      <c r="I698" s="407"/>
      <c r="J698" s="407"/>
      <c r="K698" s="407"/>
      <c r="L698" s="407"/>
      <c r="M698" s="605"/>
      <c r="N698" s="407"/>
      <c r="O698" s="407"/>
      <c r="P698" s="407"/>
      <c r="Q698" s="407"/>
      <c r="R698" s="407"/>
      <c r="S698" s="407"/>
      <c r="T698" s="407"/>
      <c r="U698" s="407"/>
      <c r="V698" s="407"/>
      <c r="W698" s="407"/>
      <c r="X698" s="407"/>
      <c r="Y698" s="407"/>
      <c r="Z698" s="407"/>
    </row>
    <row r="699" spans="1:26" ht="14.25" customHeight="1">
      <c r="A699" s="407"/>
      <c r="B699" s="407"/>
      <c r="C699" s="407"/>
      <c r="D699" s="407"/>
      <c r="E699" s="407"/>
      <c r="F699" s="407"/>
      <c r="G699" s="407"/>
      <c r="H699" s="407"/>
      <c r="I699" s="407"/>
      <c r="J699" s="407"/>
      <c r="K699" s="407"/>
      <c r="L699" s="407"/>
      <c r="M699" s="605"/>
      <c r="N699" s="407"/>
      <c r="O699" s="407"/>
      <c r="P699" s="407"/>
      <c r="Q699" s="407"/>
      <c r="R699" s="407"/>
      <c r="S699" s="407"/>
      <c r="T699" s="407"/>
      <c r="U699" s="407"/>
      <c r="V699" s="407"/>
      <c r="W699" s="407"/>
      <c r="X699" s="407"/>
      <c r="Y699" s="407"/>
      <c r="Z699" s="407"/>
    </row>
    <row r="700" spans="1:26" ht="14.25" customHeight="1">
      <c r="A700" s="407"/>
      <c r="B700" s="407"/>
      <c r="C700" s="407"/>
      <c r="D700" s="407"/>
      <c r="E700" s="407"/>
      <c r="F700" s="407"/>
      <c r="G700" s="407"/>
      <c r="H700" s="407"/>
      <c r="I700" s="407"/>
      <c r="J700" s="407"/>
      <c r="K700" s="407"/>
      <c r="L700" s="407"/>
      <c r="M700" s="605"/>
      <c r="N700" s="407"/>
      <c r="O700" s="407"/>
      <c r="P700" s="407"/>
      <c r="Q700" s="407"/>
      <c r="R700" s="407"/>
      <c r="S700" s="407"/>
      <c r="T700" s="407"/>
      <c r="U700" s="407"/>
      <c r="V700" s="407"/>
      <c r="W700" s="407"/>
      <c r="X700" s="407"/>
      <c r="Y700" s="407"/>
      <c r="Z700" s="407"/>
    </row>
    <row r="701" spans="1:26" ht="14.25" customHeight="1">
      <c r="A701" s="407"/>
      <c r="B701" s="407"/>
      <c r="C701" s="407"/>
      <c r="D701" s="407"/>
      <c r="E701" s="407"/>
      <c r="F701" s="407"/>
      <c r="G701" s="407"/>
      <c r="H701" s="407"/>
      <c r="I701" s="407"/>
      <c r="J701" s="407"/>
      <c r="K701" s="407"/>
      <c r="L701" s="407"/>
      <c r="M701" s="605"/>
      <c r="N701" s="407"/>
      <c r="O701" s="407"/>
      <c r="P701" s="407"/>
      <c r="Q701" s="407"/>
      <c r="R701" s="407"/>
      <c r="S701" s="407"/>
      <c r="T701" s="407"/>
      <c r="U701" s="407"/>
      <c r="V701" s="407"/>
      <c r="W701" s="407"/>
      <c r="X701" s="407"/>
      <c r="Y701" s="407"/>
      <c r="Z701" s="407"/>
    </row>
    <row r="702" spans="1:26" ht="14.25" customHeight="1">
      <c r="A702" s="407"/>
      <c r="B702" s="407"/>
      <c r="C702" s="407"/>
      <c r="D702" s="407"/>
      <c r="E702" s="407"/>
      <c r="F702" s="407"/>
      <c r="G702" s="407"/>
      <c r="H702" s="407"/>
      <c r="I702" s="407"/>
      <c r="J702" s="407"/>
      <c r="K702" s="407"/>
      <c r="L702" s="407"/>
      <c r="M702" s="605"/>
      <c r="N702" s="407"/>
      <c r="O702" s="407"/>
      <c r="P702" s="407"/>
      <c r="Q702" s="407"/>
      <c r="R702" s="407"/>
      <c r="S702" s="407"/>
      <c r="T702" s="407"/>
      <c r="U702" s="407"/>
      <c r="V702" s="407"/>
      <c r="W702" s="407"/>
      <c r="X702" s="407"/>
      <c r="Y702" s="407"/>
      <c r="Z702" s="407"/>
    </row>
    <row r="703" spans="1:26" ht="14.25" customHeight="1">
      <c r="A703" s="407"/>
      <c r="B703" s="407"/>
      <c r="C703" s="407"/>
      <c r="D703" s="407"/>
      <c r="E703" s="407"/>
      <c r="F703" s="407"/>
      <c r="G703" s="407"/>
      <c r="H703" s="407"/>
      <c r="I703" s="407"/>
      <c r="J703" s="407"/>
      <c r="K703" s="407"/>
      <c r="L703" s="407"/>
      <c r="M703" s="605"/>
      <c r="N703" s="407"/>
      <c r="O703" s="407"/>
      <c r="P703" s="407"/>
      <c r="Q703" s="407"/>
      <c r="R703" s="407"/>
      <c r="S703" s="407"/>
      <c r="T703" s="407"/>
      <c r="U703" s="407"/>
      <c r="V703" s="407"/>
      <c r="W703" s="407"/>
      <c r="X703" s="407"/>
      <c r="Y703" s="407"/>
      <c r="Z703" s="407"/>
    </row>
    <row r="704" spans="1:26" ht="14.25" customHeight="1">
      <c r="A704" s="407"/>
      <c r="B704" s="407"/>
      <c r="C704" s="407"/>
      <c r="D704" s="407"/>
      <c r="E704" s="407"/>
      <c r="F704" s="407"/>
      <c r="G704" s="407"/>
      <c r="H704" s="407"/>
      <c r="I704" s="407"/>
      <c r="J704" s="407"/>
      <c r="K704" s="407"/>
      <c r="L704" s="407"/>
      <c r="M704" s="605"/>
      <c r="N704" s="407"/>
      <c r="O704" s="407"/>
      <c r="P704" s="407"/>
      <c r="Q704" s="407"/>
      <c r="R704" s="407"/>
      <c r="S704" s="407"/>
      <c r="T704" s="407"/>
      <c r="U704" s="407"/>
      <c r="V704" s="407"/>
      <c r="W704" s="407"/>
      <c r="X704" s="407"/>
      <c r="Y704" s="407"/>
      <c r="Z704" s="407"/>
    </row>
    <row r="705" spans="1:26" ht="14.25" customHeight="1">
      <c r="A705" s="407"/>
      <c r="B705" s="407"/>
      <c r="C705" s="407"/>
      <c r="D705" s="407"/>
      <c r="E705" s="407"/>
      <c r="F705" s="407"/>
      <c r="G705" s="407"/>
      <c r="H705" s="407"/>
      <c r="I705" s="407"/>
      <c r="J705" s="407"/>
      <c r="K705" s="407"/>
      <c r="L705" s="407"/>
      <c r="M705" s="605"/>
      <c r="N705" s="407"/>
      <c r="O705" s="407"/>
      <c r="P705" s="407"/>
      <c r="Q705" s="407"/>
      <c r="R705" s="407"/>
      <c r="S705" s="407"/>
      <c r="T705" s="407"/>
      <c r="U705" s="407"/>
      <c r="V705" s="407"/>
      <c r="W705" s="407"/>
      <c r="X705" s="407"/>
      <c r="Y705" s="407"/>
      <c r="Z705" s="407"/>
    </row>
    <row r="706" spans="1:26" ht="14.25" customHeight="1">
      <c r="A706" s="407"/>
      <c r="B706" s="407"/>
      <c r="C706" s="407"/>
      <c r="D706" s="407"/>
      <c r="E706" s="407"/>
      <c r="F706" s="407"/>
      <c r="G706" s="407"/>
      <c r="H706" s="407"/>
      <c r="I706" s="407"/>
      <c r="J706" s="407"/>
      <c r="K706" s="407"/>
      <c r="L706" s="407"/>
      <c r="M706" s="605"/>
      <c r="N706" s="407"/>
      <c r="O706" s="407"/>
      <c r="P706" s="407"/>
      <c r="Q706" s="407"/>
      <c r="R706" s="407"/>
      <c r="S706" s="407"/>
      <c r="T706" s="407"/>
      <c r="U706" s="407"/>
      <c r="V706" s="407"/>
      <c r="W706" s="407"/>
      <c r="X706" s="407"/>
      <c r="Y706" s="407"/>
      <c r="Z706" s="407"/>
    </row>
    <row r="707" spans="1:26" ht="14.25" customHeight="1">
      <c r="A707" s="407"/>
      <c r="B707" s="407"/>
      <c r="C707" s="407"/>
      <c r="D707" s="407"/>
      <c r="E707" s="407"/>
      <c r="F707" s="407"/>
      <c r="G707" s="407"/>
      <c r="H707" s="407"/>
      <c r="I707" s="407"/>
      <c r="J707" s="407"/>
      <c r="K707" s="407"/>
      <c r="L707" s="407"/>
      <c r="M707" s="605"/>
      <c r="N707" s="407"/>
      <c r="O707" s="407"/>
      <c r="P707" s="407"/>
      <c r="Q707" s="407"/>
      <c r="R707" s="407"/>
      <c r="S707" s="407"/>
      <c r="T707" s="407"/>
      <c r="U707" s="407"/>
      <c r="V707" s="407"/>
      <c r="W707" s="407"/>
      <c r="X707" s="407"/>
      <c r="Y707" s="407"/>
      <c r="Z707" s="407"/>
    </row>
    <row r="708" spans="1:26" ht="14.25" customHeight="1">
      <c r="A708" s="407"/>
      <c r="B708" s="407"/>
      <c r="C708" s="407"/>
      <c r="D708" s="407"/>
      <c r="E708" s="407"/>
      <c r="F708" s="407"/>
      <c r="G708" s="407"/>
      <c r="H708" s="407"/>
      <c r="I708" s="407"/>
      <c r="J708" s="407"/>
      <c r="K708" s="407"/>
      <c r="L708" s="407"/>
      <c r="M708" s="605"/>
      <c r="N708" s="407"/>
      <c r="O708" s="407"/>
      <c r="P708" s="407"/>
      <c r="Q708" s="407"/>
      <c r="R708" s="407"/>
      <c r="S708" s="407"/>
      <c r="T708" s="407"/>
      <c r="U708" s="407"/>
      <c r="V708" s="407"/>
      <c r="W708" s="407"/>
      <c r="X708" s="407"/>
      <c r="Y708" s="407"/>
      <c r="Z708" s="407"/>
    </row>
    <row r="709" spans="1:26" ht="14.25" customHeight="1">
      <c r="A709" s="407"/>
      <c r="B709" s="407"/>
      <c r="C709" s="407"/>
      <c r="D709" s="407"/>
      <c r="E709" s="407"/>
      <c r="F709" s="407"/>
      <c r="G709" s="407"/>
      <c r="H709" s="407"/>
      <c r="I709" s="407"/>
      <c r="J709" s="407"/>
      <c r="K709" s="407"/>
      <c r="L709" s="407"/>
      <c r="M709" s="605"/>
      <c r="N709" s="407"/>
      <c r="O709" s="407"/>
      <c r="P709" s="407"/>
      <c r="Q709" s="407"/>
      <c r="R709" s="407"/>
      <c r="S709" s="407"/>
      <c r="T709" s="407"/>
      <c r="U709" s="407"/>
      <c r="V709" s="407"/>
      <c r="W709" s="407"/>
      <c r="X709" s="407"/>
      <c r="Y709" s="407"/>
      <c r="Z709" s="407"/>
    </row>
    <row r="710" spans="1:26" ht="14.25" customHeight="1">
      <c r="A710" s="407"/>
      <c r="B710" s="407"/>
      <c r="C710" s="407"/>
      <c r="D710" s="407"/>
      <c r="E710" s="407"/>
      <c r="F710" s="407"/>
      <c r="G710" s="407"/>
      <c r="H710" s="407"/>
      <c r="I710" s="407"/>
      <c r="J710" s="407"/>
      <c r="K710" s="407"/>
      <c r="L710" s="407"/>
      <c r="M710" s="605"/>
      <c r="N710" s="407"/>
      <c r="O710" s="407"/>
      <c r="P710" s="407"/>
      <c r="Q710" s="407"/>
      <c r="R710" s="407"/>
      <c r="S710" s="407"/>
      <c r="T710" s="407"/>
      <c r="U710" s="407"/>
      <c r="V710" s="407"/>
      <c r="W710" s="407"/>
      <c r="X710" s="407"/>
      <c r="Y710" s="407"/>
      <c r="Z710" s="407"/>
    </row>
    <row r="711" spans="1:26" ht="14.25" customHeight="1">
      <c r="A711" s="407"/>
      <c r="B711" s="407"/>
      <c r="C711" s="407"/>
      <c r="D711" s="407"/>
      <c r="E711" s="407"/>
      <c r="F711" s="407"/>
      <c r="G711" s="407"/>
      <c r="H711" s="407"/>
      <c r="I711" s="407"/>
      <c r="J711" s="407"/>
      <c r="K711" s="407"/>
      <c r="L711" s="407"/>
      <c r="M711" s="605"/>
      <c r="N711" s="407"/>
      <c r="O711" s="407"/>
      <c r="P711" s="407"/>
      <c r="Q711" s="407"/>
      <c r="R711" s="407"/>
      <c r="S711" s="407"/>
      <c r="T711" s="407"/>
      <c r="U711" s="407"/>
      <c r="V711" s="407"/>
      <c r="W711" s="407"/>
      <c r="X711" s="407"/>
      <c r="Y711" s="407"/>
      <c r="Z711" s="407"/>
    </row>
    <row r="712" spans="1:26" ht="14.25" customHeight="1">
      <c r="A712" s="407"/>
      <c r="B712" s="407"/>
      <c r="C712" s="407"/>
      <c r="D712" s="407"/>
      <c r="E712" s="407"/>
      <c r="F712" s="407"/>
      <c r="G712" s="407"/>
      <c r="H712" s="407"/>
      <c r="I712" s="407"/>
      <c r="J712" s="407"/>
      <c r="K712" s="407"/>
      <c r="L712" s="407"/>
      <c r="M712" s="605"/>
      <c r="N712" s="407"/>
      <c r="O712" s="407"/>
      <c r="P712" s="407"/>
      <c r="Q712" s="407"/>
      <c r="R712" s="407"/>
      <c r="S712" s="407"/>
      <c r="T712" s="407"/>
      <c r="U712" s="407"/>
      <c r="V712" s="407"/>
      <c r="W712" s="407"/>
      <c r="X712" s="407"/>
      <c r="Y712" s="407"/>
      <c r="Z712" s="407"/>
    </row>
    <row r="713" spans="1:26" ht="14.25" customHeight="1">
      <c r="A713" s="407"/>
      <c r="B713" s="407"/>
      <c r="C713" s="407"/>
      <c r="D713" s="407"/>
      <c r="E713" s="407"/>
      <c r="F713" s="407"/>
      <c r="G713" s="407"/>
      <c r="H713" s="407"/>
      <c r="I713" s="407"/>
      <c r="J713" s="407"/>
      <c r="K713" s="407"/>
      <c r="L713" s="407"/>
      <c r="M713" s="605"/>
      <c r="N713" s="407"/>
      <c r="O713" s="407"/>
      <c r="P713" s="407"/>
      <c r="Q713" s="407"/>
      <c r="R713" s="407"/>
      <c r="S713" s="407"/>
      <c r="T713" s="407"/>
      <c r="U713" s="407"/>
      <c r="V713" s="407"/>
      <c r="W713" s="407"/>
      <c r="X713" s="407"/>
      <c r="Y713" s="407"/>
      <c r="Z713" s="407"/>
    </row>
    <row r="714" spans="1:26" ht="14.25" customHeight="1">
      <c r="A714" s="407"/>
      <c r="B714" s="407"/>
      <c r="C714" s="407"/>
      <c r="D714" s="407"/>
      <c r="E714" s="407"/>
      <c r="F714" s="407"/>
      <c r="G714" s="407"/>
      <c r="H714" s="407"/>
      <c r="I714" s="407"/>
      <c r="J714" s="407"/>
      <c r="K714" s="407"/>
      <c r="L714" s="407"/>
      <c r="M714" s="605"/>
      <c r="N714" s="407"/>
      <c r="O714" s="407"/>
      <c r="P714" s="407"/>
      <c r="Q714" s="407"/>
      <c r="R714" s="407"/>
      <c r="S714" s="407"/>
      <c r="T714" s="407"/>
      <c r="U714" s="407"/>
      <c r="V714" s="407"/>
      <c r="W714" s="407"/>
      <c r="X714" s="407"/>
      <c r="Y714" s="407"/>
      <c r="Z714" s="407"/>
    </row>
    <row r="715" spans="1:26" ht="14.25" customHeight="1">
      <c r="A715" s="407"/>
      <c r="B715" s="407"/>
      <c r="C715" s="407"/>
      <c r="D715" s="407"/>
      <c r="E715" s="407"/>
      <c r="F715" s="407"/>
      <c r="G715" s="407"/>
      <c r="H715" s="407"/>
      <c r="I715" s="407"/>
      <c r="J715" s="407"/>
      <c r="K715" s="407"/>
      <c r="L715" s="407"/>
      <c r="M715" s="605"/>
      <c r="N715" s="407"/>
      <c r="O715" s="407"/>
      <c r="P715" s="407"/>
      <c r="Q715" s="407"/>
      <c r="R715" s="407"/>
      <c r="S715" s="407"/>
      <c r="T715" s="407"/>
      <c r="U715" s="407"/>
      <c r="V715" s="407"/>
      <c r="W715" s="407"/>
      <c r="X715" s="407"/>
      <c r="Y715" s="407"/>
      <c r="Z715" s="407"/>
    </row>
    <row r="716" spans="1:26" ht="14.25" customHeight="1">
      <c r="A716" s="407"/>
      <c r="B716" s="407"/>
      <c r="C716" s="407"/>
      <c r="D716" s="407"/>
      <c r="E716" s="407"/>
      <c r="F716" s="407"/>
      <c r="G716" s="407"/>
      <c r="H716" s="407"/>
      <c r="I716" s="407"/>
      <c r="J716" s="407"/>
      <c r="K716" s="407"/>
      <c r="L716" s="407"/>
      <c r="M716" s="605"/>
      <c r="N716" s="407"/>
      <c r="O716" s="407"/>
      <c r="P716" s="407"/>
      <c r="Q716" s="407"/>
      <c r="R716" s="407"/>
      <c r="S716" s="407"/>
      <c r="T716" s="407"/>
      <c r="U716" s="407"/>
      <c r="V716" s="407"/>
      <c r="W716" s="407"/>
      <c r="X716" s="407"/>
      <c r="Y716" s="407"/>
      <c r="Z716" s="407"/>
    </row>
    <row r="717" spans="1:26" ht="14.25" customHeight="1">
      <c r="A717" s="407"/>
      <c r="B717" s="407"/>
      <c r="C717" s="407"/>
      <c r="D717" s="407"/>
      <c r="E717" s="407"/>
      <c r="F717" s="407"/>
      <c r="G717" s="407"/>
      <c r="H717" s="407"/>
      <c r="I717" s="407"/>
      <c r="J717" s="407"/>
      <c r="K717" s="407"/>
      <c r="L717" s="407"/>
      <c r="M717" s="605"/>
      <c r="N717" s="407"/>
      <c r="O717" s="407"/>
      <c r="P717" s="407"/>
      <c r="Q717" s="407"/>
      <c r="R717" s="407"/>
      <c r="S717" s="407"/>
      <c r="T717" s="407"/>
      <c r="U717" s="407"/>
      <c r="V717" s="407"/>
      <c r="W717" s="407"/>
      <c r="X717" s="407"/>
      <c r="Y717" s="407"/>
      <c r="Z717" s="407"/>
    </row>
    <row r="718" spans="1:26" ht="14.25" customHeight="1">
      <c r="A718" s="407"/>
      <c r="B718" s="407"/>
      <c r="C718" s="407"/>
      <c r="D718" s="407"/>
      <c r="E718" s="407"/>
      <c r="F718" s="407"/>
      <c r="G718" s="407"/>
      <c r="H718" s="407"/>
      <c r="I718" s="407"/>
      <c r="J718" s="407"/>
      <c r="K718" s="407"/>
      <c r="L718" s="407"/>
      <c r="M718" s="605"/>
      <c r="N718" s="407"/>
      <c r="O718" s="407"/>
      <c r="P718" s="407"/>
      <c r="Q718" s="407"/>
      <c r="R718" s="407"/>
      <c r="S718" s="407"/>
      <c r="T718" s="407"/>
      <c r="U718" s="407"/>
      <c r="V718" s="407"/>
      <c r="W718" s="407"/>
      <c r="X718" s="407"/>
      <c r="Y718" s="407"/>
      <c r="Z718" s="407"/>
    </row>
    <row r="719" spans="1:26" ht="14.25" customHeight="1">
      <c r="A719" s="407"/>
      <c r="B719" s="407"/>
      <c r="C719" s="407"/>
      <c r="D719" s="407"/>
      <c r="E719" s="407"/>
      <c r="F719" s="407"/>
      <c r="G719" s="407"/>
      <c r="H719" s="407"/>
      <c r="I719" s="407"/>
      <c r="J719" s="407"/>
      <c r="K719" s="407"/>
      <c r="L719" s="407"/>
      <c r="M719" s="605"/>
      <c r="N719" s="407"/>
      <c r="O719" s="407"/>
      <c r="P719" s="407"/>
      <c r="Q719" s="407"/>
      <c r="R719" s="407"/>
      <c r="S719" s="407"/>
      <c r="T719" s="407"/>
      <c r="U719" s="407"/>
      <c r="V719" s="407"/>
      <c r="W719" s="407"/>
      <c r="X719" s="407"/>
      <c r="Y719" s="407"/>
      <c r="Z719" s="407"/>
    </row>
    <row r="720" spans="1:26" ht="14.25" customHeight="1">
      <c r="A720" s="407"/>
      <c r="B720" s="407"/>
      <c r="C720" s="407"/>
      <c r="D720" s="407"/>
      <c r="E720" s="407"/>
      <c r="F720" s="407"/>
      <c r="G720" s="407"/>
      <c r="H720" s="407"/>
      <c r="I720" s="407"/>
      <c r="J720" s="407"/>
      <c r="K720" s="407"/>
      <c r="L720" s="407"/>
      <c r="M720" s="605"/>
      <c r="N720" s="407"/>
      <c r="O720" s="407"/>
      <c r="P720" s="407"/>
      <c r="Q720" s="407"/>
      <c r="R720" s="407"/>
      <c r="S720" s="407"/>
      <c r="T720" s="407"/>
      <c r="U720" s="407"/>
      <c r="V720" s="407"/>
      <c r="W720" s="407"/>
      <c r="X720" s="407"/>
      <c r="Y720" s="407"/>
      <c r="Z720" s="407"/>
    </row>
    <row r="721" spans="1:26" ht="14.25" customHeight="1">
      <c r="A721" s="407"/>
      <c r="B721" s="407"/>
      <c r="C721" s="407"/>
      <c r="D721" s="407"/>
      <c r="E721" s="407"/>
      <c r="F721" s="407"/>
      <c r="G721" s="407"/>
      <c r="H721" s="407"/>
      <c r="I721" s="407"/>
      <c r="J721" s="407"/>
      <c r="K721" s="407"/>
      <c r="L721" s="407"/>
      <c r="M721" s="605"/>
      <c r="N721" s="407"/>
      <c r="O721" s="407"/>
      <c r="P721" s="407"/>
      <c r="Q721" s="407"/>
      <c r="R721" s="407"/>
      <c r="S721" s="407"/>
      <c r="T721" s="407"/>
      <c r="U721" s="407"/>
      <c r="V721" s="407"/>
      <c r="W721" s="407"/>
      <c r="X721" s="407"/>
      <c r="Y721" s="407"/>
      <c r="Z721" s="407"/>
    </row>
    <row r="722" spans="1:26" ht="14.25" customHeight="1">
      <c r="A722" s="407"/>
      <c r="B722" s="407"/>
      <c r="C722" s="407"/>
      <c r="D722" s="407"/>
      <c r="E722" s="407"/>
      <c r="F722" s="407"/>
      <c r="G722" s="407"/>
      <c r="H722" s="407"/>
      <c r="I722" s="407"/>
      <c r="J722" s="407"/>
      <c r="K722" s="407"/>
      <c r="L722" s="407"/>
      <c r="M722" s="605"/>
      <c r="N722" s="407"/>
      <c r="O722" s="407"/>
      <c r="P722" s="407"/>
      <c r="Q722" s="407"/>
      <c r="R722" s="407"/>
      <c r="S722" s="407"/>
      <c r="T722" s="407"/>
      <c r="U722" s="407"/>
      <c r="V722" s="407"/>
      <c r="W722" s="407"/>
      <c r="X722" s="407"/>
      <c r="Y722" s="407"/>
      <c r="Z722" s="407"/>
    </row>
    <row r="723" spans="1:26" ht="14.25" customHeight="1">
      <c r="A723" s="407"/>
      <c r="B723" s="407"/>
      <c r="C723" s="407"/>
      <c r="D723" s="407"/>
      <c r="E723" s="407"/>
      <c r="F723" s="407"/>
      <c r="G723" s="407"/>
      <c r="H723" s="407"/>
      <c r="I723" s="407"/>
      <c r="J723" s="407"/>
      <c r="K723" s="407"/>
      <c r="L723" s="407"/>
      <c r="M723" s="605"/>
      <c r="N723" s="407"/>
      <c r="O723" s="407"/>
      <c r="P723" s="407"/>
      <c r="Q723" s="407"/>
      <c r="R723" s="407"/>
      <c r="S723" s="407"/>
      <c r="T723" s="407"/>
      <c r="U723" s="407"/>
      <c r="V723" s="407"/>
      <c r="W723" s="407"/>
      <c r="X723" s="407"/>
      <c r="Y723" s="407"/>
      <c r="Z723" s="407"/>
    </row>
    <row r="724" spans="1:26" ht="14.25" customHeight="1">
      <c r="A724" s="407"/>
      <c r="B724" s="407"/>
      <c r="C724" s="407"/>
      <c r="D724" s="407"/>
      <c r="E724" s="407"/>
      <c r="F724" s="407"/>
      <c r="G724" s="407"/>
      <c r="H724" s="407"/>
      <c r="I724" s="407"/>
      <c r="J724" s="407"/>
      <c r="K724" s="407"/>
      <c r="L724" s="407"/>
      <c r="M724" s="605"/>
      <c r="N724" s="407"/>
      <c r="O724" s="407"/>
      <c r="P724" s="407"/>
      <c r="Q724" s="407"/>
      <c r="R724" s="407"/>
      <c r="S724" s="407"/>
      <c r="T724" s="407"/>
      <c r="U724" s="407"/>
      <c r="V724" s="407"/>
      <c r="W724" s="407"/>
      <c r="X724" s="407"/>
      <c r="Y724" s="407"/>
      <c r="Z724" s="407"/>
    </row>
    <row r="725" spans="1:26" ht="14.25" customHeight="1">
      <c r="A725" s="407"/>
      <c r="B725" s="407"/>
      <c r="C725" s="407"/>
      <c r="D725" s="407"/>
      <c r="E725" s="407"/>
      <c r="F725" s="407"/>
      <c r="G725" s="407"/>
      <c r="H725" s="407"/>
      <c r="I725" s="407"/>
      <c r="J725" s="407"/>
      <c r="K725" s="407"/>
      <c r="L725" s="407"/>
      <c r="M725" s="605"/>
      <c r="N725" s="407"/>
      <c r="O725" s="407"/>
      <c r="P725" s="407"/>
      <c r="Q725" s="407"/>
      <c r="R725" s="407"/>
      <c r="S725" s="407"/>
      <c r="T725" s="407"/>
      <c r="U725" s="407"/>
      <c r="V725" s="407"/>
      <c r="W725" s="407"/>
      <c r="X725" s="407"/>
      <c r="Y725" s="407"/>
      <c r="Z725" s="407"/>
    </row>
    <row r="726" spans="1:26" ht="14.25" customHeight="1">
      <c r="A726" s="407"/>
      <c r="B726" s="407"/>
      <c r="C726" s="407"/>
      <c r="D726" s="407"/>
      <c r="E726" s="407"/>
      <c r="F726" s="407"/>
      <c r="G726" s="407"/>
      <c r="H726" s="407"/>
      <c r="I726" s="407"/>
      <c r="J726" s="407"/>
      <c r="K726" s="407"/>
      <c r="L726" s="407"/>
      <c r="M726" s="605"/>
      <c r="N726" s="407"/>
      <c r="O726" s="407"/>
      <c r="P726" s="407"/>
      <c r="Q726" s="407"/>
      <c r="R726" s="407"/>
      <c r="S726" s="407"/>
      <c r="T726" s="407"/>
      <c r="U726" s="407"/>
      <c r="V726" s="407"/>
      <c r="W726" s="407"/>
      <c r="X726" s="407"/>
      <c r="Y726" s="407"/>
      <c r="Z726" s="407"/>
    </row>
    <row r="727" spans="1:26" ht="14.25" customHeight="1">
      <c r="A727" s="407"/>
      <c r="B727" s="407"/>
      <c r="C727" s="407"/>
      <c r="D727" s="407"/>
      <c r="E727" s="407"/>
      <c r="F727" s="407"/>
      <c r="G727" s="407"/>
      <c r="H727" s="407"/>
      <c r="I727" s="407"/>
      <c r="J727" s="407"/>
      <c r="K727" s="407"/>
      <c r="L727" s="407"/>
      <c r="M727" s="605"/>
      <c r="N727" s="407"/>
      <c r="O727" s="407"/>
      <c r="P727" s="407"/>
      <c r="Q727" s="407"/>
      <c r="R727" s="407"/>
      <c r="S727" s="407"/>
      <c r="T727" s="407"/>
      <c r="U727" s="407"/>
      <c r="V727" s="407"/>
      <c r="W727" s="407"/>
      <c r="X727" s="407"/>
      <c r="Y727" s="407"/>
      <c r="Z727" s="407"/>
    </row>
    <row r="728" spans="1:26" ht="14.25" customHeight="1">
      <c r="A728" s="407"/>
      <c r="B728" s="407"/>
      <c r="C728" s="407"/>
      <c r="D728" s="407"/>
      <c r="E728" s="407"/>
      <c r="F728" s="407"/>
      <c r="G728" s="407"/>
      <c r="H728" s="407"/>
      <c r="I728" s="407"/>
      <c r="J728" s="407"/>
      <c r="K728" s="407"/>
      <c r="L728" s="407"/>
      <c r="M728" s="605"/>
      <c r="N728" s="407"/>
      <c r="O728" s="407"/>
      <c r="P728" s="407"/>
      <c r="Q728" s="407"/>
      <c r="R728" s="407"/>
      <c r="S728" s="407"/>
      <c r="T728" s="407"/>
      <c r="U728" s="407"/>
      <c r="V728" s="407"/>
      <c r="W728" s="407"/>
      <c r="X728" s="407"/>
      <c r="Y728" s="407"/>
      <c r="Z728" s="407"/>
    </row>
    <row r="729" spans="1:26" ht="14.25" customHeight="1">
      <c r="A729" s="407"/>
      <c r="B729" s="407"/>
      <c r="C729" s="407"/>
      <c r="D729" s="407"/>
      <c r="E729" s="407"/>
      <c r="F729" s="407"/>
      <c r="G729" s="407"/>
      <c r="H729" s="407"/>
      <c r="I729" s="407"/>
      <c r="J729" s="407"/>
      <c r="K729" s="407"/>
      <c r="L729" s="407"/>
      <c r="M729" s="605"/>
      <c r="N729" s="407"/>
      <c r="O729" s="407"/>
      <c r="P729" s="407"/>
      <c r="Q729" s="407"/>
      <c r="R729" s="407"/>
      <c r="S729" s="407"/>
      <c r="T729" s="407"/>
      <c r="U729" s="407"/>
      <c r="V729" s="407"/>
      <c r="W729" s="407"/>
      <c r="X729" s="407"/>
      <c r="Y729" s="407"/>
      <c r="Z729" s="407"/>
    </row>
    <row r="730" spans="1:26" ht="14.25" customHeight="1">
      <c r="A730" s="407"/>
      <c r="B730" s="407"/>
      <c r="C730" s="407"/>
      <c r="D730" s="407"/>
      <c r="E730" s="407"/>
      <c r="F730" s="407"/>
      <c r="G730" s="407"/>
      <c r="H730" s="407"/>
      <c r="I730" s="407"/>
      <c r="J730" s="407"/>
      <c r="K730" s="407"/>
      <c r="L730" s="407"/>
      <c r="M730" s="605"/>
      <c r="N730" s="407"/>
      <c r="O730" s="407"/>
      <c r="P730" s="407"/>
      <c r="Q730" s="407"/>
      <c r="R730" s="407"/>
      <c r="S730" s="407"/>
      <c r="T730" s="407"/>
      <c r="U730" s="407"/>
      <c r="V730" s="407"/>
      <c r="W730" s="407"/>
      <c r="X730" s="407"/>
      <c r="Y730" s="407"/>
      <c r="Z730" s="407"/>
    </row>
    <row r="731" spans="1:26" ht="14.25" customHeight="1">
      <c r="A731" s="407"/>
      <c r="B731" s="407"/>
      <c r="C731" s="407"/>
      <c r="D731" s="407"/>
      <c r="E731" s="407"/>
      <c r="F731" s="407"/>
      <c r="G731" s="407"/>
      <c r="H731" s="407"/>
      <c r="I731" s="407"/>
      <c r="J731" s="407"/>
      <c r="K731" s="407"/>
      <c r="L731" s="407"/>
      <c r="M731" s="605"/>
      <c r="N731" s="407"/>
      <c r="O731" s="407"/>
      <c r="P731" s="407"/>
      <c r="Q731" s="407"/>
      <c r="R731" s="407"/>
      <c r="S731" s="407"/>
      <c r="T731" s="407"/>
      <c r="U731" s="407"/>
      <c r="V731" s="407"/>
      <c r="W731" s="407"/>
      <c r="X731" s="407"/>
      <c r="Y731" s="407"/>
      <c r="Z731" s="407"/>
    </row>
    <row r="732" spans="1:26" ht="14.25" customHeight="1">
      <c r="A732" s="407"/>
      <c r="B732" s="407"/>
      <c r="C732" s="407"/>
      <c r="D732" s="407"/>
      <c r="E732" s="407"/>
      <c r="F732" s="407"/>
      <c r="G732" s="407"/>
      <c r="H732" s="407"/>
      <c r="I732" s="407"/>
      <c r="J732" s="407"/>
      <c r="K732" s="407"/>
      <c r="L732" s="407"/>
      <c r="M732" s="605"/>
      <c r="N732" s="407"/>
      <c r="O732" s="407"/>
      <c r="P732" s="407"/>
      <c r="Q732" s="407"/>
      <c r="R732" s="407"/>
      <c r="S732" s="407"/>
      <c r="T732" s="407"/>
      <c r="U732" s="407"/>
      <c r="V732" s="407"/>
      <c r="W732" s="407"/>
      <c r="X732" s="407"/>
      <c r="Y732" s="407"/>
      <c r="Z732" s="407"/>
    </row>
    <row r="733" spans="1:26" ht="14.25" customHeight="1">
      <c r="A733" s="407"/>
      <c r="B733" s="407"/>
      <c r="C733" s="407"/>
      <c r="D733" s="407"/>
      <c r="E733" s="407"/>
      <c r="F733" s="407"/>
      <c r="G733" s="407"/>
      <c r="H733" s="407"/>
      <c r="I733" s="407"/>
      <c r="J733" s="407"/>
      <c r="K733" s="407"/>
      <c r="L733" s="407"/>
      <c r="M733" s="605"/>
      <c r="N733" s="407"/>
      <c r="O733" s="407"/>
      <c r="P733" s="407"/>
      <c r="Q733" s="407"/>
      <c r="R733" s="407"/>
      <c r="S733" s="407"/>
      <c r="T733" s="407"/>
      <c r="U733" s="407"/>
      <c r="V733" s="407"/>
      <c r="W733" s="407"/>
      <c r="X733" s="407"/>
      <c r="Y733" s="407"/>
      <c r="Z733" s="407"/>
    </row>
    <row r="734" spans="1:26" ht="14.25" customHeight="1">
      <c r="A734" s="407"/>
      <c r="B734" s="407"/>
      <c r="C734" s="407"/>
      <c r="D734" s="407"/>
      <c r="E734" s="407"/>
      <c r="F734" s="407"/>
      <c r="G734" s="407"/>
      <c r="H734" s="407"/>
      <c r="I734" s="407"/>
      <c r="J734" s="407"/>
      <c r="K734" s="407"/>
      <c r="L734" s="407"/>
      <c r="M734" s="605"/>
      <c r="N734" s="407"/>
      <c r="O734" s="407"/>
      <c r="P734" s="407"/>
      <c r="Q734" s="407"/>
      <c r="R734" s="407"/>
      <c r="S734" s="407"/>
      <c r="T734" s="407"/>
      <c r="U734" s="407"/>
      <c r="V734" s="407"/>
      <c r="W734" s="407"/>
      <c r="X734" s="407"/>
      <c r="Y734" s="407"/>
      <c r="Z734" s="407"/>
    </row>
    <row r="735" spans="1:26" ht="14.25" customHeight="1">
      <c r="A735" s="407"/>
      <c r="B735" s="407"/>
      <c r="C735" s="407"/>
      <c r="D735" s="407"/>
      <c r="E735" s="407"/>
      <c r="F735" s="407"/>
      <c r="G735" s="407"/>
      <c r="H735" s="407"/>
      <c r="I735" s="407"/>
      <c r="J735" s="407"/>
      <c r="K735" s="407"/>
      <c r="L735" s="407"/>
      <c r="M735" s="605"/>
      <c r="N735" s="407"/>
      <c r="O735" s="407"/>
      <c r="P735" s="407"/>
      <c r="Q735" s="407"/>
      <c r="R735" s="407"/>
      <c r="S735" s="407"/>
      <c r="T735" s="407"/>
      <c r="U735" s="407"/>
      <c r="V735" s="407"/>
      <c r="W735" s="407"/>
      <c r="X735" s="407"/>
      <c r="Y735" s="407"/>
      <c r="Z735" s="407"/>
    </row>
    <row r="736" spans="1:26" ht="14.25" customHeight="1">
      <c r="A736" s="407"/>
      <c r="B736" s="407"/>
      <c r="C736" s="407"/>
      <c r="D736" s="407"/>
      <c r="E736" s="407"/>
      <c r="F736" s="407"/>
      <c r="G736" s="407"/>
      <c r="H736" s="407"/>
      <c r="I736" s="407"/>
      <c r="J736" s="407"/>
      <c r="K736" s="407"/>
      <c r="L736" s="407"/>
      <c r="M736" s="605"/>
      <c r="N736" s="407"/>
      <c r="O736" s="407"/>
      <c r="P736" s="407"/>
      <c r="Q736" s="407"/>
      <c r="R736" s="407"/>
      <c r="S736" s="407"/>
      <c r="T736" s="407"/>
      <c r="U736" s="407"/>
      <c r="V736" s="407"/>
      <c r="W736" s="407"/>
      <c r="X736" s="407"/>
      <c r="Y736" s="407"/>
      <c r="Z736" s="407"/>
    </row>
    <row r="737" spans="1:26" ht="14.25" customHeight="1">
      <c r="A737" s="407"/>
      <c r="B737" s="407"/>
      <c r="C737" s="407"/>
      <c r="D737" s="407"/>
      <c r="E737" s="407"/>
      <c r="F737" s="407"/>
      <c r="G737" s="407"/>
      <c r="H737" s="407"/>
      <c r="I737" s="407"/>
      <c r="J737" s="407"/>
      <c r="K737" s="407"/>
      <c r="L737" s="407"/>
      <c r="M737" s="605"/>
      <c r="N737" s="407"/>
      <c r="O737" s="407"/>
      <c r="P737" s="407"/>
      <c r="Q737" s="407"/>
      <c r="R737" s="407"/>
      <c r="S737" s="407"/>
      <c r="T737" s="407"/>
      <c r="U737" s="407"/>
      <c r="V737" s="407"/>
      <c r="W737" s="407"/>
      <c r="X737" s="407"/>
      <c r="Y737" s="407"/>
      <c r="Z737" s="407"/>
    </row>
    <row r="738" spans="1:26" ht="14.25" customHeight="1">
      <c r="A738" s="407"/>
      <c r="B738" s="407"/>
      <c r="C738" s="407"/>
      <c r="D738" s="407"/>
      <c r="E738" s="407"/>
      <c r="F738" s="407"/>
      <c r="G738" s="407"/>
      <c r="H738" s="407"/>
      <c r="I738" s="407"/>
      <c r="J738" s="407"/>
      <c r="K738" s="407"/>
      <c r="L738" s="407"/>
      <c r="M738" s="605"/>
      <c r="N738" s="407"/>
      <c r="O738" s="407"/>
      <c r="P738" s="407"/>
      <c r="Q738" s="407"/>
      <c r="R738" s="407"/>
      <c r="S738" s="407"/>
      <c r="T738" s="407"/>
      <c r="U738" s="407"/>
      <c r="V738" s="407"/>
      <c r="W738" s="407"/>
      <c r="X738" s="407"/>
      <c r="Y738" s="407"/>
      <c r="Z738" s="407"/>
    </row>
    <row r="739" spans="1:26" ht="14.25" customHeight="1">
      <c r="A739" s="407"/>
      <c r="B739" s="407"/>
      <c r="C739" s="407"/>
      <c r="D739" s="407"/>
      <c r="E739" s="407"/>
      <c r="F739" s="407"/>
      <c r="G739" s="407"/>
      <c r="H739" s="407"/>
      <c r="I739" s="407"/>
      <c r="J739" s="407"/>
      <c r="K739" s="407"/>
      <c r="L739" s="407"/>
      <c r="M739" s="605"/>
      <c r="N739" s="407"/>
      <c r="O739" s="407"/>
      <c r="P739" s="407"/>
      <c r="Q739" s="407"/>
      <c r="R739" s="407"/>
      <c r="S739" s="407"/>
      <c r="T739" s="407"/>
      <c r="U739" s="407"/>
      <c r="V739" s="407"/>
      <c r="W739" s="407"/>
      <c r="X739" s="407"/>
      <c r="Y739" s="407"/>
      <c r="Z739" s="407"/>
    </row>
    <row r="740" spans="1:26" ht="14.25" customHeight="1">
      <c r="A740" s="407"/>
      <c r="B740" s="407"/>
      <c r="C740" s="407"/>
      <c r="D740" s="407"/>
      <c r="E740" s="407"/>
      <c r="F740" s="407"/>
      <c r="G740" s="407"/>
      <c r="H740" s="407"/>
      <c r="I740" s="407"/>
      <c r="J740" s="407"/>
      <c r="K740" s="407"/>
      <c r="L740" s="407"/>
      <c r="M740" s="605"/>
      <c r="N740" s="407"/>
      <c r="O740" s="407"/>
      <c r="P740" s="407"/>
      <c r="Q740" s="407"/>
      <c r="R740" s="407"/>
      <c r="S740" s="407"/>
      <c r="T740" s="407"/>
      <c r="U740" s="407"/>
      <c r="V740" s="407"/>
      <c r="W740" s="407"/>
      <c r="X740" s="407"/>
      <c r="Y740" s="407"/>
      <c r="Z740" s="407"/>
    </row>
    <row r="741" spans="1:26" ht="14.25" customHeight="1">
      <c r="A741" s="407"/>
      <c r="B741" s="407"/>
      <c r="C741" s="407"/>
      <c r="D741" s="407"/>
      <c r="E741" s="407"/>
      <c r="F741" s="407"/>
      <c r="G741" s="407"/>
      <c r="H741" s="407"/>
      <c r="I741" s="407"/>
      <c r="J741" s="407"/>
      <c r="K741" s="407"/>
      <c r="L741" s="407"/>
      <c r="M741" s="605"/>
      <c r="N741" s="407"/>
      <c r="O741" s="407"/>
      <c r="P741" s="407"/>
      <c r="Q741" s="407"/>
      <c r="R741" s="407"/>
      <c r="S741" s="407"/>
      <c r="T741" s="407"/>
      <c r="U741" s="407"/>
      <c r="V741" s="407"/>
      <c r="W741" s="407"/>
      <c r="X741" s="407"/>
      <c r="Y741" s="407"/>
      <c r="Z741" s="407"/>
    </row>
    <row r="742" spans="1:26" ht="14.25" customHeight="1">
      <c r="A742" s="407"/>
      <c r="B742" s="407"/>
      <c r="C742" s="407"/>
      <c r="D742" s="407"/>
      <c r="E742" s="407"/>
      <c r="F742" s="407"/>
      <c r="G742" s="407"/>
      <c r="H742" s="407"/>
      <c r="I742" s="407"/>
      <c r="J742" s="407"/>
      <c r="K742" s="407"/>
      <c r="L742" s="407"/>
      <c r="M742" s="605"/>
      <c r="N742" s="407"/>
      <c r="O742" s="407"/>
      <c r="P742" s="407"/>
      <c r="Q742" s="407"/>
      <c r="R742" s="407"/>
      <c r="S742" s="407"/>
      <c r="T742" s="407"/>
      <c r="U742" s="407"/>
      <c r="V742" s="407"/>
      <c r="W742" s="407"/>
      <c r="X742" s="407"/>
      <c r="Y742" s="407"/>
      <c r="Z742" s="407"/>
    </row>
    <row r="743" spans="1:26" ht="14.25" customHeight="1">
      <c r="A743" s="407"/>
      <c r="B743" s="407"/>
      <c r="C743" s="407"/>
      <c r="D743" s="407"/>
      <c r="E743" s="407"/>
      <c r="F743" s="407"/>
      <c r="G743" s="407"/>
      <c r="H743" s="407"/>
      <c r="I743" s="407"/>
      <c r="J743" s="407"/>
      <c r="K743" s="407"/>
      <c r="L743" s="407"/>
      <c r="M743" s="605"/>
      <c r="N743" s="407"/>
      <c r="O743" s="407"/>
      <c r="P743" s="407"/>
      <c r="Q743" s="407"/>
      <c r="R743" s="407"/>
      <c r="S743" s="407"/>
      <c r="T743" s="407"/>
      <c r="U743" s="407"/>
      <c r="V743" s="407"/>
      <c r="W743" s="407"/>
      <c r="X743" s="407"/>
      <c r="Y743" s="407"/>
      <c r="Z743" s="407"/>
    </row>
    <row r="744" spans="1:26" ht="14.25" customHeight="1">
      <c r="A744" s="407"/>
      <c r="B744" s="407"/>
      <c r="C744" s="407"/>
      <c r="D744" s="407"/>
      <c r="E744" s="407"/>
      <c r="F744" s="407"/>
      <c r="G744" s="407"/>
      <c r="H744" s="407"/>
      <c r="I744" s="407"/>
      <c r="J744" s="407"/>
      <c r="K744" s="407"/>
      <c r="L744" s="407"/>
      <c r="M744" s="605"/>
      <c r="N744" s="407"/>
      <c r="O744" s="407"/>
      <c r="P744" s="407"/>
      <c r="Q744" s="407"/>
      <c r="R744" s="407"/>
      <c r="S744" s="407"/>
      <c r="T744" s="407"/>
      <c r="U744" s="407"/>
      <c r="V744" s="407"/>
      <c r="W744" s="407"/>
      <c r="X744" s="407"/>
      <c r="Y744" s="407"/>
      <c r="Z744" s="407"/>
    </row>
    <row r="745" spans="1:26" ht="14.25" customHeight="1">
      <c r="A745" s="407"/>
      <c r="B745" s="407"/>
      <c r="C745" s="407"/>
      <c r="D745" s="407"/>
      <c r="E745" s="407"/>
      <c r="F745" s="407"/>
      <c r="G745" s="407"/>
      <c r="H745" s="407"/>
      <c r="I745" s="407"/>
      <c r="J745" s="407"/>
      <c r="K745" s="407"/>
      <c r="L745" s="407"/>
      <c r="M745" s="605"/>
      <c r="N745" s="407"/>
      <c r="O745" s="407"/>
      <c r="P745" s="407"/>
      <c r="Q745" s="407"/>
      <c r="R745" s="407"/>
      <c r="S745" s="407"/>
      <c r="T745" s="407"/>
      <c r="U745" s="407"/>
      <c r="V745" s="407"/>
      <c r="W745" s="407"/>
      <c r="X745" s="407"/>
      <c r="Y745" s="407"/>
      <c r="Z745" s="407"/>
    </row>
    <row r="746" spans="1:26" ht="14.25" customHeight="1">
      <c r="A746" s="407"/>
      <c r="B746" s="407"/>
      <c r="C746" s="407"/>
      <c r="D746" s="407"/>
      <c r="E746" s="407"/>
      <c r="F746" s="407"/>
      <c r="G746" s="407"/>
      <c r="H746" s="407"/>
      <c r="I746" s="407"/>
      <c r="J746" s="407"/>
      <c r="K746" s="407"/>
      <c r="L746" s="407"/>
      <c r="M746" s="605"/>
      <c r="N746" s="407"/>
      <c r="O746" s="407"/>
      <c r="P746" s="407"/>
      <c r="Q746" s="407"/>
      <c r="R746" s="407"/>
      <c r="S746" s="407"/>
      <c r="T746" s="407"/>
      <c r="U746" s="407"/>
      <c r="V746" s="407"/>
      <c r="W746" s="407"/>
      <c r="X746" s="407"/>
      <c r="Y746" s="407"/>
      <c r="Z746" s="407"/>
    </row>
    <row r="747" spans="1:26" ht="14.25" customHeight="1">
      <c r="A747" s="407"/>
      <c r="B747" s="407"/>
      <c r="C747" s="407"/>
      <c r="D747" s="407"/>
      <c r="E747" s="407"/>
      <c r="F747" s="407"/>
      <c r="G747" s="407"/>
      <c r="H747" s="407"/>
      <c r="I747" s="407"/>
      <c r="J747" s="407"/>
      <c r="K747" s="407"/>
      <c r="L747" s="407"/>
      <c r="M747" s="605"/>
      <c r="N747" s="407"/>
      <c r="O747" s="407"/>
      <c r="P747" s="407"/>
      <c r="Q747" s="407"/>
      <c r="R747" s="407"/>
      <c r="S747" s="407"/>
      <c r="T747" s="407"/>
      <c r="U747" s="407"/>
      <c r="V747" s="407"/>
      <c r="W747" s="407"/>
      <c r="X747" s="407"/>
      <c r="Y747" s="407"/>
      <c r="Z747" s="407"/>
    </row>
    <row r="748" spans="1:26" ht="14.25" customHeight="1">
      <c r="A748" s="407"/>
      <c r="B748" s="407"/>
      <c r="C748" s="407"/>
      <c r="D748" s="407"/>
      <c r="E748" s="407"/>
      <c r="F748" s="407"/>
      <c r="G748" s="407"/>
      <c r="H748" s="407"/>
      <c r="I748" s="407"/>
      <c r="J748" s="407"/>
      <c r="K748" s="407"/>
      <c r="L748" s="407"/>
      <c r="M748" s="605"/>
      <c r="N748" s="407"/>
      <c r="O748" s="407"/>
      <c r="P748" s="407"/>
      <c r="Q748" s="407"/>
      <c r="R748" s="407"/>
      <c r="S748" s="407"/>
      <c r="T748" s="407"/>
      <c r="U748" s="407"/>
      <c r="V748" s="407"/>
      <c r="W748" s="407"/>
      <c r="X748" s="407"/>
      <c r="Y748" s="407"/>
      <c r="Z748" s="407"/>
    </row>
    <row r="749" spans="1:26" ht="14.25" customHeight="1">
      <c r="A749" s="407"/>
      <c r="B749" s="407"/>
      <c r="C749" s="407"/>
      <c r="D749" s="407"/>
      <c r="E749" s="407"/>
      <c r="F749" s="407"/>
      <c r="G749" s="407"/>
      <c r="H749" s="407"/>
      <c r="I749" s="407"/>
      <c r="J749" s="407"/>
      <c r="K749" s="407"/>
      <c r="L749" s="407"/>
      <c r="M749" s="605"/>
      <c r="N749" s="407"/>
      <c r="O749" s="407"/>
      <c r="P749" s="407"/>
      <c r="Q749" s="407"/>
      <c r="R749" s="407"/>
      <c r="S749" s="407"/>
      <c r="T749" s="407"/>
      <c r="U749" s="407"/>
      <c r="V749" s="407"/>
      <c r="W749" s="407"/>
      <c r="X749" s="407"/>
      <c r="Y749" s="407"/>
      <c r="Z749" s="407"/>
    </row>
    <row r="750" spans="1:26" ht="14.25" customHeight="1">
      <c r="A750" s="407"/>
      <c r="B750" s="407"/>
      <c r="C750" s="407"/>
      <c r="D750" s="407"/>
      <c r="E750" s="407"/>
      <c r="F750" s="407"/>
      <c r="G750" s="407"/>
      <c r="H750" s="407"/>
      <c r="I750" s="407"/>
      <c r="J750" s="407"/>
      <c r="K750" s="407"/>
      <c r="L750" s="407"/>
      <c r="M750" s="605"/>
      <c r="N750" s="407"/>
      <c r="O750" s="407"/>
      <c r="P750" s="407"/>
      <c r="Q750" s="407"/>
      <c r="R750" s="407"/>
      <c r="S750" s="407"/>
      <c r="T750" s="407"/>
      <c r="U750" s="407"/>
      <c r="V750" s="407"/>
      <c r="W750" s="407"/>
      <c r="X750" s="407"/>
      <c r="Y750" s="407"/>
      <c r="Z750" s="407"/>
    </row>
    <row r="751" spans="1:26" ht="14.25" customHeight="1">
      <c r="A751" s="407"/>
      <c r="B751" s="407"/>
      <c r="C751" s="407"/>
      <c r="D751" s="407"/>
      <c r="E751" s="407"/>
      <c r="F751" s="407"/>
      <c r="G751" s="407"/>
      <c r="H751" s="407"/>
      <c r="I751" s="407"/>
      <c r="J751" s="407"/>
      <c r="K751" s="407"/>
      <c r="L751" s="407"/>
      <c r="M751" s="605"/>
      <c r="N751" s="407"/>
      <c r="O751" s="407"/>
      <c r="P751" s="407"/>
      <c r="Q751" s="407"/>
      <c r="R751" s="407"/>
      <c r="S751" s="407"/>
      <c r="T751" s="407"/>
      <c r="U751" s="407"/>
      <c r="V751" s="407"/>
      <c r="W751" s="407"/>
      <c r="X751" s="407"/>
      <c r="Y751" s="407"/>
      <c r="Z751" s="407"/>
    </row>
    <row r="752" spans="1:26" ht="14.25" customHeight="1">
      <c r="A752" s="407"/>
      <c r="B752" s="407"/>
      <c r="C752" s="407"/>
      <c r="D752" s="407"/>
      <c r="E752" s="407"/>
      <c r="F752" s="407"/>
      <c r="G752" s="407"/>
      <c r="H752" s="407"/>
      <c r="I752" s="407"/>
      <c r="J752" s="407"/>
      <c r="K752" s="407"/>
      <c r="L752" s="407"/>
      <c r="M752" s="605"/>
      <c r="N752" s="407"/>
      <c r="O752" s="407"/>
      <c r="P752" s="407"/>
      <c r="Q752" s="407"/>
      <c r="R752" s="407"/>
      <c r="S752" s="407"/>
      <c r="T752" s="407"/>
      <c r="U752" s="407"/>
      <c r="V752" s="407"/>
      <c r="W752" s="407"/>
      <c r="X752" s="407"/>
      <c r="Y752" s="407"/>
      <c r="Z752" s="407"/>
    </row>
    <row r="753" spans="1:26" ht="14.25" customHeight="1">
      <c r="A753" s="407"/>
      <c r="B753" s="407"/>
      <c r="C753" s="407"/>
      <c r="D753" s="407"/>
      <c r="E753" s="407"/>
      <c r="F753" s="407"/>
      <c r="G753" s="407"/>
      <c r="H753" s="407"/>
      <c r="I753" s="407"/>
      <c r="J753" s="407"/>
      <c r="K753" s="407"/>
      <c r="L753" s="407"/>
      <c r="M753" s="605"/>
      <c r="N753" s="407"/>
      <c r="O753" s="407"/>
      <c r="P753" s="407"/>
      <c r="Q753" s="407"/>
      <c r="R753" s="407"/>
      <c r="S753" s="407"/>
      <c r="T753" s="407"/>
      <c r="U753" s="407"/>
      <c r="V753" s="407"/>
      <c r="W753" s="407"/>
      <c r="X753" s="407"/>
      <c r="Y753" s="407"/>
      <c r="Z753" s="407"/>
    </row>
    <row r="754" spans="1:26" ht="14.25" customHeight="1">
      <c r="A754" s="407"/>
      <c r="B754" s="407"/>
      <c r="C754" s="407"/>
      <c r="D754" s="407"/>
      <c r="E754" s="407"/>
      <c r="F754" s="407"/>
      <c r="G754" s="407"/>
      <c r="H754" s="407"/>
      <c r="I754" s="407"/>
      <c r="J754" s="407"/>
      <c r="K754" s="407"/>
      <c r="L754" s="407"/>
      <c r="M754" s="605"/>
      <c r="N754" s="407"/>
      <c r="O754" s="407"/>
      <c r="P754" s="407"/>
      <c r="Q754" s="407"/>
      <c r="R754" s="407"/>
      <c r="S754" s="407"/>
      <c r="T754" s="407"/>
      <c r="U754" s="407"/>
      <c r="V754" s="407"/>
      <c r="W754" s="407"/>
      <c r="X754" s="407"/>
      <c r="Y754" s="407"/>
      <c r="Z754" s="407"/>
    </row>
    <row r="755" spans="1:26" ht="14.25" customHeight="1">
      <c r="A755" s="407"/>
      <c r="B755" s="407"/>
      <c r="C755" s="407"/>
      <c r="D755" s="407"/>
      <c r="E755" s="407"/>
      <c r="F755" s="407"/>
      <c r="G755" s="407"/>
      <c r="H755" s="407"/>
      <c r="I755" s="407"/>
      <c r="J755" s="407"/>
      <c r="K755" s="407"/>
      <c r="L755" s="407"/>
      <c r="M755" s="605"/>
      <c r="N755" s="407"/>
      <c r="O755" s="407"/>
      <c r="P755" s="407"/>
      <c r="Q755" s="407"/>
      <c r="R755" s="407"/>
      <c r="S755" s="407"/>
      <c r="T755" s="407"/>
      <c r="U755" s="407"/>
      <c r="V755" s="407"/>
      <c r="W755" s="407"/>
      <c r="X755" s="407"/>
      <c r="Y755" s="407"/>
      <c r="Z755" s="407"/>
    </row>
    <row r="756" spans="1:26" ht="14.25" customHeight="1">
      <c r="A756" s="407"/>
      <c r="B756" s="407"/>
      <c r="C756" s="407"/>
      <c r="D756" s="407"/>
      <c r="E756" s="407"/>
      <c r="F756" s="407"/>
      <c r="G756" s="407"/>
      <c r="H756" s="407"/>
      <c r="I756" s="407"/>
      <c r="J756" s="407"/>
      <c r="K756" s="407"/>
      <c r="L756" s="407"/>
      <c r="M756" s="605"/>
      <c r="N756" s="407"/>
      <c r="O756" s="407"/>
      <c r="P756" s="407"/>
      <c r="Q756" s="407"/>
      <c r="R756" s="407"/>
      <c r="S756" s="407"/>
      <c r="T756" s="407"/>
      <c r="U756" s="407"/>
      <c r="V756" s="407"/>
      <c r="W756" s="407"/>
      <c r="X756" s="407"/>
      <c r="Y756" s="407"/>
      <c r="Z756" s="407"/>
    </row>
    <row r="757" spans="1:26" ht="14.25" customHeight="1">
      <c r="A757" s="407"/>
      <c r="B757" s="407"/>
      <c r="C757" s="407"/>
      <c r="D757" s="407"/>
      <c r="E757" s="407"/>
      <c r="F757" s="407"/>
      <c r="G757" s="407"/>
      <c r="H757" s="407"/>
      <c r="I757" s="407"/>
      <c r="J757" s="407"/>
      <c r="K757" s="407"/>
      <c r="L757" s="407"/>
      <c r="M757" s="605"/>
      <c r="N757" s="407"/>
      <c r="O757" s="407"/>
      <c r="P757" s="407"/>
      <c r="Q757" s="407"/>
      <c r="R757" s="407"/>
      <c r="S757" s="407"/>
      <c r="T757" s="407"/>
      <c r="U757" s="407"/>
      <c r="V757" s="407"/>
      <c r="W757" s="407"/>
      <c r="X757" s="407"/>
      <c r="Y757" s="407"/>
      <c r="Z757" s="407"/>
    </row>
    <row r="758" spans="1:26" ht="14.25" customHeight="1">
      <c r="A758" s="407"/>
      <c r="B758" s="407"/>
      <c r="C758" s="407"/>
      <c r="D758" s="407"/>
      <c r="E758" s="407"/>
      <c r="F758" s="407"/>
      <c r="G758" s="407"/>
      <c r="H758" s="407"/>
      <c r="I758" s="407"/>
      <c r="J758" s="407"/>
      <c r="K758" s="407"/>
      <c r="L758" s="407"/>
      <c r="M758" s="605"/>
      <c r="N758" s="407"/>
      <c r="O758" s="407"/>
      <c r="P758" s="407"/>
      <c r="Q758" s="407"/>
      <c r="R758" s="407"/>
      <c r="S758" s="407"/>
      <c r="T758" s="407"/>
      <c r="U758" s="407"/>
      <c r="V758" s="407"/>
      <c r="W758" s="407"/>
      <c r="X758" s="407"/>
      <c r="Y758" s="407"/>
      <c r="Z758" s="407"/>
    </row>
    <row r="759" spans="1:26" ht="14.25" customHeight="1">
      <c r="A759" s="407"/>
      <c r="B759" s="407"/>
      <c r="C759" s="407"/>
      <c r="D759" s="407"/>
      <c r="E759" s="407"/>
      <c r="F759" s="407"/>
      <c r="G759" s="407"/>
      <c r="H759" s="407"/>
      <c r="I759" s="407"/>
      <c r="J759" s="407"/>
      <c r="K759" s="407"/>
      <c r="L759" s="407"/>
      <c r="M759" s="605"/>
      <c r="N759" s="407"/>
      <c r="O759" s="407"/>
      <c r="P759" s="407"/>
      <c r="Q759" s="407"/>
      <c r="R759" s="407"/>
      <c r="S759" s="407"/>
      <c r="T759" s="407"/>
      <c r="U759" s="407"/>
      <c r="V759" s="407"/>
      <c r="W759" s="407"/>
      <c r="X759" s="407"/>
      <c r="Y759" s="407"/>
      <c r="Z759" s="407"/>
    </row>
    <row r="760" spans="1:26" ht="14.25" customHeight="1">
      <c r="A760" s="407"/>
      <c r="B760" s="407"/>
      <c r="C760" s="407"/>
      <c r="D760" s="407"/>
      <c r="E760" s="407"/>
      <c r="F760" s="407"/>
      <c r="G760" s="407"/>
      <c r="H760" s="407"/>
      <c r="I760" s="407"/>
      <c r="J760" s="407"/>
      <c r="K760" s="407"/>
      <c r="L760" s="407"/>
      <c r="M760" s="605"/>
      <c r="N760" s="407"/>
      <c r="O760" s="407"/>
      <c r="P760" s="407"/>
      <c r="Q760" s="407"/>
      <c r="R760" s="407"/>
      <c r="S760" s="407"/>
      <c r="T760" s="407"/>
      <c r="U760" s="407"/>
      <c r="V760" s="407"/>
      <c r="W760" s="407"/>
      <c r="X760" s="407"/>
      <c r="Y760" s="407"/>
      <c r="Z760" s="407"/>
    </row>
    <row r="761" spans="1:26" ht="14.25" customHeight="1">
      <c r="A761" s="407"/>
      <c r="B761" s="407"/>
      <c r="C761" s="407"/>
      <c r="D761" s="407"/>
      <c r="E761" s="407"/>
      <c r="F761" s="407"/>
      <c r="G761" s="407"/>
      <c r="H761" s="407"/>
      <c r="I761" s="407"/>
      <c r="J761" s="407"/>
      <c r="K761" s="407"/>
      <c r="L761" s="407"/>
      <c r="M761" s="605"/>
      <c r="N761" s="407"/>
      <c r="O761" s="407"/>
      <c r="P761" s="407"/>
      <c r="Q761" s="407"/>
      <c r="R761" s="407"/>
      <c r="S761" s="407"/>
      <c r="T761" s="407"/>
      <c r="U761" s="407"/>
      <c r="V761" s="407"/>
      <c r="W761" s="407"/>
      <c r="X761" s="407"/>
      <c r="Y761" s="407"/>
      <c r="Z761" s="407"/>
    </row>
    <row r="762" spans="1:26" ht="14.25" customHeight="1">
      <c r="A762" s="407"/>
      <c r="B762" s="407"/>
      <c r="C762" s="407"/>
      <c r="D762" s="407"/>
      <c r="E762" s="407"/>
      <c r="F762" s="407"/>
      <c r="G762" s="407"/>
      <c r="H762" s="407"/>
      <c r="I762" s="407"/>
      <c r="J762" s="407"/>
      <c r="K762" s="407"/>
      <c r="L762" s="407"/>
      <c r="M762" s="605"/>
      <c r="N762" s="407"/>
      <c r="O762" s="407"/>
      <c r="P762" s="407"/>
      <c r="Q762" s="407"/>
      <c r="R762" s="407"/>
      <c r="S762" s="407"/>
      <c r="T762" s="407"/>
      <c r="U762" s="407"/>
      <c r="V762" s="407"/>
      <c r="W762" s="407"/>
      <c r="X762" s="407"/>
      <c r="Y762" s="407"/>
      <c r="Z762" s="407"/>
    </row>
    <row r="763" spans="1:26" ht="14.25" customHeight="1">
      <c r="A763" s="407"/>
      <c r="B763" s="407"/>
      <c r="C763" s="407"/>
      <c r="D763" s="407"/>
      <c r="E763" s="407"/>
      <c r="F763" s="407"/>
      <c r="G763" s="407"/>
      <c r="H763" s="407"/>
      <c r="I763" s="407"/>
      <c r="J763" s="407"/>
      <c r="K763" s="407"/>
      <c r="L763" s="407"/>
      <c r="M763" s="605"/>
      <c r="N763" s="407"/>
      <c r="O763" s="407"/>
      <c r="P763" s="407"/>
      <c r="Q763" s="407"/>
      <c r="R763" s="407"/>
      <c r="S763" s="407"/>
      <c r="T763" s="407"/>
      <c r="U763" s="407"/>
      <c r="V763" s="407"/>
      <c r="W763" s="407"/>
      <c r="X763" s="407"/>
      <c r="Y763" s="407"/>
      <c r="Z763" s="407"/>
    </row>
    <row r="764" spans="1:26" ht="14.25" customHeight="1">
      <c r="A764" s="407"/>
      <c r="B764" s="407"/>
      <c r="C764" s="407"/>
      <c r="D764" s="407"/>
      <c r="E764" s="407"/>
      <c r="F764" s="407"/>
      <c r="G764" s="407"/>
      <c r="H764" s="407"/>
      <c r="I764" s="407"/>
      <c r="J764" s="407"/>
      <c r="K764" s="407"/>
      <c r="L764" s="407"/>
      <c r="M764" s="605"/>
      <c r="N764" s="407"/>
      <c r="O764" s="407"/>
      <c r="P764" s="407"/>
      <c r="Q764" s="407"/>
      <c r="R764" s="407"/>
      <c r="S764" s="407"/>
      <c r="T764" s="407"/>
      <c r="U764" s="407"/>
      <c r="V764" s="407"/>
      <c r="W764" s="407"/>
      <c r="X764" s="407"/>
      <c r="Y764" s="407"/>
      <c r="Z764" s="407"/>
    </row>
    <row r="765" spans="1:26" ht="14.25" customHeight="1">
      <c r="A765" s="407"/>
      <c r="B765" s="407"/>
      <c r="C765" s="407"/>
      <c r="D765" s="407"/>
      <c r="E765" s="407"/>
      <c r="F765" s="407"/>
      <c r="G765" s="407"/>
      <c r="H765" s="407"/>
      <c r="I765" s="407"/>
      <c r="J765" s="407"/>
      <c r="K765" s="407"/>
      <c r="L765" s="407"/>
      <c r="M765" s="605"/>
      <c r="N765" s="407"/>
      <c r="O765" s="407"/>
      <c r="P765" s="407"/>
      <c r="Q765" s="407"/>
      <c r="R765" s="407"/>
      <c r="S765" s="407"/>
      <c r="T765" s="407"/>
      <c r="U765" s="407"/>
      <c r="V765" s="407"/>
      <c r="W765" s="407"/>
      <c r="X765" s="407"/>
      <c r="Y765" s="407"/>
      <c r="Z765" s="407"/>
    </row>
    <row r="766" spans="1:26" ht="14.25" customHeight="1">
      <c r="A766" s="407"/>
      <c r="B766" s="407"/>
      <c r="C766" s="407"/>
      <c r="D766" s="407"/>
      <c r="E766" s="407"/>
      <c r="F766" s="407"/>
      <c r="G766" s="407"/>
      <c r="H766" s="407"/>
      <c r="I766" s="407"/>
      <c r="J766" s="407"/>
      <c r="K766" s="407"/>
      <c r="L766" s="407"/>
      <c r="M766" s="605"/>
      <c r="N766" s="407"/>
      <c r="O766" s="407"/>
      <c r="P766" s="407"/>
      <c r="Q766" s="407"/>
      <c r="R766" s="407"/>
      <c r="S766" s="407"/>
      <c r="T766" s="407"/>
      <c r="U766" s="407"/>
      <c r="V766" s="407"/>
      <c r="W766" s="407"/>
      <c r="X766" s="407"/>
      <c r="Y766" s="407"/>
      <c r="Z766" s="407"/>
    </row>
    <row r="767" spans="1:26" ht="14.25" customHeight="1">
      <c r="A767" s="407"/>
      <c r="B767" s="407"/>
      <c r="C767" s="407"/>
      <c r="D767" s="407"/>
      <c r="E767" s="407"/>
      <c r="F767" s="407"/>
      <c r="G767" s="407"/>
      <c r="H767" s="407"/>
      <c r="I767" s="407"/>
      <c r="J767" s="407"/>
      <c r="K767" s="407"/>
      <c r="L767" s="407"/>
      <c r="M767" s="605"/>
      <c r="N767" s="407"/>
      <c r="O767" s="407"/>
      <c r="P767" s="407"/>
      <c r="Q767" s="407"/>
      <c r="R767" s="407"/>
      <c r="S767" s="407"/>
      <c r="T767" s="407"/>
      <c r="U767" s="407"/>
      <c r="V767" s="407"/>
      <c r="W767" s="407"/>
      <c r="X767" s="407"/>
      <c r="Y767" s="407"/>
      <c r="Z767" s="407"/>
    </row>
    <row r="768" spans="1:26" ht="14.25" customHeight="1">
      <c r="A768" s="407"/>
      <c r="B768" s="407"/>
      <c r="C768" s="407"/>
      <c r="D768" s="407"/>
      <c r="E768" s="407"/>
      <c r="F768" s="407"/>
      <c r="G768" s="407"/>
      <c r="H768" s="407"/>
      <c r="I768" s="407"/>
      <c r="J768" s="407"/>
      <c r="K768" s="407"/>
      <c r="L768" s="407"/>
      <c r="M768" s="605"/>
      <c r="N768" s="407"/>
      <c r="O768" s="407"/>
      <c r="P768" s="407"/>
      <c r="Q768" s="407"/>
      <c r="R768" s="407"/>
      <c r="S768" s="407"/>
      <c r="T768" s="407"/>
      <c r="U768" s="407"/>
      <c r="V768" s="407"/>
      <c r="W768" s="407"/>
      <c r="X768" s="407"/>
      <c r="Y768" s="407"/>
      <c r="Z768" s="407"/>
    </row>
    <row r="769" spans="1:26" ht="14.25" customHeight="1">
      <c r="A769" s="407"/>
      <c r="B769" s="407"/>
      <c r="C769" s="407"/>
      <c r="D769" s="407"/>
      <c r="E769" s="407"/>
      <c r="F769" s="407"/>
      <c r="G769" s="407"/>
      <c r="H769" s="407"/>
      <c r="I769" s="407"/>
      <c r="J769" s="407"/>
      <c r="K769" s="407"/>
      <c r="L769" s="407"/>
      <c r="M769" s="605"/>
      <c r="N769" s="407"/>
      <c r="O769" s="407"/>
      <c r="P769" s="407"/>
      <c r="Q769" s="407"/>
      <c r="R769" s="407"/>
      <c r="S769" s="407"/>
      <c r="T769" s="407"/>
      <c r="U769" s="407"/>
      <c r="V769" s="407"/>
      <c r="W769" s="407"/>
      <c r="X769" s="407"/>
      <c r="Y769" s="407"/>
      <c r="Z769" s="407"/>
    </row>
    <row r="770" spans="1:26" ht="14.25" customHeight="1">
      <c r="A770" s="407"/>
      <c r="B770" s="407"/>
      <c r="C770" s="407"/>
      <c r="D770" s="407"/>
      <c r="E770" s="407"/>
      <c r="F770" s="407"/>
      <c r="G770" s="407"/>
      <c r="H770" s="407"/>
      <c r="I770" s="407"/>
      <c r="J770" s="407"/>
      <c r="K770" s="407"/>
      <c r="L770" s="407"/>
      <c r="M770" s="605"/>
      <c r="N770" s="407"/>
      <c r="O770" s="407"/>
      <c r="P770" s="407"/>
      <c r="Q770" s="407"/>
      <c r="R770" s="407"/>
      <c r="S770" s="407"/>
      <c r="T770" s="407"/>
      <c r="U770" s="407"/>
      <c r="V770" s="407"/>
      <c r="W770" s="407"/>
      <c r="X770" s="407"/>
      <c r="Y770" s="407"/>
      <c r="Z770" s="407"/>
    </row>
    <row r="771" spans="1:26" ht="14.25" customHeight="1">
      <c r="A771" s="407"/>
      <c r="B771" s="407"/>
      <c r="C771" s="407"/>
      <c r="D771" s="407"/>
      <c r="E771" s="407"/>
      <c r="F771" s="407"/>
      <c r="G771" s="407"/>
      <c r="H771" s="407"/>
      <c r="I771" s="407"/>
      <c r="J771" s="407"/>
      <c r="K771" s="407"/>
      <c r="L771" s="407"/>
      <c r="M771" s="605"/>
      <c r="N771" s="407"/>
      <c r="O771" s="407"/>
      <c r="P771" s="407"/>
      <c r="Q771" s="407"/>
      <c r="R771" s="407"/>
      <c r="S771" s="407"/>
      <c r="T771" s="407"/>
      <c r="U771" s="407"/>
      <c r="V771" s="407"/>
      <c r="W771" s="407"/>
      <c r="X771" s="407"/>
      <c r="Y771" s="407"/>
      <c r="Z771" s="407"/>
    </row>
    <row r="772" spans="1:26" ht="14.25" customHeight="1">
      <c r="A772" s="407"/>
      <c r="B772" s="407"/>
      <c r="C772" s="407"/>
      <c r="D772" s="407"/>
      <c r="E772" s="407"/>
      <c r="F772" s="407"/>
      <c r="G772" s="407"/>
      <c r="H772" s="407"/>
      <c r="I772" s="407"/>
      <c r="J772" s="407"/>
      <c r="K772" s="407"/>
      <c r="L772" s="407"/>
      <c r="M772" s="605"/>
      <c r="N772" s="407"/>
      <c r="O772" s="407"/>
      <c r="P772" s="407"/>
      <c r="Q772" s="407"/>
      <c r="R772" s="407"/>
      <c r="S772" s="407"/>
      <c r="T772" s="407"/>
      <c r="U772" s="407"/>
      <c r="V772" s="407"/>
      <c r="W772" s="407"/>
      <c r="X772" s="407"/>
      <c r="Y772" s="407"/>
      <c r="Z772" s="407"/>
    </row>
    <row r="773" spans="1:26" ht="14.25" customHeight="1">
      <c r="A773" s="407"/>
      <c r="B773" s="407"/>
      <c r="C773" s="407"/>
      <c r="D773" s="407"/>
      <c r="E773" s="407"/>
      <c r="F773" s="407"/>
      <c r="G773" s="407"/>
      <c r="H773" s="407"/>
      <c r="I773" s="407"/>
      <c r="J773" s="407"/>
      <c r="K773" s="407"/>
      <c r="L773" s="407"/>
      <c r="M773" s="605"/>
      <c r="N773" s="407"/>
      <c r="O773" s="407"/>
      <c r="P773" s="407"/>
      <c r="Q773" s="407"/>
      <c r="R773" s="407"/>
      <c r="S773" s="407"/>
      <c r="T773" s="407"/>
      <c r="U773" s="407"/>
      <c r="V773" s="407"/>
      <c r="W773" s="407"/>
      <c r="X773" s="407"/>
      <c r="Y773" s="407"/>
      <c r="Z773" s="407"/>
    </row>
    <row r="774" spans="1:26" ht="14.25" customHeight="1">
      <c r="A774" s="407"/>
      <c r="B774" s="407"/>
      <c r="C774" s="407"/>
      <c r="D774" s="407"/>
      <c r="E774" s="407"/>
      <c r="F774" s="407"/>
      <c r="G774" s="407"/>
      <c r="H774" s="407"/>
      <c r="I774" s="407"/>
      <c r="J774" s="407"/>
      <c r="K774" s="407"/>
      <c r="L774" s="407"/>
      <c r="M774" s="605"/>
      <c r="N774" s="407"/>
      <c r="O774" s="407"/>
      <c r="P774" s="407"/>
      <c r="Q774" s="407"/>
      <c r="R774" s="407"/>
      <c r="S774" s="407"/>
      <c r="T774" s="407"/>
      <c r="U774" s="407"/>
      <c r="V774" s="407"/>
      <c r="W774" s="407"/>
      <c r="X774" s="407"/>
      <c r="Y774" s="407"/>
      <c r="Z774" s="407"/>
    </row>
    <row r="775" spans="1:26" ht="14.25" customHeight="1">
      <c r="A775" s="407"/>
      <c r="B775" s="407"/>
      <c r="C775" s="407"/>
      <c r="D775" s="407"/>
      <c r="E775" s="407"/>
      <c r="F775" s="407"/>
      <c r="G775" s="407"/>
      <c r="H775" s="407"/>
      <c r="I775" s="407"/>
      <c r="J775" s="407"/>
      <c r="K775" s="407"/>
      <c r="L775" s="407"/>
      <c r="M775" s="605"/>
      <c r="N775" s="407"/>
      <c r="O775" s="407"/>
      <c r="P775" s="407"/>
      <c r="Q775" s="407"/>
      <c r="R775" s="407"/>
      <c r="S775" s="407"/>
      <c r="T775" s="407"/>
      <c r="U775" s="407"/>
      <c r="V775" s="407"/>
      <c r="W775" s="407"/>
      <c r="X775" s="407"/>
      <c r="Y775" s="407"/>
      <c r="Z775" s="407"/>
    </row>
    <row r="776" spans="1:26" ht="14.25" customHeight="1">
      <c r="A776" s="407"/>
      <c r="B776" s="407"/>
      <c r="C776" s="407"/>
      <c r="D776" s="407"/>
      <c r="E776" s="407"/>
      <c r="F776" s="407"/>
      <c r="G776" s="407"/>
      <c r="H776" s="407"/>
      <c r="I776" s="407"/>
      <c r="J776" s="407"/>
      <c r="K776" s="407"/>
      <c r="L776" s="407"/>
      <c r="M776" s="605"/>
      <c r="N776" s="407"/>
      <c r="O776" s="407"/>
      <c r="P776" s="407"/>
      <c r="Q776" s="407"/>
      <c r="R776" s="407"/>
      <c r="S776" s="407"/>
      <c r="T776" s="407"/>
      <c r="U776" s="407"/>
      <c r="V776" s="407"/>
      <c r="W776" s="407"/>
      <c r="X776" s="407"/>
      <c r="Y776" s="407"/>
      <c r="Z776" s="407"/>
    </row>
    <row r="777" spans="1:26" ht="14.25" customHeight="1">
      <c r="A777" s="407"/>
      <c r="B777" s="407"/>
      <c r="C777" s="407"/>
      <c r="D777" s="407"/>
      <c r="E777" s="407"/>
      <c r="F777" s="407"/>
      <c r="G777" s="407"/>
      <c r="H777" s="407"/>
      <c r="I777" s="407"/>
      <c r="J777" s="407"/>
      <c r="K777" s="407"/>
      <c r="L777" s="407"/>
      <c r="M777" s="605"/>
      <c r="N777" s="407"/>
      <c r="O777" s="407"/>
      <c r="P777" s="407"/>
      <c r="Q777" s="407"/>
      <c r="R777" s="407"/>
      <c r="S777" s="407"/>
      <c r="T777" s="407"/>
      <c r="U777" s="407"/>
      <c r="V777" s="407"/>
      <c r="W777" s="407"/>
      <c r="X777" s="407"/>
      <c r="Y777" s="407"/>
      <c r="Z777" s="407"/>
    </row>
    <row r="778" spans="1:26" ht="14.25" customHeight="1">
      <c r="A778" s="407"/>
      <c r="B778" s="407"/>
      <c r="C778" s="407"/>
      <c r="D778" s="407"/>
      <c r="E778" s="407"/>
      <c r="F778" s="407"/>
      <c r="G778" s="407"/>
      <c r="H778" s="407"/>
      <c r="I778" s="407"/>
      <c r="J778" s="407"/>
      <c r="K778" s="407"/>
      <c r="L778" s="407"/>
      <c r="M778" s="605"/>
      <c r="N778" s="407"/>
      <c r="O778" s="407"/>
      <c r="P778" s="407"/>
      <c r="Q778" s="407"/>
      <c r="R778" s="407"/>
      <c r="S778" s="407"/>
      <c r="T778" s="407"/>
      <c r="U778" s="407"/>
      <c r="V778" s="407"/>
      <c r="W778" s="407"/>
      <c r="X778" s="407"/>
      <c r="Y778" s="407"/>
      <c r="Z778" s="407"/>
    </row>
    <row r="779" spans="1:26" ht="14.25" customHeight="1">
      <c r="A779" s="407"/>
      <c r="B779" s="407"/>
      <c r="C779" s="407"/>
      <c r="D779" s="407"/>
      <c r="E779" s="407"/>
      <c r="F779" s="407"/>
      <c r="G779" s="407"/>
      <c r="H779" s="407"/>
      <c r="I779" s="407"/>
      <c r="J779" s="407"/>
      <c r="K779" s="407"/>
      <c r="L779" s="407"/>
      <c r="M779" s="605"/>
      <c r="N779" s="407"/>
      <c r="O779" s="407"/>
      <c r="P779" s="407"/>
      <c r="Q779" s="407"/>
      <c r="R779" s="407"/>
      <c r="S779" s="407"/>
      <c r="T779" s="407"/>
      <c r="U779" s="407"/>
      <c r="V779" s="407"/>
      <c r="W779" s="407"/>
      <c r="X779" s="407"/>
      <c r="Y779" s="407"/>
      <c r="Z779" s="407"/>
    </row>
    <row r="780" spans="1:26" ht="14.25" customHeight="1">
      <c r="A780" s="407"/>
      <c r="B780" s="407"/>
      <c r="C780" s="407"/>
      <c r="D780" s="407"/>
      <c r="E780" s="407"/>
      <c r="F780" s="407"/>
      <c r="G780" s="407"/>
      <c r="H780" s="407"/>
      <c r="I780" s="407"/>
      <c r="J780" s="407"/>
      <c r="K780" s="407"/>
      <c r="L780" s="407"/>
      <c r="M780" s="605"/>
      <c r="N780" s="407"/>
      <c r="O780" s="407"/>
      <c r="P780" s="407"/>
      <c r="Q780" s="407"/>
      <c r="R780" s="407"/>
      <c r="S780" s="407"/>
      <c r="T780" s="407"/>
      <c r="U780" s="407"/>
      <c r="V780" s="407"/>
      <c r="W780" s="407"/>
      <c r="X780" s="407"/>
      <c r="Y780" s="407"/>
      <c r="Z780" s="407"/>
    </row>
    <row r="781" spans="1:26" ht="14.25" customHeight="1">
      <c r="A781" s="407"/>
      <c r="B781" s="407"/>
      <c r="C781" s="407"/>
      <c r="D781" s="407"/>
      <c r="E781" s="407"/>
      <c r="F781" s="407"/>
      <c r="G781" s="407"/>
      <c r="H781" s="407"/>
      <c r="I781" s="407"/>
      <c r="J781" s="407"/>
      <c r="K781" s="407"/>
      <c r="L781" s="407"/>
      <c r="M781" s="605"/>
      <c r="N781" s="407"/>
      <c r="O781" s="407"/>
      <c r="P781" s="407"/>
      <c r="Q781" s="407"/>
      <c r="R781" s="407"/>
      <c r="S781" s="407"/>
      <c r="T781" s="407"/>
      <c r="U781" s="407"/>
      <c r="V781" s="407"/>
      <c r="W781" s="407"/>
      <c r="X781" s="407"/>
      <c r="Y781" s="407"/>
      <c r="Z781" s="407"/>
    </row>
    <row r="782" spans="1:26" ht="14.25" customHeight="1">
      <c r="A782" s="407"/>
      <c r="B782" s="407"/>
      <c r="C782" s="407"/>
      <c r="D782" s="407"/>
      <c r="E782" s="407"/>
      <c r="F782" s="407"/>
      <c r="G782" s="407"/>
      <c r="H782" s="407"/>
      <c r="I782" s="407"/>
      <c r="J782" s="407"/>
      <c r="K782" s="407"/>
      <c r="L782" s="407"/>
      <c r="M782" s="605"/>
      <c r="N782" s="407"/>
      <c r="O782" s="407"/>
      <c r="P782" s="407"/>
      <c r="Q782" s="407"/>
      <c r="R782" s="407"/>
      <c r="S782" s="407"/>
      <c r="T782" s="407"/>
      <c r="U782" s="407"/>
      <c r="V782" s="407"/>
      <c r="W782" s="407"/>
      <c r="X782" s="407"/>
      <c r="Y782" s="407"/>
      <c r="Z782" s="407"/>
    </row>
    <row r="783" spans="1:26" ht="14.25" customHeight="1">
      <c r="A783" s="407"/>
      <c r="B783" s="407"/>
      <c r="C783" s="407"/>
      <c r="D783" s="407"/>
      <c r="E783" s="407"/>
      <c r="F783" s="407"/>
      <c r="G783" s="407"/>
      <c r="H783" s="407"/>
      <c r="I783" s="407"/>
      <c r="J783" s="407"/>
      <c r="K783" s="407"/>
      <c r="L783" s="407"/>
      <c r="M783" s="605"/>
      <c r="N783" s="407"/>
      <c r="O783" s="407"/>
      <c r="P783" s="407"/>
      <c r="Q783" s="407"/>
      <c r="R783" s="407"/>
      <c r="S783" s="407"/>
      <c r="T783" s="407"/>
      <c r="U783" s="407"/>
      <c r="V783" s="407"/>
      <c r="W783" s="407"/>
      <c r="X783" s="407"/>
      <c r="Y783" s="407"/>
      <c r="Z783" s="407"/>
    </row>
    <row r="784" spans="1:26" ht="14.25" customHeight="1">
      <c r="A784" s="407"/>
      <c r="B784" s="407"/>
      <c r="C784" s="407"/>
      <c r="D784" s="407"/>
      <c r="E784" s="407"/>
      <c r="F784" s="407"/>
      <c r="G784" s="407"/>
      <c r="H784" s="407"/>
      <c r="I784" s="407"/>
      <c r="J784" s="407"/>
      <c r="K784" s="407"/>
      <c r="L784" s="407"/>
      <c r="M784" s="605"/>
      <c r="N784" s="407"/>
      <c r="O784" s="407"/>
      <c r="P784" s="407"/>
      <c r="Q784" s="407"/>
      <c r="R784" s="407"/>
      <c r="S784" s="407"/>
      <c r="T784" s="407"/>
      <c r="U784" s="407"/>
      <c r="V784" s="407"/>
      <c r="W784" s="407"/>
      <c r="X784" s="407"/>
      <c r="Y784" s="407"/>
      <c r="Z784" s="407"/>
    </row>
    <row r="785" spans="1:26" ht="14.25" customHeight="1">
      <c r="A785" s="407"/>
      <c r="B785" s="407"/>
      <c r="C785" s="407"/>
      <c r="D785" s="407"/>
      <c r="E785" s="407"/>
      <c r="F785" s="407"/>
      <c r="G785" s="407"/>
      <c r="H785" s="407"/>
      <c r="I785" s="407"/>
      <c r="J785" s="407"/>
      <c r="K785" s="407"/>
      <c r="L785" s="407"/>
      <c r="M785" s="605"/>
      <c r="N785" s="407"/>
      <c r="O785" s="407"/>
      <c r="P785" s="407"/>
      <c r="Q785" s="407"/>
      <c r="R785" s="407"/>
      <c r="S785" s="407"/>
      <c r="T785" s="407"/>
      <c r="U785" s="407"/>
      <c r="V785" s="407"/>
      <c r="W785" s="407"/>
      <c r="X785" s="407"/>
      <c r="Y785" s="407"/>
      <c r="Z785" s="407"/>
    </row>
    <row r="786" spans="1:26" ht="14.25" customHeight="1">
      <c r="A786" s="407"/>
      <c r="B786" s="407"/>
      <c r="C786" s="407"/>
      <c r="D786" s="407"/>
      <c r="E786" s="407"/>
      <c r="F786" s="407"/>
      <c r="G786" s="407"/>
      <c r="H786" s="407"/>
      <c r="I786" s="407"/>
      <c r="J786" s="407"/>
      <c r="K786" s="407"/>
      <c r="L786" s="407"/>
      <c r="M786" s="605"/>
      <c r="N786" s="407"/>
      <c r="O786" s="407"/>
      <c r="P786" s="407"/>
      <c r="Q786" s="407"/>
      <c r="R786" s="407"/>
      <c r="S786" s="407"/>
      <c r="T786" s="407"/>
      <c r="U786" s="407"/>
      <c r="V786" s="407"/>
      <c r="W786" s="407"/>
      <c r="X786" s="407"/>
      <c r="Y786" s="407"/>
      <c r="Z786" s="407"/>
    </row>
    <row r="787" spans="1:26" ht="14.25" customHeight="1">
      <c r="A787" s="407"/>
      <c r="B787" s="407"/>
      <c r="C787" s="407"/>
      <c r="D787" s="407"/>
      <c r="E787" s="407"/>
      <c r="F787" s="407"/>
      <c r="G787" s="407"/>
      <c r="H787" s="407"/>
      <c r="I787" s="407"/>
      <c r="J787" s="407"/>
      <c r="K787" s="407"/>
      <c r="L787" s="407"/>
      <c r="M787" s="605"/>
      <c r="N787" s="407"/>
      <c r="O787" s="407"/>
      <c r="P787" s="407"/>
      <c r="Q787" s="407"/>
      <c r="R787" s="407"/>
      <c r="S787" s="407"/>
      <c r="T787" s="407"/>
      <c r="U787" s="407"/>
      <c r="V787" s="407"/>
      <c r="W787" s="407"/>
      <c r="X787" s="407"/>
      <c r="Y787" s="407"/>
      <c r="Z787" s="407"/>
    </row>
    <row r="788" spans="1:26" ht="14.25" customHeight="1">
      <c r="A788" s="407"/>
      <c r="B788" s="407"/>
      <c r="C788" s="407"/>
      <c r="D788" s="407"/>
      <c r="E788" s="407"/>
      <c r="F788" s="407"/>
      <c r="G788" s="407"/>
      <c r="H788" s="407"/>
      <c r="I788" s="407"/>
      <c r="J788" s="407"/>
      <c r="K788" s="407"/>
      <c r="L788" s="407"/>
      <c r="M788" s="605"/>
      <c r="N788" s="407"/>
      <c r="O788" s="407"/>
      <c r="P788" s="407"/>
      <c r="Q788" s="407"/>
      <c r="R788" s="407"/>
      <c r="S788" s="407"/>
      <c r="T788" s="407"/>
      <c r="U788" s="407"/>
      <c r="V788" s="407"/>
      <c r="W788" s="407"/>
      <c r="X788" s="407"/>
      <c r="Y788" s="407"/>
      <c r="Z788" s="407"/>
    </row>
    <row r="789" spans="1:26" ht="14.25" customHeight="1">
      <c r="A789" s="407"/>
      <c r="B789" s="407"/>
      <c r="C789" s="407"/>
      <c r="D789" s="407"/>
      <c r="E789" s="407"/>
      <c r="F789" s="407"/>
      <c r="G789" s="407"/>
      <c r="H789" s="407"/>
      <c r="I789" s="407"/>
      <c r="J789" s="407"/>
      <c r="K789" s="407"/>
      <c r="L789" s="407"/>
      <c r="M789" s="605"/>
      <c r="N789" s="407"/>
      <c r="O789" s="407"/>
      <c r="P789" s="407"/>
      <c r="Q789" s="407"/>
      <c r="R789" s="407"/>
      <c r="S789" s="407"/>
      <c r="T789" s="407"/>
      <c r="U789" s="407"/>
      <c r="V789" s="407"/>
      <c r="W789" s="407"/>
      <c r="X789" s="407"/>
      <c r="Y789" s="407"/>
      <c r="Z789" s="407"/>
    </row>
    <row r="790" spans="1:26" ht="14.25" customHeight="1">
      <c r="A790" s="407"/>
      <c r="B790" s="407"/>
      <c r="C790" s="407"/>
      <c r="D790" s="407"/>
      <c r="E790" s="407"/>
      <c r="F790" s="407"/>
      <c r="G790" s="407"/>
      <c r="H790" s="407"/>
      <c r="I790" s="407"/>
      <c r="J790" s="407"/>
      <c r="K790" s="407"/>
      <c r="L790" s="407"/>
      <c r="M790" s="605"/>
      <c r="N790" s="407"/>
      <c r="O790" s="407"/>
      <c r="P790" s="407"/>
      <c r="Q790" s="407"/>
      <c r="R790" s="407"/>
      <c r="S790" s="407"/>
      <c r="T790" s="407"/>
      <c r="U790" s="407"/>
      <c r="V790" s="407"/>
      <c r="W790" s="407"/>
      <c r="X790" s="407"/>
      <c r="Y790" s="407"/>
      <c r="Z790" s="407"/>
    </row>
    <row r="791" spans="1:26" ht="14.25" customHeight="1">
      <c r="A791" s="407"/>
      <c r="B791" s="407"/>
      <c r="C791" s="407"/>
      <c r="D791" s="407"/>
      <c r="E791" s="407"/>
      <c r="F791" s="407"/>
      <c r="G791" s="407"/>
      <c r="H791" s="407"/>
      <c r="I791" s="407"/>
      <c r="J791" s="407"/>
      <c r="K791" s="407"/>
      <c r="L791" s="407"/>
      <c r="M791" s="605"/>
      <c r="N791" s="407"/>
      <c r="O791" s="407"/>
      <c r="P791" s="407"/>
      <c r="Q791" s="407"/>
      <c r="R791" s="407"/>
      <c r="S791" s="407"/>
      <c r="T791" s="407"/>
      <c r="U791" s="407"/>
      <c r="V791" s="407"/>
      <c r="W791" s="407"/>
      <c r="X791" s="407"/>
      <c r="Y791" s="407"/>
      <c r="Z791" s="407"/>
    </row>
    <row r="792" spans="1:26" ht="14.25" customHeight="1">
      <c r="A792" s="407"/>
      <c r="B792" s="407"/>
      <c r="C792" s="407"/>
      <c r="D792" s="407"/>
      <c r="E792" s="407"/>
      <c r="F792" s="407"/>
      <c r="G792" s="407"/>
      <c r="H792" s="407"/>
      <c r="I792" s="407"/>
      <c r="J792" s="407"/>
      <c r="K792" s="407"/>
      <c r="L792" s="407"/>
      <c r="M792" s="605"/>
      <c r="N792" s="407"/>
      <c r="O792" s="407"/>
      <c r="P792" s="407"/>
      <c r="Q792" s="407"/>
      <c r="R792" s="407"/>
      <c r="S792" s="407"/>
      <c r="T792" s="407"/>
      <c r="U792" s="407"/>
      <c r="V792" s="407"/>
      <c r="W792" s="407"/>
      <c r="X792" s="407"/>
      <c r="Y792" s="407"/>
      <c r="Z792" s="407"/>
    </row>
    <row r="793" spans="1:26" ht="14.25" customHeight="1">
      <c r="A793" s="407"/>
      <c r="B793" s="407"/>
      <c r="C793" s="407"/>
      <c r="D793" s="407"/>
      <c r="E793" s="407"/>
      <c r="F793" s="407"/>
      <c r="G793" s="407"/>
      <c r="H793" s="407"/>
      <c r="I793" s="407"/>
      <c r="J793" s="407"/>
      <c r="K793" s="407"/>
      <c r="L793" s="407"/>
      <c r="M793" s="605"/>
      <c r="N793" s="407"/>
      <c r="O793" s="407"/>
      <c r="P793" s="407"/>
      <c r="Q793" s="407"/>
      <c r="R793" s="407"/>
      <c r="S793" s="407"/>
      <c r="T793" s="407"/>
      <c r="U793" s="407"/>
      <c r="V793" s="407"/>
      <c r="W793" s="407"/>
      <c r="X793" s="407"/>
      <c r="Y793" s="407"/>
      <c r="Z793" s="407"/>
    </row>
    <row r="794" spans="1:26" ht="14.25" customHeight="1">
      <c r="A794" s="407"/>
      <c r="B794" s="407"/>
      <c r="C794" s="407"/>
      <c r="D794" s="407"/>
      <c r="E794" s="407"/>
      <c r="F794" s="407"/>
      <c r="G794" s="407"/>
      <c r="H794" s="407"/>
      <c r="I794" s="407"/>
      <c r="J794" s="407"/>
      <c r="K794" s="407"/>
      <c r="L794" s="407"/>
      <c r="M794" s="605"/>
      <c r="N794" s="407"/>
      <c r="O794" s="407"/>
      <c r="P794" s="407"/>
      <c r="Q794" s="407"/>
      <c r="R794" s="407"/>
      <c r="S794" s="407"/>
      <c r="T794" s="407"/>
      <c r="U794" s="407"/>
      <c r="V794" s="407"/>
      <c r="W794" s="407"/>
      <c r="X794" s="407"/>
      <c r="Y794" s="407"/>
      <c r="Z794" s="407"/>
    </row>
    <row r="795" spans="1:26" ht="14.25" customHeight="1">
      <c r="A795" s="407"/>
      <c r="B795" s="407"/>
      <c r="C795" s="407"/>
      <c r="D795" s="407"/>
      <c r="E795" s="407"/>
      <c r="F795" s="407"/>
      <c r="G795" s="407"/>
      <c r="H795" s="407"/>
      <c r="I795" s="407"/>
      <c r="J795" s="407"/>
      <c r="K795" s="407"/>
      <c r="L795" s="407"/>
      <c r="M795" s="605"/>
      <c r="N795" s="407"/>
      <c r="O795" s="407"/>
      <c r="P795" s="407"/>
      <c r="Q795" s="407"/>
      <c r="R795" s="407"/>
      <c r="S795" s="407"/>
      <c r="T795" s="407"/>
      <c r="U795" s="407"/>
      <c r="V795" s="407"/>
      <c r="W795" s="407"/>
      <c r="X795" s="407"/>
      <c r="Y795" s="407"/>
      <c r="Z795" s="407"/>
    </row>
    <row r="796" spans="1:26" ht="14.25" customHeight="1">
      <c r="A796" s="407"/>
      <c r="B796" s="407"/>
      <c r="C796" s="407"/>
      <c r="D796" s="407"/>
      <c r="E796" s="407"/>
      <c r="F796" s="407"/>
      <c r="G796" s="407"/>
      <c r="H796" s="407"/>
      <c r="I796" s="407"/>
      <c r="J796" s="407"/>
      <c r="K796" s="407"/>
      <c r="L796" s="407"/>
      <c r="M796" s="605"/>
      <c r="N796" s="407"/>
      <c r="O796" s="407"/>
      <c r="P796" s="407"/>
      <c r="Q796" s="407"/>
      <c r="R796" s="407"/>
      <c r="S796" s="407"/>
      <c r="T796" s="407"/>
      <c r="U796" s="407"/>
      <c r="V796" s="407"/>
      <c r="W796" s="407"/>
      <c r="X796" s="407"/>
      <c r="Y796" s="407"/>
      <c r="Z796" s="407"/>
    </row>
    <row r="797" spans="1:26" ht="14.25" customHeight="1">
      <c r="A797" s="407"/>
      <c r="B797" s="407"/>
      <c r="C797" s="407"/>
      <c r="D797" s="407"/>
      <c r="E797" s="407"/>
      <c r="F797" s="407"/>
      <c r="G797" s="407"/>
      <c r="H797" s="407"/>
      <c r="I797" s="407"/>
      <c r="J797" s="407"/>
      <c r="K797" s="407"/>
      <c r="L797" s="407"/>
      <c r="M797" s="605"/>
      <c r="N797" s="407"/>
      <c r="O797" s="407"/>
      <c r="P797" s="407"/>
      <c r="Q797" s="407"/>
      <c r="R797" s="407"/>
      <c r="S797" s="407"/>
      <c r="T797" s="407"/>
      <c r="U797" s="407"/>
      <c r="V797" s="407"/>
      <c r="W797" s="407"/>
      <c r="X797" s="407"/>
      <c r="Y797" s="407"/>
      <c r="Z797" s="407"/>
    </row>
    <row r="798" spans="1:26" ht="14.25" customHeight="1">
      <c r="A798" s="407"/>
      <c r="B798" s="407"/>
      <c r="C798" s="407"/>
      <c r="D798" s="407"/>
      <c r="E798" s="407"/>
      <c r="F798" s="407"/>
      <c r="G798" s="407"/>
      <c r="H798" s="407"/>
      <c r="I798" s="407"/>
      <c r="J798" s="407"/>
      <c r="K798" s="407"/>
      <c r="L798" s="407"/>
      <c r="M798" s="605"/>
      <c r="N798" s="407"/>
      <c r="O798" s="407"/>
      <c r="P798" s="407"/>
      <c r="Q798" s="407"/>
      <c r="R798" s="407"/>
      <c r="S798" s="407"/>
      <c r="T798" s="407"/>
      <c r="U798" s="407"/>
      <c r="V798" s="407"/>
      <c r="W798" s="407"/>
      <c r="X798" s="407"/>
      <c r="Y798" s="407"/>
      <c r="Z798" s="407"/>
    </row>
    <row r="799" spans="1:26" ht="14.25" customHeight="1">
      <c r="A799" s="407"/>
      <c r="B799" s="407"/>
      <c r="C799" s="407"/>
      <c r="D799" s="407"/>
      <c r="E799" s="407"/>
      <c r="F799" s="407"/>
      <c r="G799" s="407"/>
      <c r="H799" s="407"/>
      <c r="I799" s="407"/>
      <c r="J799" s="407"/>
      <c r="K799" s="407"/>
      <c r="L799" s="407"/>
      <c r="M799" s="605"/>
      <c r="N799" s="407"/>
      <c r="O799" s="407"/>
      <c r="P799" s="407"/>
      <c r="Q799" s="407"/>
      <c r="R799" s="407"/>
      <c r="S799" s="407"/>
      <c r="T799" s="407"/>
      <c r="U799" s="407"/>
      <c r="V799" s="407"/>
      <c r="W799" s="407"/>
      <c r="X799" s="407"/>
      <c r="Y799" s="407"/>
      <c r="Z799" s="407"/>
    </row>
    <row r="800" spans="1:26" ht="14.25" customHeight="1">
      <c r="A800" s="407"/>
      <c r="B800" s="407"/>
      <c r="C800" s="407"/>
      <c r="D800" s="407"/>
      <c r="E800" s="407"/>
      <c r="F800" s="407"/>
      <c r="G800" s="407"/>
      <c r="H800" s="407"/>
      <c r="I800" s="407"/>
      <c r="J800" s="407"/>
      <c r="K800" s="407"/>
      <c r="L800" s="407"/>
      <c r="M800" s="605"/>
      <c r="N800" s="407"/>
      <c r="O800" s="407"/>
      <c r="P800" s="407"/>
      <c r="Q800" s="407"/>
      <c r="R800" s="407"/>
      <c r="S800" s="407"/>
      <c r="T800" s="407"/>
      <c r="U800" s="407"/>
      <c r="V800" s="407"/>
      <c r="W800" s="407"/>
      <c r="X800" s="407"/>
      <c r="Y800" s="407"/>
      <c r="Z800" s="407"/>
    </row>
    <row r="801" spans="1:26" ht="14.25" customHeight="1">
      <c r="A801" s="407"/>
      <c r="B801" s="407"/>
      <c r="C801" s="407"/>
      <c r="D801" s="407"/>
      <c r="E801" s="407"/>
      <c r="F801" s="407"/>
      <c r="G801" s="407"/>
      <c r="H801" s="407"/>
      <c r="I801" s="407"/>
      <c r="J801" s="407"/>
      <c r="K801" s="407"/>
      <c r="L801" s="407"/>
      <c r="M801" s="605"/>
      <c r="N801" s="407"/>
      <c r="O801" s="407"/>
      <c r="P801" s="407"/>
      <c r="Q801" s="407"/>
      <c r="R801" s="407"/>
      <c r="S801" s="407"/>
      <c r="T801" s="407"/>
      <c r="U801" s="407"/>
      <c r="V801" s="407"/>
      <c r="W801" s="407"/>
      <c r="X801" s="407"/>
      <c r="Y801" s="407"/>
      <c r="Z801" s="407"/>
    </row>
    <row r="802" spans="1:26" ht="14.25" customHeight="1">
      <c r="A802" s="407"/>
      <c r="B802" s="407"/>
      <c r="C802" s="407"/>
      <c r="D802" s="407"/>
      <c r="E802" s="407"/>
      <c r="F802" s="407"/>
      <c r="G802" s="407"/>
      <c r="H802" s="407"/>
      <c r="I802" s="407"/>
      <c r="J802" s="407"/>
      <c r="K802" s="407"/>
      <c r="L802" s="407"/>
      <c r="M802" s="605"/>
      <c r="N802" s="407"/>
      <c r="O802" s="407"/>
      <c r="P802" s="407"/>
      <c r="Q802" s="407"/>
      <c r="R802" s="407"/>
      <c r="S802" s="407"/>
      <c r="T802" s="407"/>
      <c r="U802" s="407"/>
      <c r="V802" s="407"/>
      <c r="W802" s="407"/>
      <c r="X802" s="407"/>
      <c r="Y802" s="407"/>
      <c r="Z802" s="407"/>
    </row>
    <row r="803" spans="1:26" ht="14.25" customHeight="1">
      <c r="A803" s="407"/>
      <c r="B803" s="407"/>
      <c r="C803" s="407"/>
      <c r="D803" s="407"/>
      <c r="E803" s="407"/>
      <c r="F803" s="407"/>
      <c r="G803" s="407"/>
      <c r="H803" s="407"/>
      <c r="I803" s="407"/>
      <c r="J803" s="407"/>
      <c r="K803" s="407"/>
      <c r="L803" s="407"/>
      <c r="M803" s="605"/>
      <c r="N803" s="407"/>
      <c r="O803" s="407"/>
      <c r="P803" s="407"/>
      <c r="Q803" s="407"/>
      <c r="R803" s="407"/>
      <c r="S803" s="407"/>
      <c r="T803" s="407"/>
      <c r="U803" s="407"/>
      <c r="V803" s="407"/>
      <c r="W803" s="407"/>
      <c r="X803" s="407"/>
      <c r="Y803" s="407"/>
      <c r="Z803" s="407"/>
    </row>
    <row r="804" spans="1:26" ht="14.25" customHeight="1">
      <c r="A804" s="407"/>
      <c r="B804" s="407"/>
      <c r="C804" s="407"/>
      <c r="D804" s="407"/>
      <c r="E804" s="407"/>
      <c r="F804" s="407"/>
      <c r="G804" s="407"/>
      <c r="H804" s="407"/>
      <c r="I804" s="407"/>
      <c r="J804" s="407"/>
      <c r="K804" s="407"/>
      <c r="L804" s="407"/>
      <c r="M804" s="605"/>
      <c r="N804" s="407"/>
      <c r="O804" s="407"/>
      <c r="P804" s="407"/>
      <c r="Q804" s="407"/>
      <c r="R804" s="407"/>
      <c r="S804" s="407"/>
      <c r="T804" s="407"/>
      <c r="U804" s="407"/>
      <c r="V804" s="407"/>
      <c r="W804" s="407"/>
      <c r="X804" s="407"/>
      <c r="Y804" s="407"/>
      <c r="Z804" s="407"/>
    </row>
    <row r="805" spans="1:26" ht="14.25" customHeight="1">
      <c r="A805" s="407"/>
      <c r="B805" s="407"/>
      <c r="C805" s="407"/>
      <c r="D805" s="407"/>
      <c r="E805" s="407"/>
      <c r="F805" s="407"/>
      <c r="G805" s="407"/>
      <c r="H805" s="407"/>
      <c r="I805" s="407"/>
      <c r="J805" s="407"/>
      <c r="K805" s="407"/>
      <c r="L805" s="407"/>
      <c r="M805" s="605"/>
      <c r="N805" s="407"/>
      <c r="O805" s="407"/>
      <c r="P805" s="407"/>
      <c r="Q805" s="407"/>
      <c r="R805" s="407"/>
      <c r="S805" s="407"/>
      <c r="T805" s="407"/>
      <c r="U805" s="407"/>
      <c r="V805" s="407"/>
      <c r="W805" s="407"/>
      <c r="X805" s="407"/>
      <c r="Y805" s="407"/>
      <c r="Z805" s="407"/>
    </row>
    <row r="806" spans="1:26" ht="14.25" customHeight="1">
      <c r="A806" s="407"/>
      <c r="B806" s="407"/>
      <c r="C806" s="407"/>
      <c r="D806" s="407"/>
      <c r="E806" s="407"/>
      <c r="F806" s="407"/>
      <c r="G806" s="407"/>
      <c r="H806" s="407"/>
      <c r="I806" s="407"/>
      <c r="J806" s="407"/>
      <c r="K806" s="407"/>
      <c r="L806" s="407"/>
      <c r="M806" s="605"/>
      <c r="N806" s="407"/>
      <c r="O806" s="407"/>
      <c r="P806" s="407"/>
      <c r="Q806" s="407"/>
      <c r="R806" s="407"/>
      <c r="S806" s="407"/>
      <c r="T806" s="407"/>
      <c r="U806" s="407"/>
      <c r="V806" s="407"/>
      <c r="W806" s="407"/>
      <c r="X806" s="407"/>
      <c r="Y806" s="407"/>
      <c r="Z806" s="407"/>
    </row>
    <row r="807" spans="1:26" ht="14.25" customHeight="1">
      <c r="A807" s="407"/>
      <c r="B807" s="407"/>
      <c r="C807" s="407"/>
      <c r="D807" s="407"/>
      <c r="E807" s="407"/>
      <c r="F807" s="407"/>
      <c r="G807" s="407"/>
      <c r="H807" s="407"/>
      <c r="I807" s="407"/>
      <c r="J807" s="407"/>
      <c r="K807" s="407"/>
      <c r="L807" s="407"/>
      <c r="M807" s="605"/>
      <c r="N807" s="407"/>
      <c r="O807" s="407"/>
      <c r="P807" s="407"/>
      <c r="Q807" s="407"/>
      <c r="R807" s="407"/>
      <c r="S807" s="407"/>
      <c r="T807" s="407"/>
      <c r="U807" s="407"/>
      <c r="V807" s="407"/>
      <c r="W807" s="407"/>
      <c r="X807" s="407"/>
      <c r="Y807" s="407"/>
      <c r="Z807" s="407"/>
    </row>
    <row r="808" spans="1:26" ht="14.25" customHeight="1">
      <c r="A808" s="407"/>
      <c r="B808" s="407"/>
      <c r="C808" s="407"/>
      <c r="D808" s="407"/>
      <c r="E808" s="407"/>
      <c r="F808" s="407"/>
      <c r="G808" s="407"/>
      <c r="H808" s="407"/>
      <c r="I808" s="407"/>
      <c r="J808" s="407"/>
      <c r="K808" s="407"/>
      <c r="L808" s="407"/>
      <c r="M808" s="605"/>
      <c r="N808" s="407"/>
      <c r="O808" s="407"/>
      <c r="P808" s="407"/>
      <c r="Q808" s="407"/>
      <c r="R808" s="407"/>
      <c r="S808" s="407"/>
      <c r="T808" s="407"/>
      <c r="U808" s="407"/>
      <c r="V808" s="407"/>
      <c r="W808" s="407"/>
      <c r="X808" s="407"/>
      <c r="Y808" s="407"/>
      <c r="Z808" s="407"/>
    </row>
    <row r="809" spans="1:26" ht="14.25" customHeight="1">
      <c r="A809" s="407"/>
      <c r="B809" s="407"/>
      <c r="C809" s="407"/>
      <c r="D809" s="407"/>
      <c r="E809" s="407"/>
      <c r="F809" s="407"/>
      <c r="G809" s="407"/>
      <c r="H809" s="407"/>
      <c r="I809" s="407"/>
      <c r="J809" s="407"/>
      <c r="K809" s="407"/>
      <c r="L809" s="407"/>
      <c r="M809" s="605"/>
      <c r="N809" s="407"/>
      <c r="O809" s="407"/>
      <c r="P809" s="407"/>
      <c r="Q809" s="407"/>
      <c r="R809" s="407"/>
      <c r="S809" s="407"/>
      <c r="T809" s="407"/>
      <c r="U809" s="407"/>
      <c r="V809" s="407"/>
      <c r="W809" s="407"/>
      <c r="X809" s="407"/>
      <c r="Y809" s="407"/>
      <c r="Z809" s="407"/>
    </row>
    <row r="810" spans="1:26" ht="14.25" customHeight="1">
      <c r="A810" s="407"/>
      <c r="B810" s="407"/>
      <c r="C810" s="407"/>
      <c r="D810" s="407"/>
      <c r="E810" s="407"/>
      <c r="F810" s="407"/>
      <c r="G810" s="407"/>
      <c r="H810" s="407"/>
      <c r="I810" s="407"/>
      <c r="J810" s="407"/>
      <c r="K810" s="407"/>
      <c r="L810" s="407"/>
      <c r="M810" s="605"/>
      <c r="N810" s="407"/>
      <c r="O810" s="407"/>
      <c r="P810" s="407"/>
      <c r="Q810" s="407"/>
      <c r="R810" s="407"/>
      <c r="S810" s="407"/>
      <c r="T810" s="407"/>
      <c r="U810" s="407"/>
      <c r="V810" s="407"/>
      <c r="W810" s="407"/>
      <c r="X810" s="407"/>
      <c r="Y810" s="407"/>
      <c r="Z810" s="407"/>
    </row>
    <row r="811" spans="1:26" ht="14.25" customHeight="1">
      <c r="A811" s="407"/>
      <c r="B811" s="407"/>
      <c r="C811" s="407"/>
      <c r="D811" s="407"/>
      <c r="E811" s="407"/>
      <c r="F811" s="407"/>
      <c r="G811" s="407"/>
      <c r="H811" s="407"/>
      <c r="I811" s="407"/>
      <c r="J811" s="407"/>
      <c r="K811" s="407"/>
      <c r="L811" s="407"/>
      <c r="M811" s="605"/>
      <c r="N811" s="407"/>
      <c r="O811" s="407"/>
      <c r="P811" s="407"/>
      <c r="Q811" s="407"/>
      <c r="R811" s="407"/>
      <c r="S811" s="407"/>
      <c r="T811" s="407"/>
      <c r="U811" s="407"/>
      <c r="V811" s="407"/>
      <c r="W811" s="407"/>
      <c r="X811" s="407"/>
      <c r="Y811" s="407"/>
      <c r="Z811" s="407"/>
    </row>
    <row r="812" spans="1:26" ht="14.25" customHeight="1">
      <c r="A812" s="407"/>
      <c r="B812" s="407"/>
      <c r="C812" s="407"/>
      <c r="D812" s="407"/>
      <c r="E812" s="407"/>
      <c r="F812" s="407"/>
      <c r="G812" s="407"/>
      <c r="H812" s="407"/>
      <c r="I812" s="407"/>
      <c r="J812" s="407"/>
      <c r="K812" s="407"/>
      <c r="L812" s="407"/>
      <c r="M812" s="605"/>
      <c r="N812" s="407"/>
      <c r="O812" s="407"/>
      <c r="P812" s="407"/>
      <c r="Q812" s="407"/>
      <c r="R812" s="407"/>
      <c r="S812" s="407"/>
      <c r="T812" s="407"/>
      <c r="U812" s="407"/>
      <c r="V812" s="407"/>
      <c r="W812" s="407"/>
      <c r="X812" s="407"/>
      <c r="Y812" s="407"/>
      <c r="Z812" s="407"/>
    </row>
    <row r="813" spans="1:26" ht="14.25" customHeight="1">
      <c r="A813" s="407"/>
      <c r="B813" s="407"/>
      <c r="C813" s="407"/>
      <c r="D813" s="407"/>
      <c r="E813" s="407"/>
      <c r="F813" s="407"/>
      <c r="G813" s="407"/>
      <c r="H813" s="407"/>
      <c r="I813" s="407"/>
      <c r="J813" s="407"/>
      <c r="K813" s="407"/>
      <c r="L813" s="407"/>
      <c r="M813" s="605"/>
      <c r="N813" s="407"/>
      <c r="O813" s="407"/>
      <c r="P813" s="407"/>
      <c r="Q813" s="407"/>
      <c r="R813" s="407"/>
      <c r="S813" s="407"/>
      <c r="T813" s="407"/>
      <c r="U813" s="407"/>
      <c r="V813" s="407"/>
      <c r="W813" s="407"/>
      <c r="X813" s="407"/>
      <c r="Y813" s="407"/>
      <c r="Z813" s="407"/>
    </row>
    <row r="814" spans="1:26" ht="14.25" customHeight="1">
      <c r="A814" s="407"/>
      <c r="B814" s="407"/>
      <c r="C814" s="407"/>
      <c r="D814" s="407"/>
      <c r="E814" s="407"/>
      <c r="F814" s="407"/>
      <c r="G814" s="407"/>
      <c r="H814" s="407"/>
      <c r="I814" s="407"/>
      <c r="J814" s="407"/>
      <c r="K814" s="407"/>
      <c r="L814" s="407"/>
      <c r="M814" s="605"/>
      <c r="N814" s="407"/>
      <c r="O814" s="407"/>
      <c r="P814" s="407"/>
      <c r="Q814" s="407"/>
      <c r="R814" s="407"/>
      <c r="S814" s="407"/>
      <c r="T814" s="407"/>
      <c r="U814" s="407"/>
      <c r="V814" s="407"/>
      <c r="W814" s="407"/>
      <c r="X814" s="407"/>
      <c r="Y814" s="407"/>
      <c r="Z814" s="407"/>
    </row>
    <row r="815" spans="1:26" ht="14.25" customHeight="1">
      <c r="A815" s="407"/>
      <c r="B815" s="407"/>
      <c r="C815" s="407"/>
      <c r="D815" s="407"/>
      <c r="E815" s="407"/>
      <c r="F815" s="407"/>
      <c r="G815" s="407"/>
      <c r="H815" s="407"/>
      <c r="I815" s="407"/>
      <c r="J815" s="407"/>
      <c r="K815" s="407"/>
      <c r="L815" s="407"/>
      <c r="M815" s="605"/>
      <c r="N815" s="407"/>
      <c r="O815" s="407"/>
      <c r="P815" s="407"/>
      <c r="Q815" s="407"/>
      <c r="R815" s="407"/>
      <c r="S815" s="407"/>
      <c r="T815" s="407"/>
      <c r="U815" s="407"/>
      <c r="V815" s="407"/>
      <c r="W815" s="407"/>
      <c r="X815" s="407"/>
      <c r="Y815" s="407"/>
      <c r="Z815" s="407"/>
    </row>
    <row r="816" spans="1:26" ht="14.25" customHeight="1">
      <c r="A816" s="407"/>
      <c r="B816" s="407"/>
      <c r="C816" s="407"/>
      <c r="D816" s="407"/>
      <c r="E816" s="407"/>
      <c r="F816" s="407"/>
      <c r="G816" s="407"/>
      <c r="H816" s="407"/>
      <c r="I816" s="407"/>
      <c r="J816" s="407"/>
      <c r="K816" s="407"/>
      <c r="L816" s="407"/>
      <c r="M816" s="605"/>
      <c r="N816" s="407"/>
      <c r="O816" s="407"/>
      <c r="P816" s="407"/>
      <c r="Q816" s="407"/>
      <c r="R816" s="407"/>
      <c r="S816" s="407"/>
      <c r="T816" s="407"/>
      <c r="U816" s="407"/>
      <c r="V816" s="407"/>
      <c r="W816" s="407"/>
      <c r="X816" s="407"/>
      <c r="Y816" s="407"/>
      <c r="Z816" s="407"/>
    </row>
    <row r="817" spans="1:26" ht="14.25" customHeight="1">
      <c r="A817" s="407"/>
      <c r="B817" s="407"/>
      <c r="C817" s="407"/>
      <c r="D817" s="407"/>
      <c r="E817" s="407"/>
      <c r="F817" s="407"/>
      <c r="G817" s="407"/>
      <c r="H817" s="407"/>
      <c r="I817" s="407"/>
      <c r="J817" s="407"/>
      <c r="K817" s="407"/>
      <c r="L817" s="407"/>
      <c r="M817" s="605"/>
      <c r="N817" s="407"/>
      <c r="O817" s="407"/>
      <c r="P817" s="407"/>
      <c r="Q817" s="407"/>
      <c r="R817" s="407"/>
      <c r="S817" s="407"/>
      <c r="T817" s="407"/>
      <c r="U817" s="407"/>
      <c r="V817" s="407"/>
      <c r="W817" s="407"/>
      <c r="X817" s="407"/>
      <c r="Y817" s="407"/>
      <c r="Z817" s="407"/>
    </row>
    <row r="818" spans="1:26" ht="14.25" customHeight="1">
      <c r="A818" s="407"/>
      <c r="B818" s="407"/>
      <c r="C818" s="407"/>
      <c r="D818" s="407"/>
      <c r="E818" s="407"/>
      <c r="F818" s="407"/>
      <c r="G818" s="407"/>
      <c r="H818" s="407"/>
      <c r="I818" s="407"/>
      <c r="J818" s="407"/>
      <c r="K818" s="407"/>
      <c r="L818" s="407"/>
      <c r="M818" s="605"/>
      <c r="N818" s="407"/>
      <c r="O818" s="407"/>
      <c r="P818" s="407"/>
      <c r="Q818" s="407"/>
      <c r="R818" s="407"/>
      <c r="S818" s="407"/>
      <c r="T818" s="407"/>
      <c r="U818" s="407"/>
      <c r="V818" s="407"/>
      <c r="W818" s="407"/>
      <c r="X818" s="407"/>
      <c r="Y818" s="407"/>
      <c r="Z818" s="407"/>
    </row>
    <row r="819" spans="1:26" ht="14.25" customHeight="1">
      <c r="A819" s="407"/>
      <c r="B819" s="407"/>
      <c r="C819" s="407"/>
      <c r="D819" s="407"/>
      <c r="E819" s="407"/>
      <c r="F819" s="407"/>
      <c r="G819" s="407"/>
      <c r="H819" s="407"/>
      <c r="I819" s="407"/>
      <c r="J819" s="407"/>
      <c r="K819" s="407"/>
      <c r="L819" s="407"/>
      <c r="M819" s="605"/>
      <c r="N819" s="407"/>
      <c r="O819" s="407"/>
      <c r="P819" s="407"/>
      <c r="Q819" s="407"/>
      <c r="R819" s="407"/>
      <c r="S819" s="407"/>
      <c r="T819" s="407"/>
      <c r="U819" s="407"/>
      <c r="V819" s="407"/>
      <c r="W819" s="407"/>
      <c r="X819" s="407"/>
      <c r="Y819" s="407"/>
      <c r="Z819" s="407"/>
    </row>
    <row r="820" spans="1:26" ht="14.25" customHeight="1">
      <c r="A820" s="407"/>
      <c r="B820" s="407"/>
      <c r="C820" s="407"/>
      <c r="D820" s="407"/>
      <c r="E820" s="407"/>
      <c r="F820" s="407"/>
      <c r="G820" s="407"/>
      <c r="H820" s="407"/>
      <c r="I820" s="407"/>
      <c r="J820" s="407"/>
      <c r="K820" s="407"/>
      <c r="L820" s="407"/>
      <c r="M820" s="605"/>
      <c r="N820" s="407"/>
      <c r="O820" s="407"/>
      <c r="P820" s="407"/>
      <c r="Q820" s="407"/>
      <c r="R820" s="407"/>
      <c r="S820" s="407"/>
      <c r="T820" s="407"/>
      <c r="U820" s="407"/>
      <c r="V820" s="407"/>
      <c r="W820" s="407"/>
      <c r="X820" s="407"/>
      <c r="Y820" s="407"/>
      <c r="Z820" s="407"/>
    </row>
    <row r="821" spans="1:26" ht="14.25" customHeight="1">
      <c r="A821" s="407"/>
      <c r="B821" s="407"/>
      <c r="C821" s="407"/>
      <c r="D821" s="407"/>
      <c r="E821" s="407"/>
      <c r="F821" s="407"/>
      <c r="G821" s="407"/>
      <c r="H821" s="407"/>
      <c r="I821" s="407"/>
      <c r="J821" s="407"/>
      <c r="K821" s="407"/>
      <c r="L821" s="407"/>
      <c r="M821" s="605"/>
      <c r="N821" s="407"/>
      <c r="O821" s="407"/>
      <c r="P821" s="407"/>
      <c r="Q821" s="407"/>
      <c r="R821" s="407"/>
      <c r="S821" s="407"/>
      <c r="T821" s="407"/>
      <c r="U821" s="407"/>
      <c r="V821" s="407"/>
      <c r="W821" s="407"/>
      <c r="X821" s="407"/>
      <c r="Y821" s="407"/>
      <c r="Z821" s="407"/>
    </row>
    <row r="822" spans="1:26" ht="14.25" customHeight="1">
      <c r="A822" s="407"/>
      <c r="B822" s="407"/>
      <c r="C822" s="407"/>
      <c r="D822" s="407"/>
      <c r="E822" s="407"/>
      <c r="F822" s="407"/>
      <c r="G822" s="407"/>
      <c r="H822" s="407"/>
      <c r="I822" s="407"/>
      <c r="J822" s="407"/>
      <c r="K822" s="407"/>
      <c r="L822" s="407"/>
      <c r="M822" s="605"/>
      <c r="N822" s="407"/>
      <c r="O822" s="407"/>
      <c r="P822" s="407"/>
      <c r="Q822" s="407"/>
      <c r="R822" s="407"/>
      <c r="S822" s="407"/>
      <c r="T822" s="407"/>
      <c r="U822" s="407"/>
      <c r="V822" s="407"/>
      <c r="W822" s="407"/>
      <c r="X822" s="407"/>
      <c r="Y822" s="407"/>
      <c r="Z822" s="407"/>
    </row>
    <row r="823" spans="1:26" ht="14.25" customHeight="1">
      <c r="A823" s="407"/>
      <c r="B823" s="407"/>
      <c r="C823" s="407"/>
      <c r="D823" s="407"/>
      <c r="E823" s="407"/>
      <c r="F823" s="407"/>
      <c r="G823" s="407"/>
      <c r="H823" s="407"/>
      <c r="I823" s="407"/>
      <c r="J823" s="407"/>
      <c r="K823" s="407"/>
      <c r="L823" s="407"/>
      <c r="M823" s="605"/>
      <c r="N823" s="407"/>
      <c r="O823" s="407"/>
      <c r="P823" s="407"/>
      <c r="Q823" s="407"/>
      <c r="R823" s="407"/>
      <c r="S823" s="407"/>
      <c r="T823" s="407"/>
      <c r="U823" s="407"/>
      <c r="V823" s="407"/>
      <c r="W823" s="407"/>
      <c r="X823" s="407"/>
      <c r="Y823" s="407"/>
      <c r="Z823" s="407"/>
    </row>
    <row r="824" spans="1:26" ht="14.25" customHeight="1">
      <c r="A824" s="407"/>
      <c r="B824" s="407"/>
      <c r="C824" s="407"/>
      <c r="D824" s="407"/>
      <c r="E824" s="407"/>
      <c r="F824" s="407"/>
      <c r="G824" s="407"/>
      <c r="H824" s="407"/>
      <c r="I824" s="407"/>
      <c r="J824" s="407"/>
      <c r="K824" s="407"/>
      <c r="L824" s="407"/>
      <c r="M824" s="605"/>
      <c r="N824" s="407"/>
      <c r="O824" s="407"/>
      <c r="P824" s="407"/>
      <c r="Q824" s="407"/>
      <c r="R824" s="407"/>
      <c r="S824" s="407"/>
      <c r="T824" s="407"/>
      <c r="U824" s="407"/>
      <c r="V824" s="407"/>
      <c r="W824" s="407"/>
      <c r="X824" s="407"/>
      <c r="Y824" s="407"/>
      <c r="Z824" s="407"/>
    </row>
    <row r="825" spans="1:26" ht="14.25" customHeight="1">
      <c r="A825" s="407"/>
      <c r="B825" s="407"/>
      <c r="C825" s="407"/>
      <c r="D825" s="407"/>
      <c r="E825" s="407"/>
      <c r="F825" s="407"/>
      <c r="G825" s="407"/>
      <c r="H825" s="407"/>
      <c r="I825" s="407"/>
      <c r="J825" s="407"/>
      <c r="K825" s="407"/>
      <c r="L825" s="407"/>
      <c r="M825" s="605"/>
      <c r="N825" s="407"/>
      <c r="O825" s="407"/>
      <c r="P825" s="407"/>
      <c r="Q825" s="407"/>
      <c r="R825" s="407"/>
      <c r="S825" s="407"/>
      <c r="T825" s="407"/>
      <c r="U825" s="407"/>
      <c r="V825" s="407"/>
      <c r="W825" s="407"/>
      <c r="X825" s="407"/>
      <c r="Y825" s="407"/>
      <c r="Z825" s="407"/>
    </row>
    <row r="826" spans="1:26" ht="14.25" customHeight="1">
      <c r="A826" s="407"/>
      <c r="B826" s="407"/>
      <c r="C826" s="407"/>
      <c r="D826" s="407"/>
      <c r="E826" s="407"/>
      <c r="F826" s="407"/>
      <c r="G826" s="407"/>
      <c r="H826" s="407"/>
      <c r="I826" s="407"/>
      <c r="J826" s="407"/>
      <c r="K826" s="407"/>
      <c r="L826" s="407"/>
      <c r="M826" s="605"/>
      <c r="N826" s="407"/>
      <c r="O826" s="407"/>
      <c r="P826" s="407"/>
      <c r="Q826" s="407"/>
      <c r="R826" s="407"/>
      <c r="S826" s="407"/>
      <c r="T826" s="407"/>
      <c r="U826" s="407"/>
      <c r="V826" s="407"/>
      <c r="W826" s="407"/>
      <c r="X826" s="407"/>
      <c r="Y826" s="407"/>
      <c r="Z826" s="407"/>
    </row>
    <row r="827" spans="1:26" ht="14.25" customHeight="1">
      <c r="A827" s="407"/>
      <c r="B827" s="407"/>
      <c r="C827" s="407"/>
      <c r="D827" s="407"/>
      <c r="E827" s="407"/>
      <c r="F827" s="407"/>
      <c r="G827" s="407"/>
      <c r="H827" s="407"/>
      <c r="I827" s="407"/>
      <c r="J827" s="407"/>
      <c r="K827" s="407"/>
      <c r="L827" s="407"/>
      <c r="M827" s="605"/>
      <c r="N827" s="407"/>
      <c r="O827" s="407"/>
      <c r="P827" s="407"/>
      <c r="Q827" s="407"/>
      <c r="R827" s="407"/>
      <c r="S827" s="407"/>
      <c r="T827" s="407"/>
      <c r="U827" s="407"/>
      <c r="V827" s="407"/>
      <c r="W827" s="407"/>
      <c r="X827" s="407"/>
      <c r="Y827" s="407"/>
      <c r="Z827" s="407"/>
    </row>
    <row r="828" spans="1:26" ht="14.25" customHeight="1">
      <c r="A828" s="407"/>
      <c r="B828" s="407"/>
      <c r="C828" s="407"/>
      <c r="D828" s="407"/>
      <c r="E828" s="407"/>
      <c r="F828" s="407"/>
      <c r="G828" s="407"/>
      <c r="H828" s="407"/>
      <c r="I828" s="407"/>
      <c r="J828" s="407"/>
      <c r="K828" s="407"/>
      <c r="L828" s="407"/>
      <c r="M828" s="605"/>
      <c r="N828" s="407"/>
      <c r="O828" s="407"/>
      <c r="P828" s="407"/>
      <c r="Q828" s="407"/>
      <c r="R828" s="407"/>
      <c r="S828" s="407"/>
      <c r="T828" s="407"/>
      <c r="U828" s="407"/>
      <c r="V828" s="407"/>
      <c r="W828" s="407"/>
      <c r="X828" s="407"/>
      <c r="Y828" s="407"/>
      <c r="Z828" s="407"/>
    </row>
    <row r="829" spans="1:26" ht="14.25" customHeight="1">
      <c r="A829" s="407"/>
      <c r="B829" s="407"/>
      <c r="C829" s="407"/>
      <c r="D829" s="407"/>
      <c r="E829" s="407"/>
      <c r="F829" s="407"/>
      <c r="G829" s="407"/>
      <c r="H829" s="407"/>
      <c r="I829" s="407"/>
      <c r="J829" s="407"/>
      <c r="K829" s="407"/>
      <c r="L829" s="407"/>
      <c r="M829" s="605"/>
      <c r="N829" s="407"/>
      <c r="O829" s="407"/>
      <c r="P829" s="407"/>
      <c r="Q829" s="407"/>
      <c r="R829" s="407"/>
      <c r="S829" s="407"/>
      <c r="T829" s="407"/>
      <c r="U829" s="407"/>
      <c r="V829" s="407"/>
      <c r="W829" s="407"/>
      <c r="X829" s="407"/>
      <c r="Y829" s="407"/>
      <c r="Z829" s="407"/>
    </row>
    <row r="830" spans="1:26" ht="14.25" customHeight="1">
      <c r="A830" s="407"/>
      <c r="B830" s="407"/>
      <c r="C830" s="407"/>
      <c r="D830" s="407"/>
      <c r="E830" s="407"/>
      <c r="F830" s="407"/>
      <c r="G830" s="407"/>
      <c r="H830" s="407"/>
      <c r="I830" s="407"/>
      <c r="J830" s="407"/>
      <c r="K830" s="407"/>
      <c r="L830" s="407"/>
      <c r="M830" s="605"/>
      <c r="N830" s="407"/>
      <c r="O830" s="407"/>
      <c r="P830" s="407"/>
      <c r="Q830" s="407"/>
      <c r="R830" s="407"/>
      <c r="S830" s="407"/>
      <c r="T830" s="407"/>
      <c r="U830" s="407"/>
      <c r="V830" s="407"/>
      <c r="W830" s="407"/>
      <c r="X830" s="407"/>
      <c r="Y830" s="407"/>
      <c r="Z830" s="407"/>
    </row>
    <row r="831" spans="1:26" ht="14.25" customHeight="1">
      <c r="A831" s="407"/>
      <c r="B831" s="407"/>
      <c r="C831" s="407"/>
      <c r="D831" s="407"/>
      <c r="E831" s="407"/>
      <c r="F831" s="407"/>
      <c r="G831" s="407"/>
      <c r="H831" s="407"/>
      <c r="I831" s="407"/>
      <c r="J831" s="407"/>
      <c r="K831" s="407"/>
      <c r="L831" s="407"/>
      <c r="M831" s="605"/>
      <c r="N831" s="407"/>
      <c r="O831" s="407"/>
      <c r="P831" s="407"/>
      <c r="Q831" s="407"/>
      <c r="R831" s="407"/>
      <c r="S831" s="407"/>
      <c r="T831" s="407"/>
      <c r="U831" s="407"/>
      <c r="V831" s="407"/>
      <c r="W831" s="407"/>
      <c r="X831" s="407"/>
      <c r="Y831" s="407"/>
      <c r="Z831" s="407"/>
    </row>
    <row r="832" spans="1:26" ht="14.25" customHeight="1">
      <c r="A832" s="407"/>
      <c r="B832" s="407"/>
      <c r="C832" s="407"/>
      <c r="D832" s="407"/>
      <c r="E832" s="407"/>
      <c r="F832" s="407"/>
      <c r="G832" s="407"/>
      <c r="H832" s="407"/>
      <c r="I832" s="407"/>
      <c r="J832" s="407"/>
      <c r="K832" s="407"/>
      <c r="L832" s="407"/>
      <c r="M832" s="605"/>
      <c r="N832" s="407"/>
      <c r="O832" s="407"/>
      <c r="P832" s="407"/>
      <c r="Q832" s="407"/>
      <c r="R832" s="407"/>
      <c r="S832" s="407"/>
      <c r="T832" s="407"/>
      <c r="U832" s="407"/>
      <c r="V832" s="407"/>
      <c r="W832" s="407"/>
      <c r="X832" s="407"/>
      <c r="Y832" s="407"/>
      <c r="Z832" s="407"/>
    </row>
    <row r="833" spans="1:26" ht="14.25" customHeight="1">
      <c r="A833" s="407"/>
      <c r="B833" s="407"/>
      <c r="C833" s="407"/>
      <c r="D833" s="407"/>
      <c r="E833" s="407"/>
      <c r="F833" s="407"/>
      <c r="G833" s="407"/>
      <c r="H833" s="407"/>
      <c r="I833" s="407"/>
      <c r="J833" s="407"/>
      <c r="K833" s="407"/>
      <c r="L833" s="407"/>
      <c r="M833" s="605"/>
      <c r="N833" s="407"/>
      <c r="O833" s="407"/>
      <c r="P833" s="407"/>
      <c r="Q833" s="407"/>
      <c r="R833" s="407"/>
      <c r="S833" s="407"/>
      <c r="T833" s="407"/>
      <c r="U833" s="407"/>
      <c r="V833" s="407"/>
      <c r="W833" s="407"/>
      <c r="X833" s="407"/>
      <c r="Y833" s="407"/>
      <c r="Z833" s="407"/>
    </row>
    <row r="834" spans="1:26" ht="14.25" customHeight="1">
      <c r="A834" s="407"/>
      <c r="B834" s="407"/>
      <c r="C834" s="407"/>
      <c r="D834" s="407"/>
      <c r="E834" s="407"/>
      <c r="F834" s="407"/>
      <c r="G834" s="407"/>
      <c r="H834" s="407"/>
      <c r="I834" s="407"/>
      <c r="J834" s="407"/>
      <c r="K834" s="407"/>
      <c r="L834" s="407"/>
      <c r="M834" s="605"/>
      <c r="N834" s="407"/>
      <c r="O834" s="407"/>
      <c r="P834" s="407"/>
      <c r="Q834" s="407"/>
      <c r="R834" s="407"/>
      <c r="S834" s="407"/>
      <c r="T834" s="407"/>
      <c r="U834" s="407"/>
      <c r="V834" s="407"/>
      <c r="W834" s="407"/>
      <c r="X834" s="407"/>
      <c r="Y834" s="407"/>
      <c r="Z834" s="407"/>
    </row>
    <row r="835" spans="1:26" ht="14.25" customHeight="1">
      <c r="A835" s="407"/>
      <c r="B835" s="407"/>
      <c r="C835" s="407"/>
      <c r="D835" s="407"/>
      <c r="E835" s="407"/>
      <c r="F835" s="407"/>
      <c r="G835" s="407"/>
      <c r="H835" s="407"/>
      <c r="I835" s="407"/>
      <c r="J835" s="407"/>
      <c r="K835" s="407"/>
      <c r="L835" s="407"/>
      <c r="M835" s="605"/>
      <c r="N835" s="407"/>
      <c r="O835" s="407"/>
      <c r="P835" s="407"/>
      <c r="Q835" s="407"/>
      <c r="R835" s="407"/>
      <c r="S835" s="407"/>
      <c r="T835" s="407"/>
      <c r="U835" s="407"/>
      <c r="V835" s="407"/>
      <c r="W835" s="407"/>
      <c r="X835" s="407"/>
      <c r="Y835" s="407"/>
      <c r="Z835" s="407"/>
    </row>
    <row r="836" spans="1:26" ht="14.25" customHeight="1">
      <c r="A836" s="407"/>
      <c r="B836" s="407"/>
      <c r="C836" s="407"/>
      <c r="D836" s="407"/>
      <c r="E836" s="407"/>
      <c r="F836" s="407"/>
      <c r="G836" s="407"/>
      <c r="H836" s="407"/>
      <c r="I836" s="407"/>
      <c r="J836" s="407"/>
      <c r="K836" s="407"/>
      <c r="L836" s="407"/>
      <c r="M836" s="605"/>
      <c r="N836" s="407"/>
      <c r="O836" s="407"/>
      <c r="P836" s="407"/>
      <c r="Q836" s="407"/>
      <c r="R836" s="407"/>
      <c r="S836" s="407"/>
      <c r="T836" s="407"/>
      <c r="U836" s="407"/>
      <c r="V836" s="407"/>
      <c r="W836" s="407"/>
      <c r="X836" s="407"/>
      <c r="Y836" s="407"/>
      <c r="Z836" s="407"/>
    </row>
    <row r="837" spans="1:26" ht="14.25" customHeight="1">
      <c r="A837" s="407"/>
      <c r="B837" s="407"/>
      <c r="C837" s="407"/>
      <c r="D837" s="407"/>
      <c r="E837" s="407"/>
      <c r="F837" s="407"/>
      <c r="G837" s="407"/>
      <c r="H837" s="407"/>
      <c r="I837" s="407"/>
      <c r="J837" s="407"/>
      <c r="K837" s="407"/>
      <c r="L837" s="407"/>
      <c r="M837" s="605"/>
      <c r="N837" s="407"/>
      <c r="O837" s="407"/>
      <c r="P837" s="407"/>
      <c r="Q837" s="407"/>
      <c r="R837" s="407"/>
      <c r="S837" s="407"/>
      <c r="T837" s="407"/>
      <c r="U837" s="407"/>
      <c r="V837" s="407"/>
      <c r="W837" s="407"/>
      <c r="X837" s="407"/>
      <c r="Y837" s="407"/>
      <c r="Z837" s="407"/>
    </row>
    <row r="838" spans="1:26" ht="14.25" customHeight="1">
      <c r="A838" s="407"/>
      <c r="B838" s="407"/>
      <c r="C838" s="407"/>
      <c r="D838" s="407"/>
      <c r="E838" s="407"/>
      <c r="F838" s="407"/>
      <c r="G838" s="407"/>
      <c r="H838" s="407"/>
      <c r="I838" s="407"/>
      <c r="J838" s="407"/>
      <c r="K838" s="407"/>
      <c r="L838" s="407"/>
      <c r="M838" s="605"/>
      <c r="N838" s="407"/>
      <c r="O838" s="407"/>
      <c r="P838" s="407"/>
      <c r="Q838" s="407"/>
      <c r="R838" s="407"/>
      <c r="S838" s="407"/>
      <c r="T838" s="407"/>
      <c r="U838" s="407"/>
      <c r="V838" s="407"/>
      <c r="W838" s="407"/>
      <c r="X838" s="407"/>
      <c r="Y838" s="407"/>
      <c r="Z838" s="407"/>
    </row>
    <row r="839" spans="1:26" ht="14.25" customHeight="1">
      <c r="A839" s="407"/>
      <c r="B839" s="407"/>
      <c r="C839" s="407"/>
      <c r="D839" s="407"/>
      <c r="E839" s="407"/>
      <c r="F839" s="407"/>
      <c r="G839" s="407"/>
      <c r="H839" s="407"/>
      <c r="I839" s="407"/>
      <c r="J839" s="407"/>
      <c r="K839" s="407"/>
      <c r="L839" s="407"/>
      <c r="M839" s="605"/>
      <c r="N839" s="407"/>
      <c r="O839" s="407"/>
      <c r="P839" s="407"/>
      <c r="Q839" s="407"/>
      <c r="R839" s="407"/>
      <c r="S839" s="407"/>
      <c r="T839" s="407"/>
      <c r="U839" s="407"/>
      <c r="V839" s="407"/>
      <c r="W839" s="407"/>
      <c r="X839" s="407"/>
      <c r="Y839" s="407"/>
      <c r="Z839" s="407"/>
    </row>
    <row r="840" spans="1:26" ht="14.25" customHeight="1">
      <c r="A840" s="407"/>
      <c r="B840" s="407"/>
      <c r="C840" s="407"/>
      <c r="D840" s="407"/>
      <c r="E840" s="407"/>
      <c r="F840" s="407"/>
      <c r="G840" s="407"/>
      <c r="H840" s="407"/>
      <c r="I840" s="407"/>
      <c r="J840" s="407"/>
      <c r="K840" s="407"/>
      <c r="L840" s="407"/>
      <c r="M840" s="605"/>
      <c r="N840" s="407"/>
      <c r="O840" s="407"/>
      <c r="P840" s="407"/>
      <c r="Q840" s="407"/>
      <c r="R840" s="407"/>
      <c r="S840" s="407"/>
      <c r="T840" s="407"/>
      <c r="U840" s="407"/>
      <c r="V840" s="407"/>
      <c r="W840" s="407"/>
      <c r="X840" s="407"/>
      <c r="Y840" s="407"/>
      <c r="Z840" s="407"/>
    </row>
    <row r="841" spans="1:26" ht="14.25" customHeight="1">
      <c r="A841" s="407"/>
      <c r="B841" s="407"/>
      <c r="C841" s="407"/>
      <c r="D841" s="407"/>
      <c r="E841" s="407"/>
      <c r="F841" s="407"/>
      <c r="G841" s="407"/>
      <c r="H841" s="407"/>
      <c r="I841" s="407"/>
      <c r="J841" s="407"/>
      <c r="K841" s="407"/>
      <c r="L841" s="407"/>
      <c r="M841" s="605"/>
      <c r="N841" s="407"/>
      <c r="O841" s="407"/>
      <c r="P841" s="407"/>
      <c r="Q841" s="407"/>
      <c r="R841" s="407"/>
      <c r="S841" s="407"/>
      <c r="T841" s="407"/>
      <c r="U841" s="407"/>
      <c r="V841" s="407"/>
      <c r="W841" s="407"/>
      <c r="X841" s="407"/>
      <c r="Y841" s="407"/>
      <c r="Z841" s="407"/>
    </row>
    <row r="842" spans="1:26" ht="14.25" customHeight="1">
      <c r="A842" s="407"/>
      <c r="B842" s="407"/>
      <c r="C842" s="407"/>
      <c r="D842" s="407"/>
      <c r="E842" s="407"/>
      <c r="F842" s="407"/>
      <c r="G842" s="407"/>
      <c r="H842" s="407"/>
      <c r="I842" s="407"/>
      <c r="J842" s="407"/>
      <c r="K842" s="407"/>
      <c r="L842" s="407"/>
      <c r="M842" s="605"/>
      <c r="N842" s="407"/>
      <c r="O842" s="407"/>
      <c r="P842" s="407"/>
      <c r="Q842" s="407"/>
      <c r="R842" s="407"/>
      <c r="S842" s="407"/>
      <c r="T842" s="407"/>
      <c r="U842" s="407"/>
      <c r="V842" s="407"/>
      <c r="W842" s="407"/>
      <c r="X842" s="407"/>
      <c r="Y842" s="407"/>
      <c r="Z842" s="407"/>
    </row>
    <row r="843" spans="1:26" ht="14.25" customHeight="1">
      <c r="A843" s="407"/>
      <c r="B843" s="407"/>
      <c r="C843" s="407"/>
      <c r="D843" s="407"/>
      <c r="E843" s="407"/>
      <c r="F843" s="407"/>
      <c r="G843" s="407"/>
      <c r="H843" s="407"/>
      <c r="I843" s="407"/>
      <c r="J843" s="407"/>
      <c r="K843" s="407"/>
      <c r="L843" s="407"/>
      <c r="M843" s="605"/>
      <c r="N843" s="407"/>
      <c r="O843" s="407"/>
      <c r="P843" s="407"/>
      <c r="Q843" s="407"/>
      <c r="R843" s="407"/>
      <c r="S843" s="407"/>
      <c r="T843" s="407"/>
      <c r="U843" s="407"/>
      <c r="V843" s="407"/>
      <c r="W843" s="407"/>
      <c r="X843" s="407"/>
      <c r="Y843" s="407"/>
      <c r="Z843" s="407"/>
    </row>
    <row r="844" spans="1:26" ht="14.25" customHeight="1">
      <c r="A844" s="407"/>
      <c r="B844" s="407"/>
      <c r="C844" s="407"/>
      <c r="D844" s="407"/>
      <c r="E844" s="407"/>
      <c r="F844" s="407"/>
      <c r="G844" s="407"/>
      <c r="H844" s="407"/>
      <c r="I844" s="407"/>
      <c r="J844" s="407"/>
      <c r="K844" s="407"/>
      <c r="L844" s="407"/>
      <c r="M844" s="605"/>
      <c r="N844" s="407"/>
      <c r="O844" s="407"/>
      <c r="P844" s="407"/>
      <c r="Q844" s="407"/>
      <c r="R844" s="407"/>
      <c r="S844" s="407"/>
      <c r="T844" s="407"/>
      <c r="U844" s="407"/>
      <c r="V844" s="407"/>
      <c r="W844" s="407"/>
      <c r="X844" s="407"/>
      <c r="Y844" s="407"/>
      <c r="Z844" s="407"/>
    </row>
    <row r="845" spans="1:26" ht="14.25" customHeight="1">
      <c r="A845" s="407"/>
      <c r="B845" s="407"/>
      <c r="C845" s="407"/>
      <c r="D845" s="407"/>
      <c r="E845" s="407"/>
      <c r="F845" s="407"/>
      <c r="G845" s="407"/>
      <c r="H845" s="407"/>
      <c r="I845" s="407"/>
      <c r="J845" s="407"/>
      <c r="K845" s="407"/>
      <c r="L845" s="407"/>
      <c r="M845" s="605"/>
      <c r="N845" s="407"/>
      <c r="O845" s="407"/>
      <c r="P845" s="407"/>
      <c r="Q845" s="407"/>
      <c r="R845" s="407"/>
      <c r="S845" s="407"/>
      <c r="T845" s="407"/>
      <c r="U845" s="407"/>
      <c r="V845" s="407"/>
      <c r="W845" s="407"/>
      <c r="X845" s="407"/>
      <c r="Y845" s="407"/>
      <c r="Z845" s="407"/>
    </row>
    <row r="846" spans="1:26" ht="14.25" customHeight="1">
      <c r="A846" s="407"/>
      <c r="B846" s="407"/>
      <c r="C846" s="407"/>
      <c r="D846" s="407"/>
      <c r="E846" s="407"/>
      <c r="F846" s="407"/>
      <c r="G846" s="407"/>
      <c r="H846" s="407"/>
      <c r="I846" s="407"/>
      <c r="J846" s="407"/>
      <c r="K846" s="407"/>
      <c r="L846" s="407"/>
      <c r="M846" s="605"/>
      <c r="N846" s="407"/>
      <c r="O846" s="407"/>
      <c r="P846" s="407"/>
      <c r="Q846" s="407"/>
      <c r="R846" s="407"/>
      <c r="S846" s="407"/>
      <c r="T846" s="407"/>
      <c r="U846" s="407"/>
      <c r="V846" s="407"/>
      <c r="W846" s="407"/>
      <c r="X846" s="407"/>
      <c r="Y846" s="407"/>
      <c r="Z846" s="407"/>
    </row>
    <row r="847" spans="1:26" ht="14.25" customHeight="1">
      <c r="A847" s="407"/>
      <c r="B847" s="407"/>
      <c r="C847" s="407"/>
      <c r="D847" s="407"/>
      <c r="E847" s="407"/>
      <c r="F847" s="407"/>
      <c r="G847" s="407"/>
      <c r="H847" s="407"/>
      <c r="I847" s="407"/>
      <c r="J847" s="407"/>
      <c r="K847" s="407"/>
      <c r="L847" s="407"/>
      <c r="M847" s="605"/>
      <c r="N847" s="407"/>
      <c r="O847" s="407"/>
      <c r="P847" s="407"/>
      <c r="Q847" s="407"/>
      <c r="R847" s="407"/>
      <c r="S847" s="407"/>
      <c r="T847" s="407"/>
      <c r="U847" s="407"/>
      <c r="V847" s="407"/>
      <c r="W847" s="407"/>
      <c r="X847" s="407"/>
      <c r="Y847" s="407"/>
      <c r="Z847" s="407"/>
    </row>
    <row r="848" spans="1:26" ht="14.25" customHeight="1">
      <c r="A848" s="407"/>
      <c r="B848" s="407"/>
      <c r="C848" s="407"/>
      <c r="D848" s="407"/>
      <c r="E848" s="407"/>
      <c r="F848" s="407"/>
      <c r="G848" s="407"/>
      <c r="H848" s="407"/>
      <c r="I848" s="407"/>
      <c r="J848" s="407"/>
      <c r="K848" s="407"/>
      <c r="L848" s="407"/>
      <c r="M848" s="605"/>
      <c r="N848" s="407"/>
      <c r="O848" s="407"/>
      <c r="P848" s="407"/>
      <c r="Q848" s="407"/>
      <c r="R848" s="407"/>
      <c r="S848" s="407"/>
      <c r="T848" s="407"/>
      <c r="U848" s="407"/>
      <c r="V848" s="407"/>
      <c r="W848" s="407"/>
      <c r="X848" s="407"/>
      <c r="Y848" s="407"/>
      <c r="Z848" s="407"/>
    </row>
    <row r="849" spans="1:26" ht="14.25" customHeight="1">
      <c r="A849" s="407"/>
      <c r="B849" s="407"/>
      <c r="C849" s="407"/>
      <c r="D849" s="407"/>
      <c r="E849" s="407"/>
      <c r="F849" s="407"/>
      <c r="G849" s="407"/>
      <c r="H849" s="407"/>
      <c r="I849" s="407"/>
      <c r="J849" s="407"/>
      <c r="K849" s="407"/>
      <c r="L849" s="407"/>
      <c r="M849" s="605"/>
      <c r="N849" s="407"/>
      <c r="O849" s="407"/>
      <c r="P849" s="407"/>
      <c r="Q849" s="407"/>
      <c r="R849" s="407"/>
      <c r="S849" s="407"/>
      <c r="T849" s="407"/>
      <c r="U849" s="407"/>
      <c r="V849" s="407"/>
      <c r="W849" s="407"/>
      <c r="X849" s="407"/>
      <c r="Y849" s="407"/>
      <c r="Z849" s="407"/>
    </row>
    <row r="850" spans="1:26" ht="14.25" customHeight="1">
      <c r="A850" s="407"/>
      <c r="B850" s="407"/>
      <c r="C850" s="407"/>
      <c r="D850" s="407"/>
      <c r="E850" s="407"/>
      <c r="F850" s="407"/>
      <c r="G850" s="407"/>
      <c r="H850" s="407"/>
      <c r="I850" s="407"/>
      <c r="J850" s="407"/>
      <c r="K850" s="407"/>
      <c r="L850" s="407"/>
      <c r="M850" s="605"/>
      <c r="N850" s="407"/>
      <c r="O850" s="407"/>
      <c r="P850" s="407"/>
      <c r="Q850" s="407"/>
      <c r="R850" s="407"/>
      <c r="S850" s="407"/>
      <c r="T850" s="407"/>
      <c r="U850" s="407"/>
      <c r="V850" s="407"/>
      <c r="W850" s="407"/>
      <c r="X850" s="407"/>
      <c r="Y850" s="407"/>
      <c r="Z850" s="407"/>
    </row>
    <row r="851" spans="1:26" ht="14.25" customHeight="1">
      <c r="A851" s="407"/>
      <c r="B851" s="407"/>
      <c r="C851" s="407"/>
      <c r="D851" s="407"/>
      <c r="E851" s="407"/>
      <c r="F851" s="407"/>
      <c r="G851" s="407"/>
      <c r="H851" s="407"/>
      <c r="I851" s="407"/>
      <c r="J851" s="407"/>
      <c r="K851" s="407"/>
      <c r="L851" s="407"/>
      <c r="M851" s="605"/>
      <c r="N851" s="407"/>
      <c r="O851" s="407"/>
      <c r="P851" s="407"/>
      <c r="Q851" s="407"/>
      <c r="R851" s="407"/>
      <c r="S851" s="407"/>
      <c r="T851" s="407"/>
      <c r="U851" s="407"/>
      <c r="V851" s="407"/>
      <c r="W851" s="407"/>
      <c r="X851" s="407"/>
      <c r="Y851" s="407"/>
      <c r="Z851" s="407"/>
    </row>
    <row r="852" spans="1:26" ht="14.25" customHeight="1">
      <c r="A852" s="407"/>
      <c r="B852" s="407"/>
      <c r="C852" s="407"/>
      <c r="D852" s="407"/>
      <c r="E852" s="407"/>
      <c r="F852" s="407"/>
      <c r="G852" s="407"/>
      <c r="H852" s="407"/>
      <c r="I852" s="407"/>
      <c r="J852" s="407"/>
      <c r="K852" s="407"/>
      <c r="L852" s="407"/>
      <c r="M852" s="605"/>
      <c r="N852" s="407"/>
      <c r="O852" s="407"/>
      <c r="P852" s="407"/>
      <c r="Q852" s="407"/>
      <c r="R852" s="407"/>
      <c r="S852" s="407"/>
      <c r="T852" s="407"/>
      <c r="U852" s="407"/>
      <c r="V852" s="407"/>
      <c r="W852" s="407"/>
      <c r="X852" s="407"/>
      <c r="Y852" s="407"/>
      <c r="Z852" s="407"/>
    </row>
    <row r="853" spans="1:26" ht="14.25" customHeight="1">
      <c r="A853" s="407"/>
      <c r="B853" s="407"/>
      <c r="C853" s="407"/>
      <c r="D853" s="407"/>
      <c r="E853" s="407"/>
      <c r="F853" s="407"/>
      <c r="G853" s="407"/>
      <c r="H853" s="407"/>
      <c r="I853" s="407"/>
      <c r="J853" s="407"/>
      <c r="K853" s="407"/>
      <c r="L853" s="407"/>
      <c r="M853" s="605"/>
      <c r="N853" s="407"/>
      <c r="O853" s="407"/>
      <c r="P853" s="407"/>
      <c r="Q853" s="407"/>
      <c r="R853" s="407"/>
      <c r="S853" s="407"/>
      <c r="T853" s="407"/>
      <c r="U853" s="407"/>
      <c r="V853" s="407"/>
      <c r="W853" s="407"/>
      <c r="X853" s="407"/>
      <c r="Y853" s="407"/>
      <c r="Z853" s="407"/>
    </row>
    <row r="854" spans="1:26" ht="14.25" customHeight="1">
      <c r="A854" s="407"/>
      <c r="B854" s="407"/>
      <c r="C854" s="407"/>
      <c r="D854" s="407"/>
      <c r="E854" s="407"/>
      <c r="F854" s="407"/>
      <c r="G854" s="407"/>
      <c r="H854" s="407"/>
      <c r="I854" s="407"/>
      <c r="J854" s="407"/>
      <c r="K854" s="407"/>
      <c r="L854" s="407"/>
      <c r="M854" s="605"/>
      <c r="N854" s="407"/>
      <c r="O854" s="407"/>
      <c r="P854" s="407"/>
      <c r="Q854" s="407"/>
      <c r="R854" s="407"/>
      <c r="S854" s="407"/>
      <c r="T854" s="407"/>
      <c r="U854" s="407"/>
      <c r="V854" s="407"/>
      <c r="W854" s="407"/>
      <c r="X854" s="407"/>
      <c r="Y854" s="407"/>
      <c r="Z854" s="407"/>
    </row>
    <row r="855" spans="1:26" ht="14.25" customHeight="1">
      <c r="A855" s="407"/>
      <c r="B855" s="407"/>
      <c r="C855" s="407"/>
      <c r="D855" s="407"/>
      <c r="E855" s="407"/>
      <c r="F855" s="407"/>
      <c r="G855" s="407"/>
      <c r="H855" s="407"/>
      <c r="I855" s="407"/>
      <c r="J855" s="407"/>
      <c r="K855" s="407"/>
      <c r="L855" s="407"/>
      <c r="M855" s="605"/>
      <c r="N855" s="407"/>
      <c r="O855" s="407"/>
      <c r="P855" s="407"/>
      <c r="Q855" s="407"/>
      <c r="R855" s="407"/>
      <c r="S855" s="407"/>
      <c r="T855" s="407"/>
      <c r="U855" s="407"/>
      <c r="V855" s="407"/>
      <c r="W855" s="407"/>
      <c r="X855" s="407"/>
      <c r="Y855" s="407"/>
      <c r="Z855" s="407"/>
    </row>
    <row r="856" spans="1:26" ht="14.25" customHeight="1">
      <c r="A856" s="407"/>
      <c r="B856" s="407"/>
      <c r="C856" s="407"/>
      <c r="D856" s="407"/>
      <c r="E856" s="407"/>
      <c r="F856" s="407"/>
      <c r="G856" s="407"/>
      <c r="H856" s="407"/>
      <c r="I856" s="407"/>
      <c r="J856" s="407"/>
      <c r="K856" s="407"/>
      <c r="L856" s="407"/>
      <c r="M856" s="605"/>
      <c r="N856" s="407"/>
      <c r="O856" s="407"/>
      <c r="P856" s="407"/>
      <c r="Q856" s="407"/>
      <c r="R856" s="407"/>
      <c r="S856" s="407"/>
      <c r="T856" s="407"/>
      <c r="U856" s="407"/>
      <c r="V856" s="407"/>
      <c r="W856" s="407"/>
      <c r="X856" s="407"/>
      <c r="Y856" s="407"/>
      <c r="Z856" s="407"/>
    </row>
    <row r="857" spans="1:26" ht="14.25" customHeight="1">
      <c r="A857" s="407"/>
      <c r="B857" s="407"/>
      <c r="C857" s="407"/>
      <c r="D857" s="407"/>
      <c r="E857" s="407"/>
      <c r="F857" s="407"/>
      <c r="G857" s="407"/>
      <c r="H857" s="407"/>
      <c r="I857" s="407"/>
      <c r="J857" s="407"/>
      <c r="K857" s="407"/>
      <c r="L857" s="407"/>
      <c r="M857" s="605"/>
      <c r="N857" s="407"/>
      <c r="O857" s="407"/>
      <c r="P857" s="407"/>
      <c r="Q857" s="407"/>
      <c r="R857" s="407"/>
      <c r="S857" s="407"/>
      <c r="T857" s="407"/>
      <c r="U857" s="407"/>
      <c r="V857" s="407"/>
      <c r="W857" s="407"/>
      <c r="X857" s="407"/>
      <c r="Y857" s="407"/>
      <c r="Z857" s="407"/>
    </row>
    <row r="858" spans="1:26" ht="14.25" customHeight="1">
      <c r="A858" s="407"/>
      <c r="B858" s="407"/>
      <c r="C858" s="407"/>
      <c r="D858" s="407"/>
      <c r="E858" s="407"/>
      <c r="F858" s="407"/>
      <c r="G858" s="407"/>
      <c r="H858" s="407"/>
      <c r="I858" s="407"/>
      <c r="J858" s="407"/>
      <c r="K858" s="407"/>
      <c r="L858" s="407"/>
      <c r="M858" s="605"/>
      <c r="N858" s="407"/>
      <c r="O858" s="407"/>
      <c r="P858" s="407"/>
      <c r="Q858" s="407"/>
      <c r="R858" s="407"/>
      <c r="S858" s="407"/>
      <c r="T858" s="407"/>
      <c r="U858" s="407"/>
      <c r="V858" s="407"/>
      <c r="W858" s="407"/>
      <c r="X858" s="407"/>
      <c r="Y858" s="407"/>
      <c r="Z858" s="407"/>
    </row>
    <row r="859" spans="1:26" ht="14.25" customHeight="1">
      <c r="A859" s="407"/>
      <c r="B859" s="407"/>
      <c r="C859" s="407"/>
      <c r="D859" s="407"/>
      <c r="E859" s="407"/>
      <c r="F859" s="407"/>
      <c r="G859" s="407"/>
      <c r="H859" s="407"/>
      <c r="I859" s="407"/>
      <c r="J859" s="407"/>
      <c r="K859" s="407"/>
      <c r="L859" s="407"/>
      <c r="M859" s="605"/>
      <c r="N859" s="407"/>
      <c r="O859" s="407"/>
      <c r="P859" s="407"/>
      <c r="Q859" s="407"/>
      <c r="R859" s="407"/>
      <c r="S859" s="407"/>
      <c r="T859" s="407"/>
      <c r="U859" s="407"/>
      <c r="V859" s="407"/>
      <c r="W859" s="407"/>
      <c r="X859" s="407"/>
      <c r="Y859" s="407"/>
      <c r="Z859" s="407"/>
    </row>
    <row r="860" spans="1:26" ht="14.25" customHeight="1">
      <c r="A860" s="407"/>
      <c r="B860" s="407"/>
      <c r="C860" s="407"/>
      <c r="D860" s="407"/>
      <c r="E860" s="407"/>
      <c r="F860" s="407"/>
      <c r="G860" s="407"/>
      <c r="H860" s="407"/>
      <c r="I860" s="407"/>
      <c r="J860" s="407"/>
      <c r="K860" s="407"/>
      <c r="L860" s="407"/>
      <c r="M860" s="605"/>
      <c r="N860" s="407"/>
      <c r="O860" s="407"/>
      <c r="P860" s="407"/>
      <c r="Q860" s="407"/>
      <c r="R860" s="407"/>
      <c r="S860" s="407"/>
      <c r="T860" s="407"/>
      <c r="U860" s="407"/>
      <c r="V860" s="407"/>
      <c r="W860" s="407"/>
      <c r="X860" s="407"/>
      <c r="Y860" s="407"/>
      <c r="Z860" s="407"/>
    </row>
    <row r="861" spans="1:26" ht="14.25" customHeight="1">
      <c r="A861" s="407"/>
      <c r="B861" s="407"/>
      <c r="C861" s="407"/>
      <c r="D861" s="407"/>
      <c r="E861" s="407"/>
      <c r="F861" s="407"/>
      <c r="G861" s="407"/>
      <c r="H861" s="407"/>
      <c r="I861" s="407"/>
      <c r="J861" s="407"/>
      <c r="K861" s="407"/>
      <c r="L861" s="407"/>
      <c r="M861" s="605"/>
      <c r="N861" s="407"/>
      <c r="O861" s="407"/>
      <c r="P861" s="407"/>
      <c r="Q861" s="407"/>
      <c r="R861" s="407"/>
      <c r="S861" s="407"/>
      <c r="T861" s="407"/>
      <c r="U861" s="407"/>
      <c r="V861" s="407"/>
      <c r="W861" s="407"/>
      <c r="X861" s="407"/>
      <c r="Y861" s="407"/>
      <c r="Z861" s="407"/>
    </row>
    <row r="862" spans="1:26" ht="14.25" customHeight="1">
      <c r="A862" s="407"/>
      <c r="B862" s="407"/>
      <c r="C862" s="407"/>
      <c r="D862" s="407"/>
      <c r="E862" s="407"/>
      <c r="F862" s="407"/>
      <c r="G862" s="407"/>
      <c r="H862" s="407"/>
      <c r="I862" s="407"/>
      <c r="J862" s="407"/>
      <c r="K862" s="407"/>
      <c r="L862" s="407"/>
      <c r="M862" s="605"/>
      <c r="N862" s="407"/>
      <c r="O862" s="407"/>
      <c r="P862" s="407"/>
      <c r="Q862" s="407"/>
      <c r="R862" s="407"/>
      <c r="S862" s="407"/>
      <c r="T862" s="407"/>
      <c r="U862" s="407"/>
      <c r="V862" s="407"/>
      <c r="W862" s="407"/>
      <c r="X862" s="407"/>
      <c r="Y862" s="407"/>
      <c r="Z862" s="407"/>
    </row>
    <row r="863" spans="1:26" ht="14.25" customHeight="1">
      <c r="A863" s="407"/>
      <c r="B863" s="407"/>
      <c r="C863" s="407"/>
      <c r="D863" s="407"/>
      <c r="E863" s="407"/>
      <c r="F863" s="407"/>
      <c r="G863" s="407"/>
      <c r="H863" s="407"/>
      <c r="I863" s="407"/>
      <c r="J863" s="407"/>
      <c r="K863" s="407"/>
      <c r="L863" s="407"/>
      <c r="M863" s="605"/>
      <c r="N863" s="407"/>
      <c r="O863" s="407"/>
      <c r="P863" s="407"/>
      <c r="Q863" s="407"/>
      <c r="R863" s="407"/>
      <c r="S863" s="407"/>
      <c r="T863" s="407"/>
      <c r="U863" s="407"/>
      <c r="V863" s="407"/>
      <c r="W863" s="407"/>
      <c r="X863" s="407"/>
      <c r="Y863" s="407"/>
      <c r="Z863" s="407"/>
    </row>
    <row r="864" spans="1:26" ht="14.25" customHeight="1">
      <c r="A864" s="407"/>
      <c r="B864" s="407"/>
      <c r="C864" s="407"/>
      <c r="D864" s="407"/>
      <c r="E864" s="407"/>
      <c r="F864" s="407"/>
      <c r="G864" s="407"/>
      <c r="H864" s="407"/>
      <c r="I864" s="407"/>
      <c r="J864" s="407"/>
      <c r="K864" s="407"/>
      <c r="L864" s="407"/>
      <c r="M864" s="605"/>
      <c r="N864" s="407"/>
      <c r="O864" s="407"/>
      <c r="P864" s="407"/>
      <c r="Q864" s="407"/>
      <c r="R864" s="407"/>
      <c r="S864" s="407"/>
      <c r="T864" s="407"/>
      <c r="U864" s="407"/>
      <c r="V864" s="407"/>
      <c r="W864" s="407"/>
      <c r="X864" s="407"/>
      <c r="Y864" s="407"/>
      <c r="Z864" s="407"/>
    </row>
    <row r="865" spans="1:26" ht="14.25" customHeight="1">
      <c r="A865" s="407"/>
      <c r="B865" s="407"/>
      <c r="C865" s="407"/>
      <c r="D865" s="407"/>
      <c r="E865" s="407"/>
      <c r="F865" s="407"/>
      <c r="G865" s="407"/>
      <c r="H865" s="407"/>
      <c r="I865" s="407"/>
      <c r="J865" s="407"/>
      <c r="K865" s="407"/>
      <c r="L865" s="407"/>
      <c r="M865" s="605"/>
      <c r="N865" s="407"/>
      <c r="O865" s="407"/>
      <c r="P865" s="407"/>
      <c r="Q865" s="407"/>
      <c r="R865" s="407"/>
      <c r="S865" s="407"/>
      <c r="T865" s="407"/>
      <c r="U865" s="407"/>
      <c r="V865" s="407"/>
      <c r="W865" s="407"/>
      <c r="X865" s="407"/>
      <c r="Y865" s="407"/>
      <c r="Z865" s="407"/>
    </row>
    <row r="866" spans="1:26" ht="14.25" customHeight="1">
      <c r="A866" s="407"/>
      <c r="B866" s="407"/>
      <c r="C866" s="407"/>
      <c r="D866" s="407"/>
      <c r="E866" s="407"/>
      <c r="F866" s="407"/>
      <c r="G866" s="407"/>
      <c r="H866" s="407"/>
      <c r="I866" s="407"/>
      <c r="J866" s="407"/>
      <c r="K866" s="407"/>
      <c r="L866" s="407"/>
      <c r="M866" s="605"/>
      <c r="N866" s="407"/>
      <c r="O866" s="407"/>
      <c r="P866" s="407"/>
      <c r="Q866" s="407"/>
      <c r="R866" s="407"/>
      <c r="S866" s="407"/>
      <c r="T866" s="407"/>
      <c r="U866" s="407"/>
      <c r="V866" s="407"/>
      <c r="W866" s="407"/>
      <c r="X866" s="407"/>
      <c r="Y866" s="407"/>
      <c r="Z866" s="407"/>
    </row>
    <row r="867" spans="1:26" ht="14.25" customHeight="1">
      <c r="A867" s="407"/>
      <c r="B867" s="407"/>
      <c r="C867" s="407"/>
      <c r="D867" s="407"/>
      <c r="E867" s="407"/>
      <c r="F867" s="407"/>
      <c r="G867" s="407"/>
      <c r="H867" s="407"/>
      <c r="I867" s="407"/>
      <c r="J867" s="407"/>
      <c r="K867" s="407"/>
      <c r="L867" s="407"/>
      <c r="M867" s="605"/>
      <c r="N867" s="407"/>
      <c r="O867" s="407"/>
      <c r="P867" s="407"/>
      <c r="Q867" s="407"/>
      <c r="R867" s="407"/>
      <c r="S867" s="407"/>
      <c r="T867" s="407"/>
      <c r="U867" s="407"/>
      <c r="V867" s="407"/>
      <c r="W867" s="407"/>
      <c r="X867" s="407"/>
      <c r="Y867" s="407"/>
      <c r="Z867" s="407"/>
    </row>
    <row r="868" spans="1:26" ht="14.25" customHeight="1">
      <c r="A868" s="407"/>
      <c r="B868" s="407"/>
      <c r="C868" s="407"/>
      <c r="D868" s="407"/>
      <c r="E868" s="407"/>
      <c r="F868" s="407"/>
      <c r="G868" s="407"/>
      <c r="H868" s="407"/>
      <c r="I868" s="407"/>
      <c r="J868" s="407"/>
      <c r="K868" s="407"/>
      <c r="L868" s="407"/>
      <c r="M868" s="605"/>
      <c r="N868" s="407"/>
      <c r="O868" s="407"/>
      <c r="P868" s="407"/>
      <c r="Q868" s="407"/>
      <c r="R868" s="407"/>
      <c r="S868" s="407"/>
      <c r="T868" s="407"/>
      <c r="U868" s="407"/>
      <c r="V868" s="407"/>
      <c r="W868" s="407"/>
      <c r="X868" s="407"/>
      <c r="Y868" s="407"/>
      <c r="Z868" s="407"/>
    </row>
    <row r="869" spans="1:26" ht="14.25" customHeight="1">
      <c r="A869" s="407"/>
      <c r="B869" s="407"/>
      <c r="C869" s="407"/>
      <c r="D869" s="407"/>
      <c r="E869" s="407"/>
      <c r="F869" s="407"/>
      <c r="G869" s="407"/>
      <c r="H869" s="407"/>
      <c r="I869" s="407"/>
      <c r="J869" s="407"/>
      <c r="K869" s="407"/>
      <c r="L869" s="407"/>
      <c r="M869" s="605"/>
      <c r="N869" s="407"/>
      <c r="O869" s="407"/>
      <c r="P869" s="407"/>
      <c r="Q869" s="407"/>
      <c r="R869" s="407"/>
      <c r="S869" s="407"/>
      <c r="T869" s="407"/>
      <c r="U869" s="407"/>
      <c r="V869" s="407"/>
      <c r="W869" s="407"/>
      <c r="X869" s="407"/>
      <c r="Y869" s="407"/>
      <c r="Z869" s="407"/>
    </row>
    <row r="870" spans="1:26" ht="14.25" customHeight="1">
      <c r="A870" s="407"/>
      <c r="B870" s="407"/>
      <c r="C870" s="407"/>
      <c r="D870" s="407"/>
      <c r="E870" s="407"/>
      <c r="F870" s="407"/>
      <c r="G870" s="407"/>
      <c r="H870" s="407"/>
      <c r="I870" s="407"/>
      <c r="J870" s="407"/>
      <c r="K870" s="407"/>
      <c r="L870" s="407"/>
      <c r="M870" s="605"/>
      <c r="N870" s="407"/>
      <c r="O870" s="407"/>
      <c r="P870" s="407"/>
      <c r="Q870" s="407"/>
      <c r="R870" s="407"/>
      <c r="S870" s="407"/>
      <c r="T870" s="407"/>
      <c r="U870" s="407"/>
      <c r="V870" s="407"/>
      <c r="W870" s="407"/>
      <c r="X870" s="407"/>
      <c r="Y870" s="407"/>
      <c r="Z870" s="407"/>
    </row>
    <row r="871" spans="1:26" ht="14.25" customHeight="1">
      <c r="A871" s="407"/>
      <c r="B871" s="407"/>
      <c r="C871" s="407"/>
      <c r="D871" s="407"/>
      <c r="E871" s="407"/>
      <c r="F871" s="407"/>
      <c r="G871" s="407"/>
      <c r="H871" s="407"/>
      <c r="I871" s="407"/>
      <c r="J871" s="407"/>
      <c r="K871" s="407"/>
      <c r="L871" s="407"/>
      <c r="M871" s="605"/>
      <c r="N871" s="407"/>
      <c r="O871" s="407"/>
      <c r="P871" s="407"/>
      <c r="Q871" s="407"/>
      <c r="R871" s="407"/>
      <c r="S871" s="407"/>
      <c r="T871" s="407"/>
      <c r="U871" s="407"/>
      <c r="V871" s="407"/>
      <c r="W871" s="407"/>
      <c r="X871" s="407"/>
      <c r="Y871" s="407"/>
      <c r="Z871" s="407"/>
    </row>
    <row r="872" spans="1:26" ht="14.25" customHeight="1">
      <c r="A872" s="407"/>
      <c r="B872" s="407"/>
      <c r="C872" s="407"/>
      <c r="D872" s="407"/>
      <c r="E872" s="407"/>
      <c r="F872" s="407"/>
      <c r="G872" s="407"/>
      <c r="H872" s="407"/>
      <c r="I872" s="407"/>
      <c r="J872" s="407"/>
      <c r="K872" s="407"/>
      <c r="L872" s="407"/>
      <c r="M872" s="605"/>
      <c r="N872" s="407"/>
      <c r="O872" s="407"/>
      <c r="P872" s="407"/>
      <c r="Q872" s="407"/>
      <c r="R872" s="407"/>
      <c r="S872" s="407"/>
      <c r="T872" s="407"/>
      <c r="U872" s="407"/>
      <c r="V872" s="407"/>
      <c r="W872" s="407"/>
      <c r="X872" s="407"/>
      <c r="Y872" s="407"/>
      <c r="Z872" s="407"/>
    </row>
    <row r="873" spans="1:26" ht="14.25" customHeight="1">
      <c r="A873" s="407"/>
      <c r="B873" s="407"/>
      <c r="C873" s="407"/>
      <c r="D873" s="407"/>
      <c r="E873" s="407"/>
      <c r="F873" s="407"/>
      <c r="G873" s="407"/>
      <c r="H873" s="407"/>
      <c r="I873" s="407"/>
      <c r="J873" s="407"/>
      <c r="K873" s="407"/>
      <c r="L873" s="407"/>
      <c r="M873" s="605"/>
      <c r="N873" s="407"/>
      <c r="O873" s="407"/>
      <c r="P873" s="407"/>
      <c r="Q873" s="407"/>
      <c r="R873" s="407"/>
      <c r="S873" s="407"/>
      <c r="T873" s="407"/>
      <c r="U873" s="407"/>
      <c r="V873" s="407"/>
      <c r="W873" s="407"/>
      <c r="X873" s="407"/>
      <c r="Y873" s="407"/>
      <c r="Z873" s="407"/>
    </row>
    <row r="874" spans="1:26" ht="14.25" customHeight="1">
      <c r="A874" s="407"/>
      <c r="B874" s="407"/>
      <c r="C874" s="407"/>
      <c r="D874" s="407"/>
      <c r="E874" s="407"/>
      <c r="F874" s="407"/>
      <c r="G874" s="407"/>
      <c r="H874" s="407"/>
      <c r="I874" s="407"/>
      <c r="J874" s="407"/>
      <c r="K874" s="407"/>
      <c r="L874" s="407"/>
      <c r="M874" s="605"/>
      <c r="N874" s="407"/>
      <c r="O874" s="407"/>
      <c r="P874" s="407"/>
      <c r="Q874" s="407"/>
      <c r="R874" s="407"/>
      <c r="S874" s="407"/>
      <c r="T874" s="407"/>
      <c r="U874" s="407"/>
      <c r="V874" s="407"/>
      <c r="W874" s="407"/>
      <c r="X874" s="407"/>
      <c r="Y874" s="407"/>
      <c r="Z874" s="407"/>
    </row>
    <row r="875" spans="1:26" ht="14.25" customHeight="1">
      <c r="A875" s="407"/>
      <c r="B875" s="407"/>
      <c r="C875" s="407"/>
      <c r="D875" s="407"/>
      <c r="E875" s="407"/>
      <c r="F875" s="407"/>
      <c r="G875" s="407"/>
      <c r="H875" s="407"/>
      <c r="I875" s="407"/>
      <c r="J875" s="407"/>
      <c r="K875" s="407"/>
      <c r="L875" s="407"/>
      <c r="M875" s="605"/>
      <c r="N875" s="407"/>
      <c r="O875" s="407"/>
      <c r="P875" s="407"/>
      <c r="Q875" s="407"/>
      <c r="R875" s="407"/>
      <c r="S875" s="407"/>
      <c r="T875" s="407"/>
      <c r="U875" s="407"/>
      <c r="V875" s="407"/>
      <c r="W875" s="407"/>
      <c r="X875" s="407"/>
      <c r="Y875" s="407"/>
      <c r="Z875" s="407"/>
    </row>
    <row r="876" spans="1:26" ht="14.25" customHeight="1">
      <c r="A876" s="407"/>
      <c r="B876" s="407"/>
      <c r="C876" s="407"/>
      <c r="D876" s="407"/>
      <c r="E876" s="407"/>
      <c r="F876" s="407"/>
      <c r="G876" s="407"/>
      <c r="H876" s="407"/>
      <c r="I876" s="407"/>
      <c r="J876" s="407"/>
      <c r="K876" s="407"/>
      <c r="L876" s="407"/>
      <c r="M876" s="605"/>
      <c r="N876" s="407"/>
      <c r="O876" s="407"/>
      <c r="P876" s="407"/>
      <c r="Q876" s="407"/>
      <c r="R876" s="407"/>
      <c r="S876" s="407"/>
      <c r="T876" s="407"/>
      <c r="U876" s="407"/>
      <c r="V876" s="407"/>
      <c r="W876" s="407"/>
      <c r="X876" s="407"/>
      <c r="Y876" s="407"/>
      <c r="Z876" s="407"/>
    </row>
    <row r="877" spans="1:26" ht="14.25" customHeight="1">
      <c r="A877" s="407"/>
      <c r="B877" s="407"/>
      <c r="C877" s="407"/>
      <c r="D877" s="407"/>
      <c r="E877" s="407"/>
      <c r="F877" s="407"/>
      <c r="G877" s="407"/>
      <c r="H877" s="407"/>
      <c r="I877" s="407"/>
      <c r="J877" s="407"/>
      <c r="K877" s="407"/>
      <c r="L877" s="407"/>
      <c r="M877" s="605"/>
      <c r="N877" s="407"/>
      <c r="O877" s="407"/>
      <c r="P877" s="407"/>
      <c r="Q877" s="407"/>
      <c r="R877" s="407"/>
      <c r="S877" s="407"/>
      <c r="T877" s="407"/>
      <c r="U877" s="407"/>
      <c r="V877" s="407"/>
      <c r="W877" s="407"/>
      <c r="X877" s="407"/>
      <c r="Y877" s="407"/>
      <c r="Z877" s="407"/>
    </row>
    <row r="878" spans="1:26" ht="14.25" customHeight="1">
      <c r="A878" s="407"/>
      <c r="B878" s="407"/>
      <c r="C878" s="407"/>
      <c r="D878" s="407"/>
      <c r="E878" s="407"/>
      <c r="F878" s="407"/>
      <c r="G878" s="407"/>
      <c r="H878" s="407"/>
      <c r="I878" s="407"/>
      <c r="J878" s="407"/>
      <c r="K878" s="407"/>
      <c r="L878" s="407"/>
      <c r="M878" s="605"/>
      <c r="N878" s="407"/>
      <c r="O878" s="407"/>
      <c r="P878" s="407"/>
      <c r="Q878" s="407"/>
      <c r="R878" s="407"/>
      <c r="S878" s="407"/>
      <c r="T878" s="407"/>
      <c r="U878" s="407"/>
      <c r="V878" s="407"/>
      <c r="W878" s="407"/>
      <c r="X878" s="407"/>
      <c r="Y878" s="407"/>
      <c r="Z878" s="407"/>
    </row>
    <row r="879" spans="1:26" ht="14.25" customHeight="1">
      <c r="A879" s="407"/>
      <c r="B879" s="407"/>
      <c r="C879" s="407"/>
      <c r="D879" s="407"/>
      <c r="E879" s="407"/>
      <c r="F879" s="407"/>
      <c r="G879" s="407"/>
      <c r="H879" s="407"/>
      <c r="I879" s="407"/>
      <c r="J879" s="407"/>
      <c r="K879" s="407"/>
      <c r="L879" s="407"/>
      <c r="M879" s="605"/>
      <c r="N879" s="407"/>
      <c r="O879" s="407"/>
      <c r="P879" s="407"/>
      <c r="Q879" s="407"/>
      <c r="R879" s="407"/>
      <c r="S879" s="407"/>
      <c r="T879" s="407"/>
      <c r="U879" s="407"/>
      <c r="V879" s="407"/>
      <c r="W879" s="407"/>
      <c r="X879" s="407"/>
      <c r="Y879" s="407"/>
      <c r="Z879" s="407"/>
    </row>
    <row r="880" spans="1:26" ht="14.25" customHeight="1">
      <c r="A880" s="407"/>
      <c r="B880" s="407"/>
      <c r="C880" s="407"/>
      <c r="D880" s="407"/>
      <c r="E880" s="407"/>
      <c r="F880" s="407"/>
      <c r="G880" s="407"/>
      <c r="H880" s="407"/>
      <c r="I880" s="407"/>
      <c r="J880" s="407"/>
      <c r="K880" s="407"/>
      <c r="L880" s="407"/>
      <c r="M880" s="605"/>
      <c r="N880" s="407"/>
      <c r="O880" s="407"/>
      <c r="P880" s="407"/>
      <c r="Q880" s="407"/>
      <c r="R880" s="407"/>
      <c r="S880" s="407"/>
      <c r="T880" s="407"/>
      <c r="U880" s="407"/>
      <c r="V880" s="407"/>
      <c r="W880" s="407"/>
      <c r="X880" s="407"/>
      <c r="Y880" s="407"/>
      <c r="Z880" s="407"/>
    </row>
    <row r="881" spans="1:26" ht="14.25" customHeight="1">
      <c r="A881" s="407"/>
      <c r="B881" s="407"/>
      <c r="C881" s="407"/>
      <c r="D881" s="407"/>
      <c r="E881" s="407"/>
      <c r="F881" s="407"/>
      <c r="G881" s="407"/>
      <c r="H881" s="407"/>
      <c r="I881" s="407"/>
      <c r="J881" s="407"/>
      <c r="K881" s="407"/>
      <c r="L881" s="407"/>
      <c r="M881" s="605"/>
      <c r="N881" s="407"/>
      <c r="O881" s="407"/>
      <c r="P881" s="407"/>
      <c r="Q881" s="407"/>
      <c r="R881" s="407"/>
      <c r="S881" s="407"/>
      <c r="T881" s="407"/>
      <c r="U881" s="407"/>
      <c r="V881" s="407"/>
      <c r="W881" s="407"/>
      <c r="X881" s="407"/>
      <c r="Y881" s="407"/>
      <c r="Z881" s="407"/>
    </row>
    <row r="882" spans="1:26" ht="14.25" customHeight="1">
      <c r="A882" s="407"/>
      <c r="B882" s="407"/>
      <c r="C882" s="407"/>
      <c r="D882" s="407"/>
      <c r="E882" s="407"/>
      <c r="F882" s="407"/>
      <c r="G882" s="407"/>
      <c r="H882" s="407"/>
      <c r="I882" s="407"/>
      <c r="J882" s="407"/>
      <c r="K882" s="407"/>
      <c r="L882" s="407"/>
      <c r="M882" s="605"/>
      <c r="N882" s="407"/>
      <c r="O882" s="407"/>
      <c r="P882" s="407"/>
      <c r="Q882" s="407"/>
      <c r="R882" s="407"/>
      <c r="S882" s="407"/>
      <c r="T882" s="407"/>
      <c r="U882" s="407"/>
      <c r="V882" s="407"/>
      <c r="W882" s="407"/>
      <c r="X882" s="407"/>
      <c r="Y882" s="407"/>
      <c r="Z882" s="407"/>
    </row>
    <row r="883" spans="1:26" ht="14.25" customHeight="1">
      <c r="A883" s="407"/>
      <c r="B883" s="407"/>
      <c r="C883" s="407"/>
      <c r="D883" s="407"/>
      <c r="E883" s="407"/>
      <c r="F883" s="407"/>
      <c r="G883" s="407"/>
      <c r="H883" s="407"/>
      <c r="I883" s="407"/>
      <c r="J883" s="407"/>
      <c r="K883" s="407"/>
      <c r="L883" s="407"/>
      <c r="M883" s="605"/>
      <c r="N883" s="407"/>
      <c r="O883" s="407"/>
      <c r="P883" s="407"/>
      <c r="Q883" s="407"/>
      <c r="R883" s="407"/>
      <c r="S883" s="407"/>
      <c r="T883" s="407"/>
      <c r="U883" s="407"/>
      <c r="V883" s="407"/>
      <c r="W883" s="407"/>
      <c r="X883" s="407"/>
      <c r="Y883" s="407"/>
      <c r="Z883" s="407"/>
    </row>
    <row r="884" spans="1:26" ht="14.25" customHeight="1">
      <c r="A884" s="407"/>
      <c r="B884" s="407"/>
      <c r="C884" s="407"/>
      <c r="D884" s="407"/>
      <c r="E884" s="407"/>
      <c r="F884" s="407"/>
      <c r="G884" s="407"/>
      <c r="H884" s="407"/>
      <c r="I884" s="407"/>
      <c r="J884" s="407"/>
      <c r="K884" s="407"/>
      <c r="L884" s="407"/>
      <c r="M884" s="605"/>
      <c r="N884" s="407"/>
      <c r="O884" s="407"/>
      <c r="P884" s="407"/>
      <c r="Q884" s="407"/>
      <c r="R884" s="407"/>
      <c r="S884" s="407"/>
      <c r="T884" s="407"/>
      <c r="U884" s="407"/>
      <c r="V884" s="407"/>
      <c r="W884" s="407"/>
      <c r="X884" s="407"/>
      <c r="Y884" s="407"/>
      <c r="Z884" s="407"/>
    </row>
    <row r="885" spans="1:26" ht="14.25" customHeight="1">
      <c r="A885" s="407"/>
      <c r="B885" s="407"/>
      <c r="C885" s="407"/>
      <c r="D885" s="407"/>
      <c r="E885" s="407"/>
      <c r="F885" s="407"/>
      <c r="G885" s="407"/>
      <c r="H885" s="407"/>
      <c r="I885" s="407"/>
      <c r="J885" s="407"/>
      <c r="K885" s="407"/>
      <c r="L885" s="407"/>
      <c r="M885" s="605"/>
      <c r="N885" s="407"/>
      <c r="O885" s="407"/>
      <c r="P885" s="407"/>
      <c r="Q885" s="407"/>
      <c r="R885" s="407"/>
      <c r="S885" s="407"/>
      <c r="T885" s="407"/>
      <c r="U885" s="407"/>
      <c r="V885" s="407"/>
      <c r="W885" s="407"/>
      <c r="X885" s="407"/>
      <c r="Y885" s="407"/>
      <c r="Z885" s="407"/>
    </row>
    <row r="886" spans="1:26" ht="14.25" customHeight="1">
      <c r="A886" s="407"/>
      <c r="B886" s="407"/>
      <c r="C886" s="407"/>
      <c r="D886" s="407"/>
      <c r="E886" s="407"/>
      <c r="F886" s="407"/>
      <c r="G886" s="407"/>
      <c r="H886" s="407"/>
      <c r="I886" s="407"/>
      <c r="J886" s="407"/>
      <c r="K886" s="407"/>
      <c r="L886" s="407"/>
      <c r="M886" s="605"/>
      <c r="N886" s="407"/>
      <c r="O886" s="407"/>
      <c r="P886" s="407"/>
      <c r="Q886" s="407"/>
      <c r="R886" s="407"/>
      <c r="S886" s="407"/>
      <c r="T886" s="407"/>
      <c r="U886" s="407"/>
      <c r="V886" s="407"/>
      <c r="W886" s="407"/>
      <c r="X886" s="407"/>
      <c r="Y886" s="407"/>
      <c r="Z886" s="407"/>
    </row>
    <row r="887" spans="1:26" ht="14.25" customHeight="1">
      <c r="A887" s="407"/>
      <c r="B887" s="407"/>
      <c r="C887" s="407"/>
      <c r="D887" s="407"/>
      <c r="E887" s="407"/>
      <c r="F887" s="407"/>
      <c r="G887" s="407"/>
      <c r="H887" s="407"/>
      <c r="I887" s="407"/>
      <c r="J887" s="407"/>
      <c r="K887" s="407"/>
      <c r="L887" s="407"/>
      <c r="M887" s="605"/>
      <c r="N887" s="407"/>
      <c r="O887" s="407"/>
      <c r="P887" s="407"/>
      <c r="Q887" s="407"/>
      <c r="R887" s="407"/>
      <c r="S887" s="407"/>
      <c r="T887" s="407"/>
      <c r="U887" s="407"/>
      <c r="V887" s="407"/>
      <c r="W887" s="407"/>
      <c r="X887" s="407"/>
      <c r="Y887" s="407"/>
      <c r="Z887" s="407"/>
    </row>
    <row r="888" spans="1:26" ht="14.25" customHeight="1">
      <c r="A888" s="407"/>
      <c r="B888" s="407"/>
      <c r="C888" s="407"/>
      <c r="D888" s="407"/>
      <c r="E888" s="407"/>
      <c r="F888" s="407"/>
      <c r="G888" s="407"/>
      <c r="H888" s="407"/>
      <c r="I888" s="407"/>
      <c r="J888" s="407"/>
      <c r="K888" s="407"/>
      <c r="L888" s="407"/>
      <c r="M888" s="605"/>
      <c r="N888" s="407"/>
      <c r="O888" s="407"/>
      <c r="P888" s="407"/>
      <c r="Q888" s="407"/>
      <c r="R888" s="407"/>
      <c r="S888" s="407"/>
      <c r="T888" s="407"/>
      <c r="U888" s="407"/>
      <c r="V888" s="407"/>
      <c r="W888" s="407"/>
      <c r="X888" s="407"/>
      <c r="Y888" s="407"/>
      <c r="Z888" s="407"/>
    </row>
    <row r="889" spans="1:26" ht="14.25" customHeight="1">
      <c r="A889" s="407"/>
      <c r="B889" s="407"/>
      <c r="C889" s="407"/>
      <c r="D889" s="407"/>
      <c r="E889" s="407"/>
      <c r="F889" s="407"/>
      <c r="G889" s="407"/>
      <c r="H889" s="407"/>
      <c r="I889" s="407"/>
      <c r="J889" s="407"/>
      <c r="K889" s="407"/>
      <c r="L889" s="407"/>
      <c r="M889" s="605"/>
      <c r="N889" s="407"/>
      <c r="O889" s="407"/>
      <c r="P889" s="407"/>
      <c r="Q889" s="407"/>
      <c r="R889" s="407"/>
      <c r="S889" s="407"/>
      <c r="T889" s="407"/>
      <c r="U889" s="407"/>
      <c r="V889" s="407"/>
      <c r="W889" s="407"/>
      <c r="X889" s="407"/>
      <c r="Y889" s="407"/>
      <c r="Z889" s="407"/>
    </row>
    <row r="890" spans="1:26" ht="14.25" customHeight="1">
      <c r="A890" s="407"/>
      <c r="B890" s="407"/>
      <c r="C890" s="407"/>
      <c r="D890" s="407"/>
      <c r="E890" s="407"/>
      <c r="F890" s="407"/>
      <c r="G890" s="407"/>
      <c r="H890" s="407"/>
      <c r="I890" s="407"/>
      <c r="J890" s="407"/>
      <c r="K890" s="407"/>
      <c r="L890" s="407"/>
      <c r="M890" s="605"/>
      <c r="N890" s="407"/>
      <c r="O890" s="407"/>
      <c r="P890" s="407"/>
      <c r="Q890" s="407"/>
      <c r="R890" s="407"/>
      <c r="S890" s="407"/>
      <c r="T890" s="407"/>
      <c r="U890" s="407"/>
      <c r="V890" s="407"/>
      <c r="W890" s="407"/>
      <c r="X890" s="407"/>
      <c r="Y890" s="407"/>
      <c r="Z890" s="407"/>
    </row>
    <row r="891" spans="1:26" ht="14.25" customHeight="1">
      <c r="A891" s="407"/>
      <c r="B891" s="407"/>
      <c r="C891" s="407"/>
      <c r="D891" s="407"/>
      <c r="E891" s="407"/>
      <c r="F891" s="407"/>
      <c r="G891" s="407"/>
      <c r="H891" s="407"/>
      <c r="I891" s="407"/>
      <c r="J891" s="407"/>
      <c r="K891" s="407"/>
      <c r="L891" s="407"/>
      <c r="M891" s="605"/>
      <c r="N891" s="407"/>
      <c r="O891" s="407"/>
      <c r="P891" s="407"/>
      <c r="Q891" s="407"/>
      <c r="R891" s="407"/>
      <c r="S891" s="407"/>
      <c r="T891" s="407"/>
      <c r="U891" s="407"/>
      <c r="V891" s="407"/>
      <c r="W891" s="407"/>
      <c r="X891" s="407"/>
      <c r="Y891" s="407"/>
      <c r="Z891" s="407"/>
    </row>
    <row r="892" spans="1:26" ht="14.25" customHeight="1">
      <c r="A892" s="407"/>
      <c r="B892" s="407"/>
      <c r="C892" s="407"/>
      <c r="D892" s="407"/>
      <c r="E892" s="407"/>
      <c r="F892" s="407"/>
      <c r="G892" s="407"/>
      <c r="H892" s="407"/>
      <c r="I892" s="407"/>
      <c r="J892" s="407"/>
      <c r="K892" s="407"/>
      <c r="L892" s="407"/>
      <c r="M892" s="605"/>
      <c r="N892" s="407"/>
      <c r="O892" s="407"/>
      <c r="P892" s="407"/>
      <c r="Q892" s="407"/>
      <c r="R892" s="407"/>
      <c r="S892" s="407"/>
      <c r="T892" s="407"/>
      <c r="U892" s="407"/>
      <c r="V892" s="407"/>
      <c r="W892" s="407"/>
      <c r="X892" s="407"/>
      <c r="Y892" s="407"/>
      <c r="Z892" s="407"/>
    </row>
    <row r="893" spans="1:26" ht="14.25" customHeight="1">
      <c r="A893" s="407"/>
      <c r="B893" s="407"/>
      <c r="C893" s="407"/>
      <c r="D893" s="407"/>
      <c r="E893" s="407"/>
      <c r="F893" s="407"/>
      <c r="G893" s="407"/>
      <c r="H893" s="407"/>
      <c r="I893" s="407"/>
      <c r="J893" s="407"/>
      <c r="K893" s="407"/>
      <c r="L893" s="407"/>
      <c r="M893" s="605"/>
      <c r="N893" s="407"/>
      <c r="O893" s="407"/>
      <c r="P893" s="407"/>
      <c r="Q893" s="407"/>
      <c r="R893" s="407"/>
      <c r="S893" s="407"/>
      <c r="T893" s="407"/>
      <c r="U893" s="407"/>
      <c r="V893" s="407"/>
      <c r="W893" s="407"/>
      <c r="X893" s="407"/>
      <c r="Y893" s="407"/>
      <c r="Z893" s="407"/>
    </row>
    <row r="894" spans="1:26" ht="14.25" customHeight="1">
      <c r="A894" s="407"/>
      <c r="B894" s="407"/>
      <c r="C894" s="407"/>
      <c r="D894" s="407"/>
      <c r="E894" s="407"/>
      <c r="F894" s="407"/>
      <c r="G894" s="407"/>
      <c r="H894" s="407"/>
      <c r="I894" s="407"/>
      <c r="J894" s="407"/>
      <c r="K894" s="407"/>
      <c r="L894" s="407"/>
      <c r="M894" s="605"/>
      <c r="N894" s="407"/>
      <c r="O894" s="407"/>
      <c r="P894" s="407"/>
      <c r="Q894" s="407"/>
      <c r="R894" s="407"/>
      <c r="S894" s="407"/>
      <c r="T894" s="407"/>
      <c r="U894" s="407"/>
      <c r="V894" s="407"/>
      <c r="W894" s="407"/>
      <c r="X894" s="407"/>
      <c r="Y894" s="407"/>
      <c r="Z894" s="407"/>
    </row>
    <row r="895" spans="1:26" ht="14.25" customHeight="1">
      <c r="A895" s="407"/>
      <c r="B895" s="407"/>
      <c r="C895" s="407"/>
      <c r="D895" s="407"/>
      <c r="E895" s="407"/>
      <c r="F895" s="407"/>
      <c r="G895" s="407"/>
      <c r="H895" s="407"/>
      <c r="I895" s="407"/>
      <c r="J895" s="407"/>
      <c r="K895" s="407"/>
      <c r="L895" s="407"/>
      <c r="M895" s="605"/>
      <c r="N895" s="407"/>
      <c r="O895" s="407"/>
      <c r="P895" s="407"/>
      <c r="Q895" s="407"/>
      <c r="R895" s="407"/>
      <c r="S895" s="407"/>
      <c r="T895" s="407"/>
      <c r="U895" s="407"/>
      <c r="V895" s="407"/>
      <c r="W895" s="407"/>
      <c r="X895" s="407"/>
      <c r="Y895" s="407"/>
      <c r="Z895" s="407"/>
    </row>
    <row r="896" spans="1:26" ht="14.25" customHeight="1">
      <c r="A896" s="407"/>
      <c r="B896" s="407"/>
      <c r="C896" s="407"/>
      <c r="D896" s="407"/>
      <c r="E896" s="407"/>
      <c r="F896" s="407"/>
      <c r="G896" s="407"/>
      <c r="H896" s="407"/>
      <c r="I896" s="407"/>
      <c r="J896" s="407"/>
      <c r="K896" s="407"/>
      <c r="L896" s="407"/>
      <c r="M896" s="605"/>
      <c r="N896" s="407"/>
      <c r="O896" s="407"/>
      <c r="P896" s="407"/>
      <c r="Q896" s="407"/>
      <c r="R896" s="407"/>
      <c r="S896" s="407"/>
      <c r="T896" s="407"/>
      <c r="U896" s="407"/>
      <c r="V896" s="407"/>
      <c r="W896" s="407"/>
      <c r="X896" s="407"/>
      <c r="Y896" s="407"/>
      <c r="Z896" s="407"/>
    </row>
    <row r="897" spans="1:26" ht="14.25" customHeight="1">
      <c r="A897" s="407"/>
      <c r="B897" s="407"/>
      <c r="C897" s="407"/>
      <c r="D897" s="407"/>
      <c r="E897" s="407"/>
      <c r="F897" s="407"/>
      <c r="G897" s="407"/>
      <c r="H897" s="407"/>
      <c r="I897" s="407"/>
      <c r="J897" s="407"/>
      <c r="K897" s="407"/>
      <c r="L897" s="407"/>
      <c r="M897" s="605"/>
      <c r="N897" s="407"/>
      <c r="O897" s="407"/>
      <c r="P897" s="407"/>
      <c r="Q897" s="407"/>
      <c r="R897" s="407"/>
      <c r="S897" s="407"/>
      <c r="T897" s="407"/>
      <c r="U897" s="407"/>
      <c r="V897" s="407"/>
      <c r="W897" s="407"/>
      <c r="X897" s="407"/>
      <c r="Y897" s="407"/>
      <c r="Z897" s="407"/>
    </row>
    <row r="898" spans="1:26" ht="14.25" customHeight="1">
      <c r="A898" s="407"/>
      <c r="B898" s="407"/>
      <c r="C898" s="407"/>
      <c r="D898" s="407"/>
      <c r="E898" s="407"/>
      <c r="F898" s="407"/>
      <c r="G898" s="407"/>
      <c r="H898" s="407"/>
      <c r="I898" s="407"/>
      <c r="J898" s="407"/>
      <c r="K898" s="407"/>
      <c r="L898" s="407"/>
      <c r="M898" s="605"/>
      <c r="N898" s="407"/>
      <c r="O898" s="407"/>
      <c r="P898" s="407"/>
      <c r="Q898" s="407"/>
      <c r="R898" s="407"/>
      <c r="S898" s="407"/>
      <c r="T898" s="407"/>
      <c r="U898" s="407"/>
      <c r="V898" s="407"/>
      <c r="W898" s="407"/>
      <c r="X898" s="407"/>
      <c r="Y898" s="407"/>
      <c r="Z898" s="407"/>
    </row>
    <row r="899" spans="1:26" ht="14.25" customHeight="1">
      <c r="A899" s="407"/>
      <c r="B899" s="407"/>
      <c r="C899" s="407"/>
      <c r="D899" s="407"/>
      <c r="E899" s="407"/>
      <c r="F899" s="407"/>
      <c r="G899" s="407"/>
      <c r="H899" s="407"/>
      <c r="I899" s="407"/>
      <c r="J899" s="407"/>
      <c r="K899" s="407"/>
      <c r="L899" s="407"/>
      <c r="M899" s="605"/>
      <c r="N899" s="407"/>
      <c r="O899" s="407"/>
      <c r="P899" s="407"/>
      <c r="Q899" s="407"/>
      <c r="R899" s="407"/>
      <c r="S899" s="407"/>
      <c r="T899" s="407"/>
      <c r="U899" s="407"/>
      <c r="V899" s="407"/>
      <c r="W899" s="407"/>
      <c r="X899" s="407"/>
      <c r="Y899" s="407"/>
      <c r="Z899" s="407"/>
    </row>
    <row r="900" spans="1:26" ht="14.25" customHeight="1">
      <c r="A900" s="407"/>
      <c r="B900" s="407"/>
      <c r="C900" s="407"/>
      <c r="D900" s="407"/>
      <c r="E900" s="407"/>
      <c r="F900" s="407"/>
      <c r="G900" s="407"/>
      <c r="H900" s="407"/>
      <c r="I900" s="407"/>
      <c r="J900" s="407"/>
      <c r="K900" s="407"/>
      <c r="L900" s="407"/>
      <c r="M900" s="605"/>
      <c r="N900" s="407"/>
      <c r="O900" s="407"/>
      <c r="P900" s="407"/>
      <c r="Q900" s="407"/>
      <c r="R900" s="407"/>
      <c r="S900" s="407"/>
      <c r="T900" s="407"/>
      <c r="U900" s="407"/>
      <c r="V900" s="407"/>
      <c r="W900" s="407"/>
      <c r="X900" s="407"/>
      <c r="Y900" s="407"/>
      <c r="Z900" s="407"/>
    </row>
    <row r="901" spans="1:26" ht="14.25" customHeight="1">
      <c r="A901" s="407"/>
      <c r="B901" s="407"/>
      <c r="C901" s="407"/>
      <c r="D901" s="407"/>
      <c r="E901" s="407"/>
      <c r="F901" s="407"/>
      <c r="G901" s="407"/>
      <c r="H901" s="407"/>
      <c r="I901" s="407"/>
      <c r="J901" s="407"/>
      <c r="K901" s="407"/>
      <c r="L901" s="407"/>
      <c r="M901" s="605"/>
      <c r="N901" s="407"/>
      <c r="O901" s="407"/>
      <c r="P901" s="407"/>
      <c r="Q901" s="407"/>
      <c r="R901" s="407"/>
      <c r="S901" s="407"/>
      <c r="T901" s="407"/>
      <c r="U901" s="407"/>
      <c r="V901" s="407"/>
      <c r="W901" s="407"/>
      <c r="X901" s="407"/>
      <c r="Y901" s="407"/>
      <c r="Z901" s="407"/>
    </row>
    <row r="902" spans="1:26" ht="14.25" customHeight="1">
      <c r="A902" s="407"/>
      <c r="B902" s="407"/>
      <c r="C902" s="407"/>
      <c r="D902" s="407"/>
      <c r="E902" s="407"/>
      <c r="F902" s="407"/>
      <c r="G902" s="407"/>
      <c r="H902" s="407"/>
      <c r="I902" s="407"/>
      <c r="J902" s="407"/>
      <c r="K902" s="407"/>
      <c r="L902" s="407"/>
      <c r="M902" s="605"/>
      <c r="N902" s="407"/>
      <c r="O902" s="407"/>
      <c r="P902" s="407"/>
      <c r="Q902" s="407"/>
      <c r="R902" s="407"/>
      <c r="S902" s="407"/>
      <c r="T902" s="407"/>
      <c r="U902" s="407"/>
      <c r="V902" s="407"/>
      <c r="W902" s="407"/>
      <c r="X902" s="407"/>
      <c r="Y902" s="407"/>
      <c r="Z902" s="407"/>
    </row>
    <row r="903" spans="1:26" ht="14.25" customHeight="1">
      <c r="A903" s="407"/>
      <c r="B903" s="407"/>
      <c r="C903" s="407"/>
      <c r="D903" s="407"/>
      <c r="E903" s="407"/>
      <c r="F903" s="407"/>
      <c r="G903" s="407"/>
      <c r="H903" s="407"/>
      <c r="I903" s="407"/>
      <c r="J903" s="407"/>
      <c r="K903" s="407"/>
      <c r="L903" s="407"/>
      <c r="M903" s="605"/>
      <c r="N903" s="407"/>
      <c r="O903" s="407"/>
      <c r="P903" s="407"/>
      <c r="Q903" s="407"/>
      <c r="R903" s="407"/>
      <c r="S903" s="407"/>
      <c r="T903" s="407"/>
      <c r="U903" s="407"/>
      <c r="V903" s="407"/>
      <c r="W903" s="407"/>
      <c r="X903" s="407"/>
      <c r="Y903" s="407"/>
      <c r="Z903" s="407"/>
    </row>
    <row r="904" spans="1:26" ht="14.25" customHeight="1">
      <c r="A904" s="407"/>
      <c r="B904" s="407"/>
      <c r="C904" s="407"/>
      <c r="D904" s="407"/>
      <c r="E904" s="407"/>
      <c r="F904" s="407"/>
      <c r="G904" s="407"/>
      <c r="H904" s="407"/>
      <c r="I904" s="407"/>
      <c r="J904" s="407"/>
      <c r="K904" s="407"/>
      <c r="L904" s="407"/>
      <c r="M904" s="605"/>
      <c r="N904" s="407"/>
      <c r="O904" s="407"/>
      <c r="P904" s="407"/>
      <c r="Q904" s="407"/>
      <c r="R904" s="407"/>
      <c r="S904" s="407"/>
      <c r="T904" s="407"/>
      <c r="U904" s="407"/>
      <c r="V904" s="407"/>
      <c r="W904" s="407"/>
      <c r="X904" s="407"/>
      <c r="Y904" s="407"/>
      <c r="Z904" s="407"/>
    </row>
    <row r="905" spans="1:26" ht="14.25" customHeight="1">
      <c r="A905" s="407"/>
      <c r="B905" s="407"/>
      <c r="C905" s="407"/>
      <c r="D905" s="407"/>
      <c r="E905" s="407"/>
      <c r="F905" s="407"/>
      <c r="G905" s="407"/>
      <c r="H905" s="407"/>
      <c r="I905" s="407"/>
      <c r="J905" s="407"/>
      <c r="K905" s="407"/>
      <c r="L905" s="407"/>
      <c r="M905" s="605"/>
      <c r="N905" s="407"/>
      <c r="O905" s="407"/>
      <c r="P905" s="407"/>
      <c r="Q905" s="407"/>
      <c r="R905" s="407"/>
      <c r="S905" s="407"/>
      <c r="T905" s="407"/>
      <c r="U905" s="407"/>
      <c r="V905" s="407"/>
      <c r="W905" s="407"/>
      <c r="X905" s="407"/>
      <c r="Y905" s="407"/>
      <c r="Z905" s="407"/>
    </row>
    <row r="906" spans="1:26" ht="14.25" customHeight="1">
      <c r="A906" s="407"/>
      <c r="B906" s="407"/>
      <c r="C906" s="407"/>
      <c r="D906" s="407"/>
      <c r="E906" s="407"/>
      <c r="F906" s="407"/>
      <c r="G906" s="407"/>
      <c r="H906" s="407"/>
      <c r="I906" s="407"/>
      <c r="J906" s="407"/>
      <c r="K906" s="407"/>
      <c r="L906" s="407"/>
      <c r="M906" s="605"/>
      <c r="N906" s="407"/>
      <c r="O906" s="407"/>
      <c r="P906" s="407"/>
      <c r="Q906" s="407"/>
      <c r="R906" s="407"/>
      <c r="S906" s="407"/>
      <c r="T906" s="407"/>
      <c r="U906" s="407"/>
      <c r="V906" s="407"/>
      <c r="W906" s="407"/>
      <c r="X906" s="407"/>
      <c r="Y906" s="407"/>
      <c r="Z906" s="407"/>
    </row>
    <row r="907" spans="1:26" ht="14.25" customHeight="1">
      <c r="A907" s="407"/>
      <c r="B907" s="407"/>
      <c r="C907" s="407"/>
      <c r="D907" s="407"/>
      <c r="E907" s="407"/>
      <c r="F907" s="407"/>
      <c r="G907" s="407"/>
      <c r="H907" s="407"/>
      <c r="I907" s="407"/>
      <c r="J907" s="407"/>
      <c r="K907" s="407"/>
      <c r="L907" s="407"/>
      <c r="M907" s="605"/>
      <c r="N907" s="407"/>
      <c r="O907" s="407"/>
      <c r="P907" s="407"/>
      <c r="Q907" s="407"/>
      <c r="R907" s="407"/>
      <c r="S907" s="407"/>
      <c r="T907" s="407"/>
      <c r="U907" s="407"/>
      <c r="V907" s="407"/>
      <c r="W907" s="407"/>
      <c r="X907" s="407"/>
      <c r="Y907" s="407"/>
      <c r="Z907" s="407"/>
    </row>
    <row r="908" spans="1:26" ht="14.25" customHeight="1">
      <c r="A908" s="407"/>
      <c r="B908" s="407"/>
      <c r="C908" s="407"/>
      <c r="D908" s="407"/>
      <c r="E908" s="407"/>
      <c r="F908" s="407"/>
      <c r="G908" s="407"/>
      <c r="H908" s="407"/>
      <c r="I908" s="407"/>
      <c r="J908" s="407"/>
      <c r="K908" s="407"/>
      <c r="L908" s="407"/>
      <c r="M908" s="605"/>
      <c r="N908" s="407"/>
      <c r="O908" s="407"/>
      <c r="P908" s="407"/>
      <c r="Q908" s="407"/>
      <c r="R908" s="407"/>
      <c r="S908" s="407"/>
      <c r="T908" s="407"/>
      <c r="U908" s="407"/>
      <c r="V908" s="407"/>
      <c r="W908" s="407"/>
      <c r="X908" s="407"/>
      <c r="Y908" s="407"/>
      <c r="Z908" s="407"/>
    </row>
    <row r="909" spans="1:26" ht="14.25" customHeight="1">
      <c r="A909" s="407"/>
      <c r="B909" s="407"/>
      <c r="C909" s="407"/>
      <c r="D909" s="407"/>
      <c r="E909" s="407"/>
      <c r="F909" s="407"/>
      <c r="G909" s="407"/>
      <c r="H909" s="407"/>
      <c r="I909" s="407"/>
      <c r="J909" s="407"/>
      <c r="K909" s="407"/>
      <c r="L909" s="407"/>
      <c r="M909" s="605"/>
      <c r="N909" s="407"/>
      <c r="O909" s="407"/>
      <c r="P909" s="407"/>
      <c r="Q909" s="407"/>
      <c r="R909" s="407"/>
      <c r="S909" s="407"/>
      <c r="T909" s="407"/>
      <c r="U909" s="407"/>
      <c r="V909" s="407"/>
      <c r="W909" s="407"/>
      <c r="X909" s="407"/>
      <c r="Y909" s="407"/>
      <c r="Z909" s="407"/>
    </row>
    <row r="910" spans="1:26" ht="14.25" customHeight="1">
      <c r="A910" s="407"/>
      <c r="B910" s="407"/>
      <c r="C910" s="407"/>
      <c r="D910" s="407"/>
      <c r="E910" s="407"/>
      <c r="F910" s="407"/>
      <c r="G910" s="407"/>
      <c r="H910" s="407"/>
      <c r="I910" s="407"/>
      <c r="J910" s="407"/>
      <c r="K910" s="407"/>
      <c r="L910" s="407"/>
      <c r="M910" s="605"/>
      <c r="N910" s="407"/>
      <c r="O910" s="407"/>
      <c r="P910" s="407"/>
      <c r="Q910" s="407"/>
      <c r="R910" s="407"/>
      <c r="S910" s="407"/>
      <c r="T910" s="407"/>
      <c r="U910" s="407"/>
      <c r="V910" s="407"/>
      <c r="W910" s="407"/>
      <c r="X910" s="407"/>
      <c r="Y910" s="407"/>
      <c r="Z910" s="407"/>
    </row>
    <row r="911" spans="1:26" ht="14.25" customHeight="1">
      <c r="A911" s="407"/>
      <c r="B911" s="407"/>
      <c r="C911" s="407"/>
      <c r="D911" s="407"/>
      <c r="E911" s="407"/>
      <c r="F911" s="407"/>
      <c r="G911" s="407"/>
      <c r="H911" s="407"/>
      <c r="I911" s="407"/>
      <c r="J911" s="407"/>
      <c r="K911" s="407"/>
      <c r="L911" s="407"/>
      <c r="M911" s="605"/>
      <c r="N911" s="407"/>
      <c r="O911" s="407"/>
      <c r="P911" s="407"/>
      <c r="Q911" s="407"/>
      <c r="R911" s="407"/>
      <c r="S911" s="407"/>
      <c r="T911" s="407"/>
      <c r="U911" s="407"/>
      <c r="V911" s="407"/>
      <c r="W911" s="407"/>
      <c r="X911" s="407"/>
      <c r="Y911" s="407"/>
      <c r="Z911" s="407"/>
    </row>
    <row r="912" spans="1:26" ht="14.25" customHeight="1">
      <c r="A912" s="407"/>
      <c r="B912" s="407"/>
      <c r="C912" s="407"/>
      <c r="D912" s="407"/>
      <c r="E912" s="407"/>
      <c r="F912" s="407"/>
      <c r="G912" s="407"/>
      <c r="H912" s="407"/>
      <c r="I912" s="407"/>
      <c r="J912" s="407"/>
      <c r="K912" s="407"/>
      <c r="L912" s="407"/>
      <c r="M912" s="605"/>
      <c r="N912" s="407"/>
      <c r="O912" s="407"/>
      <c r="P912" s="407"/>
      <c r="Q912" s="407"/>
      <c r="R912" s="407"/>
      <c r="S912" s="407"/>
      <c r="T912" s="407"/>
      <c r="U912" s="407"/>
      <c r="V912" s="407"/>
      <c r="W912" s="407"/>
      <c r="X912" s="407"/>
      <c r="Y912" s="407"/>
      <c r="Z912" s="407"/>
    </row>
    <row r="913" spans="1:26" ht="14.25" customHeight="1">
      <c r="A913" s="407"/>
      <c r="B913" s="407"/>
      <c r="C913" s="407"/>
      <c r="D913" s="407"/>
      <c r="E913" s="407"/>
      <c r="F913" s="407"/>
      <c r="G913" s="407"/>
      <c r="H913" s="407"/>
      <c r="I913" s="407"/>
      <c r="J913" s="407"/>
      <c r="K913" s="407"/>
      <c r="L913" s="407"/>
      <c r="M913" s="605"/>
      <c r="N913" s="407"/>
      <c r="O913" s="407"/>
      <c r="P913" s="407"/>
      <c r="Q913" s="407"/>
      <c r="R913" s="407"/>
      <c r="S913" s="407"/>
      <c r="T913" s="407"/>
      <c r="U913" s="407"/>
      <c r="V913" s="407"/>
      <c r="W913" s="407"/>
      <c r="X913" s="407"/>
      <c r="Y913" s="407"/>
      <c r="Z913" s="407"/>
    </row>
    <row r="914" spans="1:26" ht="14.25" customHeight="1">
      <c r="A914" s="407"/>
      <c r="B914" s="407"/>
      <c r="C914" s="407"/>
      <c r="D914" s="407"/>
      <c r="E914" s="407"/>
      <c r="F914" s="407"/>
      <c r="G914" s="407"/>
      <c r="H914" s="407"/>
      <c r="I914" s="407"/>
      <c r="J914" s="407"/>
      <c r="K914" s="407"/>
      <c r="L914" s="407"/>
      <c r="M914" s="605"/>
      <c r="N914" s="407"/>
      <c r="O914" s="407"/>
      <c r="P914" s="407"/>
      <c r="Q914" s="407"/>
      <c r="R914" s="407"/>
      <c r="S914" s="407"/>
      <c r="T914" s="407"/>
      <c r="U914" s="407"/>
      <c r="V914" s="407"/>
      <c r="W914" s="407"/>
      <c r="X914" s="407"/>
      <c r="Y914" s="407"/>
      <c r="Z914" s="407"/>
    </row>
    <row r="915" spans="1:26" ht="14.25" customHeight="1">
      <c r="A915" s="407"/>
      <c r="B915" s="407"/>
      <c r="C915" s="407"/>
      <c r="D915" s="407"/>
      <c r="E915" s="407"/>
      <c r="F915" s="407"/>
      <c r="G915" s="407"/>
      <c r="H915" s="407"/>
      <c r="I915" s="407"/>
      <c r="J915" s="407"/>
      <c r="K915" s="407"/>
      <c r="L915" s="407"/>
      <c r="M915" s="605"/>
      <c r="N915" s="407"/>
      <c r="O915" s="407"/>
      <c r="P915" s="407"/>
      <c r="Q915" s="407"/>
      <c r="R915" s="407"/>
      <c r="S915" s="407"/>
      <c r="T915" s="407"/>
      <c r="U915" s="407"/>
      <c r="V915" s="407"/>
      <c r="W915" s="407"/>
      <c r="X915" s="407"/>
      <c r="Y915" s="407"/>
      <c r="Z915" s="407"/>
    </row>
    <row r="916" spans="1:26" ht="14.25" customHeight="1">
      <c r="A916" s="407"/>
      <c r="B916" s="407"/>
      <c r="C916" s="407"/>
      <c r="D916" s="407"/>
      <c r="E916" s="407"/>
      <c r="F916" s="407"/>
      <c r="G916" s="407"/>
      <c r="H916" s="407"/>
      <c r="I916" s="407"/>
      <c r="J916" s="407"/>
      <c r="K916" s="407"/>
      <c r="L916" s="407"/>
      <c r="M916" s="605"/>
      <c r="N916" s="407"/>
      <c r="O916" s="407"/>
      <c r="P916" s="407"/>
      <c r="Q916" s="407"/>
      <c r="R916" s="407"/>
      <c r="S916" s="407"/>
      <c r="T916" s="407"/>
      <c r="U916" s="407"/>
      <c r="V916" s="407"/>
      <c r="W916" s="407"/>
      <c r="X916" s="407"/>
      <c r="Y916" s="407"/>
      <c r="Z916" s="407"/>
    </row>
    <row r="917" spans="1:26" ht="14.25" customHeight="1">
      <c r="A917" s="407"/>
      <c r="B917" s="407"/>
      <c r="C917" s="407"/>
      <c r="D917" s="407"/>
      <c r="E917" s="407"/>
      <c r="F917" s="407"/>
      <c r="G917" s="407"/>
      <c r="H917" s="407"/>
      <c r="I917" s="407"/>
      <c r="J917" s="407"/>
      <c r="K917" s="407"/>
      <c r="L917" s="407"/>
      <c r="M917" s="605"/>
      <c r="N917" s="407"/>
      <c r="O917" s="407"/>
      <c r="P917" s="407"/>
      <c r="Q917" s="407"/>
      <c r="R917" s="407"/>
      <c r="S917" s="407"/>
      <c r="T917" s="407"/>
      <c r="U917" s="407"/>
      <c r="V917" s="407"/>
      <c r="W917" s="407"/>
      <c r="X917" s="407"/>
      <c r="Y917" s="407"/>
      <c r="Z917" s="407"/>
    </row>
    <row r="918" spans="1:26" ht="14.25" customHeight="1">
      <c r="A918" s="407"/>
      <c r="B918" s="407"/>
      <c r="C918" s="407"/>
      <c r="D918" s="407"/>
      <c r="E918" s="407"/>
      <c r="F918" s="407"/>
      <c r="G918" s="407"/>
      <c r="H918" s="407"/>
      <c r="I918" s="407"/>
      <c r="J918" s="407"/>
      <c r="K918" s="407"/>
      <c r="L918" s="407"/>
      <c r="M918" s="605"/>
      <c r="N918" s="407"/>
      <c r="O918" s="407"/>
      <c r="P918" s="407"/>
      <c r="Q918" s="407"/>
      <c r="R918" s="407"/>
      <c r="S918" s="407"/>
      <c r="T918" s="407"/>
      <c r="U918" s="407"/>
      <c r="V918" s="407"/>
      <c r="W918" s="407"/>
      <c r="X918" s="407"/>
      <c r="Y918" s="407"/>
      <c r="Z918" s="407"/>
    </row>
    <row r="919" spans="1:26" ht="14.25" customHeight="1">
      <c r="A919" s="407"/>
      <c r="B919" s="407"/>
      <c r="C919" s="407"/>
      <c r="D919" s="407"/>
      <c r="E919" s="407"/>
      <c r="F919" s="407"/>
      <c r="G919" s="407"/>
      <c r="H919" s="407"/>
      <c r="I919" s="407"/>
      <c r="J919" s="407"/>
      <c r="K919" s="407"/>
      <c r="L919" s="407"/>
      <c r="M919" s="605"/>
      <c r="N919" s="407"/>
      <c r="O919" s="407"/>
      <c r="P919" s="407"/>
      <c r="Q919" s="407"/>
      <c r="R919" s="407"/>
      <c r="S919" s="407"/>
      <c r="T919" s="407"/>
      <c r="U919" s="407"/>
      <c r="V919" s="407"/>
      <c r="W919" s="407"/>
      <c r="X919" s="407"/>
      <c r="Y919" s="407"/>
      <c r="Z919" s="407"/>
    </row>
    <row r="920" spans="1:26" ht="14.25" customHeight="1">
      <c r="A920" s="407"/>
      <c r="B920" s="407"/>
      <c r="C920" s="407"/>
      <c r="D920" s="407"/>
      <c r="E920" s="407"/>
      <c r="F920" s="407"/>
      <c r="G920" s="407"/>
      <c r="H920" s="407"/>
      <c r="I920" s="407"/>
      <c r="J920" s="407"/>
      <c r="K920" s="407"/>
      <c r="L920" s="407"/>
      <c r="M920" s="605"/>
      <c r="N920" s="407"/>
      <c r="O920" s="407"/>
      <c r="P920" s="407"/>
      <c r="Q920" s="407"/>
      <c r="R920" s="407"/>
      <c r="S920" s="407"/>
      <c r="T920" s="407"/>
      <c r="U920" s="407"/>
      <c r="V920" s="407"/>
      <c r="W920" s="407"/>
      <c r="X920" s="407"/>
      <c r="Y920" s="407"/>
      <c r="Z920" s="407"/>
    </row>
    <row r="921" spans="1:26" ht="14.25" customHeight="1">
      <c r="A921" s="407"/>
      <c r="B921" s="407"/>
      <c r="C921" s="407"/>
      <c r="D921" s="407"/>
      <c r="E921" s="407"/>
      <c r="F921" s="407"/>
      <c r="G921" s="407"/>
      <c r="H921" s="407"/>
      <c r="I921" s="407"/>
      <c r="J921" s="407"/>
      <c r="K921" s="407"/>
      <c r="L921" s="407"/>
      <c r="M921" s="605"/>
      <c r="N921" s="407"/>
      <c r="O921" s="407"/>
      <c r="P921" s="407"/>
      <c r="Q921" s="407"/>
      <c r="R921" s="407"/>
      <c r="S921" s="407"/>
      <c r="T921" s="407"/>
      <c r="U921" s="407"/>
      <c r="V921" s="407"/>
      <c r="W921" s="407"/>
      <c r="X921" s="407"/>
      <c r="Y921" s="407"/>
      <c r="Z921" s="407"/>
    </row>
    <row r="922" spans="1:26" ht="14.25" customHeight="1">
      <c r="A922" s="407"/>
      <c r="B922" s="407"/>
      <c r="C922" s="407"/>
      <c r="D922" s="407"/>
      <c r="E922" s="407"/>
      <c r="F922" s="407"/>
      <c r="G922" s="407"/>
      <c r="H922" s="407"/>
      <c r="I922" s="407"/>
      <c r="J922" s="407"/>
      <c r="K922" s="407"/>
      <c r="L922" s="407"/>
      <c r="M922" s="605"/>
      <c r="N922" s="407"/>
      <c r="O922" s="407"/>
      <c r="P922" s="407"/>
      <c r="Q922" s="407"/>
      <c r="R922" s="407"/>
      <c r="S922" s="407"/>
      <c r="T922" s="407"/>
      <c r="U922" s="407"/>
      <c r="V922" s="407"/>
      <c r="W922" s="407"/>
      <c r="X922" s="407"/>
      <c r="Y922" s="407"/>
      <c r="Z922" s="407"/>
    </row>
    <row r="923" spans="1:26" ht="14.25" customHeight="1">
      <c r="A923" s="407"/>
      <c r="B923" s="407"/>
      <c r="C923" s="407"/>
      <c r="D923" s="407"/>
      <c r="E923" s="407"/>
      <c r="F923" s="407"/>
      <c r="G923" s="407"/>
      <c r="H923" s="407"/>
      <c r="I923" s="407"/>
      <c r="J923" s="407"/>
      <c r="K923" s="407"/>
      <c r="L923" s="407"/>
      <c r="M923" s="605"/>
      <c r="N923" s="407"/>
      <c r="O923" s="407"/>
      <c r="P923" s="407"/>
      <c r="Q923" s="407"/>
      <c r="R923" s="407"/>
      <c r="S923" s="407"/>
      <c r="T923" s="407"/>
      <c r="U923" s="407"/>
      <c r="V923" s="407"/>
      <c r="W923" s="407"/>
      <c r="X923" s="407"/>
      <c r="Y923" s="407"/>
      <c r="Z923" s="407"/>
    </row>
    <row r="924" spans="1:26" ht="14.25" customHeight="1">
      <c r="A924" s="407"/>
      <c r="B924" s="407"/>
      <c r="C924" s="407"/>
      <c r="D924" s="407"/>
      <c r="E924" s="407"/>
      <c r="F924" s="407"/>
      <c r="G924" s="407"/>
      <c r="H924" s="407"/>
      <c r="I924" s="407"/>
      <c r="J924" s="407"/>
      <c r="K924" s="407"/>
      <c r="L924" s="407"/>
      <c r="M924" s="605"/>
      <c r="N924" s="407"/>
      <c r="O924" s="407"/>
      <c r="P924" s="407"/>
      <c r="Q924" s="407"/>
      <c r="R924" s="407"/>
      <c r="S924" s="407"/>
      <c r="T924" s="407"/>
      <c r="U924" s="407"/>
      <c r="V924" s="407"/>
      <c r="W924" s="407"/>
      <c r="X924" s="407"/>
      <c r="Y924" s="407"/>
      <c r="Z924" s="407"/>
    </row>
    <row r="925" spans="1:26" ht="14.25" customHeight="1">
      <c r="A925" s="407"/>
      <c r="B925" s="407"/>
      <c r="C925" s="407"/>
      <c r="D925" s="407"/>
      <c r="E925" s="407"/>
      <c r="F925" s="407"/>
      <c r="G925" s="407"/>
      <c r="H925" s="407"/>
      <c r="I925" s="407"/>
      <c r="J925" s="407"/>
      <c r="K925" s="407"/>
      <c r="L925" s="407"/>
      <c r="M925" s="605"/>
      <c r="N925" s="407"/>
      <c r="O925" s="407"/>
      <c r="P925" s="407"/>
      <c r="Q925" s="407"/>
      <c r="R925" s="407"/>
      <c r="S925" s="407"/>
      <c r="T925" s="407"/>
      <c r="U925" s="407"/>
      <c r="V925" s="407"/>
      <c r="W925" s="407"/>
      <c r="X925" s="407"/>
      <c r="Y925" s="407"/>
      <c r="Z925" s="407"/>
    </row>
    <row r="926" spans="1:26" ht="14.25" customHeight="1">
      <c r="A926" s="407"/>
      <c r="B926" s="407"/>
      <c r="C926" s="407"/>
      <c r="D926" s="407"/>
      <c r="E926" s="407"/>
      <c r="F926" s="407"/>
      <c r="G926" s="407"/>
      <c r="H926" s="407"/>
      <c r="I926" s="407"/>
      <c r="J926" s="407"/>
      <c r="K926" s="407"/>
      <c r="L926" s="407"/>
      <c r="M926" s="605"/>
      <c r="N926" s="407"/>
      <c r="O926" s="407"/>
      <c r="P926" s="407"/>
      <c r="Q926" s="407"/>
      <c r="R926" s="407"/>
      <c r="S926" s="407"/>
      <c r="T926" s="407"/>
      <c r="U926" s="407"/>
      <c r="V926" s="407"/>
      <c r="W926" s="407"/>
      <c r="X926" s="407"/>
      <c r="Y926" s="407"/>
      <c r="Z926" s="407"/>
    </row>
    <row r="927" spans="1:26" ht="14.25" customHeight="1">
      <c r="A927" s="407"/>
      <c r="B927" s="407"/>
      <c r="C927" s="407"/>
      <c r="D927" s="407"/>
      <c r="E927" s="407"/>
      <c r="F927" s="407"/>
      <c r="G927" s="407"/>
      <c r="H927" s="407"/>
      <c r="I927" s="407"/>
      <c r="J927" s="407"/>
      <c r="K927" s="407"/>
      <c r="L927" s="407"/>
      <c r="M927" s="605"/>
      <c r="N927" s="407"/>
      <c r="O927" s="407"/>
      <c r="P927" s="407"/>
      <c r="Q927" s="407"/>
      <c r="R927" s="407"/>
      <c r="S927" s="407"/>
      <c r="T927" s="407"/>
      <c r="U927" s="407"/>
      <c r="V927" s="407"/>
      <c r="W927" s="407"/>
      <c r="X927" s="407"/>
      <c r="Y927" s="407"/>
      <c r="Z927" s="407"/>
    </row>
    <row r="928" spans="1:26" ht="14.25" customHeight="1">
      <c r="A928" s="407"/>
      <c r="B928" s="407"/>
      <c r="C928" s="407"/>
      <c r="D928" s="407"/>
      <c r="E928" s="407"/>
      <c r="F928" s="407"/>
      <c r="G928" s="407"/>
      <c r="H928" s="407"/>
      <c r="I928" s="407"/>
      <c r="J928" s="407"/>
      <c r="K928" s="407"/>
      <c r="L928" s="407"/>
      <c r="M928" s="605"/>
      <c r="N928" s="407"/>
      <c r="O928" s="407"/>
      <c r="P928" s="407"/>
      <c r="Q928" s="407"/>
      <c r="R928" s="407"/>
      <c r="S928" s="407"/>
      <c r="T928" s="407"/>
      <c r="U928" s="407"/>
      <c r="V928" s="407"/>
      <c r="W928" s="407"/>
      <c r="X928" s="407"/>
      <c r="Y928" s="407"/>
      <c r="Z928" s="407"/>
    </row>
    <row r="929" spans="1:26" ht="14.25" customHeight="1">
      <c r="A929" s="407"/>
      <c r="B929" s="407"/>
      <c r="C929" s="407"/>
      <c r="D929" s="407"/>
      <c r="E929" s="407"/>
      <c r="F929" s="407"/>
      <c r="G929" s="407"/>
      <c r="H929" s="407"/>
      <c r="I929" s="407"/>
      <c r="J929" s="407"/>
      <c r="K929" s="407"/>
      <c r="L929" s="407"/>
      <c r="M929" s="605"/>
      <c r="N929" s="407"/>
      <c r="O929" s="407"/>
      <c r="P929" s="407"/>
      <c r="Q929" s="407"/>
      <c r="R929" s="407"/>
      <c r="S929" s="407"/>
      <c r="T929" s="407"/>
      <c r="U929" s="407"/>
      <c r="V929" s="407"/>
      <c r="W929" s="407"/>
      <c r="X929" s="407"/>
      <c r="Y929" s="407"/>
      <c r="Z929" s="407"/>
    </row>
    <row r="930" spans="1:26" ht="14.25" customHeight="1">
      <c r="A930" s="407"/>
      <c r="B930" s="407"/>
      <c r="C930" s="407"/>
      <c r="D930" s="407"/>
      <c r="E930" s="407"/>
      <c r="F930" s="407"/>
      <c r="G930" s="407"/>
      <c r="H930" s="407"/>
      <c r="I930" s="407"/>
      <c r="J930" s="407"/>
      <c r="K930" s="407"/>
      <c r="L930" s="407"/>
      <c r="M930" s="605"/>
      <c r="N930" s="407"/>
      <c r="O930" s="407"/>
      <c r="P930" s="407"/>
      <c r="Q930" s="407"/>
      <c r="R930" s="407"/>
      <c r="S930" s="407"/>
      <c r="T930" s="407"/>
      <c r="U930" s="407"/>
      <c r="V930" s="407"/>
      <c r="W930" s="407"/>
      <c r="X930" s="407"/>
      <c r="Y930" s="407"/>
      <c r="Z930" s="407"/>
    </row>
    <row r="931" spans="1:26" ht="14.25" customHeight="1">
      <c r="A931" s="407"/>
      <c r="B931" s="407"/>
      <c r="C931" s="407"/>
      <c r="D931" s="407"/>
      <c r="E931" s="407"/>
      <c r="F931" s="407"/>
      <c r="G931" s="407"/>
      <c r="H931" s="407"/>
      <c r="I931" s="407"/>
      <c r="J931" s="407"/>
      <c r="K931" s="407"/>
      <c r="L931" s="407"/>
      <c r="M931" s="605"/>
      <c r="N931" s="407"/>
      <c r="O931" s="407"/>
      <c r="P931" s="407"/>
      <c r="Q931" s="407"/>
      <c r="R931" s="407"/>
      <c r="S931" s="407"/>
      <c r="T931" s="407"/>
      <c r="U931" s="407"/>
      <c r="V931" s="407"/>
      <c r="W931" s="407"/>
      <c r="X931" s="407"/>
      <c r="Y931" s="407"/>
      <c r="Z931" s="407"/>
    </row>
    <row r="932" spans="1:26" ht="14.25" customHeight="1">
      <c r="A932" s="407"/>
      <c r="B932" s="407"/>
      <c r="C932" s="407"/>
      <c r="D932" s="407"/>
      <c r="E932" s="407"/>
      <c r="F932" s="407"/>
      <c r="G932" s="407"/>
      <c r="H932" s="407"/>
      <c r="I932" s="407"/>
      <c r="J932" s="407"/>
      <c r="K932" s="407"/>
      <c r="L932" s="407"/>
      <c r="M932" s="605"/>
      <c r="N932" s="407"/>
      <c r="O932" s="407"/>
      <c r="P932" s="407"/>
      <c r="Q932" s="407"/>
      <c r="R932" s="407"/>
      <c r="S932" s="407"/>
      <c r="T932" s="407"/>
      <c r="U932" s="407"/>
      <c r="V932" s="407"/>
      <c r="W932" s="407"/>
      <c r="X932" s="407"/>
      <c r="Y932" s="407"/>
      <c r="Z932" s="407"/>
    </row>
    <row r="933" spans="1:26" ht="14.25" customHeight="1">
      <c r="A933" s="407"/>
      <c r="B933" s="407"/>
      <c r="C933" s="407"/>
      <c r="D933" s="407"/>
      <c r="E933" s="407"/>
      <c r="F933" s="407"/>
      <c r="G933" s="407"/>
      <c r="H933" s="407"/>
      <c r="I933" s="407"/>
      <c r="J933" s="407"/>
      <c r="K933" s="407"/>
      <c r="L933" s="407"/>
      <c r="M933" s="605"/>
      <c r="N933" s="407"/>
      <c r="O933" s="407"/>
      <c r="P933" s="407"/>
      <c r="Q933" s="407"/>
      <c r="R933" s="407"/>
      <c r="S933" s="407"/>
      <c r="T933" s="407"/>
      <c r="U933" s="407"/>
      <c r="V933" s="407"/>
      <c r="W933" s="407"/>
      <c r="X933" s="407"/>
      <c r="Y933" s="407"/>
      <c r="Z933" s="407"/>
    </row>
    <row r="934" spans="1:26" ht="14.25" customHeight="1">
      <c r="A934" s="407"/>
      <c r="B934" s="407"/>
      <c r="C934" s="407"/>
      <c r="D934" s="407"/>
      <c r="E934" s="407"/>
      <c r="F934" s="407"/>
      <c r="G934" s="407"/>
      <c r="H934" s="407"/>
      <c r="I934" s="407"/>
      <c r="J934" s="407"/>
      <c r="K934" s="407"/>
      <c r="L934" s="407"/>
      <c r="M934" s="605"/>
      <c r="N934" s="407"/>
      <c r="O934" s="407"/>
      <c r="P934" s="407"/>
      <c r="Q934" s="407"/>
      <c r="R934" s="407"/>
      <c r="S934" s="407"/>
      <c r="T934" s="407"/>
      <c r="U934" s="407"/>
      <c r="V934" s="407"/>
      <c r="W934" s="407"/>
      <c r="X934" s="407"/>
      <c r="Y934" s="407"/>
      <c r="Z934" s="407"/>
    </row>
    <row r="935" spans="1:26" ht="14.25" customHeight="1">
      <c r="A935" s="407"/>
      <c r="B935" s="407"/>
      <c r="C935" s="407"/>
      <c r="D935" s="407"/>
      <c r="E935" s="407"/>
      <c r="F935" s="407"/>
      <c r="G935" s="407"/>
      <c r="H935" s="407"/>
      <c r="I935" s="407"/>
      <c r="J935" s="407"/>
      <c r="K935" s="407"/>
      <c r="L935" s="407"/>
      <c r="M935" s="605"/>
      <c r="N935" s="407"/>
      <c r="O935" s="407"/>
      <c r="P935" s="407"/>
      <c r="Q935" s="407"/>
      <c r="R935" s="407"/>
      <c r="S935" s="407"/>
      <c r="T935" s="407"/>
      <c r="U935" s="407"/>
      <c r="V935" s="407"/>
      <c r="W935" s="407"/>
      <c r="X935" s="407"/>
      <c r="Y935" s="407"/>
      <c r="Z935" s="407"/>
    </row>
    <row r="936" spans="1:26" ht="14.25" customHeight="1">
      <c r="A936" s="407"/>
      <c r="B936" s="407"/>
      <c r="C936" s="407"/>
      <c r="D936" s="407"/>
      <c r="E936" s="407"/>
      <c r="F936" s="407"/>
      <c r="G936" s="407"/>
      <c r="H936" s="407"/>
      <c r="I936" s="407"/>
      <c r="J936" s="407"/>
      <c r="K936" s="407"/>
      <c r="L936" s="407"/>
      <c r="M936" s="605"/>
      <c r="N936" s="407"/>
      <c r="O936" s="407"/>
      <c r="P936" s="407"/>
      <c r="Q936" s="407"/>
      <c r="R936" s="407"/>
      <c r="S936" s="407"/>
      <c r="T936" s="407"/>
      <c r="U936" s="407"/>
      <c r="V936" s="407"/>
      <c r="W936" s="407"/>
      <c r="X936" s="407"/>
      <c r="Y936" s="407"/>
      <c r="Z936" s="407"/>
    </row>
    <row r="937" spans="1:26" ht="14.25" customHeight="1">
      <c r="A937" s="407"/>
      <c r="B937" s="407"/>
      <c r="C937" s="407"/>
      <c r="D937" s="407"/>
      <c r="E937" s="407"/>
      <c r="F937" s="407"/>
      <c r="G937" s="407"/>
      <c r="H937" s="407"/>
      <c r="I937" s="407"/>
      <c r="J937" s="407"/>
      <c r="K937" s="407"/>
      <c r="L937" s="407"/>
      <c r="M937" s="605"/>
      <c r="N937" s="407"/>
      <c r="O937" s="407"/>
      <c r="P937" s="407"/>
      <c r="Q937" s="407"/>
      <c r="R937" s="407"/>
      <c r="S937" s="407"/>
      <c r="T937" s="407"/>
      <c r="U937" s="407"/>
      <c r="V937" s="407"/>
      <c r="W937" s="407"/>
      <c r="X937" s="407"/>
      <c r="Y937" s="407"/>
      <c r="Z937" s="407"/>
    </row>
    <row r="938" spans="1:26" ht="14.25" customHeight="1">
      <c r="A938" s="407"/>
      <c r="B938" s="407"/>
      <c r="C938" s="407"/>
      <c r="D938" s="407"/>
      <c r="E938" s="407"/>
      <c r="F938" s="407"/>
      <c r="G938" s="407"/>
      <c r="H938" s="407"/>
      <c r="I938" s="407"/>
      <c r="J938" s="407"/>
      <c r="K938" s="407"/>
      <c r="L938" s="407"/>
      <c r="M938" s="605"/>
      <c r="N938" s="407"/>
      <c r="O938" s="407"/>
      <c r="P938" s="407"/>
      <c r="Q938" s="407"/>
      <c r="R938" s="407"/>
      <c r="S938" s="407"/>
      <c r="T938" s="407"/>
      <c r="U938" s="407"/>
      <c r="V938" s="407"/>
      <c r="W938" s="407"/>
      <c r="X938" s="407"/>
      <c r="Y938" s="407"/>
      <c r="Z938" s="407"/>
    </row>
    <row r="939" spans="1:26" ht="14.25" customHeight="1">
      <c r="A939" s="407"/>
      <c r="B939" s="407"/>
      <c r="C939" s="407"/>
      <c r="D939" s="407"/>
      <c r="E939" s="407"/>
      <c r="F939" s="407"/>
      <c r="G939" s="407"/>
      <c r="H939" s="407"/>
      <c r="I939" s="407"/>
      <c r="J939" s="407"/>
      <c r="K939" s="407"/>
      <c r="L939" s="407"/>
      <c r="M939" s="605"/>
      <c r="N939" s="407"/>
      <c r="O939" s="407"/>
      <c r="P939" s="407"/>
      <c r="Q939" s="407"/>
      <c r="R939" s="407"/>
      <c r="S939" s="407"/>
      <c r="T939" s="407"/>
      <c r="U939" s="407"/>
      <c r="V939" s="407"/>
      <c r="W939" s="407"/>
      <c r="X939" s="407"/>
      <c r="Y939" s="407"/>
      <c r="Z939" s="407"/>
    </row>
    <row r="940" spans="1:26" ht="14.25" customHeight="1">
      <c r="A940" s="407"/>
      <c r="B940" s="407"/>
      <c r="C940" s="407"/>
      <c r="D940" s="407"/>
      <c r="E940" s="407"/>
      <c r="F940" s="407"/>
      <c r="G940" s="407"/>
      <c r="H940" s="407"/>
      <c r="I940" s="407"/>
      <c r="J940" s="407"/>
      <c r="K940" s="407"/>
      <c r="L940" s="407"/>
      <c r="M940" s="605"/>
      <c r="N940" s="407"/>
      <c r="O940" s="407"/>
      <c r="P940" s="407"/>
      <c r="Q940" s="407"/>
      <c r="R940" s="407"/>
      <c r="S940" s="407"/>
      <c r="T940" s="407"/>
      <c r="U940" s="407"/>
      <c r="V940" s="407"/>
      <c r="W940" s="407"/>
      <c r="X940" s="407"/>
      <c r="Y940" s="407"/>
      <c r="Z940" s="407"/>
    </row>
    <row r="941" spans="1:26" ht="14.25" customHeight="1">
      <c r="A941" s="407"/>
      <c r="B941" s="407"/>
      <c r="C941" s="407"/>
      <c r="D941" s="407"/>
      <c r="E941" s="407"/>
      <c r="F941" s="407"/>
      <c r="G941" s="407"/>
      <c r="H941" s="407"/>
      <c r="I941" s="407"/>
      <c r="J941" s="407"/>
      <c r="K941" s="407"/>
      <c r="L941" s="407"/>
      <c r="M941" s="605"/>
      <c r="N941" s="407"/>
      <c r="O941" s="407"/>
      <c r="P941" s="407"/>
      <c r="Q941" s="407"/>
      <c r="R941" s="407"/>
      <c r="S941" s="407"/>
      <c r="T941" s="407"/>
      <c r="U941" s="407"/>
      <c r="V941" s="407"/>
      <c r="W941" s="407"/>
      <c r="X941" s="407"/>
      <c r="Y941" s="407"/>
      <c r="Z941" s="407"/>
    </row>
    <row r="942" spans="1:26" ht="14.25" customHeight="1">
      <c r="A942" s="407"/>
      <c r="B942" s="407"/>
      <c r="C942" s="407"/>
      <c r="D942" s="407"/>
      <c r="E942" s="407"/>
      <c r="F942" s="407"/>
      <c r="G942" s="407"/>
      <c r="H942" s="407"/>
      <c r="I942" s="407"/>
      <c r="J942" s="407"/>
      <c r="K942" s="407"/>
      <c r="L942" s="407"/>
      <c r="M942" s="605"/>
      <c r="N942" s="407"/>
      <c r="O942" s="407"/>
      <c r="P942" s="407"/>
      <c r="Q942" s="407"/>
      <c r="R942" s="407"/>
      <c r="S942" s="407"/>
      <c r="T942" s="407"/>
      <c r="U942" s="407"/>
      <c r="V942" s="407"/>
      <c r="W942" s="407"/>
      <c r="X942" s="407"/>
      <c r="Y942" s="407"/>
      <c r="Z942" s="407"/>
    </row>
    <row r="943" spans="1:26" ht="14.25" customHeight="1">
      <c r="A943" s="407"/>
      <c r="B943" s="407"/>
      <c r="C943" s="407"/>
      <c r="D943" s="407"/>
      <c r="E943" s="407"/>
      <c r="F943" s="407"/>
      <c r="G943" s="407"/>
      <c r="H943" s="407"/>
      <c r="I943" s="407"/>
      <c r="J943" s="407"/>
      <c r="K943" s="407"/>
      <c r="L943" s="407"/>
      <c r="M943" s="605"/>
      <c r="N943" s="407"/>
      <c r="O943" s="407"/>
      <c r="P943" s="407"/>
      <c r="Q943" s="407"/>
      <c r="R943" s="407"/>
      <c r="S943" s="407"/>
      <c r="T943" s="407"/>
      <c r="U943" s="407"/>
      <c r="V943" s="407"/>
      <c r="W943" s="407"/>
      <c r="X943" s="407"/>
      <c r="Y943" s="407"/>
      <c r="Z943" s="407"/>
    </row>
    <row r="944" spans="1:26" ht="14.25" customHeight="1">
      <c r="A944" s="407"/>
      <c r="B944" s="407"/>
      <c r="C944" s="407"/>
      <c r="D944" s="407"/>
      <c r="E944" s="407"/>
      <c r="F944" s="407"/>
      <c r="G944" s="407"/>
      <c r="H944" s="407"/>
      <c r="I944" s="407"/>
      <c r="J944" s="407"/>
      <c r="K944" s="407"/>
      <c r="L944" s="407"/>
      <c r="M944" s="605"/>
      <c r="N944" s="407"/>
      <c r="O944" s="407"/>
      <c r="P944" s="407"/>
      <c r="Q944" s="407"/>
      <c r="R944" s="407"/>
      <c r="S944" s="407"/>
      <c r="T944" s="407"/>
      <c r="U944" s="407"/>
      <c r="V944" s="407"/>
      <c r="W944" s="407"/>
      <c r="X944" s="407"/>
      <c r="Y944" s="407"/>
      <c r="Z944" s="407"/>
    </row>
    <row r="945" spans="1:26" ht="14.25" customHeight="1">
      <c r="A945" s="407"/>
      <c r="B945" s="407"/>
      <c r="C945" s="407"/>
      <c r="D945" s="407"/>
      <c r="E945" s="407"/>
      <c r="F945" s="407"/>
      <c r="G945" s="407"/>
      <c r="H945" s="407"/>
      <c r="I945" s="407"/>
      <c r="J945" s="407"/>
      <c r="K945" s="407"/>
      <c r="L945" s="407"/>
      <c r="M945" s="605"/>
      <c r="N945" s="407"/>
      <c r="O945" s="407"/>
      <c r="P945" s="407"/>
      <c r="Q945" s="407"/>
      <c r="R945" s="407"/>
      <c r="S945" s="407"/>
      <c r="T945" s="407"/>
      <c r="U945" s="407"/>
      <c r="V945" s="407"/>
      <c r="W945" s="407"/>
      <c r="X945" s="407"/>
      <c r="Y945" s="407"/>
      <c r="Z945" s="407"/>
    </row>
    <row r="946" spans="1:26" ht="14.25" customHeight="1">
      <c r="A946" s="407"/>
      <c r="B946" s="407"/>
      <c r="C946" s="407"/>
      <c r="D946" s="407"/>
      <c r="E946" s="407"/>
      <c r="F946" s="407"/>
      <c r="G946" s="407"/>
      <c r="H946" s="407"/>
      <c r="I946" s="407"/>
      <c r="J946" s="407"/>
      <c r="K946" s="407"/>
      <c r="L946" s="407"/>
      <c r="M946" s="605"/>
      <c r="N946" s="407"/>
      <c r="O946" s="407"/>
      <c r="P946" s="407"/>
      <c r="Q946" s="407"/>
      <c r="R946" s="407"/>
      <c r="S946" s="407"/>
      <c r="T946" s="407"/>
      <c r="U946" s="407"/>
      <c r="V946" s="407"/>
      <c r="W946" s="407"/>
      <c r="X946" s="407"/>
      <c r="Y946" s="407"/>
      <c r="Z946" s="407"/>
    </row>
    <row r="947" spans="1:26" ht="14.25" customHeight="1">
      <c r="A947" s="407"/>
      <c r="B947" s="407"/>
      <c r="C947" s="407"/>
      <c r="D947" s="407"/>
      <c r="E947" s="407"/>
      <c r="F947" s="407"/>
      <c r="G947" s="407"/>
      <c r="H947" s="407"/>
      <c r="I947" s="407"/>
      <c r="J947" s="407"/>
      <c r="K947" s="407"/>
      <c r="L947" s="407"/>
      <c r="M947" s="605"/>
      <c r="N947" s="407"/>
      <c r="O947" s="407"/>
      <c r="P947" s="407"/>
      <c r="Q947" s="407"/>
      <c r="R947" s="407"/>
      <c r="S947" s="407"/>
      <c r="T947" s="407"/>
      <c r="U947" s="407"/>
      <c r="V947" s="407"/>
      <c r="W947" s="407"/>
      <c r="X947" s="407"/>
      <c r="Y947" s="407"/>
      <c r="Z947" s="407"/>
    </row>
    <row r="948" spans="1:26" ht="14.25" customHeight="1">
      <c r="A948" s="407"/>
      <c r="B948" s="407"/>
      <c r="C948" s="407"/>
      <c r="D948" s="407"/>
      <c r="E948" s="407"/>
      <c r="F948" s="407"/>
      <c r="G948" s="407"/>
      <c r="H948" s="407"/>
      <c r="I948" s="407"/>
      <c r="J948" s="407"/>
      <c r="K948" s="407"/>
      <c r="L948" s="407"/>
      <c r="M948" s="605"/>
      <c r="N948" s="407"/>
      <c r="O948" s="407"/>
      <c r="P948" s="407"/>
      <c r="Q948" s="407"/>
      <c r="R948" s="407"/>
      <c r="S948" s="407"/>
      <c r="T948" s="407"/>
      <c r="U948" s="407"/>
      <c r="V948" s="407"/>
      <c r="W948" s="407"/>
      <c r="X948" s="407"/>
      <c r="Y948" s="407"/>
      <c r="Z948" s="407"/>
    </row>
    <row r="949" spans="1:26" ht="14.25" customHeight="1">
      <c r="A949" s="407"/>
      <c r="B949" s="407"/>
      <c r="C949" s="407"/>
      <c r="D949" s="407"/>
      <c r="E949" s="407"/>
      <c r="F949" s="407"/>
      <c r="G949" s="407"/>
      <c r="H949" s="407"/>
      <c r="I949" s="407"/>
      <c r="J949" s="407"/>
      <c r="K949" s="407"/>
      <c r="L949" s="407"/>
      <c r="M949" s="605"/>
      <c r="N949" s="407"/>
      <c r="O949" s="407"/>
      <c r="P949" s="407"/>
      <c r="Q949" s="407"/>
      <c r="R949" s="407"/>
      <c r="S949" s="407"/>
      <c r="T949" s="407"/>
      <c r="U949" s="407"/>
      <c r="V949" s="407"/>
      <c r="W949" s="407"/>
      <c r="X949" s="407"/>
      <c r="Y949" s="407"/>
      <c r="Z949" s="407"/>
    </row>
    <row r="950" spans="1:26" ht="14.25" customHeight="1">
      <c r="A950" s="407"/>
      <c r="B950" s="407"/>
      <c r="C950" s="407"/>
      <c r="D950" s="407"/>
      <c r="E950" s="407"/>
      <c r="F950" s="407"/>
      <c r="G950" s="407"/>
      <c r="H950" s="407"/>
      <c r="I950" s="407"/>
      <c r="J950" s="407"/>
      <c r="K950" s="407"/>
      <c r="L950" s="407"/>
      <c r="M950" s="605"/>
      <c r="N950" s="407"/>
      <c r="O950" s="407"/>
      <c r="P950" s="407"/>
      <c r="Q950" s="407"/>
      <c r="R950" s="407"/>
      <c r="S950" s="407"/>
      <c r="T950" s="407"/>
      <c r="U950" s="407"/>
      <c r="V950" s="407"/>
      <c r="W950" s="407"/>
      <c r="X950" s="407"/>
      <c r="Y950" s="407"/>
      <c r="Z950" s="407"/>
    </row>
    <row r="951" spans="1:26" ht="14.25" customHeight="1">
      <c r="A951" s="407"/>
      <c r="B951" s="407"/>
      <c r="C951" s="407"/>
      <c r="D951" s="407"/>
      <c r="E951" s="407"/>
      <c r="F951" s="407"/>
      <c r="G951" s="407"/>
      <c r="H951" s="407"/>
      <c r="I951" s="407"/>
      <c r="J951" s="407"/>
      <c r="K951" s="407"/>
      <c r="L951" s="407"/>
      <c r="M951" s="605"/>
      <c r="N951" s="407"/>
      <c r="O951" s="407"/>
      <c r="P951" s="407"/>
      <c r="Q951" s="407"/>
      <c r="R951" s="407"/>
      <c r="S951" s="407"/>
      <c r="T951" s="407"/>
      <c r="U951" s="407"/>
      <c r="V951" s="407"/>
      <c r="W951" s="407"/>
      <c r="X951" s="407"/>
      <c r="Y951" s="407"/>
      <c r="Z951" s="407"/>
    </row>
    <row r="952" spans="1:26" ht="14.25" customHeight="1">
      <c r="A952" s="407"/>
      <c r="B952" s="407"/>
      <c r="C952" s="407"/>
      <c r="D952" s="407"/>
      <c r="E952" s="407"/>
      <c r="F952" s="407"/>
      <c r="G952" s="407"/>
      <c r="H952" s="407"/>
      <c r="I952" s="407"/>
      <c r="J952" s="407"/>
      <c r="K952" s="407"/>
      <c r="L952" s="407"/>
      <c r="M952" s="605"/>
      <c r="N952" s="407"/>
      <c r="O952" s="407"/>
      <c r="P952" s="407"/>
      <c r="Q952" s="407"/>
      <c r="R952" s="407"/>
      <c r="S952" s="407"/>
      <c r="T952" s="407"/>
      <c r="U952" s="407"/>
      <c r="V952" s="407"/>
      <c r="W952" s="407"/>
      <c r="X952" s="407"/>
      <c r="Y952" s="407"/>
      <c r="Z952" s="407"/>
    </row>
    <row r="953" spans="1:26" ht="14.25" customHeight="1">
      <c r="A953" s="407"/>
      <c r="B953" s="407"/>
      <c r="C953" s="407"/>
      <c r="D953" s="407"/>
      <c r="E953" s="407"/>
      <c r="F953" s="407"/>
      <c r="G953" s="407"/>
      <c r="H953" s="407"/>
      <c r="I953" s="407"/>
      <c r="J953" s="407"/>
      <c r="K953" s="407"/>
      <c r="L953" s="407"/>
      <c r="M953" s="605"/>
      <c r="N953" s="407"/>
      <c r="O953" s="407"/>
      <c r="P953" s="407"/>
      <c r="Q953" s="407"/>
      <c r="R953" s="407"/>
      <c r="S953" s="407"/>
      <c r="T953" s="407"/>
      <c r="U953" s="407"/>
      <c r="V953" s="407"/>
      <c r="W953" s="407"/>
      <c r="X953" s="407"/>
      <c r="Y953" s="407"/>
      <c r="Z953" s="407"/>
    </row>
    <row r="954" spans="1:26" ht="14.25" customHeight="1">
      <c r="A954" s="407"/>
      <c r="B954" s="407"/>
      <c r="C954" s="407"/>
      <c r="D954" s="407"/>
      <c r="E954" s="407"/>
      <c r="F954" s="407"/>
      <c r="G954" s="407"/>
      <c r="H954" s="407"/>
      <c r="I954" s="407"/>
      <c r="J954" s="407"/>
      <c r="K954" s="407"/>
      <c r="L954" s="407"/>
      <c r="M954" s="605"/>
      <c r="N954" s="407"/>
      <c r="O954" s="407"/>
      <c r="P954" s="407"/>
      <c r="Q954" s="407"/>
      <c r="R954" s="407"/>
      <c r="S954" s="407"/>
      <c r="T954" s="407"/>
      <c r="U954" s="407"/>
      <c r="V954" s="407"/>
      <c r="W954" s="407"/>
      <c r="X954" s="407"/>
      <c r="Y954" s="407"/>
      <c r="Z954" s="407"/>
    </row>
    <row r="955" spans="1:26" ht="14.25" customHeight="1">
      <c r="A955" s="407"/>
      <c r="B955" s="407"/>
      <c r="C955" s="407"/>
      <c r="D955" s="407"/>
      <c r="E955" s="407"/>
      <c r="F955" s="407"/>
      <c r="G955" s="407"/>
      <c r="H955" s="407"/>
      <c r="I955" s="407"/>
      <c r="J955" s="407"/>
      <c r="K955" s="407"/>
      <c r="L955" s="407"/>
      <c r="M955" s="605"/>
      <c r="N955" s="407"/>
      <c r="O955" s="407"/>
      <c r="P955" s="407"/>
      <c r="Q955" s="407"/>
      <c r="R955" s="407"/>
      <c r="S955" s="407"/>
      <c r="T955" s="407"/>
      <c r="U955" s="407"/>
      <c r="V955" s="407"/>
      <c r="W955" s="407"/>
      <c r="X955" s="407"/>
      <c r="Y955" s="407"/>
      <c r="Z955" s="407"/>
    </row>
    <row r="956" spans="1:26" ht="14.25" customHeight="1">
      <c r="A956" s="407"/>
      <c r="B956" s="407"/>
      <c r="C956" s="407"/>
      <c r="D956" s="407"/>
      <c r="E956" s="407"/>
      <c r="F956" s="407"/>
      <c r="G956" s="407"/>
      <c r="H956" s="407"/>
      <c r="I956" s="407"/>
      <c r="J956" s="407"/>
      <c r="K956" s="407"/>
      <c r="L956" s="407"/>
      <c r="M956" s="605"/>
      <c r="N956" s="407"/>
      <c r="O956" s="407"/>
      <c r="P956" s="407"/>
      <c r="Q956" s="407"/>
      <c r="R956" s="407"/>
      <c r="S956" s="407"/>
      <c r="T956" s="407"/>
      <c r="U956" s="407"/>
      <c r="V956" s="407"/>
      <c r="W956" s="407"/>
      <c r="X956" s="407"/>
      <c r="Y956" s="407"/>
      <c r="Z956" s="407"/>
    </row>
    <row r="957" spans="1:26" ht="14.25" customHeight="1">
      <c r="A957" s="407"/>
      <c r="B957" s="407"/>
      <c r="C957" s="407"/>
      <c r="D957" s="407"/>
      <c r="E957" s="407"/>
      <c r="F957" s="407"/>
      <c r="G957" s="407"/>
      <c r="H957" s="407"/>
      <c r="I957" s="407"/>
      <c r="J957" s="407"/>
      <c r="K957" s="407"/>
      <c r="L957" s="407"/>
      <c r="M957" s="605"/>
      <c r="N957" s="407"/>
      <c r="O957" s="407"/>
      <c r="P957" s="407"/>
      <c r="Q957" s="407"/>
      <c r="R957" s="407"/>
      <c r="S957" s="407"/>
      <c r="T957" s="407"/>
      <c r="U957" s="407"/>
      <c r="V957" s="407"/>
      <c r="W957" s="407"/>
      <c r="X957" s="407"/>
      <c r="Y957" s="407"/>
      <c r="Z957" s="407"/>
    </row>
    <row r="958" spans="1:26" ht="14.25" customHeight="1">
      <c r="A958" s="407"/>
      <c r="B958" s="407"/>
      <c r="C958" s="407"/>
      <c r="D958" s="407"/>
      <c r="E958" s="407"/>
      <c r="F958" s="407"/>
      <c r="G958" s="407"/>
      <c r="H958" s="407"/>
      <c r="I958" s="407"/>
      <c r="J958" s="407"/>
      <c r="K958" s="407"/>
      <c r="L958" s="407"/>
      <c r="M958" s="605"/>
      <c r="N958" s="407"/>
      <c r="O958" s="407"/>
      <c r="P958" s="407"/>
      <c r="Q958" s="407"/>
      <c r="R958" s="407"/>
      <c r="S958" s="407"/>
      <c r="T958" s="407"/>
      <c r="U958" s="407"/>
      <c r="V958" s="407"/>
      <c r="W958" s="407"/>
      <c r="X958" s="407"/>
      <c r="Y958" s="407"/>
      <c r="Z958" s="407"/>
    </row>
    <row r="959" spans="1:26" ht="14.25" customHeight="1">
      <c r="A959" s="407"/>
      <c r="B959" s="407"/>
      <c r="C959" s="407"/>
      <c r="D959" s="407"/>
      <c r="E959" s="407"/>
      <c r="F959" s="407"/>
      <c r="G959" s="407"/>
      <c r="H959" s="407"/>
      <c r="I959" s="407"/>
      <c r="J959" s="407"/>
      <c r="K959" s="407"/>
      <c r="L959" s="407"/>
      <c r="M959" s="605"/>
      <c r="N959" s="407"/>
      <c r="O959" s="407"/>
      <c r="P959" s="407"/>
      <c r="Q959" s="407"/>
      <c r="R959" s="407"/>
      <c r="S959" s="407"/>
      <c r="T959" s="407"/>
      <c r="U959" s="407"/>
      <c r="V959" s="407"/>
      <c r="W959" s="407"/>
      <c r="X959" s="407"/>
      <c r="Y959" s="407"/>
      <c r="Z959" s="407"/>
    </row>
    <row r="960" spans="1:26" ht="14.25" customHeight="1">
      <c r="A960" s="407"/>
      <c r="B960" s="407"/>
      <c r="C960" s="407"/>
      <c r="D960" s="407"/>
      <c r="E960" s="407"/>
      <c r="F960" s="407"/>
      <c r="G960" s="407"/>
      <c r="H960" s="407"/>
      <c r="I960" s="407"/>
      <c r="J960" s="407"/>
      <c r="K960" s="407"/>
      <c r="L960" s="407"/>
      <c r="M960" s="605"/>
      <c r="N960" s="407"/>
      <c r="O960" s="407"/>
      <c r="P960" s="407"/>
      <c r="Q960" s="407"/>
      <c r="R960" s="407"/>
      <c r="S960" s="407"/>
      <c r="T960" s="407"/>
      <c r="U960" s="407"/>
      <c r="V960" s="407"/>
      <c r="W960" s="407"/>
      <c r="X960" s="407"/>
      <c r="Y960" s="407"/>
      <c r="Z960" s="407"/>
    </row>
    <row r="961" spans="1:26" ht="14.25" customHeight="1">
      <c r="A961" s="407"/>
      <c r="B961" s="407"/>
      <c r="C961" s="407"/>
      <c r="D961" s="407"/>
      <c r="E961" s="407"/>
      <c r="F961" s="407"/>
      <c r="G961" s="407"/>
      <c r="H961" s="407"/>
      <c r="I961" s="407"/>
      <c r="J961" s="407"/>
      <c r="K961" s="407"/>
      <c r="L961" s="407"/>
      <c r="M961" s="605"/>
      <c r="N961" s="407"/>
      <c r="O961" s="407"/>
      <c r="P961" s="407"/>
      <c r="Q961" s="407"/>
      <c r="R961" s="407"/>
      <c r="S961" s="407"/>
      <c r="T961" s="407"/>
      <c r="U961" s="407"/>
      <c r="V961" s="407"/>
      <c r="W961" s="407"/>
      <c r="X961" s="407"/>
      <c r="Y961" s="407"/>
      <c r="Z961" s="407"/>
    </row>
    <row r="962" spans="1:26" ht="14.25" customHeight="1">
      <c r="A962" s="407"/>
      <c r="B962" s="407"/>
      <c r="C962" s="407"/>
      <c r="D962" s="407"/>
      <c r="E962" s="407"/>
      <c r="F962" s="407"/>
      <c r="G962" s="407"/>
      <c r="H962" s="407"/>
      <c r="I962" s="407"/>
      <c r="J962" s="407"/>
      <c r="K962" s="407"/>
      <c r="L962" s="407"/>
      <c r="M962" s="605"/>
      <c r="N962" s="407"/>
      <c r="O962" s="407"/>
      <c r="P962" s="407"/>
      <c r="Q962" s="407"/>
      <c r="R962" s="407"/>
      <c r="S962" s="407"/>
      <c r="T962" s="407"/>
      <c r="U962" s="407"/>
      <c r="V962" s="407"/>
      <c r="W962" s="407"/>
      <c r="X962" s="407"/>
      <c r="Y962" s="407"/>
      <c r="Z962" s="407"/>
    </row>
    <row r="963" spans="1:26" ht="14.25" customHeight="1">
      <c r="A963" s="407"/>
      <c r="B963" s="407"/>
      <c r="C963" s="407"/>
      <c r="D963" s="407"/>
      <c r="E963" s="407"/>
      <c r="F963" s="407"/>
      <c r="G963" s="407"/>
      <c r="H963" s="407"/>
      <c r="I963" s="407"/>
      <c r="J963" s="407"/>
      <c r="K963" s="407"/>
      <c r="L963" s="407"/>
      <c r="M963" s="605"/>
      <c r="N963" s="407"/>
      <c r="O963" s="407"/>
      <c r="P963" s="407"/>
      <c r="Q963" s="407"/>
      <c r="R963" s="407"/>
      <c r="S963" s="407"/>
      <c r="T963" s="407"/>
      <c r="U963" s="407"/>
      <c r="V963" s="407"/>
      <c r="W963" s="407"/>
      <c r="X963" s="407"/>
      <c r="Y963" s="407"/>
      <c r="Z963" s="407"/>
    </row>
    <row r="964" spans="1:26" ht="14.25" customHeight="1">
      <c r="A964" s="407"/>
      <c r="B964" s="407"/>
      <c r="C964" s="407"/>
      <c r="D964" s="407"/>
      <c r="E964" s="407"/>
      <c r="F964" s="407"/>
      <c r="G964" s="407"/>
      <c r="H964" s="407"/>
      <c r="I964" s="407"/>
      <c r="J964" s="407"/>
      <c r="K964" s="407"/>
      <c r="L964" s="407"/>
      <c r="M964" s="605"/>
      <c r="N964" s="407"/>
      <c r="O964" s="407"/>
      <c r="P964" s="407"/>
      <c r="Q964" s="407"/>
      <c r="R964" s="407"/>
      <c r="S964" s="407"/>
      <c r="T964" s="407"/>
      <c r="U964" s="407"/>
      <c r="V964" s="407"/>
      <c r="W964" s="407"/>
      <c r="X964" s="407"/>
      <c r="Y964" s="407"/>
      <c r="Z964" s="407"/>
    </row>
    <row r="965" spans="1:26" ht="14.25" customHeight="1">
      <c r="A965" s="407"/>
      <c r="B965" s="407"/>
      <c r="C965" s="407"/>
      <c r="D965" s="407"/>
      <c r="E965" s="407"/>
      <c r="F965" s="407"/>
      <c r="G965" s="407"/>
      <c r="H965" s="407"/>
      <c r="I965" s="407"/>
      <c r="J965" s="407"/>
      <c r="K965" s="407"/>
      <c r="L965" s="407"/>
      <c r="M965" s="605"/>
      <c r="N965" s="407"/>
      <c r="O965" s="407"/>
      <c r="P965" s="407"/>
      <c r="Q965" s="407"/>
      <c r="R965" s="407"/>
      <c r="S965" s="407"/>
      <c r="T965" s="407"/>
      <c r="U965" s="407"/>
      <c r="V965" s="407"/>
      <c r="W965" s="407"/>
      <c r="X965" s="407"/>
      <c r="Y965" s="407"/>
      <c r="Z965" s="407"/>
    </row>
    <row r="966" spans="1:26" ht="14.25" customHeight="1">
      <c r="A966" s="407"/>
      <c r="B966" s="407"/>
      <c r="C966" s="407"/>
      <c r="D966" s="407"/>
      <c r="E966" s="407"/>
      <c r="F966" s="407"/>
      <c r="G966" s="407"/>
      <c r="H966" s="407"/>
      <c r="I966" s="407"/>
      <c r="J966" s="407"/>
      <c r="K966" s="407"/>
      <c r="L966" s="407"/>
      <c r="M966" s="605"/>
      <c r="N966" s="407"/>
      <c r="O966" s="407"/>
      <c r="P966" s="407"/>
      <c r="Q966" s="407"/>
      <c r="R966" s="407"/>
      <c r="S966" s="407"/>
      <c r="T966" s="407"/>
      <c r="U966" s="407"/>
      <c r="V966" s="407"/>
      <c r="W966" s="407"/>
      <c r="X966" s="407"/>
      <c r="Y966" s="407"/>
      <c r="Z966" s="407"/>
    </row>
    <row r="967" spans="1:26" ht="14.25" customHeight="1">
      <c r="A967" s="407"/>
      <c r="B967" s="407"/>
      <c r="C967" s="407"/>
      <c r="D967" s="407"/>
      <c r="E967" s="407"/>
      <c r="F967" s="407"/>
      <c r="G967" s="407"/>
      <c r="H967" s="407"/>
      <c r="I967" s="407"/>
      <c r="J967" s="407"/>
      <c r="K967" s="407"/>
      <c r="L967" s="407"/>
      <c r="M967" s="605"/>
      <c r="N967" s="407"/>
      <c r="O967" s="407"/>
      <c r="P967" s="407"/>
      <c r="Q967" s="407"/>
      <c r="R967" s="407"/>
      <c r="S967" s="407"/>
      <c r="T967" s="407"/>
      <c r="U967" s="407"/>
      <c r="V967" s="407"/>
      <c r="W967" s="407"/>
      <c r="X967" s="407"/>
      <c r="Y967" s="407"/>
      <c r="Z967" s="407"/>
    </row>
    <row r="968" spans="1:26" ht="14.25" customHeight="1">
      <c r="A968" s="407"/>
      <c r="B968" s="407"/>
      <c r="C968" s="407"/>
      <c r="D968" s="407"/>
      <c r="E968" s="407"/>
      <c r="F968" s="407"/>
      <c r="G968" s="407"/>
      <c r="H968" s="407"/>
      <c r="I968" s="407"/>
      <c r="J968" s="407"/>
      <c r="K968" s="407"/>
      <c r="L968" s="407"/>
      <c r="M968" s="605"/>
      <c r="N968" s="407"/>
      <c r="O968" s="407"/>
      <c r="P968" s="407"/>
      <c r="Q968" s="407"/>
      <c r="R968" s="407"/>
      <c r="S968" s="407"/>
      <c r="T968" s="407"/>
      <c r="U968" s="407"/>
      <c r="V968" s="407"/>
      <c r="W968" s="407"/>
      <c r="X968" s="407"/>
      <c r="Y968" s="407"/>
      <c r="Z968" s="407"/>
    </row>
    <row r="969" spans="1:26" ht="14.25" customHeight="1">
      <c r="A969" s="407"/>
      <c r="B969" s="407"/>
      <c r="C969" s="407"/>
      <c r="D969" s="407"/>
      <c r="E969" s="407"/>
      <c r="F969" s="407"/>
      <c r="G969" s="407"/>
      <c r="H969" s="407"/>
      <c r="I969" s="407"/>
      <c r="J969" s="407"/>
      <c r="K969" s="407"/>
      <c r="L969" s="407"/>
      <c r="M969" s="605"/>
      <c r="N969" s="407"/>
      <c r="O969" s="407"/>
      <c r="P969" s="407"/>
      <c r="Q969" s="407"/>
      <c r="R969" s="407"/>
      <c r="S969" s="407"/>
      <c r="T969" s="407"/>
      <c r="U969" s="407"/>
      <c r="V969" s="407"/>
      <c r="W969" s="407"/>
      <c r="X969" s="407"/>
      <c r="Y969" s="407"/>
      <c r="Z969" s="407"/>
    </row>
    <row r="970" spans="1:26" ht="14.25" customHeight="1">
      <c r="A970" s="407"/>
      <c r="B970" s="407"/>
      <c r="C970" s="407"/>
      <c r="D970" s="407"/>
      <c r="E970" s="407"/>
      <c r="F970" s="407"/>
      <c r="G970" s="407"/>
      <c r="H970" s="407"/>
      <c r="I970" s="407"/>
      <c r="J970" s="407"/>
      <c r="K970" s="407"/>
      <c r="L970" s="407"/>
      <c r="M970" s="605"/>
      <c r="N970" s="407"/>
      <c r="O970" s="407"/>
      <c r="P970" s="407"/>
      <c r="Q970" s="407"/>
      <c r="R970" s="407"/>
      <c r="S970" s="407"/>
      <c r="T970" s="407"/>
      <c r="U970" s="407"/>
      <c r="V970" s="407"/>
      <c r="W970" s="407"/>
      <c r="X970" s="407"/>
      <c r="Y970" s="407"/>
      <c r="Z970" s="407"/>
    </row>
    <row r="971" spans="1:26" ht="14.25" customHeight="1">
      <c r="A971" s="407"/>
      <c r="B971" s="407"/>
      <c r="C971" s="407"/>
      <c r="D971" s="407"/>
      <c r="E971" s="407"/>
      <c r="F971" s="407"/>
      <c r="G971" s="407"/>
      <c r="H971" s="407"/>
      <c r="I971" s="407"/>
      <c r="J971" s="407"/>
      <c r="K971" s="407"/>
      <c r="L971" s="407"/>
      <c r="M971" s="605"/>
      <c r="N971" s="407"/>
      <c r="O971" s="407"/>
      <c r="P971" s="407"/>
      <c r="Q971" s="407"/>
      <c r="R971" s="407"/>
      <c r="S971" s="407"/>
      <c r="T971" s="407"/>
      <c r="U971" s="407"/>
      <c r="V971" s="407"/>
      <c r="W971" s="407"/>
      <c r="X971" s="407"/>
      <c r="Y971" s="407"/>
      <c r="Z971" s="407"/>
    </row>
    <row r="972" spans="1:26" ht="14.25" customHeight="1">
      <c r="A972" s="407"/>
      <c r="B972" s="407"/>
      <c r="C972" s="407"/>
      <c r="D972" s="407"/>
      <c r="E972" s="407"/>
      <c r="F972" s="407"/>
      <c r="G972" s="407"/>
      <c r="H972" s="407"/>
      <c r="I972" s="407"/>
      <c r="J972" s="407"/>
      <c r="K972" s="407"/>
      <c r="L972" s="407"/>
      <c r="M972" s="605"/>
      <c r="N972" s="407"/>
      <c r="O972" s="407"/>
      <c r="P972" s="407"/>
      <c r="Q972" s="407"/>
      <c r="R972" s="407"/>
      <c r="S972" s="407"/>
      <c r="T972" s="407"/>
      <c r="U972" s="407"/>
      <c r="V972" s="407"/>
      <c r="W972" s="407"/>
      <c r="X972" s="407"/>
      <c r="Y972" s="407"/>
      <c r="Z972" s="407"/>
    </row>
    <row r="973" spans="1:26" ht="14.25" customHeight="1">
      <c r="A973" s="407"/>
      <c r="B973" s="407"/>
      <c r="C973" s="407"/>
      <c r="D973" s="407"/>
      <c r="E973" s="407"/>
      <c r="F973" s="407"/>
      <c r="G973" s="407"/>
      <c r="H973" s="407"/>
      <c r="I973" s="407"/>
      <c r="J973" s="407"/>
      <c r="K973" s="407"/>
      <c r="L973" s="407"/>
      <c r="M973" s="605"/>
      <c r="N973" s="407"/>
      <c r="O973" s="407"/>
      <c r="P973" s="407"/>
      <c r="Q973" s="407"/>
      <c r="R973" s="407"/>
      <c r="S973" s="407"/>
      <c r="T973" s="407"/>
      <c r="U973" s="407"/>
      <c r="V973" s="407"/>
      <c r="W973" s="407"/>
      <c r="X973" s="407"/>
      <c r="Y973" s="407"/>
      <c r="Z973" s="407"/>
    </row>
    <row r="974" spans="1:26" ht="14.25" customHeight="1">
      <c r="A974" s="407"/>
      <c r="B974" s="407"/>
      <c r="C974" s="407"/>
      <c r="D974" s="407"/>
      <c r="E974" s="407"/>
      <c r="F974" s="407"/>
      <c r="G974" s="407"/>
      <c r="H974" s="407"/>
      <c r="I974" s="407"/>
      <c r="J974" s="407"/>
      <c r="K974" s="407"/>
      <c r="L974" s="407"/>
      <c r="M974" s="605"/>
      <c r="N974" s="407"/>
      <c r="O974" s="407"/>
      <c r="P974" s="407"/>
      <c r="Q974" s="407"/>
      <c r="R974" s="407"/>
      <c r="S974" s="407"/>
      <c r="T974" s="407"/>
      <c r="U974" s="407"/>
      <c r="V974" s="407"/>
      <c r="W974" s="407"/>
      <c r="X974" s="407"/>
      <c r="Y974" s="407"/>
      <c r="Z974" s="407"/>
    </row>
    <row r="975" spans="1:26" ht="14.25" customHeight="1">
      <c r="A975" s="407"/>
      <c r="B975" s="407"/>
      <c r="C975" s="407"/>
      <c r="D975" s="407"/>
      <c r="E975" s="407"/>
      <c r="F975" s="407"/>
      <c r="G975" s="407"/>
      <c r="H975" s="407"/>
      <c r="I975" s="407"/>
      <c r="J975" s="407"/>
      <c r="K975" s="407"/>
      <c r="L975" s="407"/>
      <c r="M975" s="605"/>
      <c r="N975" s="407"/>
      <c r="O975" s="407"/>
      <c r="P975" s="407"/>
      <c r="Q975" s="407"/>
      <c r="R975" s="407"/>
      <c r="S975" s="407"/>
      <c r="T975" s="407"/>
      <c r="U975" s="407"/>
      <c r="V975" s="407"/>
      <c r="W975" s="407"/>
      <c r="X975" s="407"/>
      <c r="Y975" s="407"/>
      <c r="Z975" s="407"/>
    </row>
    <row r="976" spans="1:26" ht="14.25" customHeight="1">
      <c r="A976" s="407"/>
      <c r="B976" s="407"/>
      <c r="C976" s="407"/>
      <c r="D976" s="407"/>
      <c r="E976" s="407"/>
      <c r="F976" s="407"/>
      <c r="G976" s="407"/>
      <c r="H976" s="407"/>
      <c r="I976" s="407"/>
      <c r="J976" s="407"/>
      <c r="K976" s="407"/>
      <c r="L976" s="407"/>
      <c r="M976" s="605"/>
      <c r="N976" s="407"/>
      <c r="O976" s="407"/>
      <c r="P976" s="407"/>
      <c r="Q976" s="407"/>
      <c r="R976" s="407"/>
      <c r="S976" s="407"/>
      <c r="T976" s="407"/>
      <c r="U976" s="407"/>
      <c r="V976" s="407"/>
      <c r="W976" s="407"/>
      <c r="X976" s="407"/>
      <c r="Y976" s="407"/>
      <c r="Z976" s="407"/>
    </row>
    <row r="977" spans="1:26" ht="14.25" customHeight="1">
      <c r="A977" s="407"/>
      <c r="B977" s="407"/>
      <c r="C977" s="407"/>
      <c r="D977" s="407"/>
      <c r="E977" s="407"/>
      <c r="F977" s="407"/>
      <c r="G977" s="407"/>
      <c r="H977" s="407"/>
      <c r="I977" s="407"/>
      <c r="J977" s="407"/>
      <c r="K977" s="407"/>
      <c r="L977" s="407"/>
      <c r="M977" s="605"/>
      <c r="N977" s="407"/>
      <c r="O977" s="407"/>
      <c r="P977" s="407"/>
      <c r="Q977" s="407"/>
      <c r="R977" s="407"/>
      <c r="S977" s="407"/>
      <c r="T977" s="407"/>
      <c r="U977" s="407"/>
      <c r="V977" s="407"/>
      <c r="W977" s="407"/>
      <c r="X977" s="407"/>
      <c r="Y977" s="407"/>
      <c r="Z977" s="407"/>
    </row>
    <row r="978" spans="1:26" ht="14.25" customHeight="1">
      <c r="A978" s="407"/>
      <c r="B978" s="407"/>
      <c r="C978" s="407"/>
      <c r="D978" s="407"/>
      <c r="E978" s="407"/>
      <c r="F978" s="407"/>
      <c r="G978" s="407"/>
      <c r="H978" s="407"/>
      <c r="I978" s="407"/>
      <c r="J978" s="407"/>
      <c r="K978" s="407"/>
      <c r="L978" s="407"/>
      <c r="M978" s="605"/>
      <c r="N978" s="407"/>
      <c r="O978" s="407"/>
      <c r="P978" s="407"/>
      <c r="Q978" s="407"/>
      <c r="R978" s="407"/>
      <c r="S978" s="407"/>
      <c r="T978" s="407"/>
      <c r="U978" s="407"/>
      <c r="V978" s="407"/>
      <c r="W978" s="407"/>
      <c r="X978" s="407"/>
      <c r="Y978" s="407"/>
      <c r="Z978" s="407"/>
    </row>
    <row r="979" spans="1:26" ht="14.25" customHeight="1">
      <c r="A979" s="407"/>
      <c r="B979" s="407"/>
      <c r="C979" s="407"/>
      <c r="D979" s="407"/>
      <c r="E979" s="407"/>
      <c r="F979" s="407"/>
      <c r="G979" s="407"/>
      <c r="H979" s="407"/>
      <c r="I979" s="407"/>
      <c r="J979" s="407"/>
      <c r="K979" s="407"/>
      <c r="L979" s="407"/>
      <c r="M979" s="605"/>
      <c r="N979" s="407"/>
      <c r="O979" s="407"/>
      <c r="P979" s="407"/>
      <c r="Q979" s="407"/>
      <c r="R979" s="407"/>
      <c r="S979" s="407"/>
      <c r="T979" s="407"/>
      <c r="U979" s="407"/>
      <c r="V979" s="407"/>
      <c r="W979" s="407"/>
      <c r="X979" s="407"/>
      <c r="Y979" s="407"/>
      <c r="Z979" s="407"/>
    </row>
    <row r="980" spans="1:26" ht="14.25" customHeight="1">
      <c r="A980" s="407"/>
      <c r="B980" s="407"/>
      <c r="C980" s="407"/>
      <c r="D980" s="407"/>
      <c r="E980" s="407"/>
      <c r="F980" s="407"/>
      <c r="G980" s="407"/>
      <c r="H980" s="407"/>
      <c r="I980" s="407"/>
      <c r="J980" s="407"/>
      <c r="K980" s="407"/>
      <c r="L980" s="407"/>
      <c r="M980" s="605"/>
      <c r="N980" s="407"/>
      <c r="O980" s="407"/>
      <c r="P980" s="407"/>
      <c r="Q980" s="407"/>
      <c r="R980" s="407"/>
      <c r="S980" s="407"/>
      <c r="T980" s="407"/>
      <c r="U980" s="407"/>
      <c r="V980" s="407"/>
      <c r="W980" s="407"/>
      <c r="X980" s="407"/>
      <c r="Y980" s="407"/>
      <c r="Z980" s="407"/>
    </row>
    <row r="981" spans="1:26" ht="14.25" customHeight="1">
      <c r="A981" s="407"/>
      <c r="B981" s="407"/>
      <c r="C981" s="407"/>
      <c r="D981" s="407"/>
      <c r="E981" s="407"/>
      <c r="F981" s="407"/>
      <c r="G981" s="407"/>
      <c r="H981" s="407"/>
      <c r="I981" s="407"/>
      <c r="J981" s="407"/>
      <c r="K981" s="407"/>
      <c r="L981" s="407"/>
      <c r="M981" s="605"/>
      <c r="N981" s="407"/>
      <c r="O981" s="407"/>
      <c r="P981" s="407"/>
      <c r="Q981" s="407"/>
      <c r="R981" s="407"/>
      <c r="S981" s="407"/>
      <c r="T981" s="407"/>
      <c r="U981" s="407"/>
      <c r="V981" s="407"/>
      <c r="W981" s="407"/>
      <c r="X981" s="407"/>
      <c r="Y981" s="407"/>
      <c r="Z981" s="407"/>
    </row>
    <row r="982" spans="1:26" ht="14.25" customHeight="1">
      <c r="A982" s="407"/>
      <c r="B982" s="407"/>
      <c r="C982" s="407"/>
      <c r="D982" s="407"/>
      <c r="E982" s="407"/>
      <c r="F982" s="407"/>
      <c r="G982" s="407"/>
      <c r="H982" s="407"/>
      <c r="I982" s="407"/>
      <c r="J982" s="407"/>
      <c r="K982" s="407"/>
      <c r="L982" s="407"/>
      <c r="M982" s="605"/>
      <c r="N982" s="407"/>
      <c r="O982" s="407"/>
      <c r="P982" s="407"/>
      <c r="Q982" s="407"/>
      <c r="R982" s="407"/>
      <c r="S982" s="407"/>
      <c r="T982" s="407"/>
      <c r="U982" s="407"/>
      <c r="V982" s="407"/>
      <c r="W982" s="407"/>
      <c r="X982" s="407"/>
      <c r="Y982" s="407"/>
      <c r="Z982" s="407"/>
    </row>
    <row r="983" spans="1:26" ht="14.25" customHeight="1">
      <c r="A983" s="407"/>
      <c r="B983" s="407"/>
      <c r="C983" s="407"/>
      <c r="D983" s="407"/>
      <c r="E983" s="407"/>
      <c r="F983" s="407"/>
      <c r="G983" s="407"/>
      <c r="H983" s="407"/>
      <c r="I983" s="407"/>
      <c r="J983" s="407"/>
      <c r="K983" s="407"/>
      <c r="L983" s="407"/>
      <c r="M983" s="605"/>
      <c r="N983" s="407"/>
      <c r="O983" s="407"/>
      <c r="P983" s="407"/>
      <c r="Q983" s="407"/>
      <c r="R983" s="407"/>
      <c r="S983" s="407"/>
      <c r="T983" s="407"/>
      <c r="U983" s="407"/>
      <c r="V983" s="407"/>
      <c r="W983" s="407"/>
      <c r="X983" s="407"/>
      <c r="Y983" s="407"/>
      <c r="Z983" s="407"/>
    </row>
    <row r="984" spans="1:26" ht="14.25" customHeight="1">
      <c r="A984" s="407"/>
      <c r="B984" s="407"/>
      <c r="C984" s="407"/>
      <c r="D984" s="407"/>
      <c r="E984" s="407"/>
      <c r="F984" s="407"/>
      <c r="G984" s="407"/>
      <c r="H984" s="407"/>
      <c r="I984" s="407"/>
      <c r="J984" s="407"/>
      <c r="K984" s="407"/>
      <c r="L984" s="407"/>
      <c r="M984" s="605"/>
      <c r="N984" s="407"/>
      <c r="O984" s="407"/>
      <c r="P984" s="407"/>
      <c r="Q984" s="407"/>
      <c r="R984" s="407"/>
      <c r="S984" s="407"/>
      <c r="T984" s="407"/>
      <c r="U984" s="407"/>
      <c r="V984" s="407"/>
      <c r="W984" s="407"/>
      <c r="X984" s="407"/>
      <c r="Y984" s="407"/>
      <c r="Z984" s="407"/>
    </row>
    <row r="985" spans="1:26" ht="14.25" customHeight="1">
      <c r="A985" s="407"/>
      <c r="B985" s="407"/>
      <c r="C985" s="407"/>
      <c r="D985" s="407"/>
      <c r="E985" s="407"/>
      <c r="F985" s="407"/>
      <c r="G985" s="407"/>
      <c r="H985" s="407"/>
      <c r="I985" s="407"/>
      <c r="J985" s="407"/>
      <c r="K985" s="407"/>
      <c r="L985" s="407"/>
      <c r="M985" s="605"/>
      <c r="N985" s="407"/>
      <c r="O985" s="407"/>
      <c r="P985" s="407"/>
      <c r="Q985" s="407"/>
      <c r="R985" s="407"/>
      <c r="S985" s="407"/>
      <c r="T985" s="407"/>
      <c r="U985" s="407"/>
      <c r="V985" s="407"/>
      <c r="W985" s="407"/>
      <c r="X985" s="407"/>
      <c r="Y985" s="407"/>
      <c r="Z985" s="407"/>
    </row>
    <row r="986" spans="1:26" ht="14.25" customHeight="1">
      <c r="A986" s="407"/>
      <c r="B986" s="407"/>
      <c r="C986" s="407"/>
      <c r="D986" s="407"/>
      <c r="E986" s="407"/>
      <c r="F986" s="407"/>
      <c r="G986" s="407"/>
      <c r="H986" s="407"/>
      <c r="I986" s="407"/>
      <c r="J986" s="407"/>
      <c r="K986" s="407"/>
      <c r="L986" s="407"/>
      <c r="M986" s="605"/>
      <c r="N986" s="407"/>
      <c r="O986" s="407"/>
      <c r="P986" s="407"/>
      <c r="Q986" s="407"/>
      <c r="R986" s="407"/>
      <c r="S986" s="407"/>
      <c r="T986" s="407"/>
      <c r="U986" s="407"/>
      <c r="V986" s="407"/>
      <c r="W986" s="407"/>
      <c r="X986" s="407"/>
      <c r="Y986" s="407"/>
      <c r="Z986" s="407"/>
    </row>
    <row r="987" spans="1:26" ht="14.25" customHeight="1">
      <c r="A987" s="407"/>
      <c r="B987" s="407"/>
      <c r="C987" s="407"/>
      <c r="D987" s="407"/>
      <c r="E987" s="407"/>
      <c r="F987" s="407"/>
      <c r="G987" s="407"/>
      <c r="H987" s="407"/>
      <c r="I987" s="407"/>
      <c r="J987" s="407"/>
      <c r="K987" s="407"/>
      <c r="L987" s="407"/>
      <c r="M987" s="605"/>
      <c r="N987" s="407"/>
      <c r="O987" s="407"/>
      <c r="P987" s="407"/>
      <c r="Q987" s="407"/>
      <c r="R987" s="407"/>
      <c r="S987" s="407"/>
      <c r="T987" s="407"/>
      <c r="U987" s="407"/>
      <c r="V987" s="407"/>
      <c r="W987" s="407"/>
      <c r="X987" s="407"/>
      <c r="Y987" s="407"/>
      <c r="Z987" s="407"/>
    </row>
    <row r="988" spans="1:26" ht="14.25" customHeight="1">
      <c r="A988" s="407"/>
      <c r="B988" s="407"/>
      <c r="C988" s="407"/>
      <c r="D988" s="407"/>
      <c r="E988" s="407"/>
      <c r="F988" s="407"/>
      <c r="G988" s="407"/>
      <c r="H988" s="407"/>
      <c r="I988" s="407"/>
      <c r="J988" s="407"/>
      <c r="K988" s="407"/>
      <c r="L988" s="407"/>
      <c r="M988" s="605"/>
      <c r="N988" s="407"/>
      <c r="O988" s="407"/>
      <c r="P988" s="407"/>
      <c r="Q988" s="407"/>
      <c r="R988" s="407"/>
      <c r="S988" s="407"/>
      <c r="T988" s="407"/>
      <c r="U988" s="407"/>
      <c r="V988" s="407"/>
      <c r="W988" s="407"/>
      <c r="X988" s="407"/>
      <c r="Y988" s="407"/>
      <c r="Z988" s="407"/>
    </row>
    <row r="989" spans="1:26" ht="14.25" customHeight="1">
      <c r="A989" s="407"/>
      <c r="B989" s="407"/>
      <c r="C989" s="407"/>
      <c r="D989" s="407"/>
      <c r="E989" s="407"/>
      <c r="F989" s="407"/>
      <c r="G989" s="407"/>
      <c r="H989" s="407"/>
      <c r="I989" s="407"/>
      <c r="J989" s="407"/>
      <c r="K989" s="407"/>
      <c r="L989" s="407"/>
      <c r="M989" s="605"/>
      <c r="N989" s="407"/>
      <c r="O989" s="407"/>
      <c r="P989" s="407"/>
      <c r="Q989" s="407"/>
      <c r="R989" s="407"/>
      <c r="S989" s="407"/>
      <c r="T989" s="407"/>
      <c r="U989" s="407"/>
      <c r="V989" s="407"/>
      <c r="W989" s="407"/>
      <c r="X989" s="407"/>
      <c r="Y989" s="407"/>
      <c r="Z989" s="407"/>
    </row>
    <row r="990" spans="1:26" ht="14.25" customHeight="1">
      <c r="A990" s="407"/>
      <c r="B990" s="407"/>
      <c r="C990" s="407"/>
      <c r="D990" s="407"/>
      <c r="E990" s="407"/>
      <c r="F990" s="407"/>
      <c r="G990" s="407"/>
      <c r="H990" s="407"/>
      <c r="I990" s="407"/>
      <c r="J990" s="407"/>
      <c r="K990" s="407"/>
      <c r="L990" s="407"/>
      <c r="M990" s="605"/>
      <c r="N990" s="407"/>
      <c r="O990" s="407"/>
      <c r="P990" s="407"/>
      <c r="Q990" s="407"/>
      <c r="R990" s="407"/>
      <c r="S990" s="407"/>
      <c r="T990" s="407"/>
      <c r="U990" s="407"/>
      <c r="V990" s="407"/>
      <c r="W990" s="407"/>
      <c r="X990" s="407"/>
      <c r="Y990" s="407"/>
      <c r="Z990" s="407"/>
    </row>
    <row r="991" spans="1:26" ht="14.25" customHeight="1">
      <c r="A991" s="407"/>
      <c r="B991" s="407"/>
      <c r="C991" s="407"/>
      <c r="D991" s="407"/>
      <c r="E991" s="407"/>
      <c r="F991" s="407"/>
      <c r="G991" s="407"/>
      <c r="H991" s="407"/>
      <c r="I991" s="407"/>
      <c r="J991" s="407"/>
      <c r="K991" s="407"/>
      <c r="L991" s="407"/>
      <c r="M991" s="605"/>
      <c r="N991" s="407"/>
      <c r="O991" s="407"/>
      <c r="P991" s="407"/>
      <c r="Q991" s="407"/>
      <c r="R991" s="407"/>
      <c r="S991" s="407"/>
      <c r="T991" s="407"/>
      <c r="U991" s="407"/>
      <c r="V991" s="407"/>
      <c r="W991" s="407"/>
      <c r="X991" s="407"/>
      <c r="Y991" s="407"/>
      <c r="Z991" s="407"/>
    </row>
    <row r="992" spans="1:26" ht="14.25" customHeight="1">
      <c r="A992" s="407"/>
      <c r="B992" s="407"/>
      <c r="C992" s="407"/>
      <c r="D992" s="407"/>
      <c r="E992" s="407"/>
      <c r="F992" s="407"/>
      <c r="G992" s="407"/>
      <c r="H992" s="407"/>
      <c r="I992" s="407"/>
      <c r="J992" s="407"/>
      <c r="K992" s="407"/>
      <c r="L992" s="407"/>
      <c r="M992" s="605"/>
      <c r="N992" s="407"/>
      <c r="O992" s="407"/>
      <c r="P992" s="407"/>
      <c r="Q992" s="407"/>
      <c r="R992" s="407"/>
      <c r="S992" s="407"/>
      <c r="T992" s="407"/>
      <c r="U992" s="407"/>
      <c r="V992" s="407"/>
      <c r="W992" s="407"/>
      <c r="X992" s="407"/>
      <c r="Y992" s="407"/>
      <c r="Z992" s="407"/>
    </row>
    <row r="993" spans="1:26" ht="14.25" customHeight="1">
      <c r="A993" s="407"/>
      <c r="B993" s="407"/>
      <c r="C993" s="407"/>
      <c r="D993" s="407"/>
      <c r="E993" s="407"/>
      <c r="F993" s="407"/>
      <c r="G993" s="407"/>
      <c r="H993" s="407"/>
      <c r="I993" s="407"/>
      <c r="J993" s="407"/>
      <c r="K993" s="407"/>
      <c r="L993" s="407"/>
      <c r="M993" s="605"/>
      <c r="N993" s="407"/>
      <c r="O993" s="407"/>
      <c r="P993" s="407"/>
      <c r="Q993" s="407"/>
      <c r="R993" s="407"/>
      <c r="S993" s="407"/>
      <c r="T993" s="407"/>
      <c r="U993" s="407"/>
      <c r="V993" s="407"/>
      <c r="W993" s="407"/>
      <c r="X993" s="407"/>
      <c r="Y993" s="407"/>
      <c r="Z993" s="407"/>
    </row>
    <row r="994" spans="1:26" ht="14.25" customHeight="1">
      <c r="A994" s="407"/>
      <c r="B994" s="407"/>
      <c r="C994" s="407"/>
      <c r="D994" s="407"/>
      <c r="E994" s="407"/>
      <c r="F994" s="407"/>
      <c r="G994" s="407"/>
      <c r="H994" s="407"/>
      <c r="I994" s="407"/>
      <c r="J994" s="407"/>
      <c r="K994" s="407"/>
      <c r="L994" s="407"/>
      <c r="M994" s="605"/>
      <c r="N994" s="407"/>
      <c r="O994" s="407"/>
      <c r="P994" s="407"/>
      <c r="Q994" s="407"/>
      <c r="R994" s="407"/>
      <c r="S994" s="407"/>
      <c r="T994" s="407"/>
      <c r="U994" s="407"/>
      <c r="V994" s="407"/>
      <c r="W994" s="407"/>
      <c r="X994" s="407"/>
      <c r="Y994" s="407"/>
      <c r="Z994" s="407"/>
    </row>
    <row r="995" spans="1:26" ht="14.25" customHeight="1">
      <c r="A995" s="407"/>
      <c r="B995" s="407"/>
      <c r="C995" s="407"/>
      <c r="D995" s="407"/>
      <c r="E995" s="407"/>
      <c r="F995" s="407"/>
      <c r="G995" s="407"/>
      <c r="H995" s="407"/>
      <c r="I995" s="407"/>
      <c r="J995" s="407"/>
      <c r="K995" s="407"/>
      <c r="L995" s="407"/>
      <c r="M995" s="605"/>
      <c r="N995" s="407"/>
      <c r="O995" s="407"/>
      <c r="P995" s="407"/>
      <c r="Q995" s="407"/>
      <c r="R995" s="407"/>
      <c r="S995" s="407"/>
      <c r="T995" s="407"/>
      <c r="U995" s="407"/>
      <c r="V995" s="407"/>
      <c r="W995" s="407"/>
      <c r="X995" s="407"/>
      <c r="Y995" s="407"/>
      <c r="Z995" s="407"/>
    </row>
    <row r="996" spans="1:26" ht="14.25" customHeight="1">
      <c r="A996" s="407"/>
      <c r="B996" s="407"/>
      <c r="C996" s="407"/>
      <c r="D996" s="407"/>
      <c r="E996" s="407"/>
      <c r="F996" s="407"/>
      <c r="G996" s="407"/>
      <c r="H996" s="407"/>
      <c r="I996" s="407"/>
      <c r="J996" s="407"/>
      <c r="K996" s="407"/>
      <c r="L996" s="407"/>
      <c r="M996" s="605"/>
      <c r="N996" s="407"/>
      <c r="O996" s="407"/>
      <c r="P996" s="407"/>
      <c r="Q996" s="407"/>
      <c r="R996" s="407"/>
      <c r="S996" s="407"/>
      <c r="T996" s="407"/>
      <c r="U996" s="407"/>
      <c r="V996" s="407"/>
      <c r="W996" s="407"/>
      <c r="X996" s="407"/>
      <c r="Y996" s="407"/>
      <c r="Z996" s="407"/>
    </row>
    <row r="997" spans="1:26" ht="14.25" customHeight="1">
      <c r="A997" s="407"/>
      <c r="B997" s="407"/>
      <c r="C997" s="407"/>
      <c r="D997" s="407"/>
      <c r="E997" s="407"/>
      <c r="F997" s="407"/>
      <c r="G997" s="407"/>
      <c r="H997" s="407"/>
      <c r="I997" s="407"/>
      <c r="J997" s="407"/>
      <c r="K997" s="407"/>
      <c r="L997" s="407"/>
      <c r="M997" s="605"/>
      <c r="N997" s="407"/>
      <c r="O997" s="407"/>
      <c r="P997" s="407"/>
      <c r="Q997" s="407"/>
      <c r="R997" s="407"/>
      <c r="S997" s="407"/>
      <c r="T997" s="407"/>
      <c r="U997" s="407"/>
      <c r="V997" s="407"/>
      <c r="W997" s="407"/>
      <c r="X997" s="407"/>
      <c r="Y997" s="407"/>
      <c r="Z997" s="407"/>
    </row>
    <row r="998" spans="1:26" ht="14.25" customHeight="1">
      <c r="A998" s="407"/>
      <c r="B998" s="407"/>
      <c r="C998" s="407"/>
      <c r="D998" s="407"/>
      <c r="E998" s="407"/>
      <c r="F998" s="407"/>
      <c r="G998" s="407"/>
      <c r="H998" s="407"/>
      <c r="I998" s="407"/>
      <c r="J998" s="407"/>
      <c r="K998" s="407"/>
      <c r="L998" s="407"/>
      <c r="M998" s="605"/>
      <c r="N998" s="407"/>
      <c r="O998" s="407"/>
      <c r="P998" s="407"/>
      <c r="Q998" s="407"/>
      <c r="R998" s="407"/>
      <c r="S998" s="407"/>
      <c r="T998" s="407"/>
      <c r="U998" s="407"/>
      <c r="V998" s="407"/>
      <c r="W998" s="407"/>
      <c r="X998" s="407"/>
      <c r="Y998" s="407"/>
      <c r="Z998" s="407"/>
    </row>
    <row r="999" spans="1:26" ht="14.25" customHeight="1">
      <c r="A999" s="407"/>
      <c r="B999" s="407"/>
      <c r="C999" s="407"/>
      <c r="D999" s="407"/>
      <c r="E999" s="407"/>
      <c r="F999" s="407"/>
      <c r="G999" s="407"/>
      <c r="H999" s="407"/>
      <c r="I999" s="407"/>
      <c r="J999" s="407"/>
      <c r="K999" s="407"/>
      <c r="L999" s="407"/>
      <c r="M999" s="605"/>
      <c r="N999" s="407"/>
      <c r="O999" s="407"/>
      <c r="P999" s="407"/>
      <c r="Q999" s="407"/>
      <c r="R999" s="407"/>
      <c r="S999" s="407"/>
      <c r="T999" s="407"/>
      <c r="U999" s="407"/>
      <c r="V999" s="407"/>
      <c r="W999" s="407"/>
      <c r="X999" s="407"/>
      <c r="Y999" s="407"/>
      <c r="Z999" s="407"/>
    </row>
    <row r="1000" spans="1:26" ht="14.25" customHeight="1">
      <c r="A1000" s="407"/>
      <c r="B1000" s="407"/>
      <c r="C1000" s="407"/>
      <c r="D1000" s="407"/>
      <c r="E1000" s="407"/>
      <c r="F1000" s="407"/>
      <c r="G1000" s="407"/>
      <c r="H1000" s="407"/>
      <c r="I1000" s="407"/>
      <c r="J1000" s="407"/>
      <c r="K1000" s="407"/>
      <c r="L1000" s="407"/>
      <c r="M1000" s="605"/>
      <c r="N1000" s="407"/>
      <c r="O1000" s="407"/>
      <c r="P1000" s="407"/>
      <c r="Q1000" s="407"/>
      <c r="R1000" s="407"/>
      <c r="S1000" s="407"/>
      <c r="T1000" s="407"/>
      <c r="U1000" s="407"/>
      <c r="V1000" s="407"/>
      <c r="W1000" s="407"/>
      <c r="X1000" s="407"/>
      <c r="Y1000" s="407"/>
      <c r="Z1000" s="407"/>
    </row>
  </sheetData>
  <mergeCells count="19">
    <mergeCell ref="L2:L5"/>
    <mergeCell ref="M2:M5"/>
    <mergeCell ref="B7:B12"/>
    <mergeCell ref="M7:M12"/>
    <mergeCell ref="B14:B15"/>
    <mergeCell ref="C11:K11"/>
    <mergeCell ref="C12:K12"/>
    <mergeCell ref="L7:L12"/>
    <mergeCell ref="L14:L17"/>
    <mergeCell ref="M14:M22"/>
    <mergeCell ref="C16:K16"/>
    <mergeCell ref="C17:K17"/>
    <mergeCell ref="H18:K21"/>
    <mergeCell ref="D20:G21"/>
    <mergeCell ref="A18:A19"/>
    <mergeCell ref="B18:B19"/>
    <mergeCell ref="B20:B21"/>
    <mergeCell ref="A2:A17"/>
    <mergeCell ref="B2:B5"/>
  </mergeCells>
  <pageMargins left="0.23622047244094491" right="0.23622047244094491" top="0.82677165354330717" bottom="0.47244094488188981" header="0" footer="0"/>
  <pageSetup paperSize="9" fitToWidth="0" orientation="landscape"/>
  <headerFooter>
    <oddHeader>&amp;C&amp;"Aptos"&amp;10&amp;K000000 OFFICIAL&amp;1#_x000D_</oddHeader>
    <oddFooter>&amp;LYNAS6NA67CVJ-2065489706-1317&amp;C&amp;P / 000000_x000D_&amp;1#&amp;"Aptos"&amp;10&amp;K000000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U1000"/>
  <sheetViews>
    <sheetView topLeftCell="A8" zoomScale="60" zoomScaleNormal="60" workbookViewId="0">
      <selection activeCell="B50" sqref="B50:B56"/>
    </sheetView>
  </sheetViews>
  <sheetFormatPr defaultColWidth="12.625" defaultRowHeight="15" customHeight="1"/>
  <cols>
    <col min="1" max="1" width="24.5" customWidth="1"/>
    <col min="2" max="2" width="24" customWidth="1"/>
    <col min="3" max="3" width="33.5" customWidth="1"/>
    <col min="4" max="4" width="10" customWidth="1"/>
    <col min="5" max="5" width="22.5" customWidth="1"/>
    <col min="6" max="6" width="38" customWidth="1"/>
    <col min="7" max="7" width="3" hidden="1" customWidth="1"/>
    <col min="8" max="8" width="28" customWidth="1"/>
    <col min="9" max="9" width="37.5" customWidth="1"/>
    <col min="10" max="10" width="53" customWidth="1"/>
    <col min="11" max="21" width="8" customWidth="1"/>
    <col min="22" max="26" width="11.5" customWidth="1"/>
  </cols>
  <sheetData>
    <row r="1" spans="1:21" ht="17.25" customHeight="1">
      <c r="A1" s="1074" t="s">
        <v>950</v>
      </c>
      <c r="B1" s="1075"/>
      <c r="C1" s="986"/>
      <c r="D1" s="986"/>
      <c r="E1" s="986"/>
      <c r="F1" s="986"/>
      <c r="G1" s="986"/>
      <c r="H1" s="1076"/>
      <c r="I1" s="1076"/>
      <c r="J1" s="1076"/>
      <c r="K1" s="1076"/>
      <c r="L1" s="1076"/>
      <c r="M1" s="1076"/>
      <c r="N1" s="1076"/>
      <c r="O1" s="1076"/>
      <c r="P1" s="1076"/>
      <c r="Q1" s="1076"/>
      <c r="R1" s="1076"/>
      <c r="S1" s="1076"/>
      <c r="T1" s="1076"/>
      <c r="U1" s="1076"/>
    </row>
    <row r="2" spans="1:21" ht="12" customHeight="1">
      <c r="A2" s="1077"/>
      <c r="B2" s="1075"/>
      <c r="C2" s="1076"/>
      <c r="D2" s="1076"/>
      <c r="E2" s="1076"/>
      <c r="F2" s="1076"/>
      <c r="G2" s="1076"/>
      <c r="H2" s="1076"/>
      <c r="I2" s="1076"/>
      <c r="J2" s="1076"/>
      <c r="K2" s="1076"/>
      <c r="L2" s="1076"/>
      <c r="M2" s="1076"/>
      <c r="N2" s="1076"/>
      <c r="O2" s="1076"/>
      <c r="P2" s="1076"/>
      <c r="Q2" s="1076"/>
      <c r="R2" s="1076"/>
      <c r="S2" s="1076"/>
      <c r="T2" s="1076"/>
      <c r="U2" s="1076"/>
    </row>
    <row r="3" spans="1:21" ht="12" customHeight="1">
      <c r="A3" s="1077"/>
      <c r="B3" s="1075"/>
      <c r="C3" s="1076"/>
      <c r="D3" s="1076"/>
      <c r="E3" s="1076"/>
      <c r="F3" s="1076"/>
      <c r="G3" s="1076"/>
      <c r="H3" s="1076"/>
      <c r="I3" s="1076"/>
      <c r="J3" s="1076"/>
      <c r="K3" s="1076"/>
      <c r="L3" s="1076"/>
      <c r="M3" s="1076"/>
      <c r="N3" s="1076"/>
      <c r="O3" s="1076"/>
      <c r="P3" s="1076"/>
      <c r="Q3" s="1076"/>
      <c r="R3" s="1076"/>
      <c r="S3" s="1076"/>
      <c r="T3" s="1076"/>
      <c r="U3" s="1076"/>
    </row>
    <row r="4" spans="1:21" ht="12" customHeight="1">
      <c r="A4" s="606" t="s">
        <v>7</v>
      </c>
      <c r="B4" s="1078" t="s">
        <v>951</v>
      </c>
      <c r="C4" s="607"/>
      <c r="D4" s="607"/>
      <c r="E4" s="607"/>
      <c r="F4" s="608" t="s">
        <v>952</v>
      </c>
      <c r="G4" s="609" t="s">
        <v>953</v>
      </c>
      <c r="H4" s="610"/>
      <c r="I4" s="1076"/>
      <c r="J4" s="1076"/>
      <c r="K4" s="1076"/>
      <c r="L4" s="1076"/>
      <c r="M4" s="1076"/>
      <c r="N4" s="1076"/>
      <c r="O4" s="1076"/>
      <c r="P4" s="1076"/>
      <c r="Q4" s="1076"/>
      <c r="R4" s="1076"/>
      <c r="S4" s="1076"/>
      <c r="T4" s="1076"/>
      <c r="U4" s="1076"/>
    </row>
    <row r="5" spans="1:21" ht="12" customHeight="1">
      <c r="A5" s="611" t="s">
        <v>954</v>
      </c>
      <c r="B5" s="612" t="s">
        <v>258</v>
      </c>
      <c r="C5" s="1079"/>
      <c r="D5" s="1079"/>
      <c r="E5" s="613" t="s">
        <v>955</v>
      </c>
      <c r="F5" s="614" t="s">
        <v>956</v>
      </c>
      <c r="G5" s="614" t="s">
        <v>956</v>
      </c>
      <c r="H5" s="1080" t="s">
        <v>24</v>
      </c>
      <c r="I5" s="1080" t="s">
        <v>957</v>
      </c>
      <c r="J5" s="1076"/>
      <c r="K5" s="1076"/>
      <c r="L5" s="1076"/>
      <c r="M5" s="1076"/>
      <c r="N5" s="1076"/>
      <c r="O5" s="1076"/>
      <c r="P5" s="1076"/>
      <c r="Q5" s="1076"/>
      <c r="R5" s="1076"/>
      <c r="S5" s="1076"/>
      <c r="T5" s="1076"/>
      <c r="U5" s="1076"/>
    </row>
    <row r="6" spans="1:21" ht="36" customHeight="1">
      <c r="A6" s="1237" t="s">
        <v>958</v>
      </c>
      <c r="B6" s="1234" t="s">
        <v>959</v>
      </c>
      <c r="C6" s="1235" t="s">
        <v>960</v>
      </c>
      <c r="D6" s="1081" t="s">
        <v>246</v>
      </c>
      <c r="E6" s="615"/>
      <c r="F6" s="1082" t="s">
        <v>961</v>
      </c>
      <c r="G6" s="1083"/>
      <c r="H6" s="1238" t="s">
        <v>962</v>
      </c>
      <c r="I6" s="1239" t="s">
        <v>963</v>
      </c>
      <c r="J6" s="1076"/>
      <c r="K6" s="1076"/>
      <c r="L6" s="1076"/>
      <c r="M6" s="1076"/>
      <c r="N6" s="1076"/>
      <c r="O6" s="1076"/>
      <c r="P6" s="1076"/>
      <c r="Q6" s="1076"/>
      <c r="R6" s="1076"/>
      <c r="S6" s="1076"/>
      <c r="T6" s="1076"/>
      <c r="U6" s="1076"/>
    </row>
    <row r="7" spans="1:21" ht="12" hidden="1" customHeight="1">
      <c r="A7" s="1278"/>
      <c r="B7" s="1278"/>
      <c r="C7" s="1287"/>
      <c r="D7" s="1081" t="s">
        <v>825</v>
      </c>
      <c r="E7" s="1084">
        <v>0.26</v>
      </c>
      <c r="F7" s="616">
        <v>0.22</v>
      </c>
      <c r="G7" s="617" t="s">
        <v>167</v>
      </c>
      <c r="H7" s="1278"/>
      <c r="I7" s="1278"/>
      <c r="J7" s="1076"/>
      <c r="K7" s="1076"/>
      <c r="L7" s="1076"/>
      <c r="M7" s="1076"/>
      <c r="N7" s="1076"/>
      <c r="O7" s="1076"/>
      <c r="P7" s="1076"/>
      <c r="Q7" s="1076"/>
      <c r="R7" s="1076"/>
      <c r="S7" s="1076"/>
      <c r="T7" s="1076"/>
      <c r="U7" s="1076"/>
    </row>
    <row r="8" spans="1:21" ht="12" customHeight="1">
      <c r="A8" s="1278"/>
      <c r="B8" s="1279"/>
      <c r="C8" s="618"/>
      <c r="D8" s="618" t="s">
        <v>18</v>
      </c>
      <c r="E8" s="1240" t="s">
        <v>964</v>
      </c>
      <c r="F8" s="1276"/>
      <c r="H8" s="1278"/>
      <c r="I8" s="1278"/>
      <c r="J8" s="1076"/>
      <c r="K8" s="1076"/>
      <c r="L8" s="1076"/>
      <c r="M8" s="1076"/>
      <c r="N8" s="1076"/>
      <c r="O8" s="1076"/>
      <c r="P8" s="1076"/>
      <c r="Q8" s="1076"/>
      <c r="R8" s="1076"/>
      <c r="S8" s="1076"/>
      <c r="T8" s="1076"/>
      <c r="U8" s="1076"/>
    </row>
    <row r="9" spans="1:21" ht="12" customHeight="1">
      <c r="A9" s="1278"/>
      <c r="B9" s="619" t="s">
        <v>965</v>
      </c>
      <c r="C9" s="620"/>
      <c r="D9" s="621"/>
      <c r="E9" s="613" t="s">
        <v>955</v>
      </c>
      <c r="F9" s="614" t="s">
        <v>956</v>
      </c>
      <c r="G9" s="614" t="s">
        <v>956</v>
      </c>
      <c r="H9" s="1278"/>
      <c r="I9" s="1278"/>
      <c r="J9" s="1076"/>
      <c r="K9" s="1076"/>
      <c r="L9" s="1076"/>
      <c r="M9" s="1076"/>
      <c r="N9" s="1076"/>
      <c r="O9" s="1076"/>
      <c r="P9" s="1076"/>
      <c r="Q9" s="1076"/>
      <c r="R9" s="1076"/>
      <c r="S9" s="1076"/>
      <c r="T9" s="1076"/>
      <c r="U9" s="1076"/>
    </row>
    <row r="10" spans="1:21" ht="12" customHeight="1">
      <c r="A10" s="1278"/>
      <c r="B10" s="1234" t="s">
        <v>966</v>
      </c>
      <c r="C10" s="1235" t="s">
        <v>967</v>
      </c>
      <c r="D10" s="1081" t="s">
        <v>246</v>
      </c>
      <c r="E10" s="622"/>
      <c r="F10" s="622" t="s">
        <v>961</v>
      </c>
      <c r="G10" s="623"/>
      <c r="H10" s="1278"/>
      <c r="I10" s="1278"/>
      <c r="J10" s="1076"/>
      <c r="K10" s="1076"/>
      <c r="L10" s="1076"/>
      <c r="M10" s="1076"/>
      <c r="N10" s="1076"/>
      <c r="O10" s="1076"/>
      <c r="P10" s="1076"/>
      <c r="Q10" s="1076"/>
      <c r="R10" s="1076"/>
      <c r="S10" s="1076"/>
      <c r="T10" s="1076"/>
      <c r="U10" s="1076"/>
    </row>
    <row r="11" spans="1:21" ht="42.75" customHeight="1">
      <c r="A11" s="1278"/>
      <c r="B11" s="1278"/>
      <c r="C11" s="1287"/>
      <c r="D11" s="1081" t="s">
        <v>825</v>
      </c>
      <c r="E11" s="623">
        <v>0.22</v>
      </c>
      <c r="F11" s="624">
        <v>0.24</v>
      </c>
      <c r="G11" s="617" t="s">
        <v>167</v>
      </c>
      <c r="H11" s="1278"/>
      <c r="I11" s="1278"/>
      <c r="J11" s="1076"/>
      <c r="K11" s="1076"/>
      <c r="L11" s="1076"/>
      <c r="M11" s="1076"/>
      <c r="N11" s="1076"/>
      <c r="O11" s="1076"/>
      <c r="P11" s="1076"/>
      <c r="Q11" s="1076"/>
      <c r="R11" s="1076"/>
      <c r="S11" s="1076"/>
      <c r="T11" s="1076"/>
      <c r="U11" s="1076"/>
    </row>
    <row r="12" spans="1:21" ht="12" customHeight="1">
      <c r="A12" s="1279"/>
      <c r="B12" s="1279"/>
      <c r="C12" s="625"/>
      <c r="D12" s="625" t="s">
        <v>18</v>
      </c>
      <c r="E12" s="1240" t="s">
        <v>968</v>
      </c>
      <c r="F12" s="1276"/>
      <c r="H12" s="1279"/>
      <c r="I12" s="1278"/>
      <c r="J12" s="1076"/>
      <c r="K12" s="1076"/>
      <c r="L12" s="1076"/>
      <c r="M12" s="1076"/>
      <c r="N12" s="1076"/>
      <c r="O12" s="1076"/>
      <c r="P12" s="1076"/>
      <c r="Q12" s="1076"/>
      <c r="R12" s="1076"/>
      <c r="S12" s="1076"/>
      <c r="T12" s="1076"/>
      <c r="U12" s="1076"/>
    </row>
    <row r="13" spans="1:21" ht="12" customHeight="1">
      <c r="A13" s="611" t="s">
        <v>969</v>
      </c>
      <c r="B13" s="612" t="s">
        <v>970</v>
      </c>
      <c r="C13" s="1079"/>
      <c r="D13" s="1079"/>
      <c r="E13" s="613" t="s">
        <v>971</v>
      </c>
      <c r="F13" s="614" t="s">
        <v>956</v>
      </c>
      <c r="G13" s="614" t="s">
        <v>956</v>
      </c>
      <c r="H13" s="1085" t="s">
        <v>24</v>
      </c>
      <c r="I13" s="626" t="s">
        <v>972</v>
      </c>
      <c r="J13" s="1076"/>
      <c r="K13" s="1076"/>
      <c r="L13" s="1076"/>
      <c r="M13" s="1076"/>
      <c r="N13" s="1076"/>
      <c r="O13" s="1076"/>
      <c r="P13" s="1076"/>
      <c r="Q13" s="1076"/>
      <c r="R13" s="1076"/>
      <c r="S13" s="1076"/>
      <c r="T13" s="1076"/>
      <c r="U13" s="1076"/>
    </row>
    <row r="14" spans="1:21" ht="12" customHeight="1">
      <c r="A14" s="1237" t="s">
        <v>973</v>
      </c>
      <c r="B14" s="1234" t="s">
        <v>974</v>
      </c>
      <c r="C14" s="1232" t="s">
        <v>975</v>
      </c>
      <c r="D14" s="1081" t="s">
        <v>246</v>
      </c>
      <c r="E14" s="622"/>
      <c r="F14" s="622" t="s">
        <v>976</v>
      </c>
      <c r="G14" s="622"/>
      <c r="H14" s="1243" t="s">
        <v>977</v>
      </c>
      <c r="I14" s="1241"/>
      <c r="J14" s="1076"/>
      <c r="K14" s="1076"/>
      <c r="L14" s="1076"/>
      <c r="M14" s="1076"/>
      <c r="N14" s="1076"/>
      <c r="O14" s="1076"/>
      <c r="P14" s="1076"/>
      <c r="Q14" s="1076"/>
      <c r="R14" s="1076"/>
      <c r="S14" s="1076"/>
      <c r="T14" s="1076"/>
      <c r="U14" s="1076"/>
    </row>
    <row r="15" spans="1:21" ht="12" customHeight="1">
      <c r="A15" s="1278"/>
      <c r="B15" s="1278"/>
      <c r="C15" s="1288"/>
      <c r="D15" s="1081" t="s">
        <v>825</v>
      </c>
      <c r="E15" s="622">
        <v>0</v>
      </c>
      <c r="F15" s="627" t="s">
        <v>978</v>
      </c>
      <c r="G15" s="628" t="s">
        <v>979</v>
      </c>
      <c r="H15" s="1285"/>
      <c r="I15" s="1278"/>
      <c r="J15" s="1076"/>
      <c r="K15" s="1076"/>
      <c r="L15" s="1076"/>
      <c r="M15" s="1076"/>
      <c r="N15" s="1076"/>
      <c r="O15" s="1076"/>
      <c r="P15" s="1076"/>
      <c r="Q15" s="1076"/>
      <c r="R15" s="1076"/>
      <c r="S15" s="1076"/>
      <c r="T15" s="1076"/>
      <c r="U15" s="1076"/>
    </row>
    <row r="16" spans="1:21" ht="12" customHeight="1">
      <c r="A16" s="1278"/>
      <c r="B16" s="1278"/>
      <c r="C16" s="1232" t="s">
        <v>980</v>
      </c>
      <c r="D16" s="1081" t="s">
        <v>246</v>
      </c>
      <c r="E16" s="622"/>
      <c r="F16" s="629" t="s">
        <v>981</v>
      </c>
      <c r="G16" s="630"/>
      <c r="H16" s="1285"/>
      <c r="I16" s="1278"/>
      <c r="J16" s="1076"/>
      <c r="K16" s="1076"/>
      <c r="L16" s="1076"/>
      <c r="M16" s="1076"/>
      <c r="N16" s="1076"/>
      <c r="O16" s="1076"/>
      <c r="P16" s="1076"/>
      <c r="Q16" s="1076"/>
      <c r="R16" s="1076"/>
      <c r="S16" s="1076"/>
      <c r="T16" s="1076"/>
      <c r="U16" s="1076"/>
    </row>
    <row r="17" spans="1:21" ht="12" customHeight="1">
      <c r="A17" s="1278"/>
      <c r="B17" s="1278"/>
      <c r="C17" s="1288"/>
      <c r="D17" s="1081" t="s">
        <v>825</v>
      </c>
      <c r="E17" s="622">
        <v>0</v>
      </c>
      <c r="F17" s="627" t="s">
        <v>982</v>
      </c>
      <c r="G17" s="628" t="s">
        <v>983</v>
      </c>
      <c r="H17" s="1285"/>
      <c r="I17" s="1278"/>
      <c r="J17" s="1076"/>
      <c r="K17" s="1076"/>
      <c r="L17" s="1076"/>
      <c r="M17" s="1076"/>
      <c r="N17" s="1076"/>
      <c r="O17" s="1076"/>
      <c r="P17" s="1076"/>
      <c r="Q17" s="1076"/>
      <c r="R17" s="1076"/>
      <c r="S17" s="1076"/>
      <c r="T17" s="1076"/>
      <c r="U17" s="1076"/>
    </row>
    <row r="18" spans="1:21" ht="12" customHeight="1">
      <c r="A18" s="1278"/>
      <c r="B18" s="1278"/>
      <c r="C18" s="1232" t="s">
        <v>984</v>
      </c>
      <c r="D18" s="1081" t="s">
        <v>246</v>
      </c>
      <c r="E18" s="622"/>
      <c r="F18" s="629" t="s">
        <v>985</v>
      </c>
      <c r="G18" s="630"/>
      <c r="H18" s="1285"/>
      <c r="I18" s="1278"/>
      <c r="J18" s="1076"/>
      <c r="K18" s="1076"/>
      <c r="L18" s="1076"/>
      <c r="M18" s="1076"/>
      <c r="N18" s="1076"/>
      <c r="O18" s="1076"/>
      <c r="P18" s="1076"/>
      <c r="Q18" s="1076"/>
      <c r="R18" s="1076"/>
      <c r="S18" s="1076"/>
      <c r="T18" s="1076"/>
      <c r="U18" s="1076"/>
    </row>
    <row r="19" spans="1:21" ht="13.5" customHeight="1">
      <c r="A19" s="1278"/>
      <c r="B19" s="1278"/>
      <c r="C19" s="1288"/>
      <c r="D19" s="1081" t="s">
        <v>825</v>
      </c>
      <c r="E19" s="622">
        <v>0</v>
      </c>
      <c r="F19" s="627" t="s">
        <v>986</v>
      </c>
      <c r="G19" s="628" t="s">
        <v>987</v>
      </c>
      <c r="H19" s="1285"/>
      <c r="I19" s="1278"/>
      <c r="J19" s="1076"/>
      <c r="K19" s="1076"/>
      <c r="L19" s="1076"/>
      <c r="M19" s="1076"/>
      <c r="N19" s="1076"/>
      <c r="O19" s="1076"/>
      <c r="P19" s="1076"/>
      <c r="Q19" s="1076"/>
      <c r="R19" s="1076"/>
      <c r="S19" s="1076"/>
      <c r="T19" s="1076"/>
      <c r="U19" s="1076"/>
    </row>
    <row r="20" spans="1:21" ht="12" customHeight="1">
      <c r="A20" s="1279"/>
      <c r="B20" s="1279"/>
      <c r="C20" s="625"/>
      <c r="D20" s="625" t="s">
        <v>18</v>
      </c>
      <c r="E20" s="1240" t="s">
        <v>988</v>
      </c>
      <c r="F20" s="1276"/>
      <c r="H20" s="1285"/>
      <c r="I20" s="1278"/>
      <c r="J20" s="1076"/>
      <c r="K20" s="1076"/>
      <c r="L20" s="1076"/>
      <c r="M20" s="1076"/>
      <c r="N20" s="1076"/>
      <c r="O20" s="1076"/>
      <c r="P20" s="1076"/>
      <c r="Q20" s="1076"/>
      <c r="R20" s="1076"/>
      <c r="S20" s="1076"/>
      <c r="T20" s="1076"/>
      <c r="U20" s="1076"/>
    </row>
    <row r="21" spans="1:21" ht="12" customHeight="1">
      <c r="A21" s="611" t="s">
        <v>989</v>
      </c>
      <c r="B21" s="612" t="s">
        <v>990</v>
      </c>
      <c r="C21" s="1079"/>
      <c r="D21" s="1079"/>
      <c r="E21" s="613" t="s">
        <v>971</v>
      </c>
      <c r="F21" s="614" t="s">
        <v>956</v>
      </c>
      <c r="G21" s="614" t="s">
        <v>956</v>
      </c>
      <c r="H21" s="1285"/>
      <c r="I21" s="1278"/>
      <c r="J21" s="1076"/>
      <c r="K21" s="1076"/>
      <c r="L21" s="1076"/>
      <c r="M21" s="1076"/>
      <c r="N21" s="1076"/>
      <c r="O21" s="1076"/>
      <c r="P21" s="1076"/>
      <c r="Q21" s="1076"/>
      <c r="R21" s="1076"/>
      <c r="S21" s="1076"/>
      <c r="T21" s="1076"/>
      <c r="U21" s="1076"/>
    </row>
    <row r="22" spans="1:21" ht="12" customHeight="1">
      <c r="A22" s="1237" t="s">
        <v>790</v>
      </c>
      <c r="B22" s="1233" t="s">
        <v>991</v>
      </c>
      <c r="C22" s="1232" t="s">
        <v>992</v>
      </c>
      <c r="D22" s="1081" t="s">
        <v>246</v>
      </c>
      <c r="E22" s="631"/>
      <c r="F22" s="632" t="s">
        <v>993</v>
      </c>
      <c r="G22" s="632"/>
      <c r="H22" s="1285"/>
      <c r="I22" s="1278"/>
      <c r="J22" s="1076"/>
      <c r="K22" s="1076"/>
      <c r="L22" s="1076"/>
      <c r="M22" s="1076"/>
      <c r="N22" s="1076"/>
      <c r="O22" s="1076"/>
      <c r="P22" s="1076"/>
      <c r="Q22" s="1076"/>
      <c r="R22" s="1076"/>
      <c r="S22" s="1076"/>
      <c r="T22" s="1076"/>
      <c r="U22" s="1076"/>
    </row>
    <row r="23" spans="1:21" ht="12" customHeight="1">
      <c r="A23" s="1278"/>
      <c r="B23" s="1286"/>
      <c r="C23" s="1288"/>
      <c r="D23" s="1081" t="s">
        <v>825</v>
      </c>
      <c r="E23" s="633">
        <v>0</v>
      </c>
      <c r="F23" s="634" t="s">
        <v>994</v>
      </c>
      <c r="G23" s="635" t="s">
        <v>995</v>
      </c>
      <c r="H23" s="1285"/>
      <c r="I23" s="1278"/>
      <c r="J23" s="1076"/>
      <c r="K23" s="1076"/>
      <c r="L23" s="1076"/>
      <c r="M23" s="1076"/>
      <c r="N23" s="1076"/>
      <c r="O23" s="1076"/>
      <c r="P23" s="1076"/>
      <c r="Q23" s="1076"/>
      <c r="R23" s="1076"/>
      <c r="S23" s="1076"/>
      <c r="T23" s="1076"/>
      <c r="U23" s="1076"/>
    </row>
    <row r="24" spans="1:21" ht="12" customHeight="1">
      <c r="A24" s="1278"/>
      <c r="B24" s="1286"/>
      <c r="C24" s="1232" t="s">
        <v>996</v>
      </c>
      <c r="D24" s="1081" t="s">
        <v>246</v>
      </c>
      <c r="E24" s="633"/>
      <c r="F24" s="632" t="s">
        <v>997</v>
      </c>
      <c r="G24" s="632"/>
      <c r="H24" s="1285"/>
      <c r="I24" s="1278"/>
      <c r="J24" s="1076"/>
      <c r="K24" s="1076"/>
      <c r="L24" s="1076"/>
      <c r="M24" s="1076"/>
      <c r="N24" s="1076"/>
      <c r="O24" s="1076"/>
      <c r="P24" s="1076"/>
      <c r="Q24" s="1076"/>
      <c r="R24" s="1076"/>
      <c r="S24" s="1076"/>
      <c r="T24" s="1076"/>
      <c r="U24" s="1076"/>
    </row>
    <row r="25" spans="1:21" ht="12" customHeight="1">
      <c r="A25" s="1278"/>
      <c r="B25" s="1286"/>
      <c r="C25" s="1288"/>
      <c r="D25" s="1081" t="s">
        <v>825</v>
      </c>
      <c r="E25" s="633">
        <v>0</v>
      </c>
      <c r="F25" s="634" t="s">
        <v>998</v>
      </c>
      <c r="G25" s="635" t="s">
        <v>999</v>
      </c>
      <c r="H25" s="1285"/>
      <c r="I25" s="1278"/>
      <c r="J25" s="1076"/>
      <c r="K25" s="1076"/>
      <c r="L25" s="1076"/>
      <c r="M25" s="1076"/>
      <c r="N25" s="1076"/>
      <c r="O25" s="1076"/>
      <c r="P25" s="1076"/>
      <c r="Q25" s="1076"/>
      <c r="R25" s="1076"/>
      <c r="S25" s="1076"/>
      <c r="T25" s="1076"/>
      <c r="U25" s="1076"/>
    </row>
    <row r="26" spans="1:21" ht="12" customHeight="1">
      <c r="A26" s="1278"/>
      <c r="B26" s="1286"/>
      <c r="C26" s="1232" t="s">
        <v>1000</v>
      </c>
      <c r="D26" s="1081" t="s">
        <v>246</v>
      </c>
      <c r="E26" s="633"/>
      <c r="F26" s="636" t="s">
        <v>1001</v>
      </c>
      <c r="G26" s="636"/>
      <c r="H26" s="1285"/>
      <c r="I26" s="1278"/>
      <c r="J26" s="1076"/>
      <c r="K26" s="1076"/>
      <c r="L26" s="1076"/>
      <c r="M26" s="1076"/>
      <c r="N26" s="1076"/>
      <c r="O26" s="1076"/>
      <c r="P26" s="1076"/>
      <c r="Q26" s="1076"/>
      <c r="R26" s="1076"/>
      <c r="S26" s="1076"/>
      <c r="T26" s="1076"/>
      <c r="U26" s="1076"/>
    </row>
    <row r="27" spans="1:21" ht="13.5" customHeight="1">
      <c r="A27" s="1278"/>
      <c r="B27" s="1286"/>
      <c r="C27" s="1288"/>
      <c r="D27" s="1081" t="s">
        <v>825</v>
      </c>
      <c r="E27" s="633">
        <v>0</v>
      </c>
      <c r="F27" s="634" t="s">
        <v>1002</v>
      </c>
      <c r="G27" s="635" t="s">
        <v>1003</v>
      </c>
      <c r="H27" s="1285"/>
      <c r="I27" s="1278"/>
      <c r="J27" s="1076"/>
      <c r="K27" s="1076"/>
      <c r="L27" s="1076"/>
      <c r="M27" s="1076"/>
      <c r="N27" s="1076"/>
      <c r="O27" s="1076"/>
      <c r="P27" s="1076"/>
      <c r="Q27" s="1076"/>
      <c r="R27" s="1076"/>
      <c r="S27" s="1076"/>
      <c r="T27" s="1076"/>
      <c r="U27" s="1076"/>
    </row>
    <row r="28" spans="1:21" ht="12" customHeight="1">
      <c r="A28" s="1279"/>
      <c r="B28" s="1289"/>
      <c r="C28" s="637"/>
      <c r="D28" s="625" t="s">
        <v>18</v>
      </c>
      <c r="E28" s="1242" t="s">
        <v>1004</v>
      </c>
      <c r="F28" s="1276"/>
      <c r="H28" s="1285"/>
      <c r="I28" s="1279"/>
      <c r="J28" s="1076"/>
      <c r="K28" s="1076"/>
      <c r="L28" s="1076"/>
      <c r="M28" s="1076"/>
      <c r="N28" s="1076"/>
      <c r="O28" s="1076"/>
      <c r="P28" s="1076"/>
      <c r="Q28" s="1076"/>
      <c r="R28" s="1076"/>
      <c r="S28" s="1076"/>
      <c r="T28" s="1076"/>
      <c r="U28" s="1076"/>
    </row>
    <row r="29" spans="1:21" ht="28.5" customHeight="1">
      <c r="A29" s="611" t="s">
        <v>1005</v>
      </c>
      <c r="B29" s="612" t="s">
        <v>1006</v>
      </c>
      <c r="C29" s="1079"/>
      <c r="D29" s="1079"/>
      <c r="E29" s="613" t="s">
        <v>971</v>
      </c>
      <c r="F29" s="614" t="s">
        <v>956</v>
      </c>
      <c r="G29" s="614" t="s">
        <v>956</v>
      </c>
      <c r="H29" s="1085" t="s">
        <v>24</v>
      </c>
      <c r="I29" s="626" t="s">
        <v>972</v>
      </c>
      <c r="J29" s="1076"/>
      <c r="K29" s="1076"/>
      <c r="L29" s="1076"/>
      <c r="M29" s="1076"/>
      <c r="N29" s="1076"/>
      <c r="O29" s="1076"/>
      <c r="P29" s="1076"/>
      <c r="Q29" s="1076"/>
      <c r="R29" s="1076"/>
      <c r="S29" s="1076"/>
      <c r="T29" s="1076"/>
      <c r="U29" s="1076"/>
    </row>
    <row r="30" spans="1:21" ht="12" customHeight="1">
      <c r="A30" s="1237" t="s">
        <v>1007</v>
      </c>
      <c r="B30" s="1234" t="s">
        <v>1008</v>
      </c>
      <c r="C30" s="1235" t="s">
        <v>1009</v>
      </c>
      <c r="D30" s="1081" t="s">
        <v>246</v>
      </c>
      <c r="E30" s="638"/>
      <c r="F30" s="622">
        <v>0</v>
      </c>
      <c r="G30" s="622"/>
      <c r="H30" s="1243" t="s">
        <v>1010</v>
      </c>
      <c r="I30" s="1241"/>
      <c r="J30" s="1076"/>
      <c r="K30" s="1076"/>
      <c r="L30" s="1076"/>
      <c r="M30" s="1076"/>
      <c r="N30" s="1076"/>
      <c r="O30" s="1076"/>
      <c r="P30" s="1076"/>
      <c r="Q30" s="1076"/>
      <c r="R30" s="1076"/>
      <c r="S30" s="1076"/>
      <c r="T30" s="1076"/>
      <c r="U30" s="1076"/>
    </row>
    <row r="31" spans="1:21" ht="27" customHeight="1">
      <c r="A31" s="1278"/>
      <c r="B31" s="1278"/>
      <c r="C31" s="1287"/>
      <c r="D31" s="1081" t="s">
        <v>825</v>
      </c>
      <c r="E31" s="622">
        <v>0</v>
      </c>
      <c r="F31" s="627">
        <v>0</v>
      </c>
      <c r="G31" s="639" t="s">
        <v>1011</v>
      </c>
      <c r="H31" s="1285"/>
      <c r="I31" s="1278"/>
      <c r="J31" s="1076"/>
      <c r="K31" s="1076"/>
      <c r="L31" s="1076"/>
      <c r="M31" s="1076"/>
      <c r="N31" s="1076"/>
      <c r="O31" s="1076"/>
      <c r="P31" s="1076"/>
      <c r="Q31" s="1076"/>
      <c r="R31" s="1076"/>
      <c r="S31" s="1076"/>
      <c r="T31" s="1076"/>
      <c r="U31" s="1076"/>
    </row>
    <row r="32" spans="1:21" ht="18" customHeight="1">
      <c r="A32" s="1279"/>
      <c r="B32" s="1279"/>
      <c r="C32" s="625"/>
      <c r="D32" s="625" t="s">
        <v>18</v>
      </c>
      <c r="E32" s="1240" t="s">
        <v>1012</v>
      </c>
      <c r="F32" s="1276"/>
      <c r="H32" s="1285"/>
      <c r="I32" s="1279"/>
      <c r="J32" s="1076"/>
      <c r="K32" s="1076"/>
      <c r="L32" s="1076"/>
      <c r="M32" s="1076"/>
      <c r="N32" s="1076"/>
      <c r="O32" s="1076"/>
      <c r="P32" s="1076"/>
      <c r="Q32" s="1076"/>
      <c r="R32" s="1076"/>
      <c r="S32" s="1076"/>
      <c r="T32" s="1076"/>
      <c r="U32" s="1076"/>
    </row>
    <row r="33" spans="1:21" ht="18" customHeight="1">
      <c r="A33" s="611" t="s">
        <v>90</v>
      </c>
      <c r="B33" s="612" t="s">
        <v>91</v>
      </c>
      <c r="C33" s="1079"/>
      <c r="D33" s="1079"/>
      <c r="E33" s="613" t="s">
        <v>971</v>
      </c>
      <c r="F33" s="614" t="s">
        <v>956</v>
      </c>
      <c r="G33" s="614" t="s">
        <v>956</v>
      </c>
      <c r="H33" s="1085" t="s">
        <v>24</v>
      </c>
      <c r="I33" s="626" t="s">
        <v>972</v>
      </c>
      <c r="J33" s="1076"/>
      <c r="K33" s="1076"/>
      <c r="L33" s="1076"/>
      <c r="M33" s="1076"/>
      <c r="N33" s="1076"/>
      <c r="O33" s="1076"/>
      <c r="P33" s="1076"/>
      <c r="Q33" s="1076"/>
      <c r="R33" s="1076"/>
      <c r="S33" s="1076"/>
      <c r="T33" s="1076"/>
      <c r="U33" s="1076"/>
    </row>
    <row r="34" spans="1:21" ht="18" customHeight="1">
      <c r="A34" s="1231" t="s">
        <v>1013</v>
      </c>
      <c r="B34" s="1234" t="s">
        <v>1014</v>
      </c>
      <c r="C34" s="1232" t="s">
        <v>1015</v>
      </c>
      <c r="D34" s="1081" t="s">
        <v>246</v>
      </c>
      <c r="E34" s="622"/>
      <c r="F34" s="622" t="s">
        <v>1016</v>
      </c>
      <c r="G34" s="622"/>
      <c r="H34" s="1243" t="s">
        <v>1017</v>
      </c>
      <c r="I34" s="1245"/>
      <c r="J34" s="1076"/>
      <c r="K34" s="1076"/>
      <c r="L34" s="1076"/>
      <c r="M34" s="1076"/>
      <c r="N34" s="1076"/>
      <c r="O34" s="1076"/>
      <c r="P34" s="1076"/>
      <c r="Q34" s="1076"/>
      <c r="R34" s="1076"/>
      <c r="S34" s="1076"/>
      <c r="T34" s="1076"/>
      <c r="U34" s="1076"/>
    </row>
    <row r="35" spans="1:21" ht="18" customHeight="1">
      <c r="A35" s="1278"/>
      <c r="B35" s="1278"/>
      <c r="C35" s="1288"/>
      <c r="D35" s="1081" t="s">
        <v>825</v>
      </c>
      <c r="E35" s="622">
        <v>0</v>
      </c>
      <c r="F35" s="627" t="s">
        <v>1018</v>
      </c>
      <c r="G35" s="622" t="s">
        <v>1016</v>
      </c>
      <c r="H35" s="1285"/>
      <c r="I35" s="1278"/>
      <c r="J35" s="1076"/>
      <c r="K35" s="1076"/>
      <c r="L35" s="1076"/>
      <c r="M35" s="1076"/>
      <c r="N35" s="1076"/>
      <c r="O35" s="1076"/>
      <c r="P35" s="1076"/>
      <c r="Q35" s="1076"/>
      <c r="R35" s="1076"/>
      <c r="S35" s="1076"/>
      <c r="T35" s="1076"/>
      <c r="U35" s="1076"/>
    </row>
    <row r="36" spans="1:21" ht="18" customHeight="1">
      <c r="A36" s="1278"/>
      <c r="B36" s="1278"/>
      <c r="C36" s="1232" t="s">
        <v>1019</v>
      </c>
      <c r="D36" s="1081" t="s">
        <v>246</v>
      </c>
      <c r="E36" s="622"/>
      <c r="F36" s="622" t="s">
        <v>1020</v>
      </c>
      <c r="G36" s="622"/>
      <c r="H36" s="1285"/>
      <c r="I36" s="1278"/>
      <c r="J36" s="1076"/>
      <c r="K36" s="1076"/>
      <c r="L36" s="1076"/>
      <c r="M36" s="1076"/>
      <c r="N36" s="1076"/>
      <c r="O36" s="1076"/>
      <c r="P36" s="1076"/>
      <c r="Q36" s="1076"/>
      <c r="R36" s="1076"/>
      <c r="S36" s="1076"/>
      <c r="T36" s="1076"/>
      <c r="U36" s="1076"/>
    </row>
    <row r="37" spans="1:21" ht="18" customHeight="1">
      <c r="A37" s="1278"/>
      <c r="B37" s="1278"/>
      <c r="C37" s="1288"/>
      <c r="D37" s="1081" t="s">
        <v>825</v>
      </c>
      <c r="E37" s="622">
        <v>0</v>
      </c>
      <c r="F37" s="627" t="s">
        <v>1021</v>
      </c>
      <c r="G37" s="622" t="s">
        <v>1020</v>
      </c>
      <c r="H37" s="1285"/>
      <c r="I37" s="1278"/>
      <c r="J37" s="1076"/>
      <c r="K37" s="1076"/>
      <c r="L37" s="1076"/>
      <c r="M37" s="1076"/>
      <c r="N37" s="1076"/>
      <c r="O37" s="1076"/>
      <c r="P37" s="1076"/>
      <c r="Q37" s="1076"/>
      <c r="R37" s="1076"/>
      <c r="S37" s="1076"/>
      <c r="T37" s="1076"/>
      <c r="U37" s="1076"/>
    </row>
    <row r="38" spans="1:21" ht="13.5" customHeight="1">
      <c r="A38" s="1278"/>
      <c r="B38" s="1278"/>
      <c r="C38" s="1232" t="s">
        <v>1022</v>
      </c>
      <c r="D38" s="1081" t="s">
        <v>246</v>
      </c>
      <c r="E38" s="622"/>
      <c r="F38" s="629" t="s">
        <v>1023</v>
      </c>
      <c r="G38" s="629"/>
      <c r="H38" s="1285"/>
      <c r="I38" s="1278"/>
      <c r="J38" s="1076"/>
      <c r="K38" s="1076"/>
      <c r="L38" s="1076"/>
      <c r="M38" s="1076"/>
      <c r="N38" s="1076"/>
      <c r="O38" s="1076"/>
      <c r="P38" s="1076"/>
      <c r="Q38" s="1076"/>
      <c r="R38" s="1076"/>
      <c r="S38" s="1076"/>
      <c r="T38" s="1076"/>
      <c r="U38" s="1076"/>
    </row>
    <row r="39" spans="1:21" ht="85.5" customHeight="1">
      <c r="A39" s="1278"/>
      <c r="B39" s="1278"/>
      <c r="C39" s="1288"/>
      <c r="D39" s="1081" t="s">
        <v>825</v>
      </c>
      <c r="E39" s="622">
        <v>0</v>
      </c>
      <c r="F39" s="627" t="s">
        <v>1024</v>
      </c>
      <c r="G39" s="629" t="s">
        <v>1025</v>
      </c>
      <c r="H39" s="1285"/>
      <c r="I39" s="1278"/>
      <c r="J39" s="1076"/>
      <c r="K39" s="1076"/>
      <c r="L39" s="1076"/>
      <c r="M39" s="1076"/>
      <c r="N39" s="1076"/>
      <c r="O39" s="1076"/>
      <c r="P39" s="1076"/>
      <c r="Q39" s="1076"/>
      <c r="R39" s="1076"/>
      <c r="S39" s="1076"/>
      <c r="T39" s="1076"/>
      <c r="U39" s="1076"/>
    </row>
    <row r="40" spans="1:21" ht="18" customHeight="1">
      <c r="A40" s="1278"/>
      <c r="B40" s="1279"/>
      <c r="C40" s="640"/>
      <c r="D40" s="640" t="s">
        <v>18</v>
      </c>
      <c r="E40" s="1240" t="s">
        <v>1026</v>
      </c>
      <c r="F40" s="1276"/>
      <c r="H40" s="1285"/>
      <c r="I40" s="1278"/>
      <c r="J40" s="1076"/>
      <c r="K40" s="1076"/>
      <c r="L40" s="1076"/>
      <c r="M40" s="1076"/>
      <c r="N40" s="1076"/>
      <c r="O40" s="1076"/>
      <c r="P40" s="1076"/>
      <c r="Q40" s="1076"/>
      <c r="R40" s="1076"/>
      <c r="S40" s="1076"/>
      <c r="T40" s="1076"/>
      <c r="U40" s="1076"/>
    </row>
    <row r="41" spans="1:21" ht="18" customHeight="1">
      <c r="A41" s="1278"/>
      <c r="B41" s="612" t="s">
        <v>97</v>
      </c>
      <c r="C41" s="621"/>
      <c r="D41" s="621"/>
      <c r="E41" s="613" t="s">
        <v>971</v>
      </c>
      <c r="F41" s="614" t="s">
        <v>956</v>
      </c>
      <c r="G41" s="1086"/>
      <c r="H41" s="1285"/>
      <c r="I41" s="1278"/>
      <c r="J41" s="1076"/>
      <c r="K41" s="1076"/>
      <c r="L41" s="1076"/>
      <c r="M41" s="1076"/>
      <c r="N41" s="1076"/>
      <c r="O41" s="1076"/>
      <c r="P41" s="1076"/>
      <c r="Q41" s="1076"/>
      <c r="R41" s="1076"/>
      <c r="S41" s="1076"/>
      <c r="T41" s="1076"/>
      <c r="U41" s="1076"/>
    </row>
    <row r="42" spans="1:21" ht="18" customHeight="1">
      <c r="A42" s="1278"/>
      <c r="B42" s="1234" t="s">
        <v>1027</v>
      </c>
      <c r="C42" s="1235" t="s">
        <v>1028</v>
      </c>
      <c r="D42" s="1081" t="s">
        <v>246</v>
      </c>
      <c r="E42" s="615"/>
      <c r="F42" s="622">
        <v>1</v>
      </c>
      <c r="G42" s="1086"/>
      <c r="H42" s="1285"/>
      <c r="I42" s="1278"/>
      <c r="J42" s="1076"/>
      <c r="K42" s="1076"/>
      <c r="L42" s="1076"/>
      <c r="M42" s="1076"/>
      <c r="N42" s="1076"/>
      <c r="O42" s="1076"/>
      <c r="P42" s="1076"/>
      <c r="Q42" s="1076"/>
      <c r="R42" s="1076"/>
      <c r="S42" s="1076"/>
      <c r="T42" s="1076"/>
      <c r="U42" s="1076"/>
    </row>
    <row r="43" spans="1:21" ht="34.5" customHeight="1">
      <c r="A43" s="1278"/>
      <c r="B43" s="1278"/>
      <c r="C43" s="1287"/>
      <c r="D43" s="1081" t="s">
        <v>825</v>
      </c>
      <c r="E43" s="622">
        <v>0</v>
      </c>
      <c r="F43" s="641">
        <v>2</v>
      </c>
      <c r="G43" s="1086"/>
      <c r="H43" s="1285"/>
      <c r="I43" s="1278"/>
      <c r="J43" s="1076"/>
      <c r="K43" s="1076"/>
      <c r="L43" s="1076"/>
      <c r="M43" s="1076"/>
      <c r="N43" s="1076"/>
      <c r="O43" s="1076"/>
      <c r="P43" s="1076"/>
      <c r="Q43" s="1076"/>
      <c r="R43" s="1076"/>
      <c r="S43" s="1076"/>
      <c r="T43" s="1076"/>
      <c r="U43" s="1076"/>
    </row>
    <row r="44" spans="1:21" ht="18" customHeight="1">
      <c r="A44" s="1278"/>
      <c r="B44" s="1279"/>
      <c r="C44" s="618"/>
      <c r="D44" s="618" t="s">
        <v>18</v>
      </c>
      <c r="E44" s="1240" t="s">
        <v>1029</v>
      </c>
      <c r="F44" s="1276"/>
      <c r="G44" s="1086"/>
      <c r="H44" s="1285"/>
      <c r="I44" s="1278"/>
      <c r="J44" s="1076"/>
      <c r="K44" s="1076"/>
      <c r="L44" s="1076"/>
      <c r="M44" s="1076"/>
      <c r="N44" s="1076"/>
      <c r="O44" s="1076"/>
      <c r="P44" s="1076"/>
      <c r="Q44" s="1076"/>
      <c r="R44" s="1076"/>
      <c r="S44" s="1076"/>
      <c r="T44" s="1076"/>
      <c r="U44" s="1076"/>
    </row>
    <row r="45" spans="1:21" ht="18" customHeight="1">
      <c r="A45" s="1278"/>
      <c r="B45" s="612" t="s">
        <v>101</v>
      </c>
      <c r="C45" s="621"/>
      <c r="D45" s="621"/>
      <c r="E45" s="613" t="s">
        <v>971</v>
      </c>
      <c r="F45" s="614" t="s">
        <v>956</v>
      </c>
      <c r="G45" s="614" t="s">
        <v>956</v>
      </c>
      <c r="H45" s="1285"/>
      <c r="I45" s="1278"/>
      <c r="J45" s="1076"/>
      <c r="K45" s="1076"/>
      <c r="L45" s="1076"/>
      <c r="M45" s="1076"/>
      <c r="N45" s="1076"/>
      <c r="O45" s="1076"/>
      <c r="P45" s="1076"/>
      <c r="Q45" s="1076"/>
      <c r="R45" s="1076"/>
      <c r="S45" s="1076"/>
      <c r="T45" s="1076"/>
      <c r="U45" s="1076"/>
    </row>
    <row r="46" spans="1:21" ht="18" customHeight="1">
      <c r="A46" s="1278"/>
      <c r="B46" s="1234" t="s">
        <v>1030</v>
      </c>
      <c r="C46" s="1235" t="s">
        <v>1031</v>
      </c>
      <c r="D46" s="1081" t="s">
        <v>246</v>
      </c>
      <c r="E46" s="615"/>
      <c r="F46" s="622" t="s">
        <v>1032</v>
      </c>
      <c r="G46" s="622"/>
      <c r="H46" s="1285"/>
      <c r="I46" s="1278"/>
      <c r="J46" s="1076"/>
      <c r="K46" s="1076"/>
      <c r="L46" s="1076"/>
      <c r="M46" s="1076"/>
      <c r="N46" s="1076"/>
      <c r="O46" s="1076"/>
      <c r="P46" s="1076"/>
      <c r="Q46" s="1076"/>
      <c r="R46" s="1076"/>
      <c r="S46" s="1076"/>
      <c r="T46" s="1076"/>
      <c r="U46" s="1076"/>
    </row>
    <row r="47" spans="1:21" ht="43.5" customHeight="1">
      <c r="A47" s="1278"/>
      <c r="B47" s="1278"/>
      <c r="C47" s="1287"/>
      <c r="D47" s="1081" t="s">
        <v>825</v>
      </c>
      <c r="E47" s="622">
        <v>0</v>
      </c>
      <c r="F47" s="627" t="s">
        <v>1033</v>
      </c>
      <c r="G47" s="622">
        <v>0</v>
      </c>
      <c r="H47" s="1285"/>
      <c r="I47" s="1278"/>
      <c r="J47" s="1076"/>
      <c r="K47" s="1076"/>
      <c r="L47" s="1076"/>
      <c r="M47" s="1076"/>
      <c r="N47" s="1076"/>
      <c r="O47" s="1076"/>
      <c r="P47" s="1076"/>
      <c r="Q47" s="1076"/>
      <c r="R47" s="1076"/>
      <c r="S47" s="1076"/>
      <c r="T47" s="1076"/>
      <c r="U47" s="1076"/>
    </row>
    <row r="48" spans="1:21" ht="18" customHeight="1">
      <c r="A48" s="1278"/>
      <c r="B48" s="1279"/>
      <c r="C48" s="618"/>
      <c r="D48" s="618" t="s">
        <v>18</v>
      </c>
      <c r="E48" s="1240" t="s">
        <v>1034</v>
      </c>
      <c r="F48" s="1276"/>
      <c r="H48" s="1285"/>
      <c r="I48" s="1279"/>
      <c r="J48" s="1076"/>
      <c r="K48" s="1076"/>
      <c r="L48" s="1076"/>
      <c r="M48" s="1076"/>
      <c r="N48" s="1076"/>
      <c r="O48" s="1076"/>
      <c r="P48" s="1076"/>
      <c r="Q48" s="1076"/>
      <c r="R48" s="1076"/>
      <c r="S48" s="1076"/>
      <c r="T48" s="1076"/>
      <c r="U48" s="1076"/>
    </row>
    <row r="49" spans="1:21" ht="18" customHeight="1">
      <c r="A49" s="642" t="s">
        <v>111</v>
      </c>
      <c r="B49" s="612" t="s">
        <v>112</v>
      </c>
      <c r="C49" s="643"/>
      <c r="D49" s="643"/>
      <c r="E49" s="613" t="s">
        <v>971</v>
      </c>
      <c r="F49" s="614" t="s">
        <v>956</v>
      </c>
      <c r="G49" s="614" t="s">
        <v>956</v>
      </c>
      <c r="H49" s="1085" t="s">
        <v>24</v>
      </c>
      <c r="I49" s="626" t="s">
        <v>972</v>
      </c>
      <c r="J49" s="1076"/>
      <c r="K49" s="1076"/>
      <c r="L49" s="1076"/>
      <c r="M49" s="1076"/>
      <c r="N49" s="1076"/>
      <c r="O49" s="1076"/>
      <c r="P49" s="1076"/>
      <c r="Q49" s="1076"/>
      <c r="R49" s="1076"/>
      <c r="S49" s="1076"/>
      <c r="T49" s="1076"/>
      <c r="U49" s="1076"/>
    </row>
    <row r="50" spans="1:21" ht="18" customHeight="1">
      <c r="A50" s="1231" t="s">
        <v>1035</v>
      </c>
      <c r="B50" s="1236" t="s">
        <v>1036</v>
      </c>
      <c r="C50" s="1232" t="s">
        <v>1037</v>
      </c>
      <c r="D50" s="1081" t="s">
        <v>246</v>
      </c>
      <c r="E50" s="622"/>
      <c r="F50" s="1087" t="s">
        <v>1038</v>
      </c>
      <c r="G50" s="1087"/>
      <c r="H50" s="1244" t="s">
        <v>1039</v>
      </c>
      <c r="I50" s="1245"/>
      <c r="J50" s="1076"/>
      <c r="K50" s="1076"/>
      <c r="L50" s="1076"/>
      <c r="M50" s="1076"/>
      <c r="N50" s="1076"/>
      <c r="O50" s="1076"/>
      <c r="P50" s="1076"/>
      <c r="Q50" s="1076"/>
      <c r="R50" s="1076"/>
      <c r="S50" s="1076"/>
      <c r="T50" s="1076"/>
      <c r="U50" s="1076"/>
    </row>
    <row r="51" spans="1:21" ht="18" customHeight="1">
      <c r="A51" s="1278"/>
      <c r="B51" s="1286"/>
      <c r="C51" s="1288"/>
      <c r="D51" s="1081" t="s">
        <v>825</v>
      </c>
      <c r="E51" s="622">
        <v>0</v>
      </c>
      <c r="F51" s="1088" t="s">
        <v>1040</v>
      </c>
      <c r="G51" s="1087" t="s">
        <v>1041</v>
      </c>
      <c r="H51" s="1285"/>
      <c r="I51" s="1278"/>
      <c r="J51" s="1076"/>
      <c r="K51" s="1076"/>
      <c r="L51" s="1076"/>
      <c r="M51" s="1076"/>
      <c r="N51" s="1076"/>
      <c r="O51" s="1076"/>
      <c r="P51" s="1076"/>
      <c r="Q51" s="1076"/>
      <c r="R51" s="1076"/>
      <c r="S51" s="1076"/>
      <c r="T51" s="1076"/>
      <c r="U51" s="1076"/>
    </row>
    <row r="52" spans="1:21" ht="18" customHeight="1">
      <c r="A52" s="1278"/>
      <c r="B52" s="1286"/>
      <c r="C52" s="1232" t="s">
        <v>1042</v>
      </c>
      <c r="D52" s="1081" t="s">
        <v>246</v>
      </c>
      <c r="E52" s="622"/>
      <c r="F52" s="1087" t="s">
        <v>1043</v>
      </c>
      <c r="G52" s="1087"/>
      <c r="H52" s="1285"/>
      <c r="I52" s="1278"/>
      <c r="J52" s="1076"/>
      <c r="K52" s="1076"/>
      <c r="L52" s="1076"/>
      <c r="M52" s="1076"/>
      <c r="N52" s="1076"/>
      <c r="O52" s="1076"/>
      <c r="P52" s="1076"/>
      <c r="Q52" s="1076"/>
      <c r="R52" s="1076"/>
      <c r="S52" s="1076"/>
      <c r="T52" s="1076"/>
      <c r="U52" s="1076"/>
    </row>
    <row r="53" spans="1:21" ht="18" customHeight="1">
      <c r="A53" s="1278"/>
      <c r="B53" s="1286"/>
      <c r="C53" s="1288"/>
      <c r="D53" s="1081" t="s">
        <v>825</v>
      </c>
      <c r="E53" s="622">
        <v>0</v>
      </c>
      <c r="F53" s="1088" t="s">
        <v>1044</v>
      </c>
      <c r="G53" s="1087" t="s">
        <v>1045</v>
      </c>
      <c r="H53" s="1285"/>
      <c r="I53" s="1278"/>
      <c r="J53" s="1076"/>
      <c r="K53" s="1076"/>
      <c r="L53" s="1076"/>
      <c r="M53" s="1076"/>
      <c r="N53" s="1076"/>
      <c r="O53" s="1076"/>
      <c r="P53" s="1076"/>
      <c r="Q53" s="1076"/>
      <c r="R53" s="1076"/>
      <c r="S53" s="1076"/>
      <c r="T53" s="1076"/>
      <c r="U53" s="1076"/>
    </row>
    <row r="54" spans="1:21" ht="13.5" customHeight="1">
      <c r="A54" s="1278"/>
      <c r="B54" s="1286"/>
      <c r="C54" s="1232" t="s">
        <v>1046</v>
      </c>
      <c r="D54" s="1081" t="s">
        <v>246</v>
      </c>
      <c r="E54" s="622"/>
      <c r="F54" s="1087" t="s">
        <v>1047</v>
      </c>
      <c r="G54" s="1087"/>
      <c r="H54" s="1285"/>
      <c r="I54" s="1278"/>
      <c r="J54" s="1076"/>
      <c r="K54" s="1076"/>
      <c r="L54" s="1076"/>
      <c r="M54" s="1076"/>
      <c r="N54" s="1076"/>
      <c r="O54" s="1076"/>
      <c r="P54" s="1076"/>
      <c r="Q54" s="1076"/>
      <c r="R54" s="1076"/>
      <c r="S54" s="1076"/>
      <c r="T54" s="1076"/>
      <c r="U54" s="1076"/>
    </row>
    <row r="55" spans="1:21" ht="52.5" customHeight="1">
      <c r="A55" s="1278"/>
      <c r="B55" s="1286"/>
      <c r="C55" s="1288"/>
      <c r="D55" s="1081" t="s">
        <v>825</v>
      </c>
      <c r="E55" s="622">
        <v>0</v>
      </c>
      <c r="F55" s="1088" t="s">
        <v>1048</v>
      </c>
      <c r="G55" s="1087" t="s">
        <v>1049</v>
      </c>
      <c r="H55" s="1285"/>
      <c r="I55" s="1278"/>
      <c r="J55" s="1076"/>
      <c r="K55" s="1076"/>
      <c r="L55" s="1076"/>
      <c r="M55" s="1076"/>
      <c r="N55" s="1076"/>
      <c r="O55" s="1076"/>
      <c r="P55" s="1076"/>
      <c r="Q55" s="1076"/>
      <c r="R55" s="1076"/>
      <c r="S55" s="1076"/>
      <c r="T55" s="1076"/>
      <c r="U55" s="1076"/>
    </row>
    <row r="56" spans="1:21" ht="12" customHeight="1">
      <c r="A56" s="1279"/>
      <c r="B56" s="1289"/>
      <c r="C56" s="640"/>
      <c r="D56" s="640" t="s">
        <v>18</v>
      </c>
      <c r="E56" s="1240" t="s">
        <v>1050</v>
      </c>
      <c r="F56" s="1277"/>
      <c r="H56" s="1287"/>
      <c r="I56" s="1279"/>
      <c r="J56" s="1076"/>
      <c r="K56" s="1076"/>
      <c r="L56" s="1076"/>
      <c r="M56" s="1076"/>
      <c r="N56" s="1076"/>
      <c r="O56" s="1076"/>
      <c r="P56" s="1076"/>
      <c r="Q56" s="1076"/>
      <c r="R56" s="1076"/>
      <c r="S56" s="1076"/>
      <c r="T56" s="1076"/>
      <c r="U56" s="1076"/>
    </row>
    <row r="57" spans="1:21" ht="12" customHeight="1">
      <c r="A57" s="642" t="s">
        <v>124</v>
      </c>
      <c r="B57" s="612" t="s">
        <v>125</v>
      </c>
      <c r="C57" s="1079"/>
      <c r="D57" s="1079"/>
      <c r="E57" s="613" t="s">
        <v>971</v>
      </c>
      <c r="F57" s="614" t="s">
        <v>956</v>
      </c>
      <c r="G57" s="614" t="s">
        <v>956</v>
      </c>
      <c r="H57" s="1085" t="s">
        <v>24</v>
      </c>
      <c r="I57" s="626" t="s">
        <v>972</v>
      </c>
      <c r="J57" s="1076"/>
      <c r="K57" s="1076"/>
      <c r="L57" s="1076"/>
      <c r="M57" s="1076"/>
      <c r="N57" s="1076"/>
      <c r="O57" s="1076"/>
      <c r="P57" s="1076"/>
      <c r="Q57" s="1076"/>
      <c r="R57" s="1076"/>
      <c r="S57" s="1076"/>
      <c r="T57" s="1076"/>
      <c r="U57" s="1076"/>
    </row>
    <row r="58" spans="1:21" ht="12" customHeight="1">
      <c r="A58" s="1231" t="s">
        <v>1051</v>
      </c>
      <c r="B58" s="1236" t="s">
        <v>1052</v>
      </c>
      <c r="C58" s="1232" t="s">
        <v>1053</v>
      </c>
      <c r="D58" s="1081" t="s">
        <v>246</v>
      </c>
      <c r="E58" s="622"/>
      <c r="F58" s="1087">
        <v>1</v>
      </c>
      <c r="G58" s="1087"/>
      <c r="H58" s="1244" t="s">
        <v>1054</v>
      </c>
      <c r="I58" s="1234" t="s">
        <v>1055</v>
      </c>
      <c r="J58" s="1076"/>
      <c r="K58" s="1076"/>
      <c r="L58" s="1076"/>
      <c r="M58" s="1076"/>
      <c r="N58" s="1076"/>
      <c r="O58" s="1076"/>
      <c r="P58" s="1076"/>
      <c r="Q58" s="1076"/>
      <c r="R58" s="1076"/>
      <c r="S58" s="1076"/>
      <c r="T58" s="1076"/>
      <c r="U58" s="1076"/>
    </row>
    <row r="59" spans="1:21" ht="19.5" customHeight="1">
      <c r="A59" s="1278"/>
      <c r="B59" s="1286"/>
      <c r="C59" s="1288"/>
      <c r="D59" s="1081" t="s">
        <v>825</v>
      </c>
      <c r="E59" s="622">
        <v>0</v>
      </c>
      <c r="F59" s="1088">
        <v>1</v>
      </c>
      <c r="G59" s="1087">
        <v>0</v>
      </c>
      <c r="H59" s="1285"/>
      <c r="I59" s="1278"/>
      <c r="J59" s="1076"/>
      <c r="K59" s="1076"/>
      <c r="L59" s="1076"/>
      <c r="M59" s="1076"/>
      <c r="N59" s="1076"/>
      <c r="O59" s="1076"/>
      <c r="P59" s="1076"/>
      <c r="Q59" s="1076"/>
      <c r="R59" s="1076"/>
      <c r="S59" s="1076"/>
      <c r="T59" s="1076"/>
      <c r="U59" s="1076"/>
    </row>
    <row r="60" spans="1:21" ht="12" customHeight="1">
      <c r="A60" s="1278"/>
      <c r="B60" s="1289"/>
      <c r="C60" s="640"/>
      <c r="D60" s="640" t="s">
        <v>18</v>
      </c>
      <c r="E60" s="1240" t="s">
        <v>1056</v>
      </c>
      <c r="F60" s="1277"/>
      <c r="H60" s="1285"/>
      <c r="I60" s="1278"/>
      <c r="J60" s="1076"/>
      <c r="K60" s="1076"/>
      <c r="L60" s="1076"/>
      <c r="M60" s="1076"/>
      <c r="N60" s="1076"/>
      <c r="O60" s="1076"/>
      <c r="P60" s="1076"/>
      <c r="Q60" s="1076"/>
      <c r="R60" s="1076"/>
      <c r="S60" s="1076"/>
      <c r="T60" s="1076"/>
      <c r="U60" s="1076"/>
    </row>
    <row r="61" spans="1:21" ht="12" customHeight="1">
      <c r="A61" s="1278"/>
      <c r="B61" s="644" t="s">
        <v>131</v>
      </c>
      <c r="C61" s="621"/>
      <c r="D61" s="621"/>
      <c r="E61" s="613" t="s">
        <v>971</v>
      </c>
      <c r="F61" s="645" t="s">
        <v>956</v>
      </c>
      <c r="G61" s="614" t="s">
        <v>956</v>
      </c>
      <c r="H61" s="1285"/>
      <c r="I61" s="1278"/>
      <c r="J61" s="1076"/>
      <c r="K61" s="1076"/>
      <c r="L61" s="1076"/>
      <c r="M61" s="1076"/>
      <c r="N61" s="1076"/>
      <c r="O61" s="1076"/>
      <c r="P61" s="1076"/>
      <c r="Q61" s="1076"/>
      <c r="R61" s="1076"/>
      <c r="S61" s="1076"/>
      <c r="T61" s="1076"/>
      <c r="U61" s="1076"/>
    </row>
    <row r="62" spans="1:21" ht="12" customHeight="1">
      <c r="A62" s="1278"/>
      <c r="B62" s="1236" t="s">
        <v>1057</v>
      </c>
      <c r="C62" s="1235" t="s">
        <v>1058</v>
      </c>
      <c r="D62" s="1081" t="s">
        <v>246</v>
      </c>
      <c r="E62" s="622"/>
      <c r="F62" s="1087">
        <v>3</v>
      </c>
      <c r="G62" s="1087"/>
      <c r="H62" s="1285"/>
      <c r="I62" s="1278"/>
      <c r="J62" s="1076"/>
      <c r="K62" s="1076"/>
      <c r="L62" s="1076"/>
      <c r="M62" s="1076"/>
      <c r="N62" s="1076"/>
      <c r="O62" s="1076"/>
      <c r="P62" s="1076"/>
      <c r="Q62" s="1076"/>
      <c r="R62" s="1076"/>
      <c r="S62" s="1076"/>
      <c r="T62" s="1076"/>
      <c r="U62" s="1076"/>
    </row>
    <row r="63" spans="1:21" ht="12" customHeight="1">
      <c r="A63" s="1278"/>
      <c r="B63" s="1286"/>
      <c r="C63" s="1287"/>
      <c r="D63" s="1081" t="s">
        <v>825</v>
      </c>
      <c r="E63" s="622">
        <v>0</v>
      </c>
      <c r="F63" s="1088" t="s">
        <v>1059</v>
      </c>
      <c r="G63" s="1087">
        <v>1</v>
      </c>
      <c r="H63" s="1285"/>
      <c r="I63" s="1278"/>
      <c r="J63" s="1076"/>
      <c r="K63" s="1076"/>
      <c r="L63" s="1076"/>
      <c r="M63" s="1076"/>
      <c r="N63" s="1076"/>
      <c r="O63" s="1076"/>
      <c r="P63" s="1076"/>
      <c r="Q63" s="1076"/>
      <c r="R63" s="1076"/>
      <c r="S63" s="1076"/>
      <c r="T63" s="1076"/>
      <c r="U63" s="1076"/>
    </row>
    <row r="64" spans="1:21" ht="12" customHeight="1">
      <c r="A64" s="1279"/>
      <c r="B64" s="1289"/>
      <c r="C64" s="625"/>
      <c r="D64" s="625" t="s">
        <v>18</v>
      </c>
      <c r="E64" s="1240" t="s">
        <v>1060</v>
      </c>
      <c r="F64" s="1277"/>
      <c r="G64" s="646"/>
      <c r="H64" s="1287"/>
      <c r="I64" s="1279"/>
      <c r="J64" s="1076"/>
      <c r="K64" s="1076"/>
      <c r="L64" s="1076"/>
      <c r="M64" s="1076"/>
      <c r="N64" s="1076"/>
      <c r="O64" s="1076"/>
      <c r="P64" s="1076"/>
      <c r="Q64" s="1076"/>
      <c r="R64" s="1076"/>
      <c r="S64" s="1076"/>
      <c r="T64" s="1076"/>
      <c r="U64" s="1076"/>
    </row>
    <row r="65" spans="1:21" ht="12" customHeight="1">
      <c r="A65" s="1076"/>
      <c r="B65" s="1075"/>
      <c r="C65" s="1076"/>
      <c r="D65" s="1076"/>
      <c r="E65" s="1076"/>
      <c r="F65" s="1076"/>
      <c r="G65" s="1076"/>
      <c r="H65" s="1076"/>
      <c r="I65" s="1076"/>
      <c r="J65" s="1076"/>
      <c r="K65" s="1076"/>
      <c r="L65" s="1076"/>
      <c r="M65" s="1076"/>
      <c r="N65" s="1076"/>
      <c r="O65" s="1076"/>
      <c r="P65" s="1076"/>
      <c r="Q65" s="1076"/>
      <c r="R65" s="1076"/>
      <c r="S65" s="1076"/>
      <c r="T65" s="1076"/>
      <c r="U65" s="1076"/>
    </row>
    <row r="66" spans="1:21" ht="12" customHeight="1">
      <c r="A66" s="1076"/>
      <c r="B66" s="1075"/>
      <c r="C66" s="1076"/>
      <c r="D66" s="1076"/>
      <c r="E66" s="1076"/>
      <c r="F66" s="1076"/>
      <c r="G66" s="1076"/>
      <c r="H66" s="1076"/>
      <c r="I66" s="1076"/>
      <c r="J66" s="1076"/>
      <c r="K66" s="1076"/>
      <c r="L66" s="1076"/>
      <c r="M66" s="1076"/>
      <c r="N66" s="1076"/>
      <c r="O66" s="1076"/>
      <c r="P66" s="1076"/>
      <c r="Q66" s="1076"/>
      <c r="R66" s="1076"/>
      <c r="S66" s="1076"/>
      <c r="T66" s="1076"/>
      <c r="U66" s="1076"/>
    </row>
    <row r="67" spans="1:21" ht="317.25" customHeight="1">
      <c r="A67" s="1076"/>
      <c r="B67" s="1075"/>
      <c r="C67" s="1076"/>
      <c r="D67" s="1076"/>
      <c r="E67" s="1076"/>
      <c r="F67" s="1076"/>
      <c r="G67" s="1076"/>
      <c r="H67" s="1076"/>
      <c r="I67" s="1076"/>
      <c r="J67" s="1076"/>
      <c r="K67" s="1076"/>
      <c r="L67" s="1076"/>
      <c r="M67" s="1076"/>
      <c r="N67" s="1076"/>
      <c r="O67" s="1076"/>
      <c r="P67" s="1076"/>
      <c r="Q67" s="1076"/>
      <c r="R67" s="1076"/>
      <c r="S67" s="1076"/>
      <c r="T67" s="1076"/>
      <c r="U67" s="1076"/>
    </row>
    <row r="68" spans="1:21" ht="12" customHeight="1">
      <c r="A68" s="1089"/>
      <c r="B68" s="1075"/>
      <c r="C68" s="1076"/>
      <c r="D68" s="1076"/>
      <c r="E68" s="1076"/>
      <c r="F68" s="1076"/>
      <c r="G68" s="1076"/>
      <c r="H68" s="1076"/>
      <c r="I68" s="1076"/>
      <c r="J68" s="1076"/>
      <c r="K68" s="1076"/>
      <c r="L68" s="1076"/>
      <c r="M68" s="1076"/>
      <c r="N68" s="1076"/>
      <c r="O68" s="1076"/>
      <c r="P68" s="1076"/>
      <c r="Q68" s="1076"/>
      <c r="R68" s="1076"/>
      <c r="S68" s="1076"/>
      <c r="T68" s="1076"/>
      <c r="U68" s="1076"/>
    </row>
    <row r="69" spans="1:21" ht="12" customHeight="1">
      <c r="A69" s="1076"/>
      <c r="B69" s="1075"/>
      <c r="C69" s="1076"/>
      <c r="D69" s="1076"/>
      <c r="E69" s="1076"/>
      <c r="F69" s="1076"/>
      <c r="G69" s="1076"/>
      <c r="H69" s="1076"/>
      <c r="I69" s="1076"/>
      <c r="J69" s="1076"/>
      <c r="K69" s="1076"/>
      <c r="L69" s="1076"/>
      <c r="M69" s="1076"/>
      <c r="N69" s="1076"/>
      <c r="O69" s="1076"/>
      <c r="P69" s="1076"/>
      <c r="Q69" s="1076"/>
      <c r="R69" s="1076"/>
      <c r="S69" s="1076"/>
      <c r="T69" s="1076"/>
      <c r="U69" s="1076"/>
    </row>
    <row r="70" spans="1:21" ht="12" customHeight="1">
      <c r="A70" s="1076"/>
      <c r="C70" s="1076"/>
      <c r="D70" s="1076"/>
      <c r="E70" s="1076"/>
      <c r="F70" s="1076"/>
      <c r="G70" s="1076"/>
      <c r="H70" s="1076"/>
      <c r="I70" s="1076"/>
      <c r="J70" s="1076"/>
      <c r="K70" s="1076"/>
      <c r="L70" s="1076"/>
      <c r="M70" s="1076"/>
      <c r="N70" s="1076"/>
      <c r="O70" s="1076"/>
      <c r="P70" s="1076"/>
      <c r="Q70" s="1076"/>
      <c r="R70" s="1076"/>
      <c r="S70" s="1076"/>
      <c r="T70" s="1076"/>
      <c r="U70" s="1076"/>
    </row>
    <row r="71" spans="1:21" ht="12" customHeight="1">
      <c r="A71" s="1076"/>
      <c r="B71" s="1075"/>
      <c r="C71" s="1076"/>
      <c r="D71" s="1076"/>
      <c r="E71" s="1076"/>
      <c r="F71" s="1076"/>
      <c r="G71" s="1076"/>
      <c r="H71" s="1076"/>
      <c r="I71" s="1076"/>
      <c r="J71" s="1076"/>
      <c r="K71" s="1076"/>
      <c r="L71" s="1076"/>
      <c r="M71" s="1076"/>
      <c r="N71" s="1076"/>
      <c r="O71" s="1076"/>
      <c r="P71" s="1076"/>
      <c r="Q71" s="1076"/>
      <c r="R71" s="1076"/>
      <c r="S71" s="1076"/>
      <c r="T71" s="1076"/>
      <c r="U71" s="1076"/>
    </row>
    <row r="72" spans="1:21" ht="12" customHeight="1">
      <c r="A72" s="1076"/>
      <c r="B72" s="1075"/>
      <c r="C72" s="1076"/>
      <c r="D72" s="1076"/>
      <c r="E72" s="1076"/>
      <c r="F72" s="1076"/>
      <c r="G72" s="1076"/>
      <c r="H72" s="1076"/>
      <c r="I72" s="1076"/>
      <c r="J72" s="1076"/>
      <c r="K72" s="1076"/>
      <c r="L72" s="1076"/>
      <c r="M72" s="1076"/>
      <c r="N72" s="1076"/>
      <c r="O72" s="1076"/>
      <c r="P72" s="1076"/>
      <c r="Q72" s="1076"/>
      <c r="R72" s="1076"/>
      <c r="S72" s="1076"/>
      <c r="T72" s="1076"/>
      <c r="U72" s="1076"/>
    </row>
    <row r="73" spans="1:21" ht="12" customHeight="1">
      <c r="A73" s="1076"/>
      <c r="B73" s="1075"/>
      <c r="C73" s="1076"/>
      <c r="D73" s="1076"/>
      <c r="E73" s="1076"/>
      <c r="F73" s="1076"/>
      <c r="G73" s="1076"/>
      <c r="H73" s="1076"/>
      <c r="I73" s="1076"/>
      <c r="J73" s="1076"/>
      <c r="K73" s="1076"/>
      <c r="L73" s="1076"/>
      <c r="M73" s="1076"/>
      <c r="N73" s="1076"/>
      <c r="O73" s="1076"/>
      <c r="P73" s="1076"/>
      <c r="Q73" s="1076"/>
      <c r="R73" s="1076"/>
      <c r="S73" s="1076"/>
      <c r="T73" s="1076"/>
      <c r="U73" s="1076"/>
    </row>
    <row r="74" spans="1:21" ht="12" customHeight="1">
      <c r="A74" s="1076"/>
      <c r="B74" s="1075"/>
      <c r="C74" s="1076"/>
      <c r="D74" s="1076"/>
      <c r="E74" s="1076"/>
      <c r="F74" s="1076"/>
      <c r="G74" s="1076"/>
      <c r="H74" s="1076"/>
      <c r="I74" s="1076"/>
      <c r="J74" s="1076"/>
      <c r="K74" s="1076"/>
      <c r="L74" s="1076"/>
      <c r="M74" s="1076"/>
      <c r="N74" s="1076"/>
      <c r="O74" s="1076"/>
      <c r="P74" s="1076"/>
      <c r="Q74" s="1076"/>
      <c r="R74" s="1076"/>
      <c r="S74" s="1076"/>
      <c r="T74" s="1076"/>
      <c r="U74" s="1076"/>
    </row>
    <row r="75" spans="1:21" ht="12" customHeight="1">
      <c r="A75" s="1076"/>
      <c r="B75" s="1075"/>
      <c r="C75" s="1076"/>
      <c r="D75" s="1076"/>
      <c r="E75" s="1076"/>
      <c r="F75" s="1076"/>
      <c r="G75" s="1076"/>
      <c r="H75" s="1076"/>
      <c r="I75" s="1076"/>
      <c r="J75" s="1076"/>
      <c r="K75" s="1076"/>
      <c r="L75" s="1076"/>
      <c r="M75" s="1076"/>
      <c r="N75" s="1076"/>
      <c r="O75" s="1076"/>
      <c r="P75" s="1076"/>
      <c r="Q75" s="1076"/>
      <c r="R75" s="1076"/>
      <c r="S75" s="1076"/>
      <c r="T75" s="1076"/>
      <c r="U75" s="1076"/>
    </row>
    <row r="76" spans="1:21" ht="12" customHeight="1">
      <c r="A76" s="1076"/>
      <c r="B76" s="1075"/>
      <c r="C76" s="1076"/>
      <c r="D76" s="1076"/>
      <c r="E76" s="1076"/>
      <c r="F76" s="1076"/>
      <c r="G76" s="1076"/>
      <c r="H76" s="1076"/>
      <c r="I76" s="1076"/>
      <c r="J76" s="1076"/>
      <c r="K76" s="1076"/>
      <c r="L76" s="1076"/>
      <c r="M76" s="1076"/>
      <c r="N76" s="1076"/>
      <c r="O76" s="1076"/>
      <c r="P76" s="1076"/>
      <c r="Q76" s="1076"/>
      <c r="R76" s="1076"/>
      <c r="S76" s="1076"/>
      <c r="T76" s="1076"/>
      <c r="U76" s="1076"/>
    </row>
    <row r="77" spans="1:21" ht="12" customHeight="1">
      <c r="A77" s="1076"/>
      <c r="B77" s="1075"/>
      <c r="C77" s="1076"/>
      <c r="D77" s="1076"/>
      <c r="E77" s="1076"/>
      <c r="F77" s="1076"/>
      <c r="G77" s="1076"/>
      <c r="H77" s="1076"/>
      <c r="I77" s="1076"/>
      <c r="J77" s="1076"/>
      <c r="K77" s="1076"/>
      <c r="L77" s="1076"/>
      <c r="M77" s="1076"/>
      <c r="N77" s="1076"/>
      <c r="O77" s="1076"/>
      <c r="P77" s="1076"/>
      <c r="Q77" s="1076"/>
      <c r="R77" s="1076"/>
      <c r="S77" s="1076"/>
      <c r="T77" s="1076"/>
      <c r="U77" s="1076"/>
    </row>
    <row r="78" spans="1:21" ht="12" customHeight="1">
      <c r="A78" s="1076"/>
      <c r="B78" s="1075"/>
      <c r="C78" s="1076"/>
      <c r="D78" s="1076"/>
      <c r="E78" s="1076"/>
      <c r="F78" s="1076"/>
      <c r="G78" s="1076"/>
      <c r="H78" s="1076"/>
      <c r="I78" s="1076"/>
      <c r="J78" s="1076"/>
      <c r="K78" s="1076"/>
      <c r="L78" s="1076"/>
      <c r="M78" s="1076"/>
      <c r="N78" s="1076"/>
      <c r="O78" s="1076"/>
      <c r="P78" s="1076"/>
      <c r="Q78" s="1076"/>
      <c r="R78" s="1076"/>
      <c r="S78" s="1076"/>
      <c r="T78" s="1076"/>
      <c r="U78" s="1076"/>
    </row>
    <row r="79" spans="1:21" ht="12" customHeight="1">
      <c r="A79" s="1076"/>
      <c r="B79" s="1075"/>
      <c r="C79" s="1076"/>
      <c r="D79" s="1076"/>
      <c r="E79" s="1076"/>
      <c r="F79" s="1076"/>
      <c r="G79" s="1076"/>
      <c r="H79" s="1076"/>
      <c r="I79" s="1076"/>
      <c r="J79" s="1076"/>
      <c r="K79" s="1076"/>
      <c r="L79" s="1076"/>
      <c r="M79" s="1076"/>
      <c r="N79" s="1076"/>
      <c r="O79" s="1076"/>
      <c r="P79" s="1076"/>
      <c r="Q79" s="1076"/>
      <c r="R79" s="1076"/>
      <c r="S79" s="1076"/>
      <c r="T79" s="1076"/>
      <c r="U79" s="1076"/>
    </row>
    <row r="80" spans="1:21" ht="12" customHeight="1">
      <c r="A80" s="1076"/>
      <c r="B80" s="1075"/>
      <c r="C80" s="1076"/>
      <c r="D80" s="1076"/>
      <c r="E80" s="1076"/>
      <c r="F80" s="1076"/>
      <c r="G80" s="1076"/>
      <c r="H80" s="1076"/>
      <c r="I80" s="1076"/>
      <c r="J80" s="1076"/>
      <c r="K80" s="1076"/>
      <c r="L80" s="1076"/>
      <c r="M80" s="1076"/>
      <c r="N80" s="1076"/>
      <c r="O80" s="1076"/>
      <c r="P80" s="1076"/>
      <c r="Q80" s="1076"/>
      <c r="R80" s="1076"/>
      <c r="S80" s="1076"/>
      <c r="T80" s="1076"/>
      <c r="U80" s="1076"/>
    </row>
    <row r="81" spans="1:21" ht="12" customHeight="1">
      <c r="A81" s="1076"/>
      <c r="B81" s="1075"/>
      <c r="C81" s="1076"/>
      <c r="D81" s="1076"/>
      <c r="E81" s="1076"/>
      <c r="F81" s="1076"/>
      <c r="G81" s="1076"/>
      <c r="H81" s="1076"/>
      <c r="I81" s="1076"/>
      <c r="J81" s="1076"/>
      <c r="K81" s="1076"/>
      <c r="L81" s="1076"/>
      <c r="M81" s="1076"/>
      <c r="N81" s="1076"/>
      <c r="O81" s="1076"/>
      <c r="P81" s="1076"/>
      <c r="Q81" s="1076"/>
      <c r="R81" s="1076"/>
      <c r="S81" s="1076"/>
      <c r="T81" s="1076"/>
      <c r="U81" s="1076"/>
    </row>
    <row r="82" spans="1:21" ht="12" customHeight="1">
      <c r="A82" s="1076"/>
      <c r="B82" s="1075"/>
      <c r="C82" s="1076"/>
      <c r="D82" s="1076"/>
      <c r="E82" s="1076"/>
      <c r="F82" s="1076"/>
      <c r="G82" s="1076"/>
      <c r="H82" s="1076"/>
      <c r="I82" s="1076"/>
      <c r="J82" s="1076"/>
      <c r="K82" s="1076"/>
      <c r="L82" s="1076"/>
      <c r="M82" s="1076"/>
      <c r="N82" s="1076"/>
      <c r="O82" s="1076"/>
      <c r="P82" s="1076"/>
      <c r="Q82" s="1076"/>
      <c r="R82" s="1076"/>
      <c r="S82" s="1076"/>
      <c r="T82" s="1076"/>
      <c r="U82" s="1076"/>
    </row>
    <row r="83" spans="1:21" ht="12" customHeight="1">
      <c r="A83" s="1076"/>
      <c r="B83" s="1075"/>
      <c r="C83" s="1076"/>
      <c r="D83" s="1076"/>
      <c r="E83" s="1076"/>
      <c r="F83" s="1076"/>
      <c r="G83" s="1076"/>
      <c r="H83" s="1076"/>
      <c r="I83" s="1076"/>
      <c r="J83" s="1076"/>
      <c r="K83" s="1076"/>
      <c r="L83" s="1076"/>
      <c r="M83" s="1076"/>
      <c r="N83" s="1076"/>
      <c r="O83" s="1076"/>
      <c r="P83" s="1076"/>
      <c r="Q83" s="1076"/>
      <c r="R83" s="1076"/>
      <c r="S83" s="1076"/>
      <c r="T83" s="1076"/>
      <c r="U83" s="1076"/>
    </row>
    <row r="84" spans="1:21" ht="12" customHeight="1">
      <c r="A84" s="1076"/>
      <c r="B84" s="1075"/>
      <c r="C84" s="1076"/>
      <c r="D84" s="1076"/>
      <c r="E84" s="1076"/>
      <c r="F84" s="1076"/>
      <c r="G84" s="1076"/>
      <c r="H84" s="1076"/>
      <c r="I84" s="1076"/>
      <c r="J84" s="1076"/>
      <c r="K84" s="1076"/>
      <c r="L84" s="1076"/>
      <c r="M84" s="1076"/>
      <c r="N84" s="1076"/>
      <c r="O84" s="1076"/>
      <c r="P84" s="1076"/>
      <c r="Q84" s="1076"/>
      <c r="R84" s="1076"/>
      <c r="S84" s="1076"/>
      <c r="T84" s="1076"/>
      <c r="U84" s="1076"/>
    </row>
    <row r="85" spans="1:21" ht="12" customHeight="1">
      <c r="A85" s="1076"/>
      <c r="B85" s="1075"/>
      <c r="C85" s="1076"/>
      <c r="D85" s="1076"/>
      <c r="E85" s="1076"/>
      <c r="F85" s="1076"/>
      <c r="G85" s="1076"/>
      <c r="H85" s="1076"/>
      <c r="I85" s="1076"/>
      <c r="J85" s="1076"/>
      <c r="K85" s="1076"/>
      <c r="L85" s="1076"/>
      <c r="M85" s="1076"/>
      <c r="N85" s="1076"/>
      <c r="O85" s="1076"/>
      <c r="P85" s="1076"/>
      <c r="Q85" s="1076"/>
      <c r="R85" s="1076"/>
      <c r="S85" s="1076"/>
      <c r="T85" s="1076"/>
      <c r="U85" s="1076"/>
    </row>
    <row r="86" spans="1:21" ht="12" customHeight="1">
      <c r="A86" s="1076"/>
      <c r="B86" s="1075"/>
      <c r="C86" s="1076"/>
      <c r="D86" s="1076"/>
      <c r="E86" s="1076"/>
      <c r="F86" s="1076"/>
      <c r="G86" s="1076"/>
      <c r="H86" s="1076"/>
      <c r="I86" s="1076"/>
      <c r="J86" s="1076"/>
      <c r="K86" s="1076"/>
      <c r="L86" s="1076"/>
      <c r="M86" s="1076"/>
      <c r="N86" s="1076"/>
      <c r="O86" s="1076"/>
      <c r="P86" s="1076"/>
      <c r="Q86" s="1076"/>
      <c r="R86" s="1076"/>
      <c r="S86" s="1076"/>
      <c r="T86" s="1076"/>
      <c r="U86" s="1076"/>
    </row>
    <row r="87" spans="1:21" ht="12" customHeight="1">
      <c r="A87" s="1076"/>
      <c r="B87" s="1075"/>
      <c r="C87" s="1076"/>
      <c r="D87" s="1076"/>
      <c r="E87" s="1076"/>
      <c r="F87" s="1076"/>
      <c r="G87" s="1076"/>
      <c r="H87" s="1076"/>
      <c r="I87" s="1076"/>
      <c r="J87" s="1076"/>
      <c r="K87" s="1076"/>
      <c r="L87" s="1076"/>
      <c r="M87" s="1076"/>
      <c r="N87" s="1076"/>
      <c r="O87" s="1076"/>
      <c r="P87" s="1076"/>
      <c r="Q87" s="1076"/>
      <c r="R87" s="1076"/>
      <c r="S87" s="1076"/>
      <c r="T87" s="1076"/>
      <c r="U87" s="1076"/>
    </row>
    <row r="88" spans="1:21" ht="12" customHeight="1">
      <c r="A88" s="1076"/>
      <c r="B88" s="1075"/>
      <c r="C88" s="1076"/>
      <c r="D88" s="1076"/>
      <c r="E88" s="1076"/>
      <c r="F88" s="1076"/>
      <c r="G88" s="1076"/>
      <c r="H88" s="1076"/>
      <c r="I88" s="1076"/>
      <c r="J88" s="1076"/>
      <c r="K88" s="1076"/>
      <c r="L88" s="1076"/>
      <c r="M88" s="1076"/>
      <c r="N88" s="1076"/>
      <c r="O88" s="1076"/>
      <c r="P88" s="1076"/>
      <c r="Q88" s="1076"/>
      <c r="R88" s="1076"/>
      <c r="S88" s="1076"/>
      <c r="T88" s="1076"/>
      <c r="U88" s="1076"/>
    </row>
    <row r="89" spans="1:21" ht="12" customHeight="1">
      <c r="A89" s="1076"/>
      <c r="B89" s="1075"/>
      <c r="C89" s="1076"/>
      <c r="D89" s="1076"/>
      <c r="E89" s="1076"/>
      <c r="F89" s="1076"/>
      <c r="G89" s="1076"/>
      <c r="H89" s="1076"/>
      <c r="I89" s="1076"/>
      <c r="J89" s="1076"/>
      <c r="K89" s="1076"/>
      <c r="L89" s="1076"/>
      <c r="M89" s="1076"/>
      <c r="N89" s="1076"/>
      <c r="O89" s="1076"/>
      <c r="P89" s="1076"/>
      <c r="Q89" s="1076"/>
      <c r="R89" s="1076"/>
      <c r="S89" s="1076"/>
      <c r="T89" s="1076"/>
      <c r="U89" s="1076"/>
    </row>
    <row r="90" spans="1:21" ht="12" customHeight="1">
      <c r="A90" s="1076"/>
      <c r="B90" s="1075"/>
      <c r="C90" s="1076"/>
      <c r="D90" s="1076"/>
      <c r="E90" s="1076"/>
      <c r="F90" s="1076"/>
      <c r="G90" s="1076"/>
      <c r="H90" s="1076"/>
      <c r="I90" s="1076"/>
      <c r="J90" s="1076"/>
      <c r="K90" s="1076"/>
      <c r="L90" s="1076"/>
      <c r="M90" s="1076"/>
      <c r="N90" s="1076"/>
      <c r="O90" s="1076"/>
      <c r="P90" s="1076"/>
      <c r="Q90" s="1076"/>
      <c r="R90" s="1076"/>
      <c r="S90" s="1076"/>
      <c r="T90" s="1076"/>
      <c r="U90" s="1076"/>
    </row>
    <row r="91" spans="1:21" ht="12" customHeight="1">
      <c r="A91" s="1076"/>
      <c r="B91" s="1075"/>
      <c r="C91" s="1076"/>
      <c r="D91" s="1076"/>
      <c r="E91" s="1076"/>
      <c r="F91" s="1076"/>
      <c r="G91" s="1076"/>
      <c r="H91" s="1076"/>
      <c r="I91" s="1076"/>
      <c r="J91" s="1076"/>
      <c r="K91" s="1076"/>
      <c r="L91" s="1076"/>
      <c r="M91" s="1076"/>
      <c r="N91" s="1076"/>
      <c r="O91" s="1076"/>
      <c r="P91" s="1076"/>
      <c r="Q91" s="1076"/>
      <c r="R91" s="1076"/>
      <c r="S91" s="1076"/>
      <c r="T91" s="1076"/>
      <c r="U91" s="1076"/>
    </row>
    <row r="92" spans="1:21" ht="12" customHeight="1">
      <c r="A92" s="1076"/>
      <c r="B92" s="1075"/>
      <c r="C92" s="1076"/>
      <c r="D92" s="1076"/>
      <c r="E92" s="1076"/>
      <c r="F92" s="1076"/>
      <c r="G92" s="1076"/>
      <c r="H92" s="1076"/>
      <c r="I92" s="1076"/>
      <c r="J92" s="1076"/>
      <c r="K92" s="1076"/>
      <c r="L92" s="1076"/>
      <c r="M92" s="1076"/>
      <c r="N92" s="1076"/>
      <c r="O92" s="1076"/>
      <c r="P92" s="1076"/>
      <c r="Q92" s="1076"/>
      <c r="R92" s="1076"/>
      <c r="S92" s="1076"/>
      <c r="T92" s="1076"/>
      <c r="U92" s="1076"/>
    </row>
    <row r="93" spans="1:21" ht="12" customHeight="1">
      <c r="A93" s="1076"/>
      <c r="B93" s="1075"/>
      <c r="C93" s="1076"/>
      <c r="D93" s="1076"/>
      <c r="E93" s="1076"/>
      <c r="F93" s="1076"/>
      <c r="G93" s="1076"/>
      <c r="H93" s="1076"/>
      <c r="I93" s="1076"/>
      <c r="J93" s="1076"/>
      <c r="K93" s="1076"/>
      <c r="L93" s="1076"/>
      <c r="M93" s="1076"/>
      <c r="N93" s="1076"/>
      <c r="O93" s="1076"/>
      <c r="P93" s="1076"/>
      <c r="Q93" s="1076"/>
      <c r="R93" s="1076"/>
      <c r="S93" s="1076"/>
      <c r="T93" s="1076"/>
      <c r="U93" s="1076"/>
    </row>
    <row r="94" spans="1:21" ht="12" customHeight="1">
      <c r="A94" s="1076"/>
      <c r="B94" s="1075"/>
      <c r="C94" s="1076"/>
      <c r="D94" s="1076"/>
      <c r="E94" s="1076"/>
      <c r="F94" s="1076"/>
      <c r="G94" s="1076"/>
      <c r="H94" s="1076"/>
      <c r="I94" s="1076"/>
      <c r="J94" s="1076"/>
      <c r="K94" s="1076"/>
      <c r="L94" s="1076"/>
      <c r="M94" s="1076"/>
      <c r="N94" s="1076"/>
      <c r="O94" s="1076"/>
      <c r="P94" s="1076"/>
      <c r="Q94" s="1076"/>
      <c r="R94" s="1076"/>
      <c r="S94" s="1076"/>
      <c r="T94" s="1076"/>
      <c r="U94" s="1076"/>
    </row>
    <row r="95" spans="1:21" ht="12" customHeight="1">
      <c r="A95" s="1076"/>
      <c r="B95" s="1075"/>
      <c r="C95" s="1076"/>
      <c r="D95" s="1076"/>
      <c r="E95" s="1076"/>
      <c r="F95" s="1076"/>
      <c r="G95" s="1076"/>
      <c r="H95" s="1076"/>
      <c r="I95" s="1076"/>
      <c r="J95" s="1076"/>
      <c r="K95" s="1076"/>
      <c r="L95" s="1076"/>
      <c r="M95" s="1076"/>
      <c r="N95" s="1076"/>
      <c r="O95" s="1076"/>
      <c r="P95" s="1076"/>
      <c r="Q95" s="1076"/>
      <c r="R95" s="1076"/>
      <c r="S95" s="1076"/>
      <c r="T95" s="1076"/>
      <c r="U95" s="1076"/>
    </row>
    <row r="96" spans="1:21" ht="12" customHeight="1">
      <c r="A96" s="1076"/>
      <c r="B96" s="1075"/>
      <c r="C96" s="1076"/>
      <c r="D96" s="1076"/>
      <c r="E96" s="1076"/>
      <c r="F96" s="1076"/>
      <c r="G96" s="1076"/>
      <c r="H96" s="1076"/>
      <c r="I96" s="1076"/>
      <c r="J96" s="1076"/>
      <c r="K96" s="1076"/>
      <c r="L96" s="1076"/>
      <c r="M96" s="1076"/>
      <c r="N96" s="1076"/>
      <c r="O96" s="1076"/>
      <c r="P96" s="1076"/>
      <c r="Q96" s="1076"/>
      <c r="R96" s="1076"/>
      <c r="S96" s="1076"/>
      <c r="T96" s="1076"/>
      <c r="U96" s="1076"/>
    </row>
    <row r="97" spans="1:21" ht="12" customHeight="1">
      <c r="A97" s="1076"/>
      <c r="B97" s="1075"/>
      <c r="C97" s="1076"/>
      <c r="D97" s="1076"/>
      <c r="E97" s="1076"/>
      <c r="F97" s="1076"/>
      <c r="G97" s="1076"/>
      <c r="H97" s="1076"/>
      <c r="I97" s="1076"/>
      <c r="J97" s="1076"/>
      <c r="K97" s="1076"/>
      <c r="L97" s="1076"/>
      <c r="M97" s="1076"/>
      <c r="N97" s="1076"/>
      <c r="O97" s="1076"/>
      <c r="P97" s="1076"/>
      <c r="Q97" s="1076"/>
      <c r="R97" s="1076"/>
      <c r="S97" s="1076"/>
      <c r="T97" s="1076"/>
      <c r="U97" s="1076"/>
    </row>
    <row r="98" spans="1:21" ht="12" customHeight="1">
      <c r="A98" s="1076"/>
      <c r="B98" s="1075"/>
      <c r="C98" s="1076"/>
      <c r="D98" s="1076"/>
      <c r="E98" s="1076"/>
      <c r="F98" s="1076"/>
      <c r="G98" s="1076"/>
      <c r="H98" s="1076"/>
      <c r="I98" s="1076"/>
      <c r="J98" s="1076"/>
      <c r="K98" s="1076"/>
      <c r="L98" s="1076"/>
      <c r="M98" s="1076"/>
      <c r="N98" s="1076"/>
      <c r="O98" s="1076"/>
      <c r="P98" s="1076"/>
      <c r="Q98" s="1076"/>
      <c r="R98" s="1076"/>
      <c r="S98" s="1076"/>
      <c r="T98" s="1076"/>
      <c r="U98" s="1076"/>
    </row>
    <row r="99" spans="1:21" ht="12" customHeight="1">
      <c r="A99" s="1076"/>
      <c r="B99" s="1075"/>
      <c r="C99" s="1076"/>
      <c r="D99" s="1076"/>
      <c r="E99" s="1076"/>
      <c r="F99" s="1076"/>
      <c r="G99" s="1076"/>
      <c r="H99" s="1076"/>
      <c r="I99" s="1076"/>
      <c r="J99" s="1076"/>
      <c r="K99" s="1076"/>
      <c r="L99" s="1076"/>
      <c r="M99" s="1076"/>
      <c r="N99" s="1076"/>
      <c r="O99" s="1076"/>
      <c r="P99" s="1076"/>
      <c r="Q99" s="1076"/>
      <c r="R99" s="1076"/>
      <c r="S99" s="1076"/>
      <c r="T99" s="1076"/>
      <c r="U99" s="1076"/>
    </row>
    <row r="100" spans="1:21" ht="12" customHeight="1">
      <c r="A100" s="1076"/>
      <c r="B100" s="1075"/>
      <c r="C100" s="1076"/>
      <c r="D100" s="1076"/>
      <c r="E100" s="1076"/>
      <c r="F100" s="1076"/>
      <c r="G100" s="1076"/>
      <c r="H100" s="1076"/>
      <c r="I100" s="1076"/>
      <c r="J100" s="1076"/>
      <c r="K100" s="1076"/>
      <c r="L100" s="1076"/>
      <c r="M100" s="1076"/>
      <c r="N100" s="1076"/>
      <c r="O100" s="1076"/>
      <c r="P100" s="1076"/>
      <c r="Q100" s="1076"/>
      <c r="R100" s="1076"/>
      <c r="S100" s="1076"/>
      <c r="T100" s="1076"/>
      <c r="U100" s="1076"/>
    </row>
    <row r="101" spans="1:21" ht="12" customHeight="1">
      <c r="A101" s="1076"/>
      <c r="B101" s="1075"/>
      <c r="C101" s="1076"/>
      <c r="D101" s="1076"/>
      <c r="E101" s="1076"/>
      <c r="F101" s="1076"/>
      <c r="G101" s="1076"/>
      <c r="H101" s="1076"/>
      <c r="I101" s="1076"/>
      <c r="J101" s="1076"/>
      <c r="K101" s="1076"/>
      <c r="L101" s="1076"/>
      <c r="M101" s="1076"/>
      <c r="N101" s="1076"/>
      <c r="O101" s="1076"/>
      <c r="P101" s="1076"/>
      <c r="Q101" s="1076"/>
      <c r="R101" s="1076"/>
      <c r="S101" s="1076"/>
      <c r="T101" s="1076"/>
      <c r="U101" s="1076"/>
    </row>
    <row r="102" spans="1:21" ht="12" customHeight="1">
      <c r="A102" s="1076"/>
      <c r="B102" s="1075"/>
      <c r="C102" s="1076"/>
      <c r="D102" s="1076"/>
      <c r="E102" s="1076"/>
      <c r="F102" s="1076"/>
      <c r="G102" s="1076"/>
      <c r="H102" s="1076"/>
      <c r="I102" s="1076"/>
      <c r="J102" s="1076"/>
      <c r="K102" s="1076"/>
      <c r="L102" s="1076"/>
      <c r="M102" s="1076"/>
      <c r="N102" s="1076"/>
      <c r="O102" s="1076"/>
      <c r="P102" s="1076"/>
      <c r="Q102" s="1076"/>
      <c r="R102" s="1076"/>
      <c r="S102" s="1076"/>
      <c r="T102" s="1076"/>
      <c r="U102" s="1076"/>
    </row>
    <row r="103" spans="1:21" ht="12" customHeight="1">
      <c r="A103" s="1076"/>
      <c r="B103" s="1075"/>
      <c r="C103" s="1076"/>
      <c r="D103" s="1076"/>
      <c r="E103" s="1076"/>
      <c r="F103" s="1076"/>
      <c r="G103" s="1076"/>
      <c r="H103" s="1076"/>
      <c r="I103" s="1076"/>
      <c r="J103" s="1076"/>
      <c r="K103" s="1076"/>
      <c r="L103" s="1076"/>
      <c r="M103" s="1076"/>
      <c r="N103" s="1076"/>
      <c r="O103" s="1076"/>
      <c r="P103" s="1076"/>
      <c r="Q103" s="1076"/>
      <c r="R103" s="1076"/>
      <c r="S103" s="1076"/>
      <c r="T103" s="1076"/>
      <c r="U103" s="1076"/>
    </row>
    <row r="104" spans="1:21" ht="12" customHeight="1">
      <c r="A104" s="1076"/>
      <c r="B104" s="1075"/>
      <c r="C104" s="1076"/>
      <c r="D104" s="1076"/>
      <c r="E104" s="1076"/>
      <c r="F104" s="1076"/>
      <c r="G104" s="1076"/>
      <c r="H104" s="1076"/>
      <c r="I104" s="1076"/>
      <c r="J104" s="1076"/>
      <c r="K104" s="1076"/>
      <c r="L104" s="1076"/>
      <c r="M104" s="1076"/>
      <c r="N104" s="1076"/>
      <c r="O104" s="1076"/>
      <c r="P104" s="1076"/>
      <c r="Q104" s="1076"/>
      <c r="R104" s="1076"/>
      <c r="S104" s="1076"/>
      <c r="T104" s="1076"/>
      <c r="U104" s="1076"/>
    </row>
    <row r="105" spans="1:21" ht="12" customHeight="1">
      <c r="A105" s="1076"/>
      <c r="B105" s="1075"/>
      <c r="C105" s="1076"/>
      <c r="D105" s="1076"/>
      <c r="E105" s="1076"/>
      <c r="F105" s="1076"/>
      <c r="G105" s="1076"/>
      <c r="H105" s="1076"/>
      <c r="I105" s="1076"/>
      <c r="J105" s="1076"/>
      <c r="K105" s="1076"/>
      <c r="L105" s="1076"/>
      <c r="M105" s="1076"/>
      <c r="N105" s="1076"/>
      <c r="O105" s="1076"/>
      <c r="P105" s="1076"/>
      <c r="Q105" s="1076"/>
      <c r="R105" s="1076"/>
      <c r="S105" s="1076"/>
      <c r="T105" s="1076"/>
      <c r="U105" s="1076"/>
    </row>
    <row r="106" spans="1:21" ht="12" customHeight="1">
      <c r="A106" s="1076"/>
      <c r="B106" s="1075"/>
      <c r="C106" s="1076"/>
      <c r="D106" s="1076"/>
      <c r="E106" s="1076"/>
      <c r="F106" s="1076"/>
      <c r="G106" s="1076"/>
      <c r="H106" s="1076"/>
      <c r="I106" s="1076"/>
      <c r="J106" s="1076"/>
      <c r="K106" s="1076"/>
      <c r="L106" s="1076"/>
      <c r="M106" s="1076"/>
      <c r="N106" s="1076"/>
      <c r="O106" s="1076"/>
      <c r="P106" s="1076"/>
      <c r="Q106" s="1076"/>
      <c r="R106" s="1076"/>
      <c r="S106" s="1076"/>
      <c r="T106" s="1076"/>
      <c r="U106" s="1076"/>
    </row>
    <row r="107" spans="1:21" ht="12" customHeight="1">
      <c r="A107" s="1076"/>
      <c r="B107" s="1075"/>
      <c r="C107" s="1076"/>
      <c r="D107" s="1076"/>
      <c r="E107" s="1076"/>
      <c r="F107" s="1076"/>
      <c r="G107" s="1076"/>
      <c r="H107" s="1076"/>
      <c r="I107" s="1076"/>
      <c r="J107" s="1076"/>
      <c r="K107" s="1076"/>
      <c r="L107" s="1076"/>
      <c r="M107" s="1076"/>
      <c r="N107" s="1076"/>
      <c r="O107" s="1076"/>
      <c r="P107" s="1076"/>
      <c r="Q107" s="1076"/>
      <c r="R107" s="1076"/>
      <c r="S107" s="1076"/>
      <c r="T107" s="1076"/>
      <c r="U107" s="1076"/>
    </row>
    <row r="108" spans="1:21" ht="12" customHeight="1">
      <c r="A108" s="1076"/>
      <c r="B108" s="1075"/>
      <c r="C108" s="1076"/>
      <c r="D108" s="1076"/>
      <c r="E108" s="1076"/>
      <c r="F108" s="1076"/>
      <c r="G108" s="1076"/>
      <c r="H108" s="1076"/>
      <c r="I108" s="1076"/>
      <c r="J108" s="1076"/>
      <c r="K108" s="1076"/>
      <c r="L108" s="1076"/>
      <c r="M108" s="1076"/>
      <c r="N108" s="1076"/>
      <c r="O108" s="1076"/>
      <c r="P108" s="1076"/>
      <c r="Q108" s="1076"/>
      <c r="R108" s="1076"/>
      <c r="S108" s="1076"/>
      <c r="T108" s="1076"/>
      <c r="U108" s="1076"/>
    </row>
    <row r="109" spans="1:21" ht="12" customHeight="1">
      <c r="A109" s="1076"/>
      <c r="B109" s="1075"/>
      <c r="C109" s="1076"/>
      <c r="D109" s="1076"/>
      <c r="E109" s="1076"/>
      <c r="F109" s="1076"/>
      <c r="G109" s="1076"/>
      <c r="H109" s="1076"/>
      <c r="I109" s="1076"/>
      <c r="J109" s="1076"/>
      <c r="K109" s="1076"/>
      <c r="L109" s="1076"/>
      <c r="M109" s="1076"/>
      <c r="N109" s="1076"/>
      <c r="O109" s="1076"/>
      <c r="P109" s="1076"/>
      <c r="Q109" s="1076"/>
      <c r="R109" s="1076"/>
      <c r="S109" s="1076"/>
      <c r="T109" s="1076"/>
      <c r="U109" s="1076"/>
    </row>
    <row r="110" spans="1:21" ht="12" customHeight="1">
      <c r="A110" s="1076"/>
      <c r="B110" s="1075"/>
      <c r="C110" s="1076"/>
      <c r="D110" s="1076"/>
      <c r="E110" s="1076"/>
      <c r="F110" s="1076"/>
      <c r="G110" s="1076"/>
      <c r="H110" s="1076"/>
      <c r="I110" s="1076"/>
      <c r="J110" s="1076"/>
      <c r="K110" s="1076"/>
      <c r="L110" s="1076"/>
      <c r="M110" s="1076"/>
      <c r="N110" s="1076"/>
      <c r="O110" s="1076"/>
      <c r="P110" s="1076"/>
      <c r="Q110" s="1076"/>
      <c r="R110" s="1076"/>
      <c r="S110" s="1076"/>
      <c r="T110" s="1076"/>
      <c r="U110" s="1076"/>
    </row>
    <row r="111" spans="1:21" ht="12" customHeight="1">
      <c r="A111" s="1076"/>
      <c r="B111" s="1075"/>
      <c r="C111" s="1076"/>
      <c r="D111" s="1076"/>
      <c r="E111" s="1076"/>
      <c r="F111" s="1076"/>
      <c r="G111" s="1076"/>
      <c r="H111" s="1076"/>
      <c r="I111" s="1076"/>
      <c r="J111" s="1076"/>
      <c r="K111" s="1076"/>
      <c r="L111" s="1076"/>
      <c r="M111" s="1076"/>
      <c r="N111" s="1076"/>
      <c r="O111" s="1076"/>
      <c r="P111" s="1076"/>
      <c r="Q111" s="1076"/>
      <c r="R111" s="1076"/>
      <c r="S111" s="1076"/>
      <c r="T111" s="1076"/>
      <c r="U111" s="1076"/>
    </row>
    <row r="112" spans="1:21" ht="12" customHeight="1">
      <c r="A112" s="1076"/>
      <c r="B112" s="1075"/>
      <c r="C112" s="1076"/>
      <c r="D112" s="1076"/>
      <c r="E112" s="1076"/>
      <c r="F112" s="1076"/>
      <c r="G112" s="1076"/>
      <c r="H112" s="1076"/>
      <c r="I112" s="1076"/>
      <c r="J112" s="1076"/>
      <c r="K112" s="1076"/>
      <c r="L112" s="1076"/>
      <c r="M112" s="1076"/>
      <c r="N112" s="1076"/>
      <c r="O112" s="1076"/>
      <c r="P112" s="1076"/>
      <c r="Q112" s="1076"/>
      <c r="R112" s="1076"/>
      <c r="S112" s="1076"/>
      <c r="T112" s="1076"/>
      <c r="U112" s="1076"/>
    </row>
    <row r="113" spans="1:21" ht="12" customHeight="1">
      <c r="A113" s="1076"/>
      <c r="B113" s="1075"/>
      <c r="C113" s="1076"/>
      <c r="D113" s="1076"/>
      <c r="E113" s="1076"/>
      <c r="F113" s="1076"/>
      <c r="G113" s="1076"/>
      <c r="H113" s="1076"/>
      <c r="I113" s="1076"/>
      <c r="J113" s="1076"/>
      <c r="K113" s="1076"/>
      <c r="L113" s="1076"/>
      <c r="M113" s="1076"/>
      <c r="N113" s="1076"/>
      <c r="O113" s="1076"/>
      <c r="P113" s="1076"/>
      <c r="Q113" s="1076"/>
      <c r="R113" s="1076"/>
      <c r="S113" s="1076"/>
      <c r="T113" s="1076"/>
      <c r="U113" s="1076"/>
    </row>
    <row r="114" spans="1:21" ht="12" customHeight="1">
      <c r="A114" s="1076"/>
      <c r="B114" s="1075"/>
      <c r="C114" s="1076"/>
      <c r="D114" s="1076"/>
      <c r="E114" s="1076"/>
      <c r="F114" s="1076"/>
      <c r="G114" s="1076"/>
      <c r="H114" s="1076"/>
      <c r="I114" s="1076"/>
      <c r="J114" s="1076"/>
      <c r="K114" s="1076"/>
      <c r="L114" s="1076"/>
      <c r="M114" s="1076"/>
      <c r="N114" s="1076"/>
      <c r="O114" s="1076"/>
      <c r="P114" s="1076"/>
      <c r="Q114" s="1076"/>
      <c r="R114" s="1076"/>
      <c r="S114" s="1076"/>
      <c r="T114" s="1076"/>
      <c r="U114" s="1076"/>
    </row>
    <row r="115" spans="1:21" ht="12" customHeight="1">
      <c r="A115" s="1076"/>
      <c r="B115" s="1075"/>
      <c r="C115" s="1076"/>
      <c r="D115" s="1076"/>
      <c r="E115" s="1076"/>
      <c r="F115" s="1076"/>
      <c r="G115" s="1076"/>
      <c r="H115" s="1076"/>
      <c r="I115" s="1076"/>
      <c r="J115" s="1076"/>
      <c r="K115" s="1076"/>
      <c r="L115" s="1076"/>
      <c r="M115" s="1076"/>
      <c r="N115" s="1076"/>
      <c r="O115" s="1076"/>
      <c r="P115" s="1076"/>
      <c r="Q115" s="1076"/>
      <c r="R115" s="1076"/>
      <c r="S115" s="1076"/>
      <c r="T115" s="1076"/>
      <c r="U115" s="1076"/>
    </row>
    <row r="116" spans="1:21" ht="12" customHeight="1">
      <c r="A116" s="1076"/>
      <c r="B116" s="1075"/>
      <c r="C116" s="1076"/>
      <c r="D116" s="1076"/>
      <c r="E116" s="1076"/>
      <c r="F116" s="1076"/>
      <c r="G116" s="1076"/>
      <c r="H116" s="1076"/>
      <c r="I116" s="1076"/>
      <c r="J116" s="1076"/>
      <c r="K116" s="1076"/>
      <c r="L116" s="1076"/>
      <c r="M116" s="1076"/>
      <c r="N116" s="1076"/>
      <c r="O116" s="1076"/>
      <c r="P116" s="1076"/>
      <c r="Q116" s="1076"/>
      <c r="R116" s="1076"/>
      <c r="S116" s="1076"/>
      <c r="T116" s="1076"/>
      <c r="U116" s="1076"/>
    </row>
    <row r="117" spans="1:21" ht="12" customHeight="1">
      <c r="A117" s="1076"/>
      <c r="B117" s="1075"/>
      <c r="C117" s="1076"/>
      <c r="D117" s="1076"/>
      <c r="E117" s="1076"/>
      <c r="F117" s="1076"/>
      <c r="G117" s="1076"/>
      <c r="H117" s="1076"/>
      <c r="I117" s="1076"/>
      <c r="J117" s="1076"/>
      <c r="K117" s="1076"/>
      <c r="L117" s="1076"/>
      <c r="M117" s="1076"/>
      <c r="N117" s="1076"/>
      <c r="O117" s="1076"/>
      <c r="P117" s="1076"/>
      <c r="Q117" s="1076"/>
      <c r="R117" s="1076"/>
      <c r="S117" s="1076"/>
      <c r="T117" s="1076"/>
      <c r="U117" s="1076"/>
    </row>
    <row r="118" spans="1:21" ht="12" customHeight="1">
      <c r="A118" s="1076"/>
      <c r="B118" s="1075"/>
      <c r="C118" s="1076"/>
      <c r="D118" s="1076"/>
      <c r="E118" s="1076"/>
      <c r="F118" s="1076"/>
      <c r="G118" s="1076"/>
      <c r="H118" s="1076"/>
      <c r="I118" s="1076"/>
      <c r="J118" s="1076"/>
      <c r="K118" s="1076"/>
      <c r="L118" s="1076"/>
      <c r="M118" s="1076"/>
      <c r="N118" s="1076"/>
      <c r="O118" s="1076"/>
      <c r="P118" s="1076"/>
      <c r="Q118" s="1076"/>
      <c r="R118" s="1076"/>
      <c r="S118" s="1076"/>
      <c r="T118" s="1076"/>
      <c r="U118" s="1076"/>
    </row>
    <row r="119" spans="1:21" ht="12" customHeight="1">
      <c r="A119" s="1076"/>
      <c r="B119" s="1075"/>
      <c r="C119" s="1076"/>
      <c r="D119" s="1076"/>
      <c r="E119" s="1076"/>
      <c r="F119" s="1076"/>
      <c r="G119" s="1076"/>
      <c r="H119" s="1076"/>
      <c r="I119" s="1076"/>
      <c r="J119" s="1076"/>
      <c r="K119" s="1076"/>
      <c r="L119" s="1076"/>
      <c r="M119" s="1076"/>
      <c r="N119" s="1076"/>
      <c r="O119" s="1076"/>
      <c r="P119" s="1076"/>
      <c r="Q119" s="1076"/>
      <c r="R119" s="1076"/>
      <c r="S119" s="1076"/>
      <c r="T119" s="1076"/>
      <c r="U119" s="1076"/>
    </row>
    <row r="120" spans="1:21" ht="12" customHeight="1">
      <c r="A120" s="1076"/>
      <c r="B120" s="1075"/>
      <c r="C120" s="1076"/>
      <c r="D120" s="1076"/>
      <c r="E120" s="1076"/>
      <c r="F120" s="1076"/>
      <c r="G120" s="1076"/>
      <c r="H120" s="1076"/>
      <c r="I120" s="1076"/>
      <c r="J120" s="1076"/>
      <c r="K120" s="1076"/>
      <c r="L120" s="1076"/>
      <c r="M120" s="1076"/>
      <c r="N120" s="1076"/>
      <c r="O120" s="1076"/>
      <c r="P120" s="1076"/>
      <c r="Q120" s="1076"/>
      <c r="R120" s="1076"/>
      <c r="S120" s="1076"/>
      <c r="T120" s="1076"/>
      <c r="U120" s="1076"/>
    </row>
    <row r="121" spans="1:21" ht="12" customHeight="1">
      <c r="A121" s="1076"/>
      <c r="B121" s="1075"/>
      <c r="C121" s="1076"/>
      <c r="D121" s="1076"/>
      <c r="E121" s="1076"/>
      <c r="F121" s="1076"/>
      <c r="G121" s="1076"/>
      <c r="H121" s="1076"/>
      <c r="I121" s="1076"/>
      <c r="J121" s="1076"/>
      <c r="K121" s="1076"/>
      <c r="L121" s="1076"/>
      <c r="M121" s="1076"/>
      <c r="N121" s="1076"/>
      <c r="O121" s="1076"/>
      <c r="P121" s="1076"/>
      <c r="Q121" s="1076"/>
      <c r="R121" s="1076"/>
      <c r="S121" s="1076"/>
      <c r="T121" s="1076"/>
      <c r="U121" s="1076"/>
    </row>
    <row r="122" spans="1:21" ht="12" customHeight="1">
      <c r="A122" s="1076"/>
      <c r="B122" s="1075"/>
      <c r="C122" s="1076"/>
      <c r="D122" s="1076"/>
      <c r="E122" s="1076"/>
      <c r="F122" s="1076"/>
      <c r="G122" s="1076"/>
      <c r="H122" s="1076"/>
      <c r="I122" s="1076"/>
      <c r="J122" s="1076"/>
      <c r="K122" s="1076"/>
      <c r="L122" s="1076"/>
      <c r="M122" s="1076"/>
      <c r="N122" s="1076"/>
      <c r="O122" s="1076"/>
      <c r="P122" s="1076"/>
      <c r="Q122" s="1076"/>
      <c r="R122" s="1076"/>
      <c r="S122" s="1076"/>
      <c r="T122" s="1076"/>
      <c r="U122" s="1076"/>
    </row>
    <row r="123" spans="1:21" ht="12" customHeight="1">
      <c r="A123" s="1076"/>
      <c r="B123" s="1075"/>
      <c r="C123" s="1076"/>
      <c r="D123" s="1076"/>
      <c r="E123" s="1076"/>
      <c r="F123" s="1076"/>
      <c r="G123" s="1076"/>
      <c r="H123" s="1076"/>
      <c r="I123" s="1076"/>
      <c r="J123" s="1076"/>
      <c r="K123" s="1076"/>
      <c r="L123" s="1076"/>
      <c r="M123" s="1076"/>
      <c r="N123" s="1076"/>
      <c r="O123" s="1076"/>
      <c r="P123" s="1076"/>
      <c r="Q123" s="1076"/>
      <c r="R123" s="1076"/>
      <c r="S123" s="1076"/>
      <c r="T123" s="1076"/>
      <c r="U123" s="1076"/>
    </row>
    <row r="124" spans="1:21" ht="12" customHeight="1">
      <c r="A124" s="1076"/>
      <c r="B124" s="1075"/>
      <c r="C124" s="1076"/>
      <c r="D124" s="1076"/>
      <c r="E124" s="1076"/>
      <c r="F124" s="1076"/>
      <c r="G124" s="1076"/>
      <c r="H124" s="1076"/>
      <c r="I124" s="1076"/>
      <c r="J124" s="1076"/>
      <c r="K124" s="1076"/>
      <c r="L124" s="1076"/>
      <c r="M124" s="1076"/>
      <c r="N124" s="1076"/>
      <c r="O124" s="1076"/>
      <c r="P124" s="1076"/>
      <c r="Q124" s="1076"/>
      <c r="R124" s="1076"/>
      <c r="S124" s="1076"/>
      <c r="T124" s="1076"/>
      <c r="U124" s="1076"/>
    </row>
    <row r="125" spans="1:21" ht="12" customHeight="1">
      <c r="A125" s="1076"/>
      <c r="B125" s="1075"/>
      <c r="C125" s="1076"/>
      <c r="D125" s="1076"/>
      <c r="E125" s="1076"/>
      <c r="F125" s="1076"/>
      <c r="G125" s="1076"/>
      <c r="H125" s="1076"/>
      <c r="I125" s="1076"/>
      <c r="J125" s="1076"/>
      <c r="K125" s="1076"/>
      <c r="L125" s="1076"/>
      <c r="M125" s="1076"/>
      <c r="N125" s="1076"/>
      <c r="O125" s="1076"/>
      <c r="P125" s="1076"/>
      <c r="Q125" s="1076"/>
      <c r="R125" s="1076"/>
      <c r="S125" s="1076"/>
      <c r="T125" s="1076"/>
      <c r="U125" s="1076"/>
    </row>
    <row r="126" spans="1:21" ht="12" customHeight="1">
      <c r="A126" s="1076"/>
      <c r="B126" s="1075"/>
      <c r="C126" s="1076"/>
      <c r="D126" s="1076"/>
      <c r="E126" s="1076"/>
      <c r="F126" s="1076"/>
      <c r="G126" s="1076"/>
      <c r="H126" s="1076"/>
      <c r="I126" s="1076"/>
      <c r="J126" s="1076"/>
      <c r="K126" s="1076"/>
      <c r="L126" s="1076"/>
      <c r="M126" s="1076"/>
      <c r="N126" s="1076"/>
      <c r="O126" s="1076"/>
      <c r="P126" s="1076"/>
      <c r="Q126" s="1076"/>
      <c r="R126" s="1076"/>
      <c r="S126" s="1076"/>
      <c r="T126" s="1076"/>
      <c r="U126" s="1076"/>
    </row>
    <row r="127" spans="1:21" ht="12" customHeight="1">
      <c r="A127" s="1076"/>
      <c r="B127" s="1075"/>
      <c r="C127" s="1076"/>
      <c r="D127" s="1076"/>
      <c r="E127" s="1076"/>
      <c r="F127" s="1076"/>
      <c r="G127" s="1076"/>
      <c r="H127" s="1076"/>
      <c r="I127" s="1076"/>
      <c r="J127" s="1076"/>
      <c r="K127" s="1076"/>
      <c r="L127" s="1076"/>
      <c r="M127" s="1076"/>
      <c r="N127" s="1076"/>
      <c r="O127" s="1076"/>
      <c r="P127" s="1076"/>
      <c r="Q127" s="1076"/>
      <c r="R127" s="1076"/>
      <c r="S127" s="1076"/>
      <c r="T127" s="1076"/>
      <c r="U127" s="1076"/>
    </row>
    <row r="128" spans="1:21" ht="12" customHeight="1">
      <c r="A128" s="1076"/>
      <c r="B128" s="1075"/>
      <c r="C128" s="1076"/>
      <c r="D128" s="1076"/>
      <c r="E128" s="1076"/>
      <c r="F128" s="1076"/>
      <c r="G128" s="1076"/>
      <c r="H128" s="1076"/>
      <c r="I128" s="1076"/>
      <c r="J128" s="1076"/>
      <c r="K128" s="1076"/>
      <c r="L128" s="1076"/>
      <c r="M128" s="1076"/>
      <c r="N128" s="1076"/>
      <c r="O128" s="1076"/>
      <c r="P128" s="1076"/>
      <c r="Q128" s="1076"/>
      <c r="R128" s="1076"/>
      <c r="S128" s="1076"/>
      <c r="T128" s="1076"/>
      <c r="U128" s="1076"/>
    </row>
    <row r="129" spans="1:21" ht="12" customHeight="1">
      <c r="A129" s="1076"/>
      <c r="B129" s="1075"/>
      <c r="C129" s="1076"/>
      <c r="D129" s="1076"/>
      <c r="E129" s="1076"/>
      <c r="F129" s="1076"/>
      <c r="G129" s="1076"/>
      <c r="H129" s="1076"/>
      <c r="I129" s="1076"/>
      <c r="J129" s="1076"/>
      <c r="K129" s="1076"/>
      <c r="L129" s="1076"/>
      <c r="M129" s="1076"/>
      <c r="N129" s="1076"/>
      <c r="O129" s="1076"/>
      <c r="P129" s="1076"/>
      <c r="Q129" s="1076"/>
      <c r="R129" s="1076"/>
      <c r="S129" s="1076"/>
      <c r="T129" s="1076"/>
      <c r="U129" s="1076"/>
    </row>
    <row r="130" spans="1:21" ht="12" customHeight="1">
      <c r="A130" s="1076"/>
      <c r="B130" s="1075"/>
      <c r="C130" s="1076"/>
      <c r="D130" s="1076"/>
      <c r="E130" s="1076"/>
      <c r="F130" s="1076"/>
      <c r="G130" s="1076"/>
      <c r="H130" s="1076"/>
      <c r="I130" s="1076"/>
      <c r="J130" s="1076"/>
      <c r="K130" s="1076"/>
      <c r="L130" s="1076"/>
      <c r="M130" s="1076"/>
      <c r="N130" s="1076"/>
      <c r="O130" s="1076"/>
      <c r="P130" s="1076"/>
      <c r="Q130" s="1076"/>
      <c r="R130" s="1076"/>
      <c r="S130" s="1076"/>
      <c r="T130" s="1076"/>
      <c r="U130" s="1076"/>
    </row>
    <row r="131" spans="1:21" ht="12" customHeight="1">
      <c r="A131" s="1076"/>
      <c r="B131" s="1075"/>
      <c r="C131" s="1076"/>
      <c r="D131" s="1076"/>
      <c r="E131" s="1076"/>
      <c r="F131" s="1076"/>
      <c r="G131" s="1076"/>
      <c r="H131" s="1076"/>
      <c r="I131" s="1076"/>
      <c r="J131" s="1076"/>
      <c r="K131" s="1076"/>
      <c r="L131" s="1076"/>
      <c r="M131" s="1076"/>
      <c r="N131" s="1076"/>
      <c r="O131" s="1076"/>
      <c r="P131" s="1076"/>
      <c r="Q131" s="1076"/>
      <c r="R131" s="1076"/>
      <c r="S131" s="1076"/>
      <c r="T131" s="1076"/>
      <c r="U131" s="1076"/>
    </row>
    <row r="132" spans="1:21" ht="12" customHeight="1">
      <c r="A132" s="1076"/>
      <c r="B132" s="1075"/>
      <c r="C132" s="1076"/>
      <c r="D132" s="1076"/>
      <c r="E132" s="1076"/>
      <c r="F132" s="1076"/>
      <c r="G132" s="1076"/>
      <c r="H132" s="1076"/>
      <c r="I132" s="1076"/>
      <c r="J132" s="1076"/>
      <c r="K132" s="1076"/>
      <c r="L132" s="1076"/>
      <c r="M132" s="1076"/>
      <c r="N132" s="1076"/>
      <c r="O132" s="1076"/>
      <c r="P132" s="1076"/>
      <c r="Q132" s="1076"/>
      <c r="R132" s="1076"/>
      <c r="S132" s="1076"/>
      <c r="T132" s="1076"/>
      <c r="U132" s="1076"/>
    </row>
    <row r="133" spans="1:21" ht="12" customHeight="1">
      <c r="A133" s="1076"/>
      <c r="B133" s="1075"/>
      <c r="C133" s="1076"/>
      <c r="D133" s="1076"/>
      <c r="E133" s="1076"/>
      <c r="F133" s="1076"/>
      <c r="G133" s="1076"/>
      <c r="H133" s="1076"/>
      <c r="I133" s="1076"/>
      <c r="J133" s="1076"/>
      <c r="K133" s="1076"/>
      <c r="L133" s="1076"/>
      <c r="M133" s="1076"/>
      <c r="N133" s="1076"/>
      <c r="O133" s="1076"/>
      <c r="P133" s="1076"/>
      <c r="Q133" s="1076"/>
      <c r="R133" s="1076"/>
      <c r="S133" s="1076"/>
      <c r="T133" s="1076"/>
      <c r="U133" s="1076"/>
    </row>
    <row r="134" spans="1:21" ht="12" customHeight="1">
      <c r="A134" s="1076"/>
      <c r="B134" s="1075"/>
      <c r="C134" s="1076"/>
      <c r="D134" s="1076"/>
      <c r="E134" s="1076"/>
      <c r="F134" s="1076"/>
      <c r="G134" s="1076"/>
      <c r="H134" s="1076"/>
      <c r="I134" s="1076"/>
      <c r="J134" s="1076"/>
      <c r="K134" s="1076"/>
      <c r="L134" s="1076"/>
      <c r="M134" s="1076"/>
      <c r="N134" s="1076"/>
      <c r="O134" s="1076"/>
      <c r="P134" s="1076"/>
      <c r="Q134" s="1076"/>
      <c r="R134" s="1076"/>
      <c r="S134" s="1076"/>
      <c r="T134" s="1076"/>
      <c r="U134" s="1076"/>
    </row>
    <row r="135" spans="1:21" ht="12" customHeight="1">
      <c r="A135" s="1076"/>
      <c r="B135" s="1075"/>
      <c r="C135" s="1076"/>
      <c r="D135" s="1076"/>
      <c r="E135" s="1076"/>
      <c r="F135" s="1076"/>
      <c r="G135" s="1076"/>
      <c r="H135" s="1076"/>
      <c r="I135" s="1076"/>
      <c r="J135" s="1076"/>
      <c r="K135" s="1076"/>
      <c r="L135" s="1076"/>
      <c r="M135" s="1076"/>
      <c r="N135" s="1076"/>
      <c r="O135" s="1076"/>
      <c r="P135" s="1076"/>
      <c r="Q135" s="1076"/>
      <c r="R135" s="1076"/>
      <c r="S135" s="1076"/>
      <c r="T135" s="1076"/>
      <c r="U135" s="1076"/>
    </row>
    <row r="136" spans="1:21" ht="12" customHeight="1">
      <c r="A136" s="1076"/>
      <c r="B136" s="1075"/>
      <c r="C136" s="1076"/>
      <c r="D136" s="1076"/>
      <c r="E136" s="1076"/>
      <c r="F136" s="1076"/>
      <c r="G136" s="1076"/>
      <c r="H136" s="1076"/>
      <c r="I136" s="1076"/>
      <c r="J136" s="1076"/>
      <c r="K136" s="1076"/>
      <c r="L136" s="1076"/>
      <c r="M136" s="1076"/>
      <c r="N136" s="1076"/>
      <c r="O136" s="1076"/>
      <c r="P136" s="1076"/>
      <c r="Q136" s="1076"/>
      <c r="R136" s="1076"/>
      <c r="S136" s="1076"/>
      <c r="T136" s="1076"/>
      <c r="U136" s="1076"/>
    </row>
    <row r="137" spans="1:21" ht="12" customHeight="1">
      <c r="A137" s="1076"/>
      <c r="B137" s="1075"/>
      <c r="C137" s="1076"/>
      <c r="D137" s="1076"/>
      <c r="E137" s="1076"/>
      <c r="F137" s="1076"/>
      <c r="G137" s="1076"/>
      <c r="H137" s="1076"/>
      <c r="I137" s="1076"/>
      <c r="J137" s="1076"/>
      <c r="K137" s="1076"/>
      <c r="L137" s="1076"/>
      <c r="M137" s="1076"/>
      <c r="N137" s="1076"/>
      <c r="O137" s="1076"/>
      <c r="P137" s="1076"/>
      <c r="Q137" s="1076"/>
      <c r="R137" s="1076"/>
      <c r="S137" s="1076"/>
      <c r="T137" s="1076"/>
      <c r="U137" s="1076"/>
    </row>
    <row r="138" spans="1:21" ht="12" customHeight="1">
      <c r="A138" s="1076"/>
      <c r="B138" s="1075"/>
      <c r="C138" s="1076"/>
      <c r="D138" s="1076"/>
      <c r="E138" s="1076"/>
      <c r="F138" s="1076"/>
      <c r="G138" s="1076"/>
      <c r="H138" s="1076"/>
      <c r="I138" s="1076"/>
      <c r="J138" s="1076"/>
      <c r="K138" s="1076"/>
      <c r="L138" s="1076"/>
      <c r="M138" s="1076"/>
      <c r="N138" s="1076"/>
      <c r="O138" s="1076"/>
      <c r="P138" s="1076"/>
      <c r="Q138" s="1076"/>
      <c r="R138" s="1076"/>
      <c r="S138" s="1076"/>
      <c r="T138" s="1076"/>
      <c r="U138" s="1076"/>
    </row>
    <row r="139" spans="1:21" ht="12" customHeight="1">
      <c r="A139" s="1076"/>
      <c r="B139" s="1075"/>
      <c r="C139" s="1076"/>
      <c r="D139" s="1076"/>
      <c r="E139" s="1076"/>
      <c r="F139" s="1076"/>
      <c r="G139" s="1076"/>
      <c r="H139" s="1076"/>
      <c r="I139" s="1076"/>
      <c r="J139" s="1076"/>
      <c r="K139" s="1076"/>
      <c r="L139" s="1076"/>
      <c r="M139" s="1076"/>
      <c r="N139" s="1076"/>
      <c r="O139" s="1076"/>
      <c r="P139" s="1076"/>
      <c r="Q139" s="1076"/>
      <c r="R139" s="1076"/>
      <c r="S139" s="1076"/>
      <c r="T139" s="1076"/>
      <c r="U139" s="1076"/>
    </row>
    <row r="140" spans="1:21" ht="12" customHeight="1">
      <c r="A140" s="1076"/>
      <c r="B140" s="1075"/>
      <c r="C140" s="1076"/>
      <c r="D140" s="1076"/>
      <c r="E140" s="1076"/>
      <c r="F140" s="1076"/>
      <c r="G140" s="1076"/>
      <c r="H140" s="1076"/>
      <c r="I140" s="1076"/>
      <c r="J140" s="1076"/>
      <c r="K140" s="1076"/>
      <c r="L140" s="1076"/>
      <c r="M140" s="1076"/>
      <c r="N140" s="1076"/>
      <c r="O140" s="1076"/>
      <c r="P140" s="1076"/>
      <c r="Q140" s="1076"/>
      <c r="R140" s="1076"/>
      <c r="S140" s="1076"/>
      <c r="T140" s="1076"/>
      <c r="U140" s="1076"/>
    </row>
    <row r="141" spans="1:21" ht="12" customHeight="1">
      <c r="A141" s="1076"/>
      <c r="B141" s="1075"/>
      <c r="C141" s="1076"/>
      <c r="D141" s="1076"/>
      <c r="E141" s="1076"/>
      <c r="F141" s="1076"/>
      <c r="G141" s="1076"/>
      <c r="H141" s="1076"/>
      <c r="I141" s="1076"/>
      <c r="J141" s="1076"/>
      <c r="K141" s="1076"/>
      <c r="L141" s="1076"/>
      <c r="M141" s="1076"/>
      <c r="N141" s="1076"/>
      <c r="O141" s="1076"/>
      <c r="P141" s="1076"/>
      <c r="Q141" s="1076"/>
      <c r="R141" s="1076"/>
      <c r="S141" s="1076"/>
      <c r="T141" s="1076"/>
      <c r="U141" s="1076"/>
    </row>
    <row r="142" spans="1:21" ht="12" customHeight="1">
      <c r="A142" s="1076"/>
      <c r="B142" s="1075"/>
      <c r="C142" s="1076"/>
      <c r="D142" s="1076"/>
      <c r="E142" s="1076"/>
      <c r="F142" s="1076"/>
      <c r="G142" s="1076"/>
      <c r="H142" s="1076"/>
      <c r="I142" s="1076"/>
      <c r="J142" s="1076"/>
      <c r="K142" s="1076"/>
      <c r="L142" s="1076"/>
      <c r="M142" s="1076"/>
      <c r="N142" s="1076"/>
      <c r="O142" s="1076"/>
      <c r="P142" s="1076"/>
      <c r="Q142" s="1076"/>
      <c r="R142" s="1076"/>
      <c r="S142" s="1076"/>
      <c r="T142" s="1076"/>
      <c r="U142" s="1076"/>
    </row>
    <row r="143" spans="1:21" ht="12" customHeight="1">
      <c r="A143" s="1076"/>
      <c r="B143" s="1075"/>
      <c r="C143" s="1076"/>
      <c r="D143" s="1076"/>
      <c r="E143" s="1076"/>
      <c r="F143" s="1076"/>
      <c r="G143" s="1076"/>
      <c r="H143" s="1076"/>
      <c r="I143" s="1076"/>
      <c r="J143" s="1076"/>
      <c r="K143" s="1076"/>
      <c r="L143" s="1076"/>
      <c r="M143" s="1076"/>
      <c r="N143" s="1076"/>
      <c r="O143" s="1076"/>
      <c r="P143" s="1076"/>
      <c r="Q143" s="1076"/>
      <c r="R143" s="1076"/>
      <c r="S143" s="1076"/>
      <c r="T143" s="1076"/>
      <c r="U143" s="1076"/>
    </row>
    <row r="144" spans="1:21" ht="12" customHeight="1">
      <c r="A144" s="1076"/>
      <c r="B144" s="1075"/>
      <c r="C144" s="1076"/>
      <c r="D144" s="1076"/>
      <c r="E144" s="1076"/>
      <c r="F144" s="1076"/>
      <c r="G144" s="1076"/>
      <c r="H144" s="1076"/>
      <c r="I144" s="1076"/>
      <c r="J144" s="1076"/>
      <c r="K144" s="1076"/>
      <c r="L144" s="1076"/>
      <c r="M144" s="1076"/>
      <c r="N144" s="1076"/>
      <c r="O144" s="1076"/>
      <c r="P144" s="1076"/>
      <c r="Q144" s="1076"/>
      <c r="R144" s="1076"/>
      <c r="S144" s="1076"/>
      <c r="T144" s="1076"/>
      <c r="U144" s="1076"/>
    </row>
    <row r="145" spans="1:21" ht="12" customHeight="1">
      <c r="A145" s="1076"/>
      <c r="B145" s="1075"/>
      <c r="C145" s="1076"/>
      <c r="D145" s="1076"/>
      <c r="E145" s="1076"/>
      <c r="F145" s="1076"/>
      <c r="G145" s="1076"/>
      <c r="H145" s="1076"/>
      <c r="I145" s="1076"/>
      <c r="J145" s="1076"/>
      <c r="K145" s="1076"/>
      <c r="L145" s="1076"/>
      <c r="M145" s="1076"/>
      <c r="N145" s="1076"/>
      <c r="O145" s="1076"/>
      <c r="P145" s="1076"/>
      <c r="Q145" s="1076"/>
      <c r="R145" s="1076"/>
      <c r="S145" s="1076"/>
      <c r="T145" s="1076"/>
      <c r="U145" s="1076"/>
    </row>
    <row r="146" spans="1:21" ht="12" customHeight="1">
      <c r="A146" s="1076"/>
      <c r="B146" s="1075"/>
      <c r="C146" s="1076"/>
      <c r="D146" s="1076"/>
      <c r="E146" s="1076"/>
      <c r="F146" s="1076"/>
      <c r="G146" s="1076"/>
      <c r="H146" s="1076"/>
      <c r="I146" s="1076"/>
      <c r="J146" s="1076"/>
      <c r="K146" s="1076"/>
      <c r="L146" s="1076"/>
      <c r="M146" s="1076"/>
      <c r="N146" s="1076"/>
      <c r="O146" s="1076"/>
      <c r="P146" s="1076"/>
      <c r="Q146" s="1076"/>
      <c r="R146" s="1076"/>
      <c r="S146" s="1076"/>
      <c r="T146" s="1076"/>
      <c r="U146" s="1076"/>
    </row>
    <row r="147" spans="1:21" ht="12" customHeight="1">
      <c r="A147" s="1076"/>
      <c r="B147" s="1075"/>
      <c r="C147" s="1076"/>
      <c r="D147" s="1076"/>
      <c r="E147" s="1076"/>
      <c r="F147" s="1076"/>
      <c r="G147" s="1076"/>
      <c r="H147" s="1076"/>
      <c r="I147" s="1076"/>
      <c r="J147" s="1076"/>
      <c r="K147" s="1076"/>
      <c r="L147" s="1076"/>
      <c r="M147" s="1076"/>
      <c r="N147" s="1076"/>
      <c r="O147" s="1076"/>
      <c r="P147" s="1076"/>
      <c r="Q147" s="1076"/>
      <c r="R147" s="1076"/>
      <c r="S147" s="1076"/>
      <c r="T147" s="1076"/>
      <c r="U147" s="1076"/>
    </row>
    <row r="148" spans="1:21" ht="12" customHeight="1">
      <c r="A148" s="1076"/>
      <c r="B148" s="1075"/>
      <c r="C148" s="1076"/>
      <c r="D148" s="1076"/>
      <c r="E148" s="1076"/>
      <c r="F148" s="1076"/>
      <c r="G148" s="1076"/>
      <c r="H148" s="1076"/>
      <c r="I148" s="1076"/>
      <c r="J148" s="1076"/>
      <c r="K148" s="1076"/>
      <c r="L148" s="1076"/>
      <c r="M148" s="1076"/>
      <c r="N148" s="1076"/>
      <c r="O148" s="1076"/>
      <c r="P148" s="1076"/>
      <c r="Q148" s="1076"/>
      <c r="R148" s="1076"/>
      <c r="S148" s="1076"/>
      <c r="T148" s="1076"/>
      <c r="U148" s="1076"/>
    </row>
    <row r="149" spans="1:21" ht="12" customHeight="1">
      <c r="A149" s="1076"/>
      <c r="B149" s="1075"/>
      <c r="C149" s="1076"/>
      <c r="D149" s="1076"/>
      <c r="E149" s="1076"/>
      <c r="F149" s="1076"/>
      <c r="G149" s="1076"/>
      <c r="H149" s="1076"/>
      <c r="I149" s="1076"/>
      <c r="J149" s="1076"/>
      <c r="K149" s="1076"/>
      <c r="L149" s="1076"/>
      <c r="M149" s="1076"/>
      <c r="N149" s="1076"/>
      <c r="O149" s="1076"/>
      <c r="P149" s="1076"/>
      <c r="Q149" s="1076"/>
      <c r="R149" s="1076"/>
      <c r="S149" s="1076"/>
      <c r="T149" s="1076"/>
      <c r="U149" s="1076"/>
    </row>
    <row r="150" spans="1:21" ht="12" customHeight="1">
      <c r="A150" s="1076"/>
      <c r="B150" s="1075"/>
      <c r="C150" s="1076"/>
      <c r="D150" s="1076"/>
      <c r="E150" s="1076"/>
      <c r="F150" s="1076"/>
      <c r="G150" s="1076"/>
      <c r="H150" s="1076"/>
      <c r="I150" s="1076"/>
      <c r="J150" s="1076"/>
      <c r="K150" s="1076"/>
      <c r="L150" s="1076"/>
      <c r="M150" s="1076"/>
      <c r="N150" s="1076"/>
      <c r="O150" s="1076"/>
      <c r="P150" s="1076"/>
      <c r="Q150" s="1076"/>
      <c r="R150" s="1076"/>
      <c r="S150" s="1076"/>
      <c r="T150" s="1076"/>
      <c r="U150" s="1076"/>
    </row>
    <row r="151" spans="1:21" ht="12" customHeight="1">
      <c r="A151" s="1076"/>
      <c r="B151" s="1075"/>
      <c r="C151" s="1076"/>
      <c r="D151" s="1076"/>
      <c r="E151" s="1076"/>
      <c r="F151" s="1076"/>
      <c r="G151" s="1076"/>
      <c r="H151" s="1076"/>
      <c r="I151" s="1076"/>
      <c r="J151" s="1076"/>
      <c r="K151" s="1076"/>
      <c r="L151" s="1076"/>
      <c r="M151" s="1076"/>
      <c r="N151" s="1076"/>
      <c r="O151" s="1076"/>
      <c r="P151" s="1076"/>
      <c r="Q151" s="1076"/>
      <c r="R151" s="1076"/>
      <c r="S151" s="1076"/>
      <c r="T151" s="1076"/>
      <c r="U151" s="1076"/>
    </row>
    <row r="152" spans="1:21" ht="12" customHeight="1">
      <c r="A152" s="1076"/>
      <c r="B152" s="1075"/>
      <c r="C152" s="1076"/>
      <c r="D152" s="1076"/>
      <c r="E152" s="1076"/>
      <c r="F152" s="1076"/>
      <c r="G152" s="1076"/>
      <c r="H152" s="1076"/>
      <c r="I152" s="1076"/>
      <c r="J152" s="1076"/>
      <c r="K152" s="1076"/>
      <c r="L152" s="1076"/>
      <c r="M152" s="1076"/>
      <c r="N152" s="1076"/>
      <c r="O152" s="1076"/>
      <c r="P152" s="1076"/>
      <c r="Q152" s="1076"/>
      <c r="R152" s="1076"/>
      <c r="S152" s="1076"/>
      <c r="T152" s="1076"/>
      <c r="U152" s="1076"/>
    </row>
    <row r="153" spans="1:21" ht="12" customHeight="1">
      <c r="A153" s="1076"/>
      <c r="B153" s="1075"/>
      <c r="C153" s="1076"/>
      <c r="D153" s="1076"/>
      <c r="E153" s="1076"/>
      <c r="F153" s="1076"/>
      <c r="G153" s="1076"/>
      <c r="H153" s="1076"/>
      <c r="I153" s="1076"/>
      <c r="J153" s="1076"/>
      <c r="K153" s="1076"/>
      <c r="L153" s="1076"/>
      <c r="M153" s="1076"/>
      <c r="N153" s="1076"/>
      <c r="O153" s="1076"/>
      <c r="P153" s="1076"/>
      <c r="Q153" s="1076"/>
      <c r="R153" s="1076"/>
      <c r="S153" s="1076"/>
      <c r="T153" s="1076"/>
      <c r="U153" s="1076"/>
    </row>
    <row r="154" spans="1:21" ht="12" customHeight="1">
      <c r="A154" s="1076"/>
      <c r="B154" s="1075"/>
      <c r="C154" s="1076"/>
      <c r="D154" s="1076"/>
      <c r="E154" s="1076"/>
      <c r="F154" s="1076"/>
      <c r="G154" s="1076"/>
      <c r="H154" s="1076"/>
      <c r="I154" s="1076"/>
      <c r="J154" s="1076"/>
      <c r="K154" s="1076"/>
      <c r="L154" s="1076"/>
      <c r="M154" s="1076"/>
      <c r="N154" s="1076"/>
      <c r="O154" s="1076"/>
      <c r="P154" s="1076"/>
      <c r="Q154" s="1076"/>
      <c r="R154" s="1076"/>
      <c r="S154" s="1076"/>
      <c r="T154" s="1076"/>
      <c r="U154" s="1076"/>
    </row>
    <row r="155" spans="1:21" ht="12" customHeight="1">
      <c r="A155" s="1076"/>
      <c r="B155" s="1075"/>
      <c r="C155" s="1076"/>
      <c r="D155" s="1076"/>
      <c r="E155" s="1076"/>
      <c r="F155" s="1076"/>
      <c r="G155" s="1076"/>
      <c r="H155" s="1076"/>
      <c r="I155" s="1076"/>
      <c r="J155" s="1076"/>
      <c r="K155" s="1076"/>
      <c r="L155" s="1076"/>
      <c r="M155" s="1076"/>
      <c r="N155" s="1076"/>
      <c r="O155" s="1076"/>
      <c r="P155" s="1076"/>
      <c r="Q155" s="1076"/>
      <c r="R155" s="1076"/>
      <c r="S155" s="1076"/>
      <c r="T155" s="1076"/>
      <c r="U155" s="1076"/>
    </row>
    <row r="156" spans="1:21" ht="12" customHeight="1">
      <c r="A156" s="1076"/>
      <c r="B156" s="1075"/>
      <c r="C156" s="1076"/>
      <c r="D156" s="1076"/>
      <c r="E156" s="1076"/>
      <c r="F156" s="1076"/>
      <c r="G156" s="1076"/>
      <c r="H156" s="1076"/>
      <c r="I156" s="1076"/>
      <c r="J156" s="1076"/>
      <c r="K156" s="1076"/>
      <c r="L156" s="1076"/>
      <c r="M156" s="1076"/>
      <c r="N156" s="1076"/>
      <c r="O156" s="1076"/>
      <c r="P156" s="1076"/>
      <c r="Q156" s="1076"/>
      <c r="R156" s="1076"/>
      <c r="S156" s="1076"/>
      <c r="T156" s="1076"/>
      <c r="U156" s="1076"/>
    </row>
    <row r="157" spans="1:21" ht="12" customHeight="1">
      <c r="A157" s="1076"/>
      <c r="B157" s="1075"/>
      <c r="C157" s="1076"/>
      <c r="D157" s="1076"/>
      <c r="E157" s="1076"/>
      <c r="F157" s="1076"/>
      <c r="G157" s="1076"/>
      <c r="H157" s="1076"/>
      <c r="I157" s="1076"/>
      <c r="J157" s="1076"/>
      <c r="K157" s="1076"/>
      <c r="L157" s="1076"/>
      <c r="M157" s="1076"/>
      <c r="N157" s="1076"/>
      <c r="O157" s="1076"/>
      <c r="P157" s="1076"/>
      <c r="Q157" s="1076"/>
      <c r="R157" s="1076"/>
      <c r="S157" s="1076"/>
      <c r="T157" s="1076"/>
      <c r="U157" s="1076"/>
    </row>
    <row r="158" spans="1:21" ht="12" customHeight="1">
      <c r="A158" s="1076"/>
      <c r="B158" s="1075"/>
      <c r="C158" s="1076"/>
      <c r="D158" s="1076"/>
      <c r="E158" s="1076"/>
      <c r="F158" s="1076"/>
      <c r="G158" s="1076"/>
      <c r="H158" s="1076"/>
      <c r="I158" s="1076"/>
      <c r="J158" s="1076"/>
      <c r="K158" s="1076"/>
      <c r="L158" s="1076"/>
      <c r="M158" s="1076"/>
      <c r="N158" s="1076"/>
      <c r="O158" s="1076"/>
      <c r="P158" s="1076"/>
      <c r="Q158" s="1076"/>
      <c r="R158" s="1076"/>
      <c r="S158" s="1076"/>
      <c r="T158" s="1076"/>
      <c r="U158" s="1076"/>
    </row>
    <row r="159" spans="1:21" ht="12" customHeight="1">
      <c r="A159" s="1076"/>
      <c r="B159" s="1075"/>
      <c r="C159" s="1076"/>
      <c r="D159" s="1076"/>
      <c r="E159" s="1076"/>
      <c r="F159" s="1076"/>
      <c r="G159" s="1076"/>
      <c r="H159" s="1076"/>
      <c r="I159" s="1076"/>
      <c r="J159" s="1076"/>
      <c r="K159" s="1076"/>
      <c r="L159" s="1076"/>
      <c r="M159" s="1076"/>
      <c r="N159" s="1076"/>
      <c r="O159" s="1076"/>
      <c r="P159" s="1076"/>
      <c r="Q159" s="1076"/>
      <c r="R159" s="1076"/>
      <c r="S159" s="1076"/>
      <c r="T159" s="1076"/>
      <c r="U159" s="1076"/>
    </row>
    <row r="160" spans="1:21" ht="12" customHeight="1">
      <c r="A160" s="1076"/>
      <c r="B160" s="1075"/>
      <c r="C160" s="1076"/>
      <c r="D160" s="1076"/>
      <c r="E160" s="1076"/>
      <c r="F160" s="1076"/>
      <c r="G160" s="1076"/>
      <c r="H160" s="1076"/>
      <c r="I160" s="1076"/>
      <c r="J160" s="1076"/>
      <c r="K160" s="1076"/>
      <c r="L160" s="1076"/>
      <c r="M160" s="1076"/>
      <c r="N160" s="1076"/>
      <c r="O160" s="1076"/>
      <c r="P160" s="1076"/>
      <c r="Q160" s="1076"/>
      <c r="R160" s="1076"/>
      <c r="S160" s="1076"/>
      <c r="T160" s="1076"/>
      <c r="U160" s="1076"/>
    </row>
    <row r="161" spans="1:21" ht="12" customHeight="1">
      <c r="A161" s="1076"/>
      <c r="B161" s="1075"/>
      <c r="C161" s="1076"/>
      <c r="D161" s="1076"/>
      <c r="E161" s="1076"/>
      <c r="F161" s="1076"/>
      <c r="G161" s="1076"/>
      <c r="H161" s="1076"/>
      <c r="I161" s="1076"/>
      <c r="J161" s="1076"/>
      <c r="K161" s="1076"/>
      <c r="L161" s="1076"/>
      <c r="M161" s="1076"/>
      <c r="N161" s="1076"/>
      <c r="O161" s="1076"/>
      <c r="P161" s="1076"/>
      <c r="Q161" s="1076"/>
      <c r="R161" s="1076"/>
      <c r="S161" s="1076"/>
      <c r="T161" s="1076"/>
      <c r="U161" s="1076"/>
    </row>
    <row r="162" spans="1:21" ht="12" customHeight="1">
      <c r="A162" s="1076"/>
      <c r="B162" s="1075"/>
      <c r="C162" s="1076"/>
      <c r="D162" s="1076"/>
      <c r="E162" s="1076"/>
      <c r="F162" s="1076"/>
      <c r="G162" s="1076"/>
      <c r="H162" s="1076"/>
      <c r="I162" s="1076"/>
      <c r="J162" s="1076"/>
      <c r="K162" s="1076"/>
      <c r="L162" s="1076"/>
      <c r="M162" s="1076"/>
      <c r="N162" s="1076"/>
      <c r="O162" s="1076"/>
      <c r="P162" s="1076"/>
      <c r="Q162" s="1076"/>
      <c r="R162" s="1076"/>
      <c r="S162" s="1076"/>
      <c r="T162" s="1076"/>
      <c r="U162" s="1076"/>
    </row>
    <row r="163" spans="1:21" ht="12" customHeight="1">
      <c r="A163" s="1076"/>
      <c r="B163" s="1075"/>
      <c r="C163" s="1076"/>
      <c r="D163" s="1076"/>
      <c r="E163" s="1076"/>
      <c r="F163" s="1076"/>
      <c r="G163" s="1076"/>
      <c r="H163" s="1076"/>
      <c r="I163" s="1076"/>
      <c r="J163" s="1076"/>
      <c r="K163" s="1076"/>
      <c r="L163" s="1076"/>
      <c r="M163" s="1076"/>
      <c r="N163" s="1076"/>
      <c r="O163" s="1076"/>
      <c r="P163" s="1076"/>
      <c r="Q163" s="1076"/>
      <c r="R163" s="1076"/>
      <c r="S163" s="1076"/>
      <c r="T163" s="1076"/>
      <c r="U163" s="1076"/>
    </row>
    <row r="164" spans="1:21" ht="12" customHeight="1">
      <c r="A164" s="1076"/>
      <c r="B164" s="1075"/>
      <c r="C164" s="1076"/>
      <c r="D164" s="1076"/>
      <c r="E164" s="1076"/>
      <c r="F164" s="1076"/>
      <c r="G164" s="1076"/>
      <c r="H164" s="1076"/>
      <c r="I164" s="1076"/>
      <c r="J164" s="1076"/>
      <c r="K164" s="1076"/>
      <c r="L164" s="1076"/>
      <c r="M164" s="1076"/>
      <c r="N164" s="1076"/>
      <c r="O164" s="1076"/>
      <c r="P164" s="1076"/>
      <c r="Q164" s="1076"/>
      <c r="R164" s="1076"/>
      <c r="S164" s="1076"/>
      <c r="T164" s="1076"/>
      <c r="U164" s="1076"/>
    </row>
    <row r="165" spans="1:21" ht="12" customHeight="1">
      <c r="A165" s="1076"/>
      <c r="B165" s="1075"/>
      <c r="C165" s="1076"/>
      <c r="D165" s="1076"/>
      <c r="E165" s="1076"/>
      <c r="F165" s="1076"/>
      <c r="G165" s="1076"/>
      <c r="H165" s="1076"/>
      <c r="I165" s="1076"/>
      <c r="J165" s="1076"/>
      <c r="K165" s="1076"/>
      <c r="L165" s="1076"/>
      <c r="M165" s="1076"/>
      <c r="N165" s="1076"/>
      <c r="O165" s="1076"/>
      <c r="P165" s="1076"/>
      <c r="Q165" s="1076"/>
      <c r="R165" s="1076"/>
      <c r="S165" s="1076"/>
      <c r="T165" s="1076"/>
      <c r="U165" s="1076"/>
    </row>
    <row r="166" spans="1:21" ht="12" customHeight="1">
      <c r="A166" s="1076"/>
      <c r="B166" s="1075"/>
      <c r="C166" s="1076"/>
      <c r="D166" s="1076"/>
      <c r="E166" s="1076"/>
      <c r="F166" s="1076"/>
      <c r="G166" s="1076"/>
      <c r="H166" s="1076"/>
      <c r="I166" s="1076"/>
      <c r="J166" s="1076"/>
      <c r="K166" s="1076"/>
      <c r="L166" s="1076"/>
      <c r="M166" s="1076"/>
      <c r="N166" s="1076"/>
      <c r="O166" s="1076"/>
      <c r="P166" s="1076"/>
      <c r="Q166" s="1076"/>
      <c r="R166" s="1076"/>
      <c r="S166" s="1076"/>
      <c r="T166" s="1076"/>
      <c r="U166" s="1076"/>
    </row>
    <row r="167" spans="1:21" ht="12" customHeight="1">
      <c r="A167" s="1076"/>
      <c r="B167" s="1075"/>
      <c r="C167" s="1076"/>
      <c r="D167" s="1076"/>
      <c r="E167" s="1076"/>
      <c r="F167" s="1076"/>
      <c r="G167" s="1076"/>
      <c r="H167" s="1076"/>
      <c r="I167" s="1076"/>
      <c r="J167" s="1076"/>
      <c r="K167" s="1076"/>
      <c r="L167" s="1076"/>
      <c r="M167" s="1076"/>
      <c r="N167" s="1076"/>
      <c r="O167" s="1076"/>
      <c r="P167" s="1076"/>
      <c r="Q167" s="1076"/>
      <c r="R167" s="1076"/>
      <c r="S167" s="1076"/>
      <c r="T167" s="1076"/>
      <c r="U167" s="1076"/>
    </row>
    <row r="168" spans="1:21" ht="12" customHeight="1">
      <c r="A168" s="1076"/>
      <c r="B168" s="1075"/>
      <c r="C168" s="1076"/>
      <c r="D168" s="1076"/>
      <c r="E168" s="1076"/>
      <c r="F168" s="1076"/>
      <c r="G168" s="1076"/>
      <c r="H168" s="1076"/>
      <c r="I168" s="1076"/>
      <c r="J168" s="1076"/>
      <c r="K168" s="1076"/>
      <c r="L168" s="1076"/>
      <c r="M168" s="1076"/>
      <c r="N168" s="1076"/>
      <c r="O168" s="1076"/>
      <c r="P168" s="1076"/>
      <c r="Q168" s="1076"/>
      <c r="R168" s="1076"/>
      <c r="S168" s="1076"/>
      <c r="T168" s="1076"/>
      <c r="U168" s="1076"/>
    </row>
    <row r="169" spans="1:21" ht="12" customHeight="1">
      <c r="A169" s="1076"/>
      <c r="B169" s="1075"/>
      <c r="C169" s="1076"/>
      <c r="D169" s="1076"/>
      <c r="E169" s="1076"/>
      <c r="F169" s="1076"/>
      <c r="G169" s="1076"/>
      <c r="H169" s="1076"/>
      <c r="I169" s="1076"/>
      <c r="J169" s="1076"/>
      <c r="K169" s="1076"/>
      <c r="L169" s="1076"/>
      <c r="M169" s="1076"/>
      <c r="N169" s="1076"/>
      <c r="O169" s="1076"/>
      <c r="P169" s="1076"/>
      <c r="Q169" s="1076"/>
      <c r="R169" s="1076"/>
      <c r="S169" s="1076"/>
      <c r="T169" s="1076"/>
      <c r="U169" s="1076"/>
    </row>
    <row r="170" spans="1:21" ht="12" customHeight="1">
      <c r="A170" s="1076"/>
      <c r="B170" s="1075"/>
      <c r="C170" s="1076"/>
      <c r="D170" s="1076"/>
      <c r="E170" s="1076"/>
      <c r="F170" s="1076"/>
      <c r="G170" s="1076"/>
      <c r="H170" s="1076"/>
      <c r="I170" s="1076"/>
      <c r="J170" s="1076"/>
      <c r="K170" s="1076"/>
      <c r="L170" s="1076"/>
      <c r="M170" s="1076"/>
      <c r="N170" s="1076"/>
      <c r="O170" s="1076"/>
      <c r="P170" s="1076"/>
      <c r="Q170" s="1076"/>
      <c r="R170" s="1076"/>
      <c r="S170" s="1076"/>
      <c r="T170" s="1076"/>
      <c r="U170" s="1076"/>
    </row>
    <row r="171" spans="1:21" ht="12" customHeight="1">
      <c r="A171" s="1076"/>
      <c r="B171" s="1075"/>
      <c r="C171" s="1076"/>
      <c r="D171" s="1076"/>
      <c r="E171" s="1076"/>
      <c r="F171" s="1076"/>
      <c r="G171" s="1076"/>
      <c r="H171" s="1076"/>
      <c r="I171" s="1076"/>
      <c r="J171" s="1076"/>
      <c r="K171" s="1076"/>
      <c r="L171" s="1076"/>
      <c r="M171" s="1076"/>
      <c r="N171" s="1076"/>
      <c r="O171" s="1076"/>
      <c r="P171" s="1076"/>
      <c r="Q171" s="1076"/>
      <c r="R171" s="1076"/>
      <c r="S171" s="1076"/>
      <c r="T171" s="1076"/>
      <c r="U171" s="1076"/>
    </row>
    <row r="172" spans="1:21" ht="12" customHeight="1">
      <c r="A172" s="1076"/>
      <c r="B172" s="1075"/>
      <c r="C172" s="1076"/>
      <c r="D172" s="1076"/>
      <c r="E172" s="1076"/>
      <c r="F172" s="1076"/>
      <c r="G172" s="1076"/>
      <c r="H172" s="1076"/>
      <c r="I172" s="1076"/>
      <c r="J172" s="1076"/>
      <c r="K172" s="1076"/>
      <c r="L172" s="1076"/>
      <c r="M172" s="1076"/>
      <c r="N172" s="1076"/>
      <c r="O172" s="1076"/>
      <c r="P172" s="1076"/>
      <c r="Q172" s="1076"/>
      <c r="R172" s="1076"/>
      <c r="S172" s="1076"/>
      <c r="T172" s="1076"/>
      <c r="U172" s="1076"/>
    </row>
    <row r="173" spans="1:21" ht="12" customHeight="1">
      <c r="A173" s="1076"/>
      <c r="B173" s="1075"/>
      <c r="C173" s="1076"/>
      <c r="D173" s="1076"/>
      <c r="E173" s="1076"/>
      <c r="F173" s="1076"/>
      <c r="G173" s="1076"/>
      <c r="H173" s="1076"/>
      <c r="I173" s="1076"/>
      <c r="J173" s="1076"/>
      <c r="K173" s="1076"/>
      <c r="L173" s="1076"/>
      <c r="M173" s="1076"/>
      <c r="N173" s="1076"/>
      <c r="O173" s="1076"/>
      <c r="P173" s="1076"/>
      <c r="Q173" s="1076"/>
      <c r="R173" s="1076"/>
      <c r="S173" s="1076"/>
      <c r="T173" s="1076"/>
      <c r="U173" s="1076"/>
    </row>
    <row r="174" spans="1:21" ht="12" customHeight="1">
      <c r="A174" s="1076"/>
      <c r="B174" s="1075"/>
      <c r="C174" s="1076"/>
      <c r="D174" s="1076"/>
      <c r="E174" s="1076"/>
      <c r="F174" s="1076"/>
      <c r="G174" s="1076"/>
      <c r="H174" s="1076"/>
      <c r="I174" s="1076"/>
      <c r="J174" s="1076"/>
      <c r="K174" s="1076"/>
      <c r="L174" s="1076"/>
      <c r="M174" s="1076"/>
      <c r="N174" s="1076"/>
      <c r="O174" s="1076"/>
      <c r="P174" s="1076"/>
      <c r="Q174" s="1076"/>
      <c r="R174" s="1076"/>
      <c r="S174" s="1076"/>
      <c r="T174" s="1076"/>
      <c r="U174" s="1076"/>
    </row>
    <row r="175" spans="1:21" ht="12" customHeight="1">
      <c r="A175" s="1076"/>
      <c r="B175" s="1075"/>
      <c r="C175" s="1076"/>
      <c r="D175" s="1076"/>
      <c r="E175" s="1076"/>
      <c r="F175" s="1076"/>
      <c r="G175" s="1076"/>
      <c r="H175" s="1076"/>
      <c r="I175" s="1076"/>
      <c r="J175" s="1076"/>
      <c r="K175" s="1076"/>
      <c r="L175" s="1076"/>
      <c r="M175" s="1076"/>
      <c r="N175" s="1076"/>
      <c r="O175" s="1076"/>
      <c r="P175" s="1076"/>
      <c r="Q175" s="1076"/>
      <c r="R175" s="1076"/>
      <c r="S175" s="1076"/>
      <c r="T175" s="1076"/>
      <c r="U175" s="1076"/>
    </row>
    <row r="176" spans="1:21" ht="12" customHeight="1">
      <c r="A176" s="1076"/>
      <c r="B176" s="1075"/>
      <c r="C176" s="1076"/>
      <c r="D176" s="1076"/>
      <c r="E176" s="1076"/>
      <c r="F176" s="1076"/>
      <c r="G176" s="1076"/>
      <c r="H176" s="1076"/>
      <c r="I176" s="1076"/>
      <c r="J176" s="1076"/>
      <c r="K176" s="1076"/>
      <c r="L176" s="1076"/>
      <c r="M176" s="1076"/>
      <c r="N176" s="1076"/>
      <c r="O176" s="1076"/>
      <c r="P176" s="1076"/>
      <c r="Q176" s="1076"/>
      <c r="R176" s="1076"/>
      <c r="S176" s="1076"/>
      <c r="T176" s="1076"/>
      <c r="U176" s="1076"/>
    </row>
    <row r="177" spans="1:21" ht="12" customHeight="1">
      <c r="A177" s="1076"/>
      <c r="B177" s="1075"/>
      <c r="C177" s="1076"/>
      <c r="D177" s="1076"/>
      <c r="E177" s="1076"/>
      <c r="F177" s="1076"/>
      <c r="G177" s="1076"/>
      <c r="H177" s="1076"/>
      <c r="I177" s="1076"/>
      <c r="J177" s="1076"/>
      <c r="K177" s="1076"/>
      <c r="L177" s="1076"/>
      <c r="M177" s="1076"/>
      <c r="N177" s="1076"/>
      <c r="O177" s="1076"/>
      <c r="P177" s="1076"/>
      <c r="Q177" s="1076"/>
      <c r="R177" s="1076"/>
      <c r="S177" s="1076"/>
      <c r="T177" s="1076"/>
      <c r="U177" s="1076"/>
    </row>
    <row r="178" spans="1:21" ht="12" customHeight="1">
      <c r="A178" s="1076"/>
      <c r="B178" s="1075"/>
      <c r="C178" s="1076"/>
      <c r="D178" s="1076"/>
      <c r="E178" s="1076"/>
      <c r="F178" s="1076"/>
      <c r="G178" s="1076"/>
      <c r="H178" s="1076"/>
      <c r="I178" s="1076"/>
      <c r="J178" s="1076"/>
      <c r="K178" s="1076"/>
      <c r="L178" s="1076"/>
      <c r="M178" s="1076"/>
      <c r="N178" s="1076"/>
      <c r="O178" s="1076"/>
      <c r="P178" s="1076"/>
      <c r="Q178" s="1076"/>
      <c r="R178" s="1076"/>
      <c r="S178" s="1076"/>
      <c r="T178" s="1076"/>
      <c r="U178" s="1076"/>
    </row>
    <row r="179" spans="1:21" ht="12" customHeight="1">
      <c r="A179" s="1076"/>
      <c r="B179" s="1075"/>
      <c r="C179" s="1076"/>
      <c r="D179" s="1076"/>
      <c r="E179" s="1076"/>
      <c r="F179" s="1076"/>
      <c r="G179" s="1076"/>
      <c r="H179" s="1076"/>
      <c r="I179" s="1076"/>
      <c r="J179" s="1076"/>
      <c r="K179" s="1076"/>
      <c r="L179" s="1076"/>
      <c r="M179" s="1076"/>
      <c r="N179" s="1076"/>
      <c r="O179" s="1076"/>
      <c r="P179" s="1076"/>
      <c r="Q179" s="1076"/>
      <c r="R179" s="1076"/>
      <c r="S179" s="1076"/>
      <c r="T179" s="1076"/>
      <c r="U179" s="1076"/>
    </row>
    <row r="180" spans="1:21" ht="12" customHeight="1">
      <c r="A180" s="1076"/>
      <c r="B180" s="1075"/>
      <c r="C180" s="1076"/>
      <c r="D180" s="1076"/>
      <c r="E180" s="1076"/>
      <c r="F180" s="1076"/>
      <c r="G180" s="1076"/>
      <c r="H180" s="1076"/>
      <c r="I180" s="1076"/>
      <c r="J180" s="1076"/>
      <c r="K180" s="1076"/>
      <c r="L180" s="1076"/>
      <c r="M180" s="1076"/>
      <c r="N180" s="1076"/>
      <c r="O180" s="1076"/>
      <c r="P180" s="1076"/>
      <c r="Q180" s="1076"/>
      <c r="R180" s="1076"/>
      <c r="S180" s="1076"/>
      <c r="T180" s="1076"/>
      <c r="U180" s="1076"/>
    </row>
    <row r="181" spans="1:21" ht="12" customHeight="1">
      <c r="A181" s="1076"/>
      <c r="B181" s="1075"/>
      <c r="C181" s="1076"/>
      <c r="D181" s="1076"/>
      <c r="E181" s="1076"/>
      <c r="F181" s="1076"/>
      <c r="G181" s="1076"/>
      <c r="H181" s="1076"/>
      <c r="I181" s="1076"/>
      <c r="J181" s="1076"/>
      <c r="K181" s="1076"/>
      <c r="L181" s="1076"/>
      <c r="M181" s="1076"/>
      <c r="N181" s="1076"/>
      <c r="O181" s="1076"/>
      <c r="P181" s="1076"/>
      <c r="Q181" s="1076"/>
      <c r="R181" s="1076"/>
      <c r="S181" s="1076"/>
      <c r="T181" s="1076"/>
      <c r="U181" s="1076"/>
    </row>
    <row r="182" spans="1:21" ht="12" customHeight="1">
      <c r="A182" s="1076"/>
      <c r="B182" s="1075"/>
      <c r="C182" s="1076"/>
      <c r="D182" s="1076"/>
      <c r="E182" s="1076"/>
      <c r="F182" s="1076"/>
      <c r="G182" s="1076"/>
      <c r="H182" s="1076"/>
      <c r="I182" s="1076"/>
      <c r="J182" s="1076"/>
      <c r="K182" s="1076"/>
      <c r="L182" s="1076"/>
      <c r="M182" s="1076"/>
      <c r="N182" s="1076"/>
      <c r="O182" s="1076"/>
      <c r="P182" s="1076"/>
      <c r="Q182" s="1076"/>
      <c r="R182" s="1076"/>
      <c r="S182" s="1076"/>
      <c r="T182" s="1076"/>
      <c r="U182" s="1076"/>
    </row>
    <row r="183" spans="1:21" ht="12" customHeight="1">
      <c r="A183" s="1076"/>
      <c r="B183" s="1075"/>
      <c r="C183" s="1076"/>
      <c r="D183" s="1076"/>
      <c r="E183" s="1076"/>
      <c r="F183" s="1076"/>
      <c r="G183" s="1076"/>
      <c r="H183" s="1076"/>
      <c r="I183" s="1076"/>
      <c r="J183" s="1076"/>
      <c r="K183" s="1076"/>
      <c r="L183" s="1076"/>
      <c r="M183" s="1076"/>
      <c r="N183" s="1076"/>
      <c r="O183" s="1076"/>
      <c r="P183" s="1076"/>
      <c r="Q183" s="1076"/>
      <c r="R183" s="1076"/>
      <c r="S183" s="1076"/>
      <c r="T183" s="1076"/>
      <c r="U183" s="1076"/>
    </row>
    <row r="184" spans="1:21" ht="12" customHeight="1">
      <c r="A184" s="1076"/>
      <c r="B184" s="1075"/>
      <c r="C184" s="1076"/>
      <c r="D184" s="1076"/>
      <c r="E184" s="1076"/>
      <c r="F184" s="1076"/>
      <c r="G184" s="1076"/>
      <c r="H184" s="1076"/>
      <c r="I184" s="1076"/>
      <c r="J184" s="1076"/>
      <c r="K184" s="1076"/>
      <c r="L184" s="1076"/>
      <c r="M184" s="1076"/>
      <c r="N184" s="1076"/>
      <c r="O184" s="1076"/>
      <c r="P184" s="1076"/>
      <c r="Q184" s="1076"/>
      <c r="R184" s="1076"/>
      <c r="S184" s="1076"/>
      <c r="T184" s="1076"/>
      <c r="U184" s="1076"/>
    </row>
    <row r="185" spans="1:21" ht="12" customHeight="1">
      <c r="A185" s="1076"/>
      <c r="B185" s="1075"/>
      <c r="C185" s="1076"/>
      <c r="D185" s="1076"/>
      <c r="E185" s="1076"/>
      <c r="F185" s="1076"/>
      <c r="G185" s="1076"/>
      <c r="H185" s="1076"/>
      <c r="I185" s="1076"/>
      <c r="J185" s="1076"/>
      <c r="K185" s="1076"/>
      <c r="L185" s="1076"/>
      <c r="M185" s="1076"/>
      <c r="N185" s="1076"/>
      <c r="O185" s="1076"/>
      <c r="P185" s="1076"/>
      <c r="Q185" s="1076"/>
      <c r="R185" s="1076"/>
      <c r="S185" s="1076"/>
      <c r="T185" s="1076"/>
      <c r="U185" s="1076"/>
    </row>
    <row r="186" spans="1:21" ht="12" customHeight="1">
      <c r="A186" s="1076"/>
      <c r="B186" s="1075"/>
      <c r="C186" s="1076"/>
      <c r="D186" s="1076"/>
      <c r="E186" s="1076"/>
      <c r="F186" s="1076"/>
      <c r="G186" s="1076"/>
      <c r="H186" s="1076"/>
      <c r="I186" s="1076"/>
      <c r="J186" s="1076"/>
      <c r="K186" s="1076"/>
      <c r="L186" s="1076"/>
      <c r="M186" s="1076"/>
      <c r="N186" s="1076"/>
      <c r="O186" s="1076"/>
      <c r="P186" s="1076"/>
      <c r="Q186" s="1076"/>
      <c r="R186" s="1076"/>
      <c r="S186" s="1076"/>
      <c r="T186" s="1076"/>
      <c r="U186" s="1076"/>
    </row>
    <row r="187" spans="1:21" ht="12" customHeight="1">
      <c r="A187" s="1076"/>
      <c r="B187" s="1075"/>
      <c r="C187" s="1076"/>
      <c r="D187" s="1076"/>
      <c r="E187" s="1076"/>
      <c r="F187" s="1076"/>
      <c r="G187" s="1076"/>
      <c r="H187" s="1076"/>
      <c r="I187" s="1076"/>
      <c r="J187" s="1076"/>
      <c r="K187" s="1076"/>
      <c r="L187" s="1076"/>
      <c r="M187" s="1076"/>
      <c r="N187" s="1076"/>
      <c r="O187" s="1076"/>
      <c r="P187" s="1076"/>
      <c r="Q187" s="1076"/>
      <c r="R187" s="1076"/>
      <c r="S187" s="1076"/>
      <c r="T187" s="1076"/>
      <c r="U187" s="1076"/>
    </row>
    <row r="188" spans="1:21" ht="12" customHeight="1">
      <c r="A188" s="1076"/>
      <c r="B188" s="1075"/>
      <c r="C188" s="1076"/>
      <c r="D188" s="1076"/>
      <c r="E188" s="1076"/>
      <c r="F188" s="1076"/>
      <c r="G188" s="1076"/>
      <c r="H188" s="1076"/>
      <c r="I188" s="1076"/>
      <c r="J188" s="1076"/>
      <c r="K188" s="1076"/>
      <c r="L188" s="1076"/>
      <c r="M188" s="1076"/>
      <c r="N188" s="1076"/>
      <c r="O188" s="1076"/>
      <c r="P188" s="1076"/>
      <c r="Q188" s="1076"/>
      <c r="R188" s="1076"/>
      <c r="S188" s="1076"/>
      <c r="T188" s="1076"/>
      <c r="U188" s="1076"/>
    </row>
    <row r="189" spans="1:21" ht="12" customHeight="1">
      <c r="A189" s="1076"/>
      <c r="B189" s="1075"/>
      <c r="C189" s="1076"/>
      <c r="D189" s="1076"/>
      <c r="E189" s="1076"/>
      <c r="F189" s="1076"/>
      <c r="G189" s="1076"/>
      <c r="H189" s="1076"/>
      <c r="I189" s="1076"/>
      <c r="J189" s="1076"/>
      <c r="K189" s="1076"/>
      <c r="L189" s="1076"/>
      <c r="M189" s="1076"/>
      <c r="N189" s="1076"/>
      <c r="O189" s="1076"/>
      <c r="P189" s="1076"/>
      <c r="Q189" s="1076"/>
      <c r="R189" s="1076"/>
      <c r="S189" s="1076"/>
      <c r="T189" s="1076"/>
      <c r="U189" s="1076"/>
    </row>
    <row r="190" spans="1:21" ht="12" customHeight="1">
      <c r="A190" s="1076"/>
      <c r="B190" s="1075"/>
      <c r="C190" s="1076"/>
      <c r="D190" s="1076"/>
      <c r="E190" s="1076"/>
      <c r="F190" s="1076"/>
      <c r="G190" s="1076"/>
      <c r="H190" s="1076"/>
      <c r="I190" s="1076"/>
      <c r="J190" s="1076"/>
      <c r="K190" s="1076"/>
      <c r="L190" s="1076"/>
      <c r="M190" s="1076"/>
      <c r="N190" s="1076"/>
      <c r="O190" s="1076"/>
      <c r="P190" s="1076"/>
      <c r="Q190" s="1076"/>
      <c r="R190" s="1076"/>
      <c r="S190" s="1076"/>
      <c r="T190" s="1076"/>
      <c r="U190" s="1076"/>
    </row>
    <row r="191" spans="1:21" ht="12" customHeight="1">
      <c r="A191" s="1076"/>
      <c r="B191" s="1075"/>
      <c r="C191" s="1076"/>
      <c r="D191" s="1076"/>
      <c r="E191" s="1076"/>
      <c r="F191" s="1076"/>
      <c r="G191" s="1076"/>
      <c r="H191" s="1076"/>
      <c r="I191" s="1076"/>
      <c r="J191" s="1076"/>
      <c r="K191" s="1076"/>
      <c r="L191" s="1076"/>
      <c r="M191" s="1076"/>
      <c r="N191" s="1076"/>
      <c r="O191" s="1076"/>
      <c r="P191" s="1076"/>
      <c r="Q191" s="1076"/>
      <c r="R191" s="1076"/>
      <c r="S191" s="1076"/>
      <c r="T191" s="1076"/>
      <c r="U191" s="1076"/>
    </row>
    <row r="192" spans="1:21" ht="12" customHeight="1">
      <c r="A192" s="1076"/>
      <c r="B192" s="1075"/>
      <c r="C192" s="1076"/>
      <c r="D192" s="1076"/>
      <c r="E192" s="1076"/>
      <c r="F192" s="1076"/>
      <c r="G192" s="1076"/>
      <c r="H192" s="1076"/>
      <c r="I192" s="1076"/>
      <c r="J192" s="1076"/>
      <c r="K192" s="1076"/>
      <c r="L192" s="1076"/>
      <c r="M192" s="1076"/>
      <c r="N192" s="1076"/>
      <c r="O192" s="1076"/>
      <c r="P192" s="1076"/>
      <c r="Q192" s="1076"/>
      <c r="R192" s="1076"/>
      <c r="S192" s="1076"/>
      <c r="T192" s="1076"/>
      <c r="U192" s="1076"/>
    </row>
    <row r="193" spans="1:21" ht="12" customHeight="1">
      <c r="A193" s="1076"/>
      <c r="B193" s="1075"/>
      <c r="C193" s="1076"/>
      <c r="D193" s="1076"/>
      <c r="E193" s="1076"/>
      <c r="F193" s="1076"/>
      <c r="G193" s="1076"/>
      <c r="H193" s="1076"/>
      <c r="I193" s="1076"/>
      <c r="J193" s="1076"/>
      <c r="K193" s="1076"/>
      <c r="L193" s="1076"/>
      <c r="M193" s="1076"/>
      <c r="N193" s="1076"/>
      <c r="O193" s="1076"/>
      <c r="P193" s="1076"/>
      <c r="Q193" s="1076"/>
      <c r="R193" s="1076"/>
      <c r="S193" s="1076"/>
      <c r="T193" s="1076"/>
      <c r="U193" s="1076"/>
    </row>
    <row r="194" spans="1:21" ht="12" customHeight="1">
      <c r="A194" s="1076"/>
      <c r="B194" s="1075"/>
      <c r="C194" s="1076"/>
      <c r="D194" s="1076"/>
      <c r="E194" s="1076"/>
      <c r="F194" s="1076"/>
      <c r="G194" s="1076"/>
      <c r="H194" s="1076"/>
      <c r="I194" s="1076"/>
      <c r="J194" s="1076"/>
      <c r="K194" s="1076"/>
      <c r="L194" s="1076"/>
      <c r="M194" s="1076"/>
      <c r="N194" s="1076"/>
      <c r="O194" s="1076"/>
      <c r="P194" s="1076"/>
      <c r="Q194" s="1076"/>
      <c r="R194" s="1076"/>
      <c r="S194" s="1076"/>
      <c r="T194" s="1076"/>
      <c r="U194" s="1076"/>
    </row>
    <row r="195" spans="1:21" ht="12" customHeight="1">
      <c r="A195" s="1076"/>
      <c r="B195" s="1075"/>
      <c r="C195" s="1076"/>
      <c r="D195" s="1076"/>
      <c r="E195" s="1076"/>
      <c r="F195" s="1076"/>
      <c r="G195" s="1076"/>
      <c r="H195" s="1076"/>
      <c r="I195" s="1076"/>
      <c r="J195" s="1076"/>
      <c r="K195" s="1076"/>
      <c r="L195" s="1076"/>
      <c r="M195" s="1076"/>
      <c r="N195" s="1076"/>
      <c r="O195" s="1076"/>
      <c r="P195" s="1076"/>
      <c r="Q195" s="1076"/>
      <c r="R195" s="1076"/>
      <c r="S195" s="1076"/>
      <c r="T195" s="1076"/>
      <c r="U195" s="1076"/>
    </row>
    <row r="196" spans="1:21" ht="12" customHeight="1">
      <c r="A196" s="1076"/>
      <c r="B196" s="1075"/>
      <c r="C196" s="1076"/>
      <c r="D196" s="1076"/>
      <c r="E196" s="1076"/>
      <c r="F196" s="1076"/>
      <c r="G196" s="1076"/>
      <c r="H196" s="1076"/>
      <c r="I196" s="1076"/>
      <c r="J196" s="1076"/>
      <c r="K196" s="1076"/>
      <c r="L196" s="1076"/>
      <c r="M196" s="1076"/>
      <c r="N196" s="1076"/>
      <c r="O196" s="1076"/>
      <c r="P196" s="1076"/>
      <c r="Q196" s="1076"/>
      <c r="R196" s="1076"/>
      <c r="S196" s="1076"/>
      <c r="T196" s="1076"/>
      <c r="U196" s="1076"/>
    </row>
    <row r="197" spans="1:21" ht="12" customHeight="1">
      <c r="A197" s="1076"/>
      <c r="B197" s="1075"/>
      <c r="C197" s="1076"/>
      <c r="D197" s="1076"/>
      <c r="E197" s="1076"/>
      <c r="F197" s="1076"/>
      <c r="G197" s="1076"/>
      <c r="H197" s="1076"/>
      <c r="I197" s="1076"/>
      <c r="J197" s="1076"/>
      <c r="K197" s="1076"/>
      <c r="L197" s="1076"/>
      <c r="M197" s="1076"/>
      <c r="N197" s="1076"/>
      <c r="O197" s="1076"/>
      <c r="P197" s="1076"/>
      <c r="Q197" s="1076"/>
      <c r="R197" s="1076"/>
      <c r="S197" s="1076"/>
      <c r="T197" s="1076"/>
      <c r="U197" s="1076"/>
    </row>
    <row r="198" spans="1:21" ht="12" customHeight="1">
      <c r="A198" s="1076"/>
      <c r="B198" s="1075"/>
      <c r="C198" s="1076"/>
      <c r="D198" s="1076"/>
      <c r="E198" s="1076"/>
      <c r="F198" s="1076"/>
      <c r="G198" s="1076"/>
      <c r="H198" s="1076"/>
      <c r="I198" s="1076"/>
      <c r="J198" s="1076"/>
      <c r="K198" s="1076"/>
      <c r="L198" s="1076"/>
      <c r="M198" s="1076"/>
      <c r="N198" s="1076"/>
      <c r="O198" s="1076"/>
      <c r="P198" s="1076"/>
      <c r="Q198" s="1076"/>
      <c r="R198" s="1076"/>
      <c r="S198" s="1076"/>
      <c r="T198" s="1076"/>
      <c r="U198" s="1076"/>
    </row>
    <row r="199" spans="1:21" ht="12" customHeight="1">
      <c r="A199" s="1076"/>
      <c r="B199" s="1075"/>
      <c r="C199" s="1076"/>
      <c r="D199" s="1076"/>
      <c r="E199" s="1076"/>
      <c r="F199" s="1076"/>
      <c r="G199" s="1076"/>
      <c r="H199" s="1076"/>
      <c r="I199" s="1076"/>
      <c r="J199" s="1076"/>
      <c r="K199" s="1076"/>
      <c r="L199" s="1076"/>
      <c r="M199" s="1076"/>
      <c r="N199" s="1076"/>
      <c r="O199" s="1076"/>
      <c r="P199" s="1076"/>
      <c r="Q199" s="1076"/>
      <c r="R199" s="1076"/>
      <c r="S199" s="1076"/>
      <c r="T199" s="1076"/>
      <c r="U199" s="1076"/>
    </row>
    <row r="200" spans="1:21" ht="12" customHeight="1">
      <c r="A200" s="1076"/>
      <c r="B200" s="1075"/>
      <c r="C200" s="1076"/>
      <c r="D200" s="1076"/>
      <c r="E200" s="1076"/>
      <c r="F200" s="1076"/>
      <c r="G200" s="1076"/>
      <c r="H200" s="1076"/>
      <c r="I200" s="1076"/>
      <c r="J200" s="1076"/>
      <c r="K200" s="1076"/>
      <c r="L200" s="1076"/>
      <c r="M200" s="1076"/>
      <c r="N200" s="1076"/>
      <c r="O200" s="1076"/>
      <c r="P200" s="1076"/>
      <c r="Q200" s="1076"/>
      <c r="R200" s="1076"/>
      <c r="S200" s="1076"/>
      <c r="T200" s="1076"/>
      <c r="U200" s="1076"/>
    </row>
    <row r="201" spans="1:21" ht="12" customHeight="1">
      <c r="A201" s="1076"/>
      <c r="B201" s="1075"/>
      <c r="C201" s="1076"/>
      <c r="D201" s="1076"/>
      <c r="E201" s="1076"/>
      <c r="F201" s="1076"/>
      <c r="G201" s="1076"/>
      <c r="H201" s="1076"/>
      <c r="I201" s="1076"/>
      <c r="J201" s="1076"/>
      <c r="K201" s="1076"/>
      <c r="L201" s="1076"/>
      <c r="M201" s="1076"/>
      <c r="N201" s="1076"/>
      <c r="O201" s="1076"/>
      <c r="P201" s="1076"/>
      <c r="Q201" s="1076"/>
      <c r="R201" s="1076"/>
      <c r="S201" s="1076"/>
      <c r="T201" s="1076"/>
      <c r="U201" s="1076"/>
    </row>
    <row r="202" spans="1:21" ht="12" customHeight="1">
      <c r="A202" s="1076"/>
      <c r="B202" s="1075"/>
      <c r="C202" s="1076"/>
      <c r="D202" s="1076"/>
      <c r="E202" s="1076"/>
      <c r="F202" s="1076"/>
      <c r="G202" s="1076"/>
      <c r="H202" s="1076"/>
      <c r="I202" s="1076"/>
      <c r="J202" s="1076"/>
      <c r="K202" s="1076"/>
      <c r="L202" s="1076"/>
      <c r="M202" s="1076"/>
      <c r="N202" s="1076"/>
      <c r="O202" s="1076"/>
      <c r="P202" s="1076"/>
      <c r="Q202" s="1076"/>
      <c r="R202" s="1076"/>
      <c r="S202" s="1076"/>
      <c r="T202" s="1076"/>
      <c r="U202" s="1076"/>
    </row>
    <row r="203" spans="1:21" ht="12" customHeight="1">
      <c r="A203" s="1076"/>
      <c r="B203" s="1075"/>
      <c r="C203" s="1076"/>
      <c r="D203" s="1076"/>
      <c r="E203" s="1076"/>
      <c r="F203" s="1076"/>
      <c r="G203" s="1076"/>
      <c r="H203" s="1076"/>
      <c r="I203" s="1076"/>
      <c r="J203" s="1076"/>
      <c r="K203" s="1076"/>
      <c r="L203" s="1076"/>
      <c r="M203" s="1076"/>
      <c r="N203" s="1076"/>
      <c r="O203" s="1076"/>
      <c r="P203" s="1076"/>
      <c r="Q203" s="1076"/>
      <c r="R203" s="1076"/>
      <c r="S203" s="1076"/>
      <c r="T203" s="1076"/>
      <c r="U203" s="1076"/>
    </row>
    <row r="204" spans="1:21" ht="12" customHeight="1">
      <c r="A204" s="1076"/>
      <c r="B204" s="1075"/>
      <c r="C204" s="1076"/>
      <c r="D204" s="1076"/>
      <c r="E204" s="1076"/>
      <c r="F204" s="1076"/>
      <c r="G204" s="1076"/>
      <c r="H204" s="1076"/>
      <c r="I204" s="1076"/>
      <c r="J204" s="1076"/>
      <c r="K204" s="1076"/>
      <c r="L204" s="1076"/>
      <c r="M204" s="1076"/>
      <c r="N204" s="1076"/>
      <c r="O204" s="1076"/>
      <c r="P204" s="1076"/>
      <c r="Q204" s="1076"/>
      <c r="R204" s="1076"/>
      <c r="S204" s="1076"/>
      <c r="T204" s="1076"/>
      <c r="U204" s="1076"/>
    </row>
    <row r="205" spans="1:21" ht="12" customHeight="1">
      <c r="A205" s="1076"/>
      <c r="B205" s="1075"/>
      <c r="C205" s="1076"/>
      <c r="D205" s="1076"/>
      <c r="E205" s="1076"/>
      <c r="F205" s="1076"/>
      <c r="G205" s="1076"/>
      <c r="H205" s="1076"/>
      <c r="I205" s="1076"/>
      <c r="J205" s="1076"/>
      <c r="K205" s="1076"/>
      <c r="L205" s="1076"/>
      <c r="M205" s="1076"/>
      <c r="N205" s="1076"/>
      <c r="O205" s="1076"/>
      <c r="P205" s="1076"/>
      <c r="Q205" s="1076"/>
      <c r="R205" s="1076"/>
      <c r="S205" s="1076"/>
      <c r="T205" s="1076"/>
      <c r="U205" s="1076"/>
    </row>
    <row r="206" spans="1:21" ht="12" customHeight="1">
      <c r="A206" s="1076"/>
      <c r="B206" s="1075"/>
      <c r="C206" s="1076"/>
      <c r="D206" s="1076"/>
      <c r="E206" s="1076"/>
      <c r="F206" s="1076"/>
      <c r="G206" s="1076"/>
      <c r="H206" s="1076"/>
      <c r="I206" s="1076"/>
      <c r="J206" s="1076"/>
      <c r="K206" s="1076"/>
      <c r="L206" s="1076"/>
      <c r="M206" s="1076"/>
      <c r="N206" s="1076"/>
      <c r="O206" s="1076"/>
      <c r="P206" s="1076"/>
      <c r="Q206" s="1076"/>
      <c r="R206" s="1076"/>
      <c r="S206" s="1076"/>
      <c r="T206" s="1076"/>
      <c r="U206" s="1076"/>
    </row>
    <row r="207" spans="1:21" ht="12" customHeight="1">
      <c r="A207" s="1076"/>
      <c r="B207" s="1075"/>
      <c r="C207" s="1076"/>
      <c r="D207" s="1076"/>
      <c r="E207" s="1076"/>
      <c r="F207" s="1076"/>
      <c r="G207" s="1076"/>
      <c r="H207" s="1076"/>
      <c r="I207" s="1076"/>
      <c r="J207" s="1076"/>
      <c r="K207" s="1076"/>
      <c r="L207" s="1076"/>
      <c r="M207" s="1076"/>
      <c r="N207" s="1076"/>
      <c r="O207" s="1076"/>
      <c r="P207" s="1076"/>
      <c r="Q207" s="1076"/>
      <c r="R207" s="1076"/>
      <c r="S207" s="1076"/>
      <c r="T207" s="1076"/>
      <c r="U207" s="1076"/>
    </row>
    <row r="208" spans="1:21" ht="12" customHeight="1">
      <c r="A208" s="1076"/>
      <c r="B208" s="1075"/>
      <c r="C208" s="1076"/>
      <c r="D208" s="1076"/>
      <c r="E208" s="1076"/>
      <c r="F208" s="1076"/>
      <c r="G208" s="1076"/>
      <c r="H208" s="1076"/>
      <c r="I208" s="1076"/>
      <c r="J208" s="1076"/>
      <c r="K208" s="1076"/>
      <c r="L208" s="1076"/>
      <c r="M208" s="1076"/>
      <c r="N208" s="1076"/>
      <c r="O208" s="1076"/>
      <c r="P208" s="1076"/>
      <c r="Q208" s="1076"/>
      <c r="R208" s="1076"/>
      <c r="S208" s="1076"/>
      <c r="T208" s="1076"/>
      <c r="U208" s="1076"/>
    </row>
    <row r="209" spans="1:21" ht="12" customHeight="1">
      <c r="A209" s="1076"/>
      <c r="B209" s="1075"/>
      <c r="C209" s="1076"/>
      <c r="D209" s="1076"/>
      <c r="E209" s="1076"/>
      <c r="F209" s="1076"/>
      <c r="G209" s="1076"/>
      <c r="H209" s="1076"/>
      <c r="I209" s="1076"/>
      <c r="J209" s="1076"/>
      <c r="K209" s="1076"/>
      <c r="L209" s="1076"/>
      <c r="M209" s="1076"/>
      <c r="N209" s="1076"/>
      <c r="O209" s="1076"/>
      <c r="P209" s="1076"/>
      <c r="Q209" s="1076"/>
      <c r="R209" s="1076"/>
      <c r="S209" s="1076"/>
      <c r="T209" s="1076"/>
      <c r="U209" s="1076"/>
    </row>
    <row r="210" spans="1:21" ht="12" customHeight="1">
      <c r="A210" s="1076"/>
      <c r="B210" s="1075"/>
      <c r="C210" s="1076"/>
      <c r="D210" s="1076"/>
      <c r="E210" s="1076"/>
      <c r="F210" s="1076"/>
      <c r="G210" s="1076"/>
      <c r="H210" s="1076"/>
      <c r="I210" s="1076"/>
      <c r="J210" s="1076"/>
      <c r="K210" s="1076"/>
      <c r="L210" s="1076"/>
      <c r="M210" s="1076"/>
      <c r="N210" s="1076"/>
      <c r="O210" s="1076"/>
      <c r="P210" s="1076"/>
      <c r="Q210" s="1076"/>
      <c r="R210" s="1076"/>
      <c r="S210" s="1076"/>
      <c r="T210" s="1076"/>
      <c r="U210" s="1076"/>
    </row>
    <row r="211" spans="1:21" ht="12" customHeight="1">
      <c r="A211" s="1076"/>
      <c r="B211" s="1075"/>
      <c r="C211" s="1076"/>
      <c r="D211" s="1076"/>
      <c r="E211" s="1076"/>
      <c r="F211" s="1076"/>
      <c r="G211" s="1076"/>
      <c r="H211" s="1076"/>
      <c r="I211" s="1076"/>
      <c r="J211" s="1076"/>
      <c r="K211" s="1076"/>
      <c r="L211" s="1076"/>
      <c r="M211" s="1076"/>
      <c r="N211" s="1076"/>
      <c r="O211" s="1076"/>
      <c r="P211" s="1076"/>
      <c r="Q211" s="1076"/>
      <c r="R211" s="1076"/>
      <c r="S211" s="1076"/>
      <c r="T211" s="1076"/>
      <c r="U211" s="1076"/>
    </row>
    <row r="212" spans="1:21" ht="12" customHeight="1">
      <c r="A212" s="1076"/>
      <c r="B212" s="1075"/>
      <c r="C212" s="1076"/>
      <c r="D212" s="1076"/>
      <c r="E212" s="1076"/>
      <c r="F212" s="1076"/>
      <c r="G212" s="1076"/>
      <c r="H212" s="1076"/>
      <c r="I212" s="1076"/>
      <c r="J212" s="1076"/>
      <c r="K212" s="1076"/>
      <c r="L212" s="1076"/>
      <c r="M212" s="1076"/>
      <c r="N212" s="1076"/>
      <c r="O212" s="1076"/>
      <c r="P212" s="1076"/>
      <c r="Q212" s="1076"/>
      <c r="R212" s="1076"/>
      <c r="S212" s="1076"/>
      <c r="T212" s="1076"/>
      <c r="U212" s="1076"/>
    </row>
    <row r="213" spans="1:21" ht="12" customHeight="1">
      <c r="A213" s="1076"/>
      <c r="B213" s="1075"/>
      <c r="C213" s="1076"/>
      <c r="D213" s="1076"/>
      <c r="E213" s="1076"/>
      <c r="F213" s="1076"/>
      <c r="G213" s="1076"/>
      <c r="H213" s="1076"/>
      <c r="I213" s="1076"/>
      <c r="J213" s="1076"/>
      <c r="K213" s="1076"/>
      <c r="L213" s="1076"/>
      <c r="M213" s="1076"/>
      <c r="N213" s="1076"/>
      <c r="O213" s="1076"/>
      <c r="P213" s="1076"/>
      <c r="Q213" s="1076"/>
      <c r="R213" s="1076"/>
      <c r="S213" s="1076"/>
      <c r="T213" s="1076"/>
      <c r="U213" s="1076"/>
    </row>
    <row r="214" spans="1:21" ht="12" customHeight="1">
      <c r="A214" s="1076"/>
      <c r="B214" s="1075"/>
      <c r="C214" s="1076"/>
      <c r="D214" s="1076"/>
      <c r="E214" s="1076"/>
      <c r="F214" s="1076"/>
      <c r="G214" s="1076"/>
      <c r="H214" s="1076"/>
      <c r="I214" s="1076"/>
      <c r="J214" s="1076"/>
      <c r="K214" s="1076"/>
      <c r="L214" s="1076"/>
      <c r="M214" s="1076"/>
      <c r="N214" s="1076"/>
      <c r="O214" s="1076"/>
      <c r="P214" s="1076"/>
      <c r="Q214" s="1076"/>
      <c r="R214" s="1076"/>
      <c r="S214" s="1076"/>
      <c r="T214" s="1076"/>
      <c r="U214" s="1076"/>
    </row>
    <row r="215" spans="1:21" ht="12" customHeight="1">
      <c r="A215" s="1076"/>
      <c r="B215" s="1075"/>
      <c r="C215" s="1076"/>
      <c r="D215" s="1076"/>
      <c r="E215" s="1076"/>
      <c r="F215" s="1076"/>
      <c r="G215" s="1076"/>
      <c r="H215" s="1076"/>
      <c r="I215" s="1076"/>
      <c r="J215" s="1076"/>
      <c r="K215" s="1076"/>
      <c r="L215" s="1076"/>
      <c r="M215" s="1076"/>
      <c r="N215" s="1076"/>
      <c r="O215" s="1076"/>
      <c r="P215" s="1076"/>
      <c r="Q215" s="1076"/>
      <c r="R215" s="1076"/>
      <c r="S215" s="1076"/>
      <c r="T215" s="1076"/>
      <c r="U215" s="1076"/>
    </row>
    <row r="216" spans="1:21" ht="12" customHeight="1">
      <c r="A216" s="1076"/>
      <c r="B216" s="1075"/>
      <c r="C216" s="1076"/>
      <c r="D216" s="1076"/>
      <c r="E216" s="1076"/>
      <c r="F216" s="1076"/>
      <c r="G216" s="1076"/>
      <c r="H216" s="1076"/>
      <c r="I216" s="1076"/>
      <c r="J216" s="1076"/>
      <c r="K216" s="1076"/>
      <c r="L216" s="1076"/>
      <c r="M216" s="1076"/>
      <c r="N216" s="1076"/>
      <c r="O216" s="1076"/>
      <c r="P216" s="1076"/>
      <c r="Q216" s="1076"/>
      <c r="R216" s="1076"/>
      <c r="S216" s="1076"/>
      <c r="T216" s="1076"/>
      <c r="U216" s="1076"/>
    </row>
    <row r="217" spans="1:21" ht="12" customHeight="1">
      <c r="A217" s="1076"/>
      <c r="B217" s="1075"/>
      <c r="C217" s="1076"/>
      <c r="D217" s="1076"/>
      <c r="E217" s="1076"/>
      <c r="F217" s="1076"/>
      <c r="G217" s="1076"/>
      <c r="H217" s="1076"/>
      <c r="I217" s="1076"/>
      <c r="J217" s="1076"/>
      <c r="K217" s="1076"/>
      <c r="L217" s="1076"/>
      <c r="M217" s="1076"/>
      <c r="N217" s="1076"/>
      <c r="O217" s="1076"/>
      <c r="P217" s="1076"/>
      <c r="Q217" s="1076"/>
      <c r="R217" s="1076"/>
      <c r="S217" s="1076"/>
      <c r="T217" s="1076"/>
      <c r="U217" s="1076"/>
    </row>
    <row r="218" spans="1:21" ht="12" customHeight="1">
      <c r="A218" s="1076"/>
      <c r="B218" s="1075"/>
      <c r="C218" s="1076"/>
      <c r="D218" s="1076"/>
      <c r="E218" s="1076"/>
      <c r="F218" s="1076"/>
      <c r="G218" s="1076"/>
      <c r="H218" s="1076"/>
      <c r="I218" s="1076"/>
      <c r="J218" s="1076"/>
      <c r="K218" s="1076"/>
      <c r="L218" s="1076"/>
      <c r="M218" s="1076"/>
      <c r="N218" s="1076"/>
      <c r="O218" s="1076"/>
      <c r="P218" s="1076"/>
      <c r="Q218" s="1076"/>
      <c r="R218" s="1076"/>
      <c r="S218" s="1076"/>
      <c r="T218" s="1076"/>
      <c r="U218" s="1076"/>
    </row>
    <row r="219" spans="1:21" ht="12" customHeight="1">
      <c r="A219" s="1076"/>
      <c r="B219" s="1075"/>
      <c r="C219" s="1076"/>
      <c r="D219" s="1076"/>
      <c r="E219" s="1076"/>
      <c r="F219" s="1076"/>
      <c r="G219" s="1076"/>
      <c r="H219" s="1076"/>
      <c r="I219" s="1076"/>
      <c r="J219" s="1076"/>
      <c r="K219" s="1076"/>
      <c r="L219" s="1076"/>
      <c r="M219" s="1076"/>
      <c r="N219" s="1076"/>
      <c r="O219" s="1076"/>
      <c r="P219" s="1076"/>
      <c r="Q219" s="1076"/>
      <c r="R219" s="1076"/>
      <c r="S219" s="1076"/>
      <c r="T219" s="1076"/>
      <c r="U219" s="1076"/>
    </row>
    <row r="220" spans="1:21" ht="12" customHeight="1">
      <c r="A220" s="1076"/>
      <c r="B220" s="1075"/>
      <c r="C220" s="1076"/>
      <c r="D220" s="1076"/>
      <c r="E220" s="1076"/>
      <c r="F220" s="1076"/>
      <c r="G220" s="1076"/>
      <c r="H220" s="1076"/>
      <c r="I220" s="1076"/>
      <c r="J220" s="1076"/>
      <c r="K220" s="1076"/>
      <c r="L220" s="1076"/>
      <c r="M220" s="1076"/>
      <c r="N220" s="1076"/>
      <c r="O220" s="1076"/>
      <c r="P220" s="1076"/>
      <c r="Q220" s="1076"/>
      <c r="R220" s="1076"/>
      <c r="S220" s="1076"/>
      <c r="T220" s="1076"/>
      <c r="U220" s="1076"/>
    </row>
    <row r="221" spans="1:21" ht="12" customHeight="1">
      <c r="A221" s="1076"/>
      <c r="B221" s="1075"/>
      <c r="C221" s="1076"/>
      <c r="D221" s="1076"/>
      <c r="E221" s="1076"/>
      <c r="F221" s="1076"/>
      <c r="G221" s="1076"/>
      <c r="H221" s="1076"/>
      <c r="I221" s="1076"/>
      <c r="J221" s="1076"/>
      <c r="K221" s="1076"/>
      <c r="L221" s="1076"/>
      <c r="M221" s="1076"/>
      <c r="N221" s="1076"/>
      <c r="O221" s="1076"/>
      <c r="P221" s="1076"/>
      <c r="Q221" s="1076"/>
      <c r="R221" s="1076"/>
      <c r="S221" s="1076"/>
      <c r="T221" s="1076"/>
      <c r="U221" s="1076"/>
    </row>
    <row r="222" spans="1:21" ht="12" customHeight="1">
      <c r="A222" s="1076"/>
      <c r="B222" s="1075"/>
      <c r="C222" s="1076"/>
      <c r="D222" s="1076"/>
      <c r="E222" s="1076"/>
      <c r="F222" s="1076"/>
      <c r="G222" s="1076"/>
      <c r="H222" s="1076"/>
      <c r="I222" s="1076"/>
      <c r="J222" s="1076"/>
      <c r="K222" s="1076"/>
      <c r="L222" s="1076"/>
      <c r="M222" s="1076"/>
      <c r="N222" s="1076"/>
      <c r="O222" s="1076"/>
      <c r="P222" s="1076"/>
      <c r="Q222" s="1076"/>
      <c r="R222" s="1076"/>
      <c r="S222" s="1076"/>
      <c r="T222" s="1076"/>
      <c r="U222" s="1076"/>
    </row>
    <row r="223" spans="1:21" ht="12" customHeight="1">
      <c r="A223" s="1076"/>
      <c r="B223" s="1075"/>
      <c r="C223" s="1076"/>
      <c r="D223" s="1076"/>
      <c r="E223" s="1076"/>
      <c r="F223" s="1076"/>
      <c r="G223" s="1076"/>
      <c r="H223" s="1076"/>
      <c r="I223" s="1076"/>
      <c r="J223" s="1076"/>
      <c r="K223" s="1076"/>
      <c r="L223" s="1076"/>
      <c r="M223" s="1076"/>
      <c r="N223" s="1076"/>
      <c r="O223" s="1076"/>
      <c r="P223" s="1076"/>
      <c r="Q223" s="1076"/>
      <c r="R223" s="1076"/>
      <c r="S223" s="1076"/>
      <c r="T223" s="1076"/>
      <c r="U223" s="1076"/>
    </row>
    <row r="224" spans="1:21" ht="12" customHeight="1">
      <c r="A224" s="1076"/>
      <c r="B224" s="1075"/>
      <c r="C224" s="1076"/>
      <c r="D224" s="1076"/>
      <c r="E224" s="1076"/>
      <c r="F224" s="1076"/>
      <c r="G224" s="1076"/>
      <c r="H224" s="1076"/>
      <c r="I224" s="1076"/>
      <c r="J224" s="1076"/>
      <c r="K224" s="1076"/>
      <c r="L224" s="1076"/>
      <c r="M224" s="1076"/>
      <c r="N224" s="1076"/>
      <c r="O224" s="1076"/>
      <c r="P224" s="1076"/>
      <c r="Q224" s="1076"/>
      <c r="R224" s="1076"/>
      <c r="S224" s="1076"/>
      <c r="T224" s="1076"/>
      <c r="U224" s="1076"/>
    </row>
    <row r="225" spans="1:21" ht="12" customHeight="1">
      <c r="A225" s="1076"/>
      <c r="B225" s="1075"/>
      <c r="C225" s="1076"/>
      <c r="D225" s="1076"/>
      <c r="E225" s="1076"/>
      <c r="F225" s="1076"/>
      <c r="G225" s="1076"/>
      <c r="H225" s="1076"/>
      <c r="I225" s="1076"/>
      <c r="J225" s="1076"/>
      <c r="K225" s="1076"/>
      <c r="L225" s="1076"/>
      <c r="M225" s="1076"/>
      <c r="N225" s="1076"/>
      <c r="O225" s="1076"/>
      <c r="P225" s="1076"/>
      <c r="Q225" s="1076"/>
      <c r="R225" s="1076"/>
      <c r="S225" s="1076"/>
      <c r="T225" s="1076"/>
      <c r="U225" s="1076"/>
    </row>
    <row r="226" spans="1:21" ht="12" customHeight="1">
      <c r="A226" s="1076"/>
      <c r="B226" s="1075"/>
      <c r="C226" s="1076"/>
      <c r="D226" s="1076"/>
      <c r="E226" s="1076"/>
      <c r="F226" s="1076"/>
      <c r="G226" s="1076"/>
      <c r="H226" s="1076"/>
      <c r="I226" s="1076"/>
      <c r="J226" s="1076"/>
      <c r="K226" s="1076"/>
      <c r="L226" s="1076"/>
      <c r="M226" s="1076"/>
      <c r="N226" s="1076"/>
      <c r="O226" s="1076"/>
      <c r="P226" s="1076"/>
      <c r="Q226" s="1076"/>
      <c r="R226" s="1076"/>
      <c r="S226" s="1076"/>
      <c r="T226" s="1076"/>
      <c r="U226" s="1076"/>
    </row>
    <row r="227" spans="1:21" ht="12" customHeight="1">
      <c r="A227" s="1076"/>
      <c r="B227" s="1075"/>
      <c r="C227" s="1076"/>
      <c r="D227" s="1076"/>
      <c r="E227" s="1076"/>
      <c r="F227" s="1076"/>
      <c r="G227" s="1076"/>
      <c r="H227" s="1076"/>
      <c r="I227" s="1076"/>
      <c r="J227" s="1076"/>
      <c r="K227" s="1076"/>
      <c r="L227" s="1076"/>
      <c r="M227" s="1076"/>
      <c r="N227" s="1076"/>
      <c r="O227" s="1076"/>
      <c r="P227" s="1076"/>
      <c r="Q227" s="1076"/>
      <c r="R227" s="1076"/>
      <c r="S227" s="1076"/>
      <c r="T227" s="1076"/>
      <c r="U227" s="1076"/>
    </row>
    <row r="228" spans="1:21" ht="12" customHeight="1">
      <c r="A228" s="1076"/>
      <c r="B228" s="1075"/>
      <c r="C228" s="1076"/>
      <c r="D228" s="1076"/>
      <c r="E228" s="1076"/>
      <c r="F228" s="1076"/>
      <c r="G228" s="1076"/>
      <c r="H228" s="1076"/>
      <c r="I228" s="1076"/>
      <c r="J228" s="1076"/>
      <c r="K228" s="1076"/>
      <c r="L228" s="1076"/>
      <c r="M228" s="1076"/>
      <c r="N228" s="1076"/>
      <c r="O228" s="1076"/>
      <c r="P228" s="1076"/>
      <c r="Q228" s="1076"/>
      <c r="R228" s="1076"/>
      <c r="S228" s="1076"/>
      <c r="T228" s="1076"/>
      <c r="U228" s="1076"/>
    </row>
    <row r="229" spans="1:21" ht="12" customHeight="1">
      <c r="A229" s="1076"/>
      <c r="B229" s="1075"/>
      <c r="C229" s="1076"/>
      <c r="D229" s="1076"/>
      <c r="E229" s="1076"/>
      <c r="F229" s="1076"/>
      <c r="G229" s="1076"/>
      <c r="H229" s="1076"/>
      <c r="I229" s="1076"/>
      <c r="J229" s="1076"/>
      <c r="K229" s="1076"/>
      <c r="L229" s="1076"/>
      <c r="M229" s="1076"/>
      <c r="N229" s="1076"/>
      <c r="O229" s="1076"/>
      <c r="P229" s="1076"/>
      <c r="Q229" s="1076"/>
      <c r="R229" s="1076"/>
      <c r="S229" s="1076"/>
      <c r="T229" s="1076"/>
      <c r="U229" s="1076"/>
    </row>
    <row r="230" spans="1:21" ht="12" customHeight="1">
      <c r="A230" s="1076"/>
      <c r="B230" s="1075"/>
      <c r="C230" s="1076"/>
      <c r="D230" s="1076"/>
      <c r="E230" s="1076"/>
      <c r="F230" s="1076"/>
      <c r="G230" s="1076"/>
      <c r="H230" s="1076"/>
      <c r="I230" s="1076"/>
      <c r="J230" s="1076"/>
      <c r="K230" s="1076"/>
      <c r="L230" s="1076"/>
      <c r="M230" s="1076"/>
      <c r="N230" s="1076"/>
      <c r="O230" s="1076"/>
      <c r="P230" s="1076"/>
      <c r="Q230" s="1076"/>
      <c r="R230" s="1076"/>
      <c r="S230" s="1076"/>
      <c r="T230" s="1076"/>
      <c r="U230" s="1076"/>
    </row>
    <row r="231" spans="1:21" ht="12" customHeight="1">
      <c r="A231" s="1076"/>
      <c r="B231" s="1075"/>
      <c r="C231" s="1076"/>
      <c r="D231" s="1076"/>
      <c r="E231" s="1076"/>
      <c r="F231" s="1076"/>
      <c r="G231" s="1076"/>
      <c r="H231" s="1076"/>
      <c r="I231" s="1076"/>
      <c r="J231" s="1076"/>
      <c r="K231" s="1076"/>
      <c r="L231" s="1076"/>
      <c r="M231" s="1076"/>
      <c r="N231" s="1076"/>
      <c r="O231" s="1076"/>
      <c r="P231" s="1076"/>
      <c r="Q231" s="1076"/>
      <c r="R231" s="1076"/>
      <c r="S231" s="1076"/>
      <c r="T231" s="1076"/>
      <c r="U231" s="1076"/>
    </row>
    <row r="232" spans="1:21" ht="12" customHeight="1">
      <c r="A232" s="1076"/>
      <c r="B232" s="1075"/>
      <c r="C232" s="1076"/>
      <c r="D232" s="1076"/>
      <c r="E232" s="1076"/>
      <c r="F232" s="1076"/>
      <c r="G232" s="1076"/>
      <c r="H232" s="1076"/>
      <c r="I232" s="1076"/>
      <c r="J232" s="1076"/>
      <c r="K232" s="1076"/>
      <c r="L232" s="1076"/>
      <c r="M232" s="1076"/>
      <c r="N232" s="1076"/>
      <c r="O232" s="1076"/>
      <c r="P232" s="1076"/>
      <c r="Q232" s="1076"/>
      <c r="R232" s="1076"/>
      <c r="S232" s="1076"/>
      <c r="T232" s="1076"/>
      <c r="U232" s="1076"/>
    </row>
    <row r="233" spans="1:21" ht="12" customHeight="1">
      <c r="A233" s="1076"/>
      <c r="B233" s="1075"/>
      <c r="C233" s="1076"/>
      <c r="D233" s="1076"/>
      <c r="E233" s="1076"/>
      <c r="F233" s="1076"/>
      <c r="G233" s="1076"/>
      <c r="H233" s="1076"/>
      <c r="I233" s="1076"/>
      <c r="J233" s="1076"/>
      <c r="K233" s="1076"/>
      <c r="L233" s="1076"/>
      <c r="M233" s="1076"/>
      <c r="N233" s="1076"/>
      <c r="O233" s="1076"/>
      <c r="P233" s="1076"/>
      <c r="Q233" s="1076"/>
      <c r="R233" s="1076"/>
      <c r="S233" s="1076"/>
      <c r="T233" s="1076"/>
      <c r="U233" s="1076"/>
    </row>
    <row r="234" spans="1:21" ht="12" customHeight="1">
      <c r="A234" s="1076"/>
      <c r="B234" s="1075"/>
      <c r="C234" s="1076"/>
      <c r="D234" s="1076"/>
      <c r="E234" s="1076"/>
      <c r="F234" s="1076"/>
      <c r="G234" s="1076"/>
      <c r="H234" s="1076"/>
      <c r="I234" s="1076"/>
      <c r="J234" s="1076"/>
      <c r="K234" s="1076"/>
      <c r="L234" s="1076"/>
      <c r="M234" s="1076"/>
      <c r="N234" s="1076"/>
      <c r="O234" s="1076"/>
      <c r="P234" s="1076"/>
      <c r="Q234" s="1076"/>
      <c r="R234" s="1076"/>
      <c r="S234" s="1076"/>
      <c r="T234" s="1076"/>
      <c r="U234" s="1076"/>
    </row>
    <row r="235" spans="1:21" ht="12" customHeight="1">
      <c r="A235" s="1076"/>
      <c r="B235" s="1075"/>
      <c r="C235" s="1076"/>
      <c r="D235" s="1076"/>
      <c r="E235" s="1076"/>
      <c r="F235" s="1076"/>
      <c r="G235" s="1076"/>
      <c r="H235" s="1076"/>
      <c r="I235" s="1076"/>
      <c r="J235" s="1076"/>
      <c r="K235" s="1076"/>
      <c r="L235" s="1076"/>
      <c r="M235" s="1076"/>
      <c r="N235" s="1076"/>
      <c r="O235" s="1076"/>
      <c r="P235" s="1076"/>
      <c r="Q235" s="1076"/>
      <c r="R235" s="1076"/>
      <c r="S235" s="1076"/>
      <c r="T235" s="1076"/>
      <c r="U235" s="1076"/>
    </row>
    <row r="236" spans="1:21" ht="12" customHeight="1">
      <c r="A236" s="1076"/>
      <c r="B236" s="1075"/>
      <c r="C236" s="1076"/>
      <c r="D236" s="1076"/>
      <c r="E236" s="1076"/>
      <c r="F236" s="1076"/>
      <c r="G236" s="1076"/>
      <c r="H236" s="1076"/>
      <c r="I236" s="1076"/>
      <c r="J236" s="1076"/>
      <c r="K236" s="1076"/>
      <c r="L236" s="1076"/>
      <c r="M236" s="1076"/>
      <c r="N236" s="1076"/>
      <c r="O236" s="1076"/>
      <c r="P236" s="1076"/>
      <c r="Q236" s="1076"/>
      <c r="R236" s="1076"/>
      <c r="S236" s="1076"/>
      <c r="T236" s="1076"/>
      <c r="U236" s="1076"/>
    </row>
    <row r="237" spans="1:21" ht="12" customHeight="1">
      <c r="A237" s="1076"/>
      <c r="B237" s="1075"/>
      <c r="C237" s="1076"/>
      <c r="D237" s="1076"/>
      <c r="E237" s="1076"/>
      <c r="F237" s="1076"/>
      <c r="G237" s="1076"/>
      <c r="H237" s="1076"/>
      <c r="I237" s="1076"/>
      <c r="J237" s="1076"/>
      <c r="K237" s="1076"/>
      <c r="L237" s="1076"/>
      <c r="M237" s="1076"/>
      <c r="N237" s="1076"/>
      <c r="O237" s="1076"/>
      <c r="P237" s="1076"/>
      <c r="Q237" s="1076"/>
      <c r="R237" s="1076"/>
      <c r="S237" s="1076"/>
      <c r="T237" s="1076"/>
      <c r="U237" s="1076"/>
    </row>
    <row r="238" spans="1:21" ht="12" customHeight="1">
      <c r="A238" s="1076"/>
      <c r="B238" s="1075"/>
      <c r="C238" s="1076"/>
      <c r="D238" s="1076"/>
      <c r="E238" s="1076"/>
      <c r="F238" s="1076"/>
      <c r="G238" s="1076"/>
      <c r="H238" s="1076"/>
      <c r="I238" s="1076"/>
      <c r="J238" s="1076"/>
      <c r="K238" s="1076"/>
      <c r="L238" s="1076"/>
      <c r="M238" s="1076"/>
      <c r="N238" s="1076"/>
      <c r="O238" s="1076"/>
      <c r="P238" s="1076"/>
      <c r="Q238" s="1076"/>
      <c r="R238" s="1076"/>
      <c r="S238" s="1076"/>
      <c r="T238" s="1076"/>
      <c r="U238" s="1076"/>
    </row>
    <row r="239" spans="1:21" ht="12" customHeight="1">
      <c r="A239" s="1076"/>
      <c r="B239" s="1075"/>
      <c r="C239" s="1076"/>
      <c r="D239" s="1076"/>
      <c r="E239" s="1076"/>
      <c r="F239" s="1076"/>
      <c r="G239" s="1076"/>
      <c r="H239" s="1076"/>
      <c r="I239" s="1076"/>
      <c r="J239" s="1076"/>
      <c r="K239" s="1076"/>
      <c r="L239" s="1076"/>
      <c r="M239" s="1076"/>
      <c r="N239" s="1076"/>
      <c r="O239" s="1076"/>
      <c r="P239" s="1076"/>
      <c r="Q239" s="1076"/>
      <c r="R239" s="1076"/>
      <c r="S239" s="1076"/>
      <c r="T239" s="1076"/>
      <c r="U239" s="1076"/>
    </row>
    <row r="240" spans="1:21" ht="12" customHeight="1">
      <c r="A240" s="1076"/>
      <c r="B240" s="1075"/>
      <c r="C240" s="1076"/>
      <c r="D240" s="1076"/>
      <c r="E240" s="1076"/>
      <c r="F240" s="1076"/>
      <c r="G240" s="1076"/>
      <c r="H240" s="1076"/>
      <c r="I240" s="1076"/>
      <c r="J240" s="1076"/>
      <c r="K240" s="1076"/>
      <c r="L240" s="1076"/>
      <c r="M240" s="1076"/>
      <c r="N240" s="1076"/>
      <c r="O240" s="1076"/>
      <c r="P240" s="1076"/>
      <c r="Q240" s="1076"/>
      <c r="R240" s="1076"/>
      <c r="S240" s="1076"/>
      <c r="T240" s="1076"/>
      <c r="U240" s="1076"/>
    </row>
    <row r="241" spans="1:21" ht="12" customHeight="1">
      <c r="A241" s="1076"/>
      <c r="B241" s="1075"/>
      <c r="C241" s="1076"/>
      <c r="D241" s="1076"/>
      <c r="E241" s="1076"/>
      <c r="F241" s="1076"/>
      <c r="G241" s="1076"/>
      <c r="H241" s="1076"/>
      <c r="I241" s="1076"/>
      <c r="J241" s="1076"/>
      <c r="K241" s="1076"/>
      <c r="L241" s="1076"/>
      <c r="M241" s="1076"/>
      <c r="N241" s="1076"/>
      <c r="O241" s="1076"/>
      <c r="P241" s="1076"/>
      <c r="Q241" s="1076"/>
      <c r="R241" s="1076"/>
      <c r="S241" s="1076"/>
      <c r="T241" s="1076"/>
      <c r="U241" s="1076"/>
    </row>
    <row r="242" spans="1:21" ht="12" customHeight="1">
      <c r="A242" s="1076"/>
      <c r="B242" s="1075"/>
      <c r="C242" s="1076"/>
      <c r="D242" s="1076"/>
      <c r="E242" s="1076"/>
      <c r="F242" s="1076"/>
      <c r="G242" s="1076"/>
      <c r="H242" s="1076"/>
      <c r="I242" s="1076"/>
      <c r="J242" s="1076"/>
      <c r="K242" s="1076"/>
      <c r="L242" s="1076"/>
      <c r="M242" s="1076"/>
      <c r="N242" s="1076"/>
      <c r="O242" s="1076"/>
      <c r="P242" s="1076"/>
      <c r="Q242" s="1076"/>
      <c r="R242" s="1076"/>
      <c r="S242" s="1076"/>
      <c r="T242" s="1076"/>
      <c r="U242" s="1076"/>
    </row>
    <row r="243" spans="1:21" ht="12" customHeight="1">
      <c r="A243" s="1076"/>
      <c r="B243" s="1075"/>
      <c r="C243" s="1076"/>
      <c r="D243" s="1076"/>
      <c r="E243" s="1076"/>
      <c r="F243" s="1076"/>
      <c r="G243" s="1076"/>
      <c r="H243" s="1076"/>
      <c r="I243" s="1076"/>
      <c r="J243" s="1076"/>
      <c r="K243" s="1076"/>
      <c r="L243" s="1076"/>
      <c r="M243" s="1076"/>
      <c r="N243" s="1076"/>
      <c r="O243" s="1076"/>
      <c r="P243" s="1076"/>
      <c r="Q243" s="1076"/>
      <c r="R243" s="1076"/>
      <c r="S243" s="1076"/>
      <c r="T243" s="1076"/>
      <c r="U243" s="1076"/>
    </row>
    <row r="244" spans="1:21" ht="12" customHeight="1">
      <c r="A244" s="1076"/>
      <c r="B244" s="1075"/>
      <c r="C244" s="1076"/>
      <c r="D244" s="1076"/>
      <c r="E244" s="1076"/>
      <c r="F244" s="1076"/>
      <c r="G244" s="1076"/>
      <c r="H244" s="1076"/>
      <c r="I244" s="1076"/>
      <c r="J244" s="1076"/>
      <c r="K244" s="1076"/>
      <c r="L244" s="1076"/>
      <c r="M244" s="1076"/>
      <c r="N244" s="1076"/>
      <c r="O244" s="1076"/>
      <c r="P244" s="1076"/>
      <c r="Q244" s="1076"/>
      <c r="R244" s="1076"/>
      <c r="S244" s="1076"/>
      <c r="T244" s="1076"/>
      <c r="U244" s="1076"/>
    </row>
    <row r="245" spans="1:21" ht="12" customHeight="1">
      <c r="A245" s="1076"/>
      <c r="B245" s="1075"/>
      <c r="C245" s="1076"/>
      <c r="D245" s="1076"/>
      <c r="E245" s="1076"/>
      <c r="F245" s="1076"/>
      <c r="G245" s="1076"/>
      <c r="H245" s="1076"/>
      <c r="I245" s="1076"/>
      <c r="J245" s="1076"/>
      <c r="K245" s="1076"/>
      <c r="L245" s="1076"/>
      <c r="M245" s="1076"/>
      <c r="N245" s="1076"/>
      <c r="O245" s="1076"/>
      <c r="P245" s="1076"/>
      <c r="Q245" s="1076"/>
      <c r="R245" s="1076"/>
      <c r="S245" s="1076"/>
      <c r="T245" s="1076"/>
      <c r="U245" s="1076"/>
    </row>
    <row r="246" spans="1:21" ht="12.75" customHeight="1">
      <c r="B246" s="647"/>
    </row>
    <row r="247" spans="1:21" ht="12.75" customHeight="1">
      <c r="B247" s="647"/>
    </row>
    <row r="248" spans="1:21" ht="12.75" customHeight="1">
      <c r="B248" s="647"/>
    </row>
    <row r="249" spans="1:21" ht="12.75" customHeight="1">
      <c r="B249" s="647"/>
    </row>
    <row r="250" spans="1:21" ht="12.75" customHeight="1">
      <c r="B250" s="647"/>
    </row>
    <row r="251" spans="1:21" ht="12.75" customHeight="1">
      <c r="B251" s="647"/>
    </row>
    <row r="252" spans="1:21" ht="12.75" customHeight="1">
      <c r="B252" s="647"/>
    </row>
    <row r="253" spans="1:21" ht="12.75" customHeight="1">
      <c r="B253" s="647"/>
    </row>
    <row r="254" spans="1:21" ht="12.75" customHeight="1">
      <c r="B254" s="647"/>
    </row>
    <row r="255" spans="1:21" ht="12.75" customHeight="1">
      <c r="B255" s="647"/>
    </row>
    <row r="256" spans="1:21" ht="12.75" customHeight="1">
      <c r="B256" s="647"/>
    </row>
    <row r="257" spans="2:2" ht="12.75" customHeight="1">
      <c r="B257" s="647"/>
    </row>
    <row r="258" spans="2:2" ht="12.75" customHeight="1">
      <c r="B258" s="647"/>
    </row>
    <row r="259" spans="2:2" ht="12.75" customHeight="1">
      <c r="B259" s="647"/>
    </row>
    <row r="260" spans="2:2" ht="12.75" customHeight="1">
      <c r="B260" s="647"/>
    </row>
    <row r="261" spans="2:2" ht="12.75" customHeight="1">
      <c r="B261" s="647"/>
    </row>
    <row r="262" spans="2:2" ht="12.75" customHeight="1">
      <c r="B262" s="647"/>
    </row>
    <row r="263" spans="2:2" ht="12.75" customHeight="1">
      <c r="B263" s="647"/>
    </row>
    <row r="264" spans="2:2" ht="12.75" customHeight="1">
      <c r="B264" s="647"/>
    </row>
    <row r="265" spans="2:2" ht="13.5" customHeight="1"/>
    <row r="266" spans="2:2" ht="13.5" customHeight="1"/>
    <row r="267" spans="2:2" ht="13.5" customHeight="1"/>
    <row r="268" spans="2:2" ht="13.5" customHeight="1"/>
    <row r="269" spans="2:2" ht="13.5" customHeight="1"/>
    <row r="270" spans="2:2" ht="13.5" customHeight="1"/>
    <row r="271" spans="2:2" ht="13.5" customHeight="1"/>
    <row r="272" spans="2: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60">
    <mergeCell ref="E64:F64"/>
    <mergeCell ref="C42:C43"/>
    <mergeCell ref="C46:C47"/>
    <mergeCell ref="H58:H64"/>
    <mergeCell ref="I58:I64"/>
    <mergeCell ref="H34:H48"/>
    <mergeCell ref="I34:I48"/>
    <mergeCell ref="H50:H56"/>
    <mergeCell ref="I50:I56"/>
    <mergeCell ref="E40:F40"/>
    <mergeCell ref="E44:F44"/>
    <mergeCell ref="E48:F48"/>
    <mergeCell ref="E56:F56"/>
    <mergeCell ref="E60:F60"/>
    <mergeCell ref="C38:C39"/>
    <mergeCell ref="I14:I28"/>
    <mergeCell ref="E20:F20"/>
    <mergeCell ref="E28:F28"/>
    <mergeCell ref="E32:F32"/>
    <mergeCell ref="C34:C35"/>
    <mergeCell ref="H14:H28"/>
    <mergeCell ref="H30:H32"/>
    <mergeCell ref="I30:I32"/>
    <mergeCell ref="C16:C17"/>
    <mergeCell ref="C18:C19"/>
    <mergeCell ref="A14:A20"/>
    <mergeCell ref="A22:A28"/>
    <mergeCell ref="A30:A32"/>
    <mergeCell ref="B14:B20"/>
    <mergeCell ref="C14:C15"/>
    <mergeCell ref="A6:A12"/>
    <mergeCell ref="B6:B8"/>
    <mergeCell ref="C6:C7"/>
    <mergeCell ref="H6:H12"/>
    <mergeCell ref="I6:I12"/>
    <mergeCell ref="B10:B12"/>
    <mergeCell ref="C10:C11"/>
    <mergeCell ref="E8:F8"/>
    <mergeCell ref="E12:F12"/>
    <mergeCell ref="A58:A64"/>
    <mergeCell ref="B58:B60"/>
    <mergeCell ref="C58:C59"/>
    <mergeCell ref="B62:B64"/>
    <mergeCell ref="C62:C63"/>
    <mergeCell ref="B50:B56"/>
    <mergeCell ref="C50:C51"/>
    <mergeCell ref="C52:C53"/>
    <mergeCell ref="C54:C55"/>
    <mergeCell ref="A50:A56"/>
    <mergeCell ref="A34:A48"/>
    <mergeCell ref="C36:C37"/>
    <mergeCell ref="B22:B28"/>
    <mergeCell ref="C22:C23"/>
    <mergeCell ref="C24:C25"/>
    <mergeCell ref="C26:C27"/>
    <mergeCell ref="B30:B32"/>
    <mergeCell ref="C30:C31"/>
    <mergeCell ref="B34:B40"/>
    <mergeCell ref="B42:B44"/>
    <mergeCell ref="B46:B48"/>
  </mergeCells>
  <pageMargins left="0.7" right="0.7" top="0.75" bottom="0.75" header="0" footer="0"/>
  <pageSetup orientation="landscape"/>
  <headerFooter>
    <oddHeader>&amp;C&amp;"Aptos"&amp;10&amp;K000000 OFFICIAL&amp;1#_x000D_</oddHeader>
    <oddFooter>&amp;C_x000D_&amp;1#&amp;"Aptos"&amp;10&amp;K000000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Q1000"/>
  <sheetViews>
    <sheetView zoomScale="50" zoomScaleNormal="50" workbookViewId="0">
      <selection activeCell="B24" sqref="B24"/>
    </sheetView>
  </sheetViews>
  <sheetFormatPr defaultColWidth="12.625" defaultRowHeight="15" customHeight="1"/>
  <cols>
    <col min="1" max="1" width="22.625" customWidth="1"/>
    <col min="2" max="2" width="62.125" customWidth="1"/>
    <col min="3" max="3" width="17.625" customWidth="1"/>
    <col min="4" max="4" width="8.875" customWidth="1"/>
    <col min="5" max="5" width="19" customWidth="1"/>
    <col min="6" max="6" width="21.5" customWidth="1"/>
    <col min="7" max="7" width="20.125" customWidth="1"/>
    <col min="8" max="8" width="8.875" customWidth="1"/>
    <col min="9" max="9" width="14" customWidth="1"/>
    <col min="10" max="10" width="14.125" customWidth="1"/>
    <col min="12" max="12" width="53.5" customWidth="1"/>
    <col min="13" max="13" width="8.875" customWidth="1"/>
    <col min="14" max="15" width="12.5" customWidth="1"/>
    <col min="16" max="16" width="13.375" customWidth="1"/>
    <col min="17" max="17" width="26" customWidth="1"/>
    <col min="18" max="26" width="8.875" customWidth="1"/>
  </cols>
  <sheetData>
    <row r="1" spans="1:17" ht="13.5" customHeight="1">
      <c r="A1" s="648"/>
      <c r="B1" s="649"/>
      <c r="C1" s="650" t="s">
        <v>1061</v>
      </c>
      <c r="D1" s="651" t="s">
        <v>1062</v>
      </c>
      <c r="E1" s="651"/>
      <c r="F1" s="651"/>
      <c r="G1" s="651"/>
      <c r="H1" s="652" t="s">
        <v>1063</v>
      </c>
      <c r="I1" s="652"/>
      <c r="J1" s="652"/>
      <c r="K1" s="652"/>
      <c r="L1" s="652" t="s">
        <v>870</v>
      </c>
      <c r="M1" s="1118" t="s">
        <v>1064</v>
      </c>
      <c r="N1" s="1277"/>
      <c r="O1" s="1277"/>
      <c r="P1" s="1277"/>
      <c r="Q1" s="1276"/>
    </row>
    <row r="2" spans="1:17" ht="32.25" customHeight="1">
      <c r="A2" s="653" t="s">
        <v>1065</v>
      </c>
      <c r="B2" s="653" t="s">
        <v>1066</v>
      </c>
      <c r="C2" s="653" t="s">
        <v>870</v>
      </c>
      <c r="D2" s="651">
        <v>2025</v>
      </c>
      <c r="E2" s="651">
        <v>2026</v>
      </c>
      <c r="F2" s="651">
        <v>2027</v>
      </c>
      <c r="G2" s="651">
        <v>2028</v>
      </c>
      <c r="H2" s="652">
        <v>2025</v>
      </c>
      <c r="I2" s="652">
        <v>2026</v>
      </c>
      <c r="J2" s="652">
        <v>2027</v>
      </c>
      <c r="K2" s="652">
        <v>2028</v>
      </c>
      <c r="L2" s="652" t="s">
        <v>1067</v>
      </c>
      <c r="M2" s="654">
        <v>2025</v>
      </c>
      <c r="N2" s="654">
        <v>2026</v>
      </c>
      <c r="O2" s="654">
        <v>2027</v>
      </c>
      <c r="P2" s="654">
        <v>2028</v>
      </c>
      <c r="Q2" s="654" t="s">
        <v>1067</v>
      </c>
    </row>
    <row r="3" spans="1:17" ht="13.5" customHeight="1">
      <c r="A3" s="655" t="s">
        <v>22</v>
      </c>
      <c r="B3" s="653" t="s">
        <v>23</v>
      </c>
      <c r="C3" s="653" t="s">
        <v>870</v>
      </c>
      <c r="D3" s="651" t="s">
        <v>870</v>
      </c>
      <c r="E3" s="651"/>
      <c r="F3" s="651"/>
      <c r="G3" s="651"/>
      <c r="H3" s="652" t="s">
        <v>870</v>
      </c>
      <c r="I3" s="652"/>
      <c r="J3" s="652"/>
      <c r="K3" s="652"/>
      <c r="L3" s="652" t="s">
        <v>870</v>
      </c>
      <c r="M3" s="654" t="s">
        <v>870</v>
      </c>
      <c r="N3" s="654"/>
      <c r="O3" s="654"/>
      <c r="P3" s="654"/>
      <c r="Q3" s="654" t="s">
        <v>870</v>
      </c>
    </row>
    <row r="4" spans="1:17" ht="243.75" customHeight="1">
      <c r="A4" s="1119" t="s">
        <v>1068</v>
      </c>
      <c r="B4" s="656" t="s">
        <v>1069</v>
      </c>
      <c r="C4" s="656" t="s">
        <v>1070</v>
      </c>
      <c r="D4" s="657">
        <f t="shared" ref="D4:G4" si="0">SUM(H4, M4)</f>
        <v>0</v>
      </c>
      <c r="E4" s="658">
        <f t="shared" si="0"/>
        <v>15315</v>
      </c>
      <c r="F4" s="658">
        <f t="shared" si="0"/>
        <v>23629</v>
      </c>
      <c r="G4" s="658">
        <f t="shared" si="0"/>
        <v>31944</v>
      </c>
      <c r="H4" s="308">
        <v>0</v>
      </c>
      <c r="I4" s="659">
        <v>12000</v>
      </c>
      <c r="J4" s="659">
        <v>17000</v>
      </c>
      <c r="K4" s="659">
        <v>22000</v>
      </c>
      <c r="L4" s="660" t="s">
        <v>1071</v>
      </c>
      <c r="M4" s="661">
        <v>0</v>
      </c>
      <c r="N4" s="662">
        <v>3315</v>
      </c>
      <c r="O4" s="662">
        <v>6629</v>
      </c>
      <c r="P4" s="662">
        <v>9944</v>
      </c>
      <c r="Q4" s="663" t="s">
        <v>1072</v>
      </c>
    </row>
    <row r="5" spans="1:17" ht="13.5" customHeight="1">
      <c r="A5" s="1278"/>
      <c r="B5" s="657" t="s">
        <v>1073</v>
      </c>
      <c r="C5" s="664"/>
      <c r="D5" s="665"/>
      <c r="E5" s="666"/>
      <c r="F5" s="666"/>
      <c r="G5" s="666"/>
      <c r="H5" s="667"/>
      <c r="I5" s="668"/>
      <c r="J5" s="668"/>
      <c r="K5" s="668"/>
      <c r="L5" s="669"/>
      <c r="M5" s="670">
        <v>0</v>
      </c>
      <c r="N5" s="664"/>
      <c r="O5" s="664"/>
      <c r="P5" s="664"/>
      <c r="Q5" s="664"/>
    </row>
    <row r="6" spans="1:17" ht="13.5" customHeight="1">
      <c r="A6" s="1278"/>
      <c r="B6" s="657" t="s">
        <v>1074</v>
      </c>
      <c r="C6" s="664"/>
      <c r="D6" s="665"/>
      <c r="E6" s="666"/>
      <c r="F6" s="666"/>
      <c r="G6" s="666"/>
      <c r="H6" s="667"/>
      <c r="I6" s="668"/>
      <c r="J6" s="668"/>
      <c r="K6" s="668"/>
      <c r="L6" s="669"/>
      <c r="M6" s="670">
        <v>0</v>
      </c>
      <c r="N6" s="664"/>
      <c r="O6" s="664"/>
      <c r="P6" s="664"/>
      <c r="Q6" s="664"/>
    </row>
    <row r="7" spans="1:17" ht="13.5" customHeight="1">
      <c r="A7" s="1278"/>
      <c r="B7" s="653" t="s">
        <v>1075</v>
      </c>
      <c r="C7" s="653" t="s">
        <v>870</v>
      </c>
      <c r="D7" s="651">
        <v>2025</v>
      </c>
      <c r="E7" s="651">
        <v>2026</v>
      </c>
      <c r="F7" s="651">
        <v>2027</v>
      </c>
      <c r="G7" s="651">
        <v>2028</v>
      </c>
      <c r="H7" s="652">
        <v>2025</v>
      </c>
      <c r="I7" s="652">
        <v>2026</v>
      </c>
      <c r="J7" s="652">
        <v>2027</v>
      </c>
      <c r="K7" s="652">
        <v>2028</v>
      </c>
      <c r="L7" s="652" t="s">
        <v>1067</v>
      </c>
      <c r="M7" s="654">
        <v>2025</v>
      </c>
      <c r="N7" s="654">
        <v>2026</v>
      </c>
      <c r="O7" s="654">
        <v>2027</v>
      </c>
      <c r="P7" s="654">
        <v>2028</v>
      </c>
      <c r="Q7" s="654" t="s">
        <v>1067</v>
      </c>
    </row>
    <row r="8" spans="1:17" ht="39.6" customHeight="1">
      <c r="A8" s="1278"/>
      <c r="B8" s="671" t="s">
        <v>1076</v>
      </c>
      <c r="C8" s="672" t="s">
        <v>167</v>
      </c>
      <c r="D8" s="657">
        <f t="shared" ref="D8:F8" si="1">SUM(H8, M8)</f>
        <v>0</v>
      </c>
      <c r="E8" s="657">
        <f t="shared" si="1"/>
        <v>17</v>
      </c>
      <c r="F8" s="657">
        <f t="shared" si="1"/>
        <v>28</v>
      </c>
      <c r="G8" s="657">
        <f>SUM(K8,P8)</f>
        <v>41</v>
      </c>
      <c r="H8" s="308">
        <v>0</v>
      </c>
      <c r="I8" s="308">
        <v>12</v>
      </c>
      <c r="J8" s="308">
        <v>18</v>
      </c>
      <c r="K8" s="308">
        <v>26</v>
      </c>
      <c r="L8" s="667" t="s">
        <v>1077</v>
      </c>
      <c r="M8" s="670">
        <v>0</v>
      </c>
      <c r="N8" s="673">
        <v>5</v>
      </c>
      <c r="O8" s="673">
        <v>10</v>
      </c>
      <c r="P8" s="673">
        <v>15</v>
      </c>
      <c r="Q8" s="674" t="s">
        <v>1078</v>
      </c>
    </row>
    <row r="9" spans="1:17" ht="13.5" customHeight="1">
      <c r="A9" s="1278"/>
      <c r="B9" s="657" t="s">
        <v>1073</v>
      </c>
      <c r="C9" s="672"/>
      <c r="D9" s="665"/>
      <c r="E9" s="665"/>
      <c r="F9" s="665"/>
      <c r="G9" s="665"/>
      <c r="H9" s="667"/>
      <c r="I9" s="667"/>
      <c r="J9" s="667"/>
      <c r="K9" s="667"/>
      <c r="L9" s="675"/>
      <c r="M9" s="670">
        <v>0</v>
      </c>
      <c r="N9" s="673"/>
      <c r="O9" s="673"/>
      <c r="P9" s="673"/>
      <c r="Q9" s="673"/>
    </row>
    <row r="10" spans="1:17" ht="13.5" customHeight="1">
      <c r="A10" s="1278"/>
      <c r="B10" s="657" t="s">
        <v>1074</v>
      </c>
      <c r="C10" s="672"/>
      <c r="D10" s="665"/>
      <c r="E10" s="665"/>
      <c r="F10" s="665"/>
      <c r="G10" s="665"/>
      <c r="H10" s="667"/>
      <c r="I10" s="667"/>
      <c r="J10" s="667"/>
      <c r="K10" s="667"/>
      <c r="L10" s="675"/>
      <c r="M10" s="670">
        <v>0</v>
      </c>
      <c r="N10" s="673"/>
      <c r="O10" s="673"/>
      <c r="P10" s="673"/>
      <c r="Q10" s="673"/>
    </row>
    <row r="11" spans="1:17" ht="13.5" customHeight="1">
      <c r="A11" s="1278"/>
      <c r="B11" s="653" t="s">
        <v>588</v>
      </c>
      <c r="C11" s="653" t="s">
        <v>870</v>
      </c>
      <c r="D11" s="651">
        <v>2025</v>
      </c>
      <c r="E11" s="651">
        <v>2026</v>
      </c>
      <c r="F11" s="651">
        <v>2027</v>
      </c>
      <c r="G11" s="651">
        <v>2028</v>
      </c>
      <c r="H11" s="652">
        <v>2025</v>
      </c>
      <c r="I11" s="652">
        <v>2026</v>
      </c>
      <c r="J11" s="652">
        <v>2027</v>
      </c>
      <c r="K11" s="652">
        <v>2028</v>
      </c>
      <c r="L11" s="652" t="s">
        <v>1067</v>
      </c>
      <c r="M11" s="654">
        <v>2025</v>
      </c>
      <c r="N11" s="654">
        <v>2026</v>
      </c>
      <c r="O11" s="654">
        <v>2027</v>
      </c>
      <c r="P11" s="654">
        <v>2028</v>
      </c>
      <c r="Q11" s="654" t="s">
        <v>1067</v>
      </c>
    </row>
    <row r="12" spans="1:17" ht="317.25" customHeight="1">
      <c r="A12" s="1278"/>
      <c r="B12" s="656" t="s">
        <v>1079</v>
      </c>
      <c r="C12" s="656" t="s">
        <v>1080</v>
      </c>
      <c r="D12" s="676">
        <f t="shared" ref="D12:G12" si="2">SUM(H12, M12)</f>
        <v>0</v>
      </c>
      <c r="E12" s="676">
        <f t="shared" si="2"/>
        <v>2796874.8148148148</v>
      </c>
      <c r="F12" s="676">
        <f t="shared" si="2"/>
        <v>5593749.6296296297</v>
      </c>
      <c r="G12" s="676">
        <f t="shared" si="2"/>
        <v>8281249.6296296297</v>
      </c>
      <c r="H12" s="677">
        <v>0</v>
      </c>
      <c r="I12" s="677">
        <v>546874.81481481483</v>
      </c>
      <c r="J12" s="677">
        <v>1093749.6296296297</v>
      </c>
      <c r="K12" s="677">
        <v>1531249.6296296294</v>
      </c>
      <c r="L12" s="678" t="s">
        <v>1081</v>
      </c>
      <c r="M12" s="679">
        <v>0</v>
      </c>
      <c r="N12" s="680">
        <v>2250000</v>
      </c>
      <c r="O12" s="680">
        <v>4500000</v>
      </c>
      <c r="P12" s="680">
        <v>6750000</v>
      </c>
      <c r="Q12" s="656" t="s">
        <v>1082</v>
      </c>
    </row>
    <row r="13" spans="1:17" ht="13.5" customHeight="1">
      <c r="A13" s="1278"/>
      <c r="B13" s="657" t="s">
        <v>1073</v>
      </c>
      <c r="C13" s="664"/>
      <c r="D13" s="681"/>
      <c r="E13" s="681"/>
      <c r="F13" s="681"/>
      <c r="G13" s="681"/>
      <c r="H13" s="682"/>
      <c r="I13" s="683"/>
      <c r="J13" s="683"/>
      <c r="K13" s="683"/>
      <c r="L13" s="675"/>
      <c r="M13" s="684">
        <v>0</v>
      </c>
      <c r="N13" s="685"/>
      <c r="O13" s="664"/>
      <c r="P13" s="664"/>
      <c r="Q13" s="664"/>
    </row>
    <row r="14" spans="1:17" ht="13.5" customHeight="1">
      <c r="A14" s="1278"/>
      <c r="B14" s="657" t="s">
        <v>1074</v>
      </c>
      <c r="C14" s="664"/>
      <c r="D14" s="681"/>
      <c r="E14" s="681"/>
      <c r="F14" s="681"/>
      <c r="G14" s="681"/>
      <c r="H14" s="682"/>
      <c r="I14" s="683"/>
      <c r="J14" s="683"/>
      <c r="K14" s="683"/>
      <c r="L14" s="675"/>
      <c r="M14" s="684">
        <v>0</v>
      </c>
      <c r="N14" s="685"/>
      <c r="O14" s="664"/>
      <c r="P14" s="664"/>
      <c r="Q14" s="664"/>
    </row>
    <row r="15" spans="1:17" ht="13.5" customHeight="1">
      <c r="A15" s="1278"/>
      <c r="B15" s="653" t="s">
        <v>73</v>
      </c>
      <c r="C15" s="653" t="s">
        <v>870</v>
      </c>
      <c r="D15" s="651">
        <v>2025</v>
      </c>
      <c r="E15" s="651">
        <v>2026</v>
      </c>
      <c r="F15" s="651">
        <v>2027</v>
      </c>
      <c r="G15" s="651">
        <v>2028</v>
      </c>
      <c r="H15" s="652">
        <v>2025</v>
      </c>
      <c r="I15" s="652">
        <v>2026</v>
      </c>
      <c r="J15" s="652">
        <v>2027</v>
      </c>
      <c r="K15" s="652">
        <v>2028</v>
      </c>
      <c r="L15" s="652" t="s">
        <v>1067</v>
      </c>
      <c r="M15" s="654">
        <v>2025</v>
      </c>
      <c r="N15" s="654">
        <v>2026</v>
      </c>
      <c r="O15" s="654">
        <v>2027</v>
      </c>
      <c r="P15" s="654">
        <v>2028</v>
      </c>
      <c r="Q15" s="654" t="s">
        <v>1067</v>
      </c>
    </row>
    <row r="16" spans="1:17" ht="13.5" customHeight="1">
      <c r="A16" s="1278"/>
      <c r="B16" s="671" t="s">
        <v>1083</v>
      </c>
      <c r="C16" s="672" t="s">
        <v>167</v>
      </c>
      <c r="D16" s="657">
        <f t="shared" ref="D16:G16" si="3">SUM(E16,M16)</f>
        <v>1</v>
      </c>
      <c r="E16" s="657">
        <f t="shared" si="3"/>
        <v>0</v>
      </c>
      <c r="F16" s="657">
        <f t="shared" si="3"/>
        <v>0</v>
      </c>
      <c r="G16" s="657">
        <f t="shared" si="3"/>
        <v>0</v>
      </c>
      <c r="H16" s="663"/>
      <c r="I16" s="663"/>
      <c r="J16" s="663"/>
      <c r="K16" s="663"/>
      <c r="L16" s="686" t="s">
        <v>1084</v>
      </c>
      <c r="M16" s="687">
        <v>1</v>
      </c>
      <c r="N16" s="688"/>
      <c r="O16" s="688"/>
      <c r="P16" s="688"/>
      <c r="Q16" s="688" t="s">
        <v>1085</v>
      </c>
    </row>
    <row r="17" spans="1:17" ht="13.5" customHeight="1">
      <c r="A17" s="1278"/>
      <c r="B17" s="657" t="s">
        <v>1073</v>
      </c>
      <c r="C17" s="672"/>
      <c r="D17" s="665"/>
      <c r="E17" s="665"/>
      <c r="F17" s="665"/>
      <c r="G17" s="665"/>
      <c r="H17" s="664"/>
      <c r="I17" s="664"/>
      <c r="J17" s="664"/>
      <c r="K17" s="664"/>
      <c r="L17" s="669"/>
      <c r="M17" s="670">
        <v>0</v>
      </c>
      <c r="N17" s="673"/>
      <c r="O17" s="673"/>
      <c r="P17" s="673"/>
      <c r="Q17" s="673"/>
    </row>
    <row r="18" spans="1:17" ht="13.5" customHeight="1">
      <c r="A18" s="1278"/>
      <c r="B18" s="657" t="s">
        <v>1074</v>
      </c>
      <c r="C18" s="672"/>
      <c r="D18" s="665"/>
      <c r="E18" s="665"/>
      <c r="F18" s="665"/>
      <c r="G18" s="665"/>
      <c r="H18" s="664"/>
      <c r="I18" s="664"/>
      <c r="J18" s="664"/>
      <c r="K18" s="664"/>
      <c r="L18" s="669"/>
      <c r="M18" s="670">
        <v>0</v>
      </c>
      <c r="N18" s="673"/>
      <c r="O18" s="673"/>
      <c r="P18" s="673"/>
      <c r="Q18" s="673"/>
    </row>
    <row r="19" spans="1:17" ht="13.5" customHeight="1">
      <c r="A19" s="1278"/>
      <c r="B19" s="653" t="s">
        <v>1086</v>
      </c>
      <c r="C19" s="653" t="s">
        <v>870</v>
      </c>
      <c r="D19" s="651">
        <v>2025</v>
      </c>
      <c r="E19" s="651">
        <v>2026</v>
      </c>
      <c r="F19" s="651">
        <v>2027</v>
      </c>
      <c r="G19" s="651">
        <v>2028</v>
      </c>
      <c r="H19" s="652">
        <v>2025</v>
      </c>
      <c r="I19" s="652">
        <v>2026</v>
      </c>
      <c r="J19" s="652">
        <v>2027</v>
      </c>
      <c r="K19" s="652">
        <v>2028</v>
      </c>
      <c r="L19" s="652" t="s">
        <v>1067</v>
      </c>
      <c r="M19" s="654">
        <v>2025</v>
      </c>
      <c r="N19" s="654">
        <v>2026</v>
      </c>
      <c r="O19" s="654">
        <v>2027</v>
      </c>
      <c r="P19" s="654">
        <v>2028</v>
      </c>
      <c r="Q19" s="654" t="s">
        <v>1067</v>
      </c>
    </row>
    <row r="20" spans="1:17" ht="78" customHeight="1">
      <c r="A20" s="1278"/>
      <c r="B20" s="671" t="s">
        <v>1087</v>
      </c>
      <c r="C20" s="673" t="s">
        <v>1088</v>
      </c>
      <c r="D20" s="657">
        <f t="shared" ref="D20:G20" si="4">SUM(H20, M20)</f>
        <v>0</v>
      </c>
      <c r="E20" s="689">
        <f t="shared" si="4"/>
        <v>2597.13164343174</v>
      </c>
      <c r="F20" s="689">
        <f t="shared" si="4"/>
        <v>5194.2632868634882</v>
      </c>
      <c r="G20" s="689">
        <f t="shared" si="4"/>
        <v>7791.3949302952324</v>
      </c>
      <c r="H20" s="690"/>
      <c r="I20" s="690"/>
      <c r="J20" s="690"/>
      <c r="K20" s="690"/>
      <c r="L20" s="691"/>
      <c r="M20" s="692">
        <v>0</v>
      </c>
      <c r="N20" s="693">
        <v>2597.13164343174</v>
      </c>
      <c r="O20" s="693">
        <v>5194.2632868634882</v>
      </c>
      <c r="P20" s="693">
        <v>7791.3949302952324</v>
      </c>
      <c r="Q20" s="649" t="s">
        <v>1089</v>
      </c>
    </row>
    <row r="21" spans="1:17" ht="13.5" customHeight="1">
      <c r="A21" s="1278"/>
      <c r="B21" s="657" t="s">
        <v>1073</v>
      </c>
      <c r="C21" s="673"/>
      <c r="D21" s="665"/>
      <c r="E21" s="665"/>
      <c r="F21" s="665"/>
      <c r="G21" s="665"/>
      <c r="H21" s="694"/>
      <c r="I21" s="694"/>
      <c r="J21" s="694"/>
      <c r="K21" s="694"/>
      <c r="L21" s="691"/>
      <c r="M21" s="695">
        <v>0</v>
      </c>
      <c r="N21" s="673"/>
      <c r="O21" s="673"/>
      <c r="P21" s="673"/>
      <c r="Q21" s="673"/>
    </row>
    <row r="22" spans="1:17" ht="13.5" customHeight="1">
      <c r="A22" s="1278"/>
      <c r="B22" s="657" t="s">
        <v>1074</v>
      </c>
      <c r="C22" s="673"/>
      <c r="D22" s="665"/>
      <c r="E22" s="665"/>
      <c r="F22" s="665"/>
      <c r="G22" s="665"/>
      <c r="H22" s="694"/>
      <c r="I22" s="694"/>
      <c r="J22" s="694"/>
      <c r="K22" s="694"/>
      <c r="L22" s="691"/>
      <c r="M22" s="695">
        <v>0</v>
      </c>
      <c r="N22" s="673"/>
      <c r="O22" s="673"/>
      <c r="P22" s="673"/>
      <c r="Q22" s="673"/>
    </row>
    <row r="23" spans="1:17" ht="13.5" customHeight="1">
      <c r="A23" s="1278"/>
      <c r="B23" s="653" t="s">
        <v>1086</v>
      </c>
      <c r="C23" s="653" t="s">
        <v>870</v>
      </c>
      <c r="D23" s="651">
        <v>2025</v>
      </c>
      <c r="E23" s="651">
        <v>2026</v>
      </c>
      <c r="F23" s="651">
        <v>2027</v>
      </c>
      <c r="G23" s="651">
        <v>2028</v>
      </c>
      <c r="H23" s="652">
        <v>2025</v>
      </c>
      <c r="I23" s="652">
        <v>2026</v>
      </c>
      <c r="J23" s="652">
        <v>2027</v>
      </c>
      <c r="K23" s="652">
        <v>2028</v>
      </c>
      <c r="L23" s="652" t="s">
        <v>1067</v>
      </c>
      <c r="M23" s="654">
        <v>2025</v>
      </c>
      <c r="N23" s="654">
        <v>2026</v>
      </c>
      <c r="O23" s="654">
        <v>2027</v>
      </c>
      <c r="P23" s="654">
        <v>2028</v>
      </c>
      <c r="Q23" s="654" t="s">
        <v>1067</v>
      </c>
    </row>
    <row r="24" spans="1:17" ht="13.5" customHeight="1">
      <c r="A24" s="1278"/>
      <c r="B24" s="671" t="s">
        <v>1090</v>
      </c>
      <c r="C24" s="672" t="s">
        <v>167</v>
      </c>
      <c r="D24" s="657">
        <f t="shared" ref="D24:G24" si="5">SUM(H24, M24)</f>
        <v>0</v>
      </c>
      <c r="E24" s="657">
        <f t="shared" si="5"/>
        <v>2.5</v>
      </c>
      <c r="F24" s="657">
        <f t="shared" si="5"/>
        <v>5</v>
      </c>
      <c r="G24" s="657">
        <f t="shared" si="5"/>
        <v>7.5</v>
      </c>
      <c r="H24" s="690"/>
      <c r="I24" s="690"/>
      <c r="J24" s="690"/>
      <c r="K24" s="690"/>
      <c r="L24" s="691"/>
      <c r="M24" s="692">
        <v>0</v>
      </c>
      <c r="N24" s="671">
        <v>2.5</v>
      </c>
      <c r="O24" s="671">
        <v>5</v>
      </c>
      <c r="P24" s="671">
        <v>7.5</v>
      </c>
      <c r="Q24" s="673" t="s">
        <v>1091</v>
      </c>
    </row>
    <row r="25" spans="1:17" ht="13.5" customHeight="1">
      <c r="A25" s="1278"/>
      <c r="B25" s="657" t="s">
        <v>1073</v>
      </c>
      <c r="C25" s="672"/>
      <c r="D25" s="665"/>
      <c r="E25" s="665"/>
      <c r="F25" s="665"/>
      <c r="G25" s="665"/>
      <c r="H25" s="694"/>
      <c r="I25" s="694"/>
      <c r="J25" s="694"/>
      <c r="K25" s="694"/>
      <c r="L25" s="691"/>
      <c r="M25" s="695">
        <v>0</v>
      </c>
      <c r="N25" s="673"/>
      <c r="O25" s="673"/>
      <c r="P25" s="673"/>
      <c r="Q25" s="673"/>
    </row>
    <row r="26" spans="1:17" ht="13.5" customHeight="1">
      <c r="A26" s="1279"/>
      <c r="B26" s="657" t="s">
        <v>1074</v>
      </c>
      <c r="C26" s="672"/>
      <c r="D26" s="665"/>
      <c r="E26" s="665"/>
      <c r="F26" s="665"/>
      <c r="G26" s="665"/>
      <c r="H26" s="694"/>
      <c r="I26" s="694"/>
      <c r="J26" s="694"/>
      <c r="K26" s="694"/>
      <c r="L26" s="691"/>
      <c r="M26" s="695">
        <v>0</v>
      </c>
      <c r="N26" s="673"/>
      <c r="O26" s="673"/>
      <c r="P26" s="673"/>
      <c r="Q26" s="673"/>
    </row>
    <row r="27" spans="1:17" ht="13.5" customHeight="1">
      <c r="A27" s="696" t="s">
        <v>870</v>
      </c>
      <c r="B27" s="696" t="s">
        <v>870</v>
      </c>
      <c r="C27" s="696" t="s">
        <v>870</v>
      </c>
      <c r="D27" s="696" t="s">
        <v>870</v>
      </c>
      <c r="E27" s="696"/>
      <c r="F27" s="696"/>
      <c r="G27" s="696"/>
      <c r="H27" s="696" t="s">
        <v>870</v>
      </c>
      <c r="I27" s="696"/>
      <c r="J27" s="696"/>
      <c r="K27" s="696"/>
      <c r="L27" s="696" t="s">
        <v>870</v>
      </c>
      <c r="M27" s="696" t="s">
        <v>870</v>
      </c>
      <c r="N27" s="696"/>
      <c r="O27" s="696"/>
      <c r="P27" s="696"/>
      <c r="Q27" s="696" t="s">
        <v>870</v>
      </c>
    </row>
    <row r="28" spans="1:17" ht="13.5" customHeight="1">
      <c r="A28" s="1120" t="s">
        <v>1092</v>
      </c>
      <c r="B28" s="1277"/>
      <c r="C28" s="1277"/>
      <c r="D28" s="1277"/>
      <c r="E28" s="1277"/>
      <c r="F28" s="1277"/>
      <c r="G28" s="1277"/>
      <c r="H28" s="1277"/>
      <c r="I28" s="1277"/>
      <c r="J28" s="1277"/>
      <c r="K28" s="1277"/>
      <c r="L28" s="1277"/>
      <c r="M28" s="1277"/>
      <c r="N28" s="1277"/>
      <c r="O28" s="1277"/>
      <c r="P28" s="1277"/>
      <c r="Q28" s="1276"/>
    </row>
    <row r="29" spans="1:17" ht="13.5" customHeight="1">
      <c r="A29" s="655" t="s">
        <v>1093</v>
      </c>
      <c r="B29" s="653" t="s">
        <v>1093</v>
      </c>
      <c r="C29" s="653" t="s">
        <v>870</v>
      </c>
      <c r="D29" s="651">
        <v>2025</v>
      </c>
      <c r="E29" s="651">
        <v>2026</v>
      </c>
      <c r="F29" s="651">
        <v>2027</v>
      </c>
      <c r="G29" s="651">
        <v>2028</v>
      </c>
      <c r="H29" s="652">
        <v>2025</v>
      </c>
      <c r="I29" s="652">
        <v>2026</v>
      </c>
      <c r="J29" s="652">
        <v>2027</v>
      </c>
      <c r="K29" s="652">
        <v>2028</v>
      </c>
      <c r="L29" s="652" t="s">
        <v>1067</v>
      </c>
      <c r="M29" s="654">
        <v>2025</v>
      </c>
      <c r="N29" s="654">
        <v>2026</v>
      </c>
      <c r="O29" s="654">
        <v>2027</v>
      </c>
      <c r="P29" s="654">
        <v>2028</v>
      </c>
      <c r="Q29" s="654" t="s">
        <v>1067</v>
      </c>
    </row>
    <row r="30" spans="1:17" ht="13.5" customHeight="1">
      <c r="A30" s="1117" t="s">
        <v>1094</v>
      </c>
      <c r="B30" s="671" t="s">
        <v>1095</v>
      </c>
      <c r="C30" s="672" t="s">
        <v>167</v>
      </c>
      <c r="D30" s="657">
        <f t="shared" ref="D30:G30" si="6">SUM(H30, M30)</f>
        <v>0</v>
      </c>
      <c r="E30" s="657">
        <f t="shared" si="6"/>
        <v>1</v>
      </c>
      <c r="F30" s="657">
        <f t="shared" si="6"/>
        <v>2</v>
      </c>
      <c r="G30" s="657">
        <f t="shared" si="6"/>
        <v>3</v>
      </c>
      <c r="H30" s="697">
        <v>0</v>
      </c>
      <c r="I30" s="697">
        <v>1</v>
      </c>
      <c r="J30" s="697">
        <v>2</v>
      </c>
      <c r="K30" s="697">
        <v>3</v>
      </c>
      <c r="L30" s="667" t="s">
        <v>1096</v>
      </c>
      <c r="M30" s="694"/>
      <c r="N30" s="694"/>
      <c r="O30" s="694"/>
      <c r="P30" s="694"/>
      <c r="Q30" s="694" t="s">
        <v>167</v>
      </c>
    </row>
    <row r="31" spans="1:17" ht="13.5" customHeight="1">
      <c r="A31" s="1278"/>
      <c r="B31" s="657" t="s">
        <v>1073</v>
      </c>
      <c r="C31" s="672"/>
      <c r="D31" s="665"/>
      <c r="E31" s="665"/>
      <c r="F31" s="665"/>
      <c r="G31" s="665"/>
      <c r="H31" s="698"/>
      <c r="I31" s="698"/>
      <c r="J31" s="698"/>
      <c r="K31" s="698"/>
      <c r="L31" s="675"/>
      <c r="M31" s="694"/>
      <c r="N31" s="694"/>
      <c r="O31" s="694"/>
      <c r="P31" s="694"/>
      <c r="Q31" s="694"/>
    </row>
    <row r="32" spans="1:17" ht="13.5" customHeight="1">
      <c r="A32" s="1278"/>
      <c r="B32" s="657" t="s">
        <v>1074</v>
      </c>
      <c r="C32" s="672"/>
      <c r="D32" s="665"/>
      <c r="E32" s="665"/>
      <c r="F32" s="665"/>
      <c r="G32" s="665"/>
      <c r="H32" s="698"/>
      <c r="I32" s="698"/>
      <c r="J32" s="698"/>
      <c r="K32" s="698"/>
      <c r="L32" s="675"/>
      <c r="M32" s="694"/>
      <c r="N32" s="694"/>
      <c r="O32" s="694"/>
      <c r="P32" s="694"/>
      <c r="Q32" s="694"/>
    </row>
    <row r="33" spans="1:17" ht="13.5" customHeight="1">
      <c r="A33" s="1278"/>
      <c r="B33" s="653" t="s">
        <v>1093</v>
      </c>
      <c r="C33" s="653" t="s">
        <v>870</v>
      </c>
      <c r="D33" s="651">
        <v>2025</v>
      </c>
      <c r="E33" s="651">
        <v>2026</v>
      </c>
      <c r="F33" s="651">
        <v>2027</v>
      </c>
      <c r="G33" s="651">
        <v>2028</v>
      </c>
      <c r="H33" s="652">
        <v>2025</v>
      </c>
      <c r="I33" s="652">
        <v>2026</v>
      </c>
      <c r="J33" s="652">
        <v>2027</v>
      </c>
      <c r="K33" s="652">
        <v>2028</v>
      </c>
      <c r="L33" s="652" t="s">
        <v>1067</v>
      </c>
      <c r="M33" s="654">
        <v>2025</v>
      </c>
      <c r="N33" s="654">
        <v>2026</v>
      </c>
      <c r="O33" s="654">
        <v>2027</v>
      </c>
      <c r="P33" s="654">
        <v>2028</v>
      </c>
      <c r="Q33" s="654" t="s">
        <v>1067</v>
      </c>
    </row>
    <row r="34" spans="1:17" ht="104.25" customHeight="1">
      <c r="A34" s="1278"/>
      <c r="B34" s="327" t="s">
        <v>1097</v>
      </c>
      <c r="C34" s="699"/>
      <c r="D34" s="700">
        <f t="shared" ref="D34:G34" si="7">SUM(H34, M34)</f>
        <v>0</v>
      </c>
      <c r="E34" s="700">
        <f t="shared" si="7"/>
        <v>1458333</v>
      </c>
      <c r="F34" s="700">
        <f t="shared" si="7"/>
        <v>2916666</v>
      </c>
      <c r="G34" s="700">
        <f t="shared" si="7"/>
        <v>4083332</v>
      </c>
      <c r="H34" s="1090">
        <v>0</v>
      </c>
      <c r="I34" s="1090">
        <v>1458333</v>
      </c>
      <c r="J34" s="1090">
        <v>2916666</v>
      </c>
      <c r="K34" s="1090">
        <v>4083332</v>
      </c>
      <c r="L34" s="1091" t="s">
        <v>1098</v>
      </c>
      <c r="M34" s="701">
        <v>0</v>
      </c>
      <c r="N34" s="702" t="s">
        <v>1099</v>
      </c>
      <c r="O34" s="702" t="s">
        <v>1100</v>
      </c>
      <c r="P34" s="702" t="s">
        <v>1101</v>
      </c>
      <c r="Q34" s="703" t="s">
        <v>1102</v>
      </c>
    </row>
    <row r="35" spans="1:17" ht="13.5" customHeight="1">
      <c r="A35" s="1278"/>
      <c r="B35" s="704" t="s">
        <v>1073</v>
      </c>
      <c r="C35" s="705"/>
      <c r="D35" s="706"/>
      <c r="E35" s="706"/>
      <c r="F35" s="706"/>
      <c r="G35" s="706"/>
      <c r="H35" s="707"/>
      <c r="I35" s="707"/>
      <c r="J35" s="707"/>
      <c r="K35" s="707"/>
      <c r="L35" s="708"/>
      <c r="M35" s="695">
        <v>0</v>
      </c>
      <c r="N35" s="705"/>
      <c r="O35" s="705"/>
      <c r="P35" s="705"/>
      <c r="Q35" s="705"/>
    </row>
    <row r="36" spans="1:17" ht="13.5" customHeight="1">
      <c r="A36" s="1279"/>
      <c r="B36" s="657" t="s">
        <v>1074</v>
      </c>
      <c r="C36" s="705"/>
      <c r="D36" s="706"/>
      <c r="E36" s="706"/>
      <c r="F36" s="706"/>
      <c r="G36" s="706"/>
      <c r="H36" s="707"/>
      <c r="I36" s="707"/>
      <c r="J36" s="707"/>
      <c r="K36" s="707"/>
      <c r="L36" s="708"/>
      <c r="M36" s="695">
        <v>0</v>
      </c>
      <c r="N36" s="705"/>
      <c r="O36" s="705"/>
      <c r="P36" s="705"/>
      <c r="Q36" s="705"/>
    </row>
    <row r="37" spans="1:17" ht="13.5" customHeight="1">
      <c r="A37" s="655" t="s">
        <v>1103</v>
      </c>
      <c r="B37" s="653" t="s">
        <v>1104</v>
      </c>
      <c r="C37" s="653" t="s">
        <v>870</v>
      </c>
      <c r="D37" s="651">
        <v>2025</v>
      </c>
      <c r="E37" s="651">
        <v>2026</v>
      </c>
      <c r="F37" s="651">
        <v>2027</v>
      </c>
      <c r="G37" s="651">
        <v>2028</v>
      </c>
      <c r="H37" s="652">
        <v>2025</v>
      </c>
      <c r="I37" s="652">
        <v>2026</v>
      </c>
      <c r="J37" s="652">
        <v>2027</v>
      </c>
      <c r="K37" s="652">
        <v>2028</v>
      </c>
      <c r="L37" s="652" t="s">
        <v>1067</v>
      </c>
      <c r="M37" s="654">
        <v>2025</v>
      </c>
      <c r="N37" s="654">
        <v>2026</v>
      </c>
      <c r="O37" s="654">
        <v>2027</v>
      </c>
      <c r="P37" s="654">
        <v>2028</v>
      </c>
      <c r="Q37" s="654" t="s">
        <v>1067</v>
      </c>
    </row>
    <row r="38" spans="1:17" ht="75.75" customHeight="1">
      <c r="A38" s="1119" t="s">
        <v>138</v>
      </c>
      <c r="B38" s="663" t="s">
        <v>1105</v>
      </c>
      <c r="C38" s="664" t="s">
        <v>1106</v>
      </c>
      <c r="D38" s="657">
        <f t="shared" ref="D38:G38" si="8">SUM(H38, M38)</f>
        <v>0</v>
      </c>
      <c r="E38" s="657">
        <f t="shared" si="8"/>
        <v>1</v>
      </c>
      <c r="F38" s="657">
        <f t="shared" si="8"/>
        <v>2</v>
      </c>
      <c r="G38" s="657">
        <f t="shared" si="8"/>
        <v>3</v>
      </c>
      <c r="H38" s="709">
        <v>0</v>
      </c>
      <c r="I38" s="709">
        <v>1</v>
      </c>
      <c r="J38" s="709">
        <v>2</v>
      </c>
      <c r="K38" s="709">
        <v>3</v>
      </c>
      <c r="L38" s="710" t="s">
        <v>1107</v>
      </c>
      <c r="M38" s="694"/>
      <c r="N38" s="694"/>
      <c r="O38" s="694"/>
      <c r="P38" s="694"/>
      <c r="Q38" s="694" t="s">
        <v>167</v>
      </c>
    </row>
    <row r="39" spans="1:17" ht="13.5" customHeight="1">
      <c r="A39" s="1278"/>
      <c r="B39" s="657" t="s">
        <v>1073</v>
      </c>
      <c r="C39" s="664"/>
      <c r="D39" s="665"/>
      <c r="E39" s="665"/>
      <c r="F39" s="665"/>
      <c r="G39" s="665"/>
      <c r="H39" s="711"/>
      <c r="I39" s="711"/>
      <c r="J39" s="711"/>
      <c r="K39" s="711"/>
      <c r="L39" s="710"/>
      <c r="M39" s="694"/>
      <c r="N39" s="694"/>
      <c r="O39" s="694"/>
      <c r="P39" s="694"/>
      <c r="Q39" s="694"/>
    </row>
    <row r="40" spans="1:17" ht="13.5" customHeight="1">
      <c r="A40" s="1278"/>
      <c r="B40" s="657" t="s">
        <v>1074</v>
      </c>
      <c r="C40" s="664"/>
      <c r="D40" s="665"/>
      <c r="E40" s="665"/>
      <c r="F40" s="665"/>
      <c r="G40" s="665"/>
      <c r="H40" s="711"/>
      <c r="I40" s="711"/>
      <c r="J40" s="711"/>
      <c r="K40" s="711"/>
      <c r="L40" s="710"/>
      <c r="M40" s="694"/>
      <c r="N40" s="694"/>
      <c r="O40" s="694"/>
      <c r="P40" s="694"/>
      <c r="Q40" s="694"/>
    </row>
    <row r="41" spans="1:17" ht="13.5" customHeight="1">
      <c r="A41" s="1278"/>
      <c r="B41" s="653" t="s">
        <v>142</v>
      </c>
      <c r="C41" s="653" t="s">
        <v>870</v>
      </c>
      <c r="D41" s="651">
        <v>2025</v>
      </c>
      <c r="E41" s="651">
        <v>2026</v>
      </c>
      <c r="F41" s="651">
        <v>2027</v>
      </c>
      <c r="G41" s="651">
        <v>2028</v>
      </c>
      <c r="H41" s="652">
        <v>2025</v>
      </c>
      <c r="I41" s="652">
        <v>2026</v>
      </c>
      <c r="J41" s="652">
        <v>2027</v>
      </c>
      <c r="K41" s="652">
        <v>2028</v>
      </c>
      <c r="L41" s="652" t="s">
        <v>1067</v>
      </c>
      <c r="M41" s="654">
        <v>2025</v>
      </c>
      <c r="N41" s="654">
        <v>2026</v>
      </c>
      <c r="O41" s="654">
        <v>2027</v>
      </c>
      <c r="P41" s="654">
        <v>2028</v>
      </c>
      <c r="Q41" s="654" t="s">
        <v>1067</v>
      </c>
    </row>
    <row r="42" spans="1:17" ht="189" customHeight="1">
      <c r="A42" s="1278"/>
      <c r="B42" s="663" t="s">
        <v>1108</v>
      </c>
      <c r="C42" s="664" t="s">
        <v>1106</v>
      </c>
      <c r="D42" s="657">
        <f t="shared" ref="D42:G42" si="9">SUM(H42, M42)</f>
        <v>0</v>
      </c>
      <c r="E42" s="657">
        <f t="shared" si="9"/>
        <v>9.5</v>
      </c>
      <c r="F42" s="657">
        <f t="shared" si="9"/>
        <v>16.5</v>
      </c>
      <c r="G42" s="657">
        <f t="shared" si="9"/>
        <v>28</v>
      </c>
      <c r="H42" s="308">
        <v>0</v>
      </c>
      <c r="I42" s="308">
        <v>6</v>
      </c>
      <c r="J42" s="308">
        <v>9</v>
      </c>
      <c r="K42" s="308">
        <v>13</v>
      </c>
      <c r="L42" s="308" t="s">
        <v>1109</v>
      </c>
      <c r="M42" s="692">
        <v>0</v>
      </c>
      <c r="N42" s="671">
        <v>3.5</v>
      </c>
      <c r="O42" s="671">
        <v>7.5</v>
      </c>
      <c r="P42" s="671">
        <v>15</v>
      </c>
      <c r="Q42" s="1092" t="s">
        <v>1110</v>
      </c>
    </row>
    <row r="43" spans="1:17" ht="13.5" customHeight="1">
      <c r="A43" s="1278"/>
      <c r="B43" s="657" t="s">
        <v>1073</v>
      </c>
      <c r="C43" s="664"/>
      <c r="D43" s="665"/>
      <c r="E43" s="665"/>
      <c r="F43" s="665"/>
      <c r="G43" s="665"/>
      <c r="H43" s="712"/>
      <c r="I43" s="712"/>
      <c r="J43" s="712"/>
      <c r="K43" s="712"/>
      <c r="L43" s="667"/>
      <c r="M43" s="695">
        <v>0</v>
      </c>
      <c r="N43" s="673"/>
      <c r="O43" s="673"/>
      <c r="P43" s="673"/>
      <c r="Q43" s="713"/>
    </row>
    <row r="44" spans="1:17" ht="13.5" customHeight="1">
      <c r="A44" s="1278"/>
      <c r="B44" s="657" t="s">
        <v>1074</v>
      </c>
      <c r="C44" s="664"/>
      <c r="D44" s="665"/>
      <c r="E44" s="665"/>
      <c r="F44" s="665"/>
      <c r="G44" s="665"/>
      <c r="H44" s="712"/>
      <c r="I44" s="712"/>
      <c r="J44" s="712"/>
      <c r="K44" s="712"/>
      <c r="L44" s="667"/>
      <c r="M44" s="695">
        <v>0</v>
      </c>
      <c r="N44" s="673"/>
      <c r="O44" s="673"/>
      <c r="P44" s="673"/>
      <c r="Q44" s="713"/>
    </row>
    <row r="45" spans="1:17" ht="13.5" customHeight="1">
      <c r="A45" s="1278"/>
      <c r="B45" s="653" t="s">
        <v>144</v>
      </c>
      <c r="C45" s="653" t="s">
        <v>870</v>
      </c>
      <c r="D45" s="651">
        <v>2025</v>
      </c>
      <c r="E45" s="651">
        <v>2026</v>
      </c>
      <c r="F45" s="651">
        <v>2027</v>
      </c>
      <c r="G45" s="651">
        <v>2028</v>
      </c>
      <c r="H45" s="652">
        <v>2025</v>
      </c>
      <c r="I45" s="652">
        <v>2026</v>
      </c>
      <c r="J45" s="652">
        <v>2027</v>
      </c>
      <c r="K45" s="652">
        <v>2028</v>
      </c>
      <c r="L45" s="652" t="s">
        <v>1067</v>
      </c>
      <c r="M45" s="654">
        <v>2025</v>
      </c>
      <c r="N45" s="654">
        <v>2026</v>
      </c>
      <c r="O45" s="654">
        <v>2027</v>
      </c>
      <c r="P45" s="654">
        <v>2028</v>
      </c>
      <c r="Q45" s="654" t="s">
        <v>1067</v>
      </c>
    </row>
    <row r="46" spans="1:17" ht="114" customHeight="1">
      <c r="A46" s="1278"/>
      <c r="B46" s="663" t="s">
        <v>646</v>
      </c>
      <c r="C46" s="672" t="s">
        <v>167</v>
      </c>
      <c r="D46" s="657">
        <f t="shared" ref="D46:G46" si="10">SUM(H46, M46)</f>
        <v>0</v>
      </c>
      <c r="E46" s="657">
        <f t="shared" si="10"/>
        <v>14.5</v>
      </c>
      <c r="F46" s="657">
        <f t="shared" si="10"/>
        <v>25.5</v>
      </c>
      <c r="G46" s="657">
        <f t="shared" si="10"/>
        <v>42</v>
      </c>
      <c r="H46" s="308">
        <v>0</v>
      </c>
      <c r="I46" s="308">
        <v>12</v>
      </c>
      <c r="J46" s="308">
        <v>18</v>
      </c>
      <c r="K46" s="308">
        <v>27</v>
      </c>
      <c r="L46" s="308" t="s">
        <v>1111</v>
      </c>
      <c r="M46" s="692">
        <v>0</v>
      </c>
      <c r="N46" s="671">
        <v>2.5</v>
      </c>
      <c r="O46" s="671">
        <v>7.5</v>
      </c>
      <c r="P46" s="671">
        <v>15</v>
      </c>
      <c r="Q46" s="1093" t="s">
        <v>1112</v>
      </c>
    </row>
    <row r="47" spans="1:17" ht="13.5" customHeight="1">
      <c r="A47" s="1278"/>
      <c r="B47" s="657" t="s">
        <v>1073</v>
      </c>
      <c r="C47" s="672"/>
      <c r="D47" s="665"/>
      <c r="E47" s="665"/>
      <c r="F47" s="665"/>
      <c r="G47" s="665"/>
      <c r="H47" s="712"/>
      <c r="I47" s="712"/>
      <c r="J47" s="712"/>
      <c r="K47" s="712"/>
      <c r="L47" s="667"/>
      <c r="M47" s="714">
        <v>0</v>
      </c>
      <c r="N47" s="673"/>
      <c r="O47" s="673"/>
      <c r="P47" s="673"/>
      <c r="Q47" s="713"/>
    </row>
    <row r="48" spans="1:17" ht="13.5" customHeight="1">
      <c r="A48" s="1278"/>
      <c r="B48" s="657" t="s">
        <v>1074</v>
      </c>
      <c r="C48" s="672"/>
      <c r="D48" s="665"/>
      <c r="E48" s="665"/>
      <c r="F48" s="665"/>
      <c r="G48" s="665"/>
      <c r="H48" s="712"/>
      <c r="I48" s="712"/>
      <c r="J48" s="712"/>
      <c r="K48" s="712"/>
      <c r="L48" s="667"/>
      <c r="M48" s="714">
        <v>0</v>
      </c>
      <c r="N48" s="673"/>
      <c r="O48" s="673"/>
      <c r="P48" s="673"/>
      <c r="Q48" s="713"/>
    </row>
    <row r="49" spans="1:17" ht="13.5" customHeight="1">
      <c r="A49" s="1278"/>
      <c r="B49" s="653" t="s">
        <v>1113</v>
      </c>
      <c r="C49" s="653" t="s">
        <v>870</v>
      </c>
      <c r="D49" s="651">
        <v>2025</v>
      </c>
      <c r="E49" s="651">
        <v>2026</v>
      </c>
      <c r="F49" s="651">
        <v>2027</v>
      </c>
      <c r="G49" s="651">
        <v>2028</v>
      </c>
      <c r="H49" s="652">
        <v>2025</v>
      </c>
      <c r="I49" s="652">
        <v>2026</v>
      </c>
      <c r="J49" s="652">
        <v>2027</v>
      </c>
      <c r="K49" s="652">
        <v>2028</v>
      </c>
      <c r="L49" s="652" t="s">
        <v>1067</v>
      </c>
      <c r="M49" s="654">
        <v>2025</v>
      </c>
      <c r="N49" s="654">
        <v>2026</v>
      </c>
      <c r="O49" s="654">
        <v>2027</v>
      </c>
      <c r="P49" s="654">
        <v>2028</v>
      </c>
      <c r="Q49" s="654" t="s">
        <v>1067</v>
      </c>
    </row>
    <row r="50" spans="1:17" ht="86.25" customHeight="1">
      <c r="A50" s="1278"/>
      <c r="B50" s="660" t="s">
        <v>1114</v>
      </c>
      <c r="C50" s="672"/>
      <c r="D50" s="715">
        <f t="shared" ref="D50:G50" si="11">SUM(H50, M50)</f>
        <v>0</v>
      </c>
      <c r="E50" s="715">
        <f t="shared" si="11"/>
        <v>214500</v>
      </c>
      <c r="F50" s="715">
        <f t="shared" si="11"/>
        <v>378500</v>
      </c>
      <c r="G50" s="715">
        <f t="shared" si="11"/>
        <v>606000</v>
      </c>
      <c r="H50" s="1094" t="s">
        <v>1115</v>
      </c>
      <c r="I50" s="1094">
        <v>177000</v>
      </c>
      <c r="J50" s="1094">
        <v>266000</v>
      </c>
      <c r="K50" s="1094">
        <v>381000</v>
      </c>
      <c r="L50" s="1095" t="s">
        <v>1116</v>
      </c>
      <c r="M50" s="701" t="s">
        <v>1117</v>
      </c>
      <c r="N50" s="716">
        <v>37500</v>
      </c>
      <c r="O50" s="717">
        <v>112500</v>
      </c>
      <c r="P50" s="718">
        <v>225000</v>
      </c>
      <c r="Q50" s="703" t="s">
        <v>1118</v>
      </c>
    </row>
    <row r="51" spans="1:17" ht="13.5" customHeight="1">
      <c r="A51" s="1278"/>
      <c r="B51" s="657" t="s">
        <v>1073</v>
      </c>
      <c r="C51" s="672"/>
      <c r="D51" s="665"/>
      <c r="E51" s="665"/>
      <c r="F51" s="665"/>
      <c r="G51" s="665"/>
      <c r="H51" s="712"/>
      <c r="I51" s="712"/>
      <c r="J51" s="712"/>
      <c r="K51" s="712"/>
      <c r="L51" s="667"/>
      <c r="M51" s="714">
        <v>0</v>
      </c>
      <c r="N51" s="673"/>
      <c r="O51" s="673"/>
      <c r="P51" s="673"/>
      <c r="Q51" s="713"/>
    </row>
    <row r="52" spans="1:17" ht="13.5" customHeight="1">
      <c r="A52" s="1279"/>
      <c r="B52" s="657" t="s">
        <v>1074</v>
      </c>
      <c r="C52" s="672"/>
      <c r="D52" s="665"/>
      <c r="E52" s="665"/>
      <c r="F52" s="665"/>
      <c r="G52" s="665"/>
      <c r="H52" s="712"/>
      <c r="I52" s="712"/>
      <c r="J52" s="712"/>
      <c r="K52" s="712"/>
      <c r="L52" s="667"/>
      <c r="M52" s="714">
        <v>0</v>
      </c>
      <c r="N52" s="673"/>
      <c r="O52" s="673"/>
      <c r="P52" s="673"/>
      <c r="Q52" s="713"/>
    </row>
    <row r="53" spans="1:17" ht="13.5" customHeight="1">
      <c r="A53" s="655" t="s">
        <v>1119</v>
      </c>
      <c r="B53" s="653" t="s">
        <v>174</v>
      </c>
      <c r="C53" s="653" t="s">
        <v>870</v>
      </c>
      <c r="D53" s="651">
        <v>2025</v>
      </c>
      <c r="E53" s="651">
        <v>2026</v>
      </c>
      <c r="F53" s="651">
        <v>2027</v>
      </c>
      <c r="G53" s="651">
        <v>2028</v>
      </c>
      <c r="H53" s="652">
        <v>2025</v>
      </c>
      <c r="I53" s="652">
        <v>2026</v>
      </c>
      <c r="J53" s="652">
        <v>2027</v>
      </c>
      <c r="K53" s="652">
        <v>2028</v>
      </c>
      <c r="L53" s="652" t="s">
        <v>1067</v>
      </c>
      <c r="M53" s="654">
        <v>2025</v>
      </c>
      <c r="N53" s="654">
        <v>2026</v>
      </c>
      <c r="O53" s="654">
        <v>2027</v>
      </c>
      <c r="P53" s="654">
        <v>2028</v>
      </c>
      <c r="Q53" s="654" t="s">
        <v>1067</v>
      </c>
    </row>
    <row r="54" spans="1:17" ht="78.75" customHeight="1">
      <c r="A54" s="1117" t="s">
        <v>175</v>
      </c>
      <c r="B54" s="671" t="s">
        <v>1120</v>
      </c>
      <c r="C54" s="672" t="s">
        <v>167</v>
      </c>
      <c r="D54" s="657">
        <f t="shared" ref="D54:G54" si="12">SUM(H54, M54)</f>
        <v>0</v>
      </c>
      <c r="E54" s="657">
        <f t="shared" si="12"/>
        <v>2</v>
      </c>
      <c r="F54" s="657">
        <f t="shared" si="12"/>
        <v>4</v>
      </c>
      <c r="G54" s="657">
        <f t="shared" si="12"/>
        <v>6</v>
      </c>
      <c r="H54" s="697">
        <v>0</v>
      </c>
      <c r="I54" s="697">
        <v>1</v>
      </c>
      <c r="J54" s="697">
        <v>2</v>
      </c>
      <c r="K54" s="697">
        <v>3</v>
      </c>
      <c r="L54" s="308" t="s">
        <v>1121</v>
      </c>
      <c r="M54" s="692">
        <v>0</v>
      </c>
      <c r="N54" s="671">
        <v>1</v>
      </c>
      <c r="O54" s="671">
        <v>2</v>
      </c>
      <c r="P54" s="671">
        <v>3</v>
      </c>
      <c r="Q54" s="719" t="s">
        <v>1122</v>
      </c>
    </row>
    <row r="55" spans="1:17" ht="13.5" customHeight="1">
      <c r="A55" s="1278"/>
      <c r="B55" s="657" t="s">
        <v>1073</v>
      </c>
      <c r="C55" s="672"/>
      <c r="D55" s="665"/>
      <c r="E55" s="665"/>
      <c r="F55" s="665"/>
      <c r="G55" s="665"/>
      <c r="H55" s="712"/>
      <c r="I55" s="712"/>
      <c r="J55" s="712"/>
      <c r="K55" s="712"/>
      <c r="L55" s="667"/>
      <c r="M55" s="695">
        <v>0</v>
      </c>
      <c r="N55" s="673"/>
      <c r="O55" s="673"/>
      <c r="P55" s="673"/>
      <c r="Q55" s="713"/>
    </row>
    <row r="56" spans="1:17" ht="13.5" customHeight="1">
      <c r="A56" s="1279"/>
      <c r="B56" s="657" t="s">
        <v>1074</v>
      </c>
      <c r="C56" s="672"/>
      <c r="D56" s="665"/>
      <c r="E56" s="665"/>
      <c r="F56" s="665"/>
      <c r="G56" s="665"/>
      <c r="H56" s="712"/>
      <c r="I56" s="712"/>
      <c r="J56" s="712"/>
      <c r="K56" s="712"/>
      <c r="L56" s="667"/>
      <c r="M56" s="695">
        <v>0</v>
      </c>
      <c r="N56" s="673"/>
      <c r="O56" s="673"/>
      <c r="P56" s="673"/>
      <c r="Q56" s="713"/>
    </row>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6">
    <mergeCell ref="A54:A56"/>
    <mergeCell ref="M1:Q1"/>
    <mergeCell ref="A4:A26"/>
    <mergeCell ref="A28:Q28"/>
    <mergeCell ref="A30:A36"/>
    <mergeCell ref="A38:A52"/>
  </mergeCells>
  <pageMargins left="0.7" right="0.7" top="0.75" bottom="0.75" header="0" footer="0"/>
  <pageSetup orientation="landscape"/>
  <headerFooter>
    <oddHeader>&amp;C&amp;"Aptos"&amp;10&amp;K000000 OFFICIAL&amp;1#_x000D_</oddHeader>
    <oddFooter>&amp;C_x000D_&amp;1#&amp;"Aptos"&amp;10&amp;K000000 OFFICIAL</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outlinePr summaryBelow="0" summaryRight="0"/>
  </sheetPr>
  <dimension ref="A1:Z1000"/>
  <sheetViews>
    <sheetView workbookViewId="0"/>
  </sheetViews>
  <sheetFormatPr defaultColWidth="12.625" defaultRowHeight="15" customHeight="1"/>
  <cols>
    <col min="1" max="1" width="217" customWidth="1"/>
    <col min="2" max="26" width="12.5" customWidth="1"/>
  </cols>
  <sheetData>
    <row r="1" spans="1:26" ht="15" customHeight="1">
      <c r="A1" s="1246" t="s">
        <v>1123</v>
      </c>
      <c r="B1" s="101"/>
      <c r="C1" s="101"/>
      <c r="D1" s="101"/>
      <c r="E1" s="101"/>
      <c r="F1" s="101"/>
      <c r="G1" s="101"/>
      <c r="H1" s="101"/>
      <c r="I1" s="101"/>
      <c r="J1" s="101"/>
      <c r="K1" s="101"/>
      <c r="L1" s="101"/>
      <c r="M1" s="101"/>
      <c r="N1" s="101"/>
      <c r="O1" s="101"/>
      <c r="P1" s="101"/>
      <c r="Q1" s="101"/>
      <c r="R1" s="101"/>
      <c r="S1" s="101"/>
      <c r="T1" s="101"/>
      <c r="U1" s="101"/>
      <c r="V1" s="101"/>
      <c r="W1" s="101"/>
      <c r="X1" s="101"/>
      <c r="Y1" s="101"/>
      <c r="Z1" s="101"/>
    </row>
    <row r="2" spans="1:26" ht="15" customHeight="1">
      <c r="A2" s="1275"/>
      <c r="B2" s="101"/>
      <c r="C2" s="101"/>
      <c r="D2" s="101"/>
      <c r="E2" s="101"/>
      <c r="F2" s="101"/>
      <c r="G2" s="101"/>
      <c r="H2" s="101"/>
      <c r="I2" s="101"/>
      <c r="J2" s="101"/>
      <c r="K2" s="101"/>
      <c r="L2" s="101"/>
      <c r="M2" s="101"/>
      <c r="N2" s="101"/>
      <c r="O2" s="101"/>
      <c r="P2" s="101"/>
      <c r="Q2" s="101"/>
      <c r="R2" s="101"/>
      <c r="S2" s="101"/>
      <c r="T2" s="101"/>
      <c r="U2" s="101"/>
      <c r="V2" s="101"/>
      <c r="W2" s="101"/>
      <c r="X2" s="101"/>
      <c r="Y2" s="101"/>
      <c r="Z2" s="101"/>
    </row>
    <row r="3" spans="1:26" ht="15" customHeight="1">
      <c r="A3" s="1275"/>
      <c r="B3" s="101"/>
      <c r="C3" s="101"/>
      <c r="D3" s="101"/>
      <c r="E3" s="101"/>
      <c r="F3" s="101"/>
      <c r="G3" s="101"/>
      <c r="H3" s="101"/>
      <c r="I3" s="101"/>
      <c r="J3" s="101"/>
      <c r="K3" s="101"/>
      <c r="L3" s="101"/>
      <c r="M3" s="101"/>
      <c r="N3" s="101"/>
      <c r="O3" s="101"/>
      <c r="P3" s="101"/>
      <c r="Q3" s="101"/>
      <c r="R3" s="101"/>
      <c r="S3" s="101"/>
      <c r="T3" s="101"/>
      <c r="U3" s="101"/>
      <c r="V3" s="101"/>
      <c r="W3" s="101"/>
      <c r="X3" s="101"/>
      <c r="Y3" s="101"/>
      <c r="Z3" s="101"/>
    </row>
    <row r="4" spans="1:26" ht="15" customHeight="1">
      <c r="A4" s="1275"/>
      <c r="B4" s="101"/>
      <c r="C4" s="101"/>
      <c r="D4" s="101"/>
      <c r="E4" s="101"/>
      <c r="F4" s="101"/>
      <c r="G4" s="101"/>
      <c r="H4" s="101"/>
      <c r="I4" s="101"/>
      <c r="J4" s="101"/>
      <c r="K4" s="101"/>
      <c r="L4" s="101"/>
      <c r="M4" s="101"/>
      <c r="N4" s="101"/>
      <c r="O4" s="101"/>
      <c r="P4" s="101"/>
      <c r="Q4" s="101"/>
      <c r="R4" s="101"/>
      <c r="S4" s="101"/>
      <c r="T4" s="101"/>
      <c r="U4" s="101"/>
      <c r="V4" s="101"/>
      <c r="W4" s="101"/>
      <c r="X4" s="101"/>
      <c r="Y4" s="101"/>
      <c r="Z4" s="101"/>
    </row>
    <row r="5" spans="1:26" ht="15" customHeight="1">
      <c r="A5" s="1275"/>
      <c r="B5" s="101"/>
      <c r="C5" s="101"/>
      <c r="D5" s="101"/>
      <c r="E5" s="101"/>
      <c r="F5" s="101"/>
      <c r="G5" s="101"/>
      <c r="H5" s="101"/>
      <c r="I5" s="101"/>
      <c r="J5" s="101"/>
      <c r="K5" s="101"/>
      <c r="L5" s="101"/>
      <c r="M5" s="101"/>
      <c r="N5" s="101"/>
      <c r="O5" s="101"/>
      <c r="P5" s="101"/>
      <c r="Q5" s="101"/>
      <c r="R5" s="101"/>
      <c r="S5" s="101"/>
      <c r="T5" s="101"/>
      <c r="U5" s="101"/>
      <c r="V5" s="101"/>
      <c r="W5" s="101"/>
      <c r="X5" s="101"/>
      <c r="Y5" s="101"/>
      <c r="Z5" s="101"/>
    </row>
    <row r="6" spans="1:26" ht="15" customHeight="1">
      <c r="A6" s="1275"/>
      <c r="B6" s="101"/>
      <c r="C6" s="101"/>
      <c r="D6" s="101"/>
      <c r="E6" s="101"/>
      <c r="F6" s="101"/>
      <c r="G6" s="101"/>
      <c r="H6" s="101"/>
      <c r="I6" s="101"/>
      <c r="J6" s="101"/>
      <c r="K6" s="101"/>
      <c r="L6" s="101"/>
      <c r="M6" s="101"/>
      <c r="N6" s="101"/>
      <c r="O6" s="101"/>
      <c r="P6" s="101"/>
      <c r="Q6" s="101"/>
      <c r="R6" s="101"/>
      <c r="S6" s="101"/>
      <c r="T6" s="101"/>
      <c r="U6" s="101"/>
      <c r="V6" s="101"/>
      <c r="W6" s="101"/>
      <c r="X6" s="101"/>
      <c r="Y6" s="101"/>
      <c r="Z6" s="101"/>
    </row>
    <row r="7" spans="1:26" ht="15" customHeight="1">
      <c r="A7" s="1275"/>
      <c r="B7" s="101"/>
      <c r="C7" s="101"/>
      <c r="D7" s="101"/>
      <c r="E7" s="101"/>
      <c r="F7" s="101"/>
      <c r="G7" s="101"/>
      <c r="H7" s="101"/>
      <c r="I7" s="101"/>
      <c r="J7" s="101"/>
      <c r="K7" s="101"/>
      <c r="L7" s="101"/>
      <c r="M7" s="101"/>
      <c r="N7" s="101"/>
      <c r="O7" s="101"/>
      <c r="P7" s="101"/>
      <c r="Q7" s="101"/>
      <c r="R7" s="101"/>
      <c r="S7" s="101"/>
      <c r="T7" s="101"/>
      <c r="U7" s="101"/>
      <c r="V7" s="101"/>
      <c r="W7" s="101"/>
      <c r="X7" s="101"/>
      <c r="Y7" s="101"/>
      <c r="Z7" s="101"/>
    </row>
    <row r="8" spans="1:26" ht="15" customHeight="1">
      <c r="A8" s="1275"/>
      <c r="B8" s="101"/>
      <c r="C8" s="101"/>
      <c r="D8" s="101"/>
      <c r="E8" s="101"/>
      <c r="F8" s="101"/>
      <c r="G8" s="101"/>
      <c r="H8" s="101"/>
      <c r="I8" s="101"/>
      <c r="J8" s="101"/>
      <c r="K8" s="101"/>
      <c r="L8" s="101"/>
      <c r="M8" s="101"/>
      <c r="N8" s="101"/>
      <c r="O8" s="101"/>
      <c r="P8" s="101"/>
      <c r="Q8" s="101"/>
      <c r="R8" s="101"/>
      <c r="S8" s="101"/>
      <c r="T8" s="101"/>
      <c r="U8" s="101"/>
      <c r="V8" s="101"/>
      <c r="W8" s="101"/>
      <c r="X8" s="101"/>
      <c r="Y8" s="101"/>
      <c r="Z8" s="101"/>
    </row>
    <row r="9" spans="1:26" ht="15" customHeight="1">
      <c r="A9" s="1275"/>
      <c r="B9" s="101"/>
      <c r="C9" s="101"/>
      <c r="D9" s="101"/>
      <c r="E9" s="101"/>
      <c r="F9" s="101"/>
      <c r="G9" s="101"/>
      <c r="H9" s="101"/>
      <c r="I9" s="101"/>
      <c r="J9" s="101"/>
      <c r="K9" s="101"/>
      <c r="L9" s="101"/>
      <c r="M9" s="101"/>
      <c r="N9" s="101"/>
      <c r="O9" s="101"/>
      <c r="P9" s="101"/>
      <c r="Q9" s="101"/>
      <c r="R9" s="101"/>
      <c r="S9" s="101"/>
      <c r="T9" s="101"/>
      <c r="U9" s="101"/>
      <c r="V9" s="101"/>
      <c r="W9" s="101"/>
      <c r="X9" s="101"/>
      <c r="Y9" s="101"/>
      <c r="Z9" s="101"/>
    </row>
    <row r="10" spans="1:26" ht="15" customHeight="1">
      <c r="A10" s="1275"/>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row>
    <row r="11" spans="1:26" ht="15" customHeight="1">
      <c r="A11" s="1275"/>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row>
    <row r="12" spans="1:26" ht="15" customHeight="1">
      <c r="A12" s="1275"/>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row>
    <row r="13" spans="1:26" ht="15" customHeight="1">
      <c r="A13" s="1275"/>
      <c r="B13" s="101"/>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row>
    <row r="14" spans="1:26" ht="15" customHeight="1">
      <c r="A14" s="1275"/>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row>
    <row r="15" spans="1:26" ht="15" customHeight="1">
      <c r="A15" s="1275"/>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row>
    <row r="16" spans="1:26" ht="15" customHeight="1">
      <c r="A16" s="1275"/>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row>
    <row r="17" spans="1:26" ht="15" customHeight="1">
      <c r="A17" s="1275"/>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row>
    <row r="18" spans="1:26" ht="15" customHeight="1">
      <c r="A18" s="1275"/>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row>
    <row r="19" spans="1:26" ht="15" customHeight="1">
      <c r="A19" s="1275"/>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spans="1:26" ht="15" customHeight="1">
      <c r="A20" s="1275"/>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6" ht="15" customHeight="1">
      <c r="A21" s="1275"/>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1:26" ht="15" customHeight="1">
      <c r="A22" s="1275"/>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1:26" ht="15" customHeight="1">
      <c r="A23" s="1275"/>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1:26" ht="15" customHeight="1">
      <c r="A24" s="1275"/>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1:26" ht="15" customHeight="1">
      <c r="A25" s="1275"/>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1:26" ht="15" customHeight="1">
      <c r="A26" s="1275"/>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1:26" ht="15" customHeight="1">
      <c r="A27" s="1275"/>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1:26" ht="15" customHeight="1">
      <c r="A28" s="1275"/>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row>
    <row r="29" spans="1:26" ht="15" customHeight="1">
      <c r="A29" s="1275"/>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row>
    <row r="30" spans="1:26" ht="15" customHeight="1">
      <c r="A30" s="1275"/>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row>
    <row r="31" spans="1:26" ht="15" customHeight="1">
      <c r="A31" s="1275"/>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row>
    <row r="32" spans="1:26" ht="15" customHeight="1">
      <c r="A32" s="1275"/>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row>
    <row r="33" spans="1:26" ht="13.5" customHeight="1">
      <c r="A33" s="1275"/>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row>
    <row r="34" spans="1:26" ht="61.5" customHeight="1">
      <c r="A34" s="1275"/>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row>
    <row r="35" spans="1:26" ht="15" customHeight="1">
      <c r="A35" s="1275"/>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row>
    <row r="36" spans="1:26" ht="15" customHeight="1">
      <c r="A36" s="1275"/>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row>
    <row r="37" spans="1:26" ht="15" customHeight="1">
      <c r="A37" s="1275"/>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row>
    <row r="38" spans="1:26" ht="15" customHeight="1">
      <c r="A38" s="1275"/>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row>
    <row r="39" spans="1:26" ht="15" customHeight="1">
      <c r="A39" s="1275"/>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row>
    <row r="40" spans="1:26" ht="15" customHeight="1">
      <c r="A40" s="1275"/>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row>
    <row r="41" spans="1:26" ht="15" customHeight="1">
      <c r="A41" s="1275"/>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row r="42" spans="1:26" ht="15" customHeight="1">
      <c r="A42" s="1275"/>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row>
    <row r="43" spans="1:26" ht="15" customHeight="1">
      <c r="A43" s="1275"/>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row>
    <row r="44" spans="1:26" ht="15" customHeight="1">
      <c r="A44" s="1275"/>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row>
    <row r="45" spans="1:26" ht="15" customHeight="1">
      <c r="A45" s="1275"/>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row>
    <row r="46" spans="1:26" ht="15" customHeight="1">
      <c r="A46" s="1275"/>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row>
    <row r="47" spans="1:26" ht="15" customHeight="1">
      <c r="A47" s="1275"/>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row>
    <row r="48" spans="1:26" ht="15" customHeight="1">
      <c r="A48" s="1275"/>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row>
    <row r="49" spans="1:26" ht="15" customHeight="1">
      <c r="A49" s="1275"/>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spans="1:26" ht="15" customHeight="1">
      <c r="A50" s="1275"/>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row>
    <row r="51" spans="1:26" ht="15" customHeight="1">
      <c r="A51" s="1275"/>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ht="15" customHeight="1">
      <c r="A52" s="1275"/>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row r="53" spans="1:26" ht="15" customHeight="1">
      <c r="A53" s="1275"/>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row>
    <row r="54" spans="1:26" ht="15" customHeight="1">
      <c r="A54" s="1275"/>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row>
    <row r="55" spans="1:26" ht="15" customHeight="1">
      <c r="A55" s="1275"/>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row>
    <row r="56" spans="1:26" ht="15" customHeight="1">
      <c r="A56" s="1275"/>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row>
    <row r="57" spans="1:26" ht="15" customHeight="1">
      <c r="A57" s="1275"/>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row>
    <row r="58" spans="1:26" ht="15" customHeight="1">
      <c r="A58" s="1275"/>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row>
    <row r="59" spans="1:26" ht="15" customHeight="1">
      <c r="A59" s="1275"/>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60" spans="1:26" ht="15" customHeight="1">
      <c r="A60" s="1275"/>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row>
    <row r="61" spans="1:26" ht="15" customHeight="1">
      <c r="A61" s="1275"/>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row>
    <row r="62" spans="1:26" ht="15" customHeight="1">
      <c r="A62" s="1275"/>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row>
    <row r="63" spans="1:26" ht="15" customHeight="1">
      <c r="A63" s="1275"/>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row>
    <row r="64" spans="1:26" ht="15" customHeight="1">
      <c r="A64" s="1275"/>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row>
    <row r="65" spans="1:26" ht="15" customHeight="1">
      <c r="A65" s="1275"/>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row>
    <row r="66" spans="1:26" ht="15" customHeight="1">
      <c r="A66" s="1275"/>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row>
    <row r="67" spans="1:26" ht="15" customHeight="1">
      <c r="A67" s="1275"/>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row>
    <row r="68" spans="1:26" ht="15" customHeight="1">
      <c r="A68" s="1275"/>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row>
    <row r="69" spans="1:26" ht="15" customHeight="1">
      <c r="A69" s="1275"/>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row>
    <row r="70" spans="1:26" ht="15" customHeight="1">
      <c r="A70" s="1275"/>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row>
    <row r="71" spans="1:26" ht="15" customHeight="1">
      <c r="A71" s="1275"/>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row>
    <row r="72" spans="1:26" ht="15" customHeight="1">
      <c r="A72" s="1275"/>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row>
    <row r="73" spans="1:26" ht="15" customHeight="1">
      <c r="A73" s="1275"/>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row>
    <row r="74" spans="1:26" ht="15" customHeight="1">
      <c r="A74" s="1275"/>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row>
    <row r="75" spans="1:26" ht="15" customHeight="1">
      <c r="A75" s="1275"/>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row>
    <row r="76" spans="1:26" ht="15" customHeight="1">
      <c r="A76" s="1275"/>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row>
    <row r="77" spans="1:26" ht="15" customHeight="1">
      <c r="A77" s="1275"/>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row>
    <row r="78" spans="1:26" ht="15" customHeight="1">
      <c r="A78" s="1275"/>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row>
    <row r="79" spans="1:26" ht="15" customHeight="1">
      <c r="A79" s="1275"/>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row>
    <row r="80" spans="1:26" ht="15" customHeight="1">
      <c r="A80" s="1275"/>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row>
    <row r="81" spans="1:26" ht="15.75" customHeight="1">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row>
    <row r="82" spans="1:26" ht="15.75" customHeight="1">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row>
    <row r="83" spans="1:26" ht="15.75" customHeight="1">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row>
    <row r="84" spans="1:26" ht="15.75" customHeight="1">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row>
    <row r="85" spans="1:26" ht="15.75" customHeight="1">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row>
    <row r="86" spans="1:26" ht="15.75" customHeight="1">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row>
    <row r="87" spans="1:26" ht="15.75" customHeight="1">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row>
    <row r="88" spans="1:26" ht="15.75" customHeight="1">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row>
    <row r="89" spans="1:26" ht="15.75" customHeight="1">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row>
    <row r="90" spans="1:26" ht="15.75" customHeight="1">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spans="1:26" ht="15.75" customHeight="1">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spans="1:26" ht="15.75" customHeight="1">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row>
    <row r="93" spans="1:26" ht="15.75" customHeight="1">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ht="15.75" customHeight="1">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ht="15.75" customHeight="1">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row>
    <row r="96" spans="1:26" ht="15.75" customHeight="1">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row>
    <row r="97" spans="1:26" ht="15.75" customHeight="1">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row>
    <row r="98" spans="1:26" ht="15.75" customHeight="1">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row>
    <row r="99" spans="1:26" ht="15.75" customHeight="1">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row>
    <row r="100" spans="1:26" ht="15.75" customHeight="1">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spans="1:26" ht="15.75" customHeight="1">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row>
    <row r="102" spans="1:26" ht="15.75" customHeight="1">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row>
    <row r="103" spans="1:26" ht="15.75" customHeight="1">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row>
    <row r="104" spans="1:26" ht="15.75" customHeight="1">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row>
    <row r="105" spans="1:26" ht="15.75" customHeight="1">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row>
    <row r="106" spans="1:26" ht="15.75" customHeight="1">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row>
    <row r="107" spans="1:26" ht="15.75" customHeight="1">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row>
    <row r="108" spans="1:26" ht="15.75" customHeight="1">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row>
    <row r="109" spans="1:26" ht="15.75" customHeight="1">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row>
    <row r="110" spans="1:26" ht="15.75" customHeight="1">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row>
    <row r="111" spans="1:26" ht="15.75" customHeight="1">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row>
    <row r="112" spans="1:26" ht="15.75" customHeight="1">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row>
    <row r="113" spans="1:26" ht="15.75" customHeight="1">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row>
    <row r="114" spans="1:26" ht="15.75" customHeight="1">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row>
    <row r="115" spans="1:26" ht="15.75" customHeight="1">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row>
    <row r="116" spans="1:26" ht="15.75" customHeight="1">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row>
    <row r="117" spans="1:26" ht="15.75" customHeight="1">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row>
    <row r="118" spans="1:26" ht="15.75" customHeight="1">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row>
    <row r="119" spans="1:26" ht="15.75" customHeight="1">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row>
    <row r="120" spans="1:26" ht="15.75" customHeight="1">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row>
    <row r="121" spans="1:26" ht="15.75" customHeight="1">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row>
    <row r="122" spans="1:26" ht="15.75" customHeight="1">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row>
    <row r="123" spans="1:26" ht="15.75" customHeight="1">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row>
    <row r="124" spans="1:26" ht="15.75" customHeight="1">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row>
    <row r="125" spans="1:26" ht="15.75" customHeight="1">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row>
    <row r="126" spans="1:26" ht="15.75" customHeight="1">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row>
    <row r="127" spans="1:26" ht="15.75" customHeight="1">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spans="1:26" ht="15.75" customHeight="1">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row>
    <row r="129" spans="1:26" ht="15.75" customHeight="1">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row>
    <row r="130" spans="1:26" ht="15.75" customHeight="1">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row>
    <row r="131" spans="1:26" ht="15.75" customHeight="1">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row>
    <row r="132" spans="1:26" ht="15.75" customHeight="1">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row>
    <row r="133" spans="1:26" ht="15.75" customHeight="1">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row>
    <row r="134" spans="1:26" ht="15.75" customHeight="1">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row>
    <row r="135" spans="1:26" ht="15.75" customHeight="1">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spans="1:26" ht="15.75" customHeight="1">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row>
    <row r="137" spans="1:26" ht="15.75" customHeight="1">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row>
    <row r="138" spans="1:26" ht="15.75" customHeight="1">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row>
    <row r="139" spans="1:26" ht="15.75" customHeight="1">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row>
    <row r="140" spans="1:26" ht="15.75" customHeight="1">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row>
    <row r="141" spans="1:26" ht="15.75" customHeight="1">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row>
    <row r="142" spans="1:26" ht="15.75" customHeight="1">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row>
    <row r="143" spans="1:26" ht="15.75" customHeight="1">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row>
    <row r="144" spans="1:26" ht="15.75" customHeight="1">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row>
    <row r="145" spans="1:26" ht="15.75" customHeight="1">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row>
    <row r="146" spans="1:26" ht="15.75" customHeight="1">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row>
    <row r="147" spans="1:26" ht="15.75" customHeight="1">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row>
    <row r="148" spans="1:26" ht="15.75" customHeight="1">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row>
    <row r="149" spans="1:26" ht="15.75" customHeight="1">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row>
    <row r="150" spans="1:26" ht="15.75" customHeight="1">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row>
    <row r="151" spans="1:26" ht="15.75" customHeight="1">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row>
    <row r="152" spans="1:26" ht="15.75" customHeight="1">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row>
    <row r="153" spans="1:26" ht="15.75" customHeight="1">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row>
    <row r="154" spans="1:26" ht="15.75" customHeight="1">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row>
    <row r="155" spans="1:26" ht="15.75" customHeight="1">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row>
    <row r="156" spans="1:26" ht="15.75" customHeight="1">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row>
    <row r="157" spans="1:26" ht="15.75" customHeight="1">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row>
    <row r="158" spans="1:26" ht="15.75" customHeight="1">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row>
    <row r="159" spans="1:26" ht="15.75" customHeight="1">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row>
    <row r="160" spans="1:26" ht="15.75" customHeight="1">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row>
    <row r="161" spans="1:26" ht="15.75" customHeight="1">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row>
    <row r="162" spans="1:26" ht="15.75" customHeight="1">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row>
    <row r="163" spans="1:26" ht="15.75" customHeight="1">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row>
    <row r="164" spans="1:26" ht="15.75" customHeight="1">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row>
    <row r="165" spans="1:26" ht="15.75" customHeight="1">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row>
    <row r="166" spans="1:26" ht="15.75" customHeight="1">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row>
    <row r="167" spans="1:26" ht="15.75" customHeight="1">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row>
    <row r="168" spans="1:26" ht="15.75" customHeight="1">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row>
    <row r="169" spans="1:26" ht="15.75" customHeight="1">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row>
    <row r="170" spans="1:26" ht="15.75" customHeight="1">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row>
    <row r="171" spans="1:26" ht="15.75" customHeight="1">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row>
    <row r="172" spans="1:26" ht="15.75" customHeight="1">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row>
    <row r="173" spans="1:26" ht="15.75" customHeight="1">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row>
    <row r="174" spans="1:26" ht="15.75" customHeight="1">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row>
    <row r="175" spans="1:26" ht="15.75" customHeight="1">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row>
    <row r="176" spans="1:26" ht="15.75" customHeight="1">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row>
    <row r="177" spans="1:26" ht="15.75" customHeight="1">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row>
    <row r="178" spans="1:26" ht="15.75" customHeight="1">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row>
    <row r="179" spans="1:26" ht="15.75" customHeight="1">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row>
    <row r="180" spans="1:26" ht="15.75" customHeight="1">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row>
    <row r="181" spans="1:26" ht="15.75" customHeight="1">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row>
    <row r="182" spans="1:26" ht="15.7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row>
    <row r="183" spans="1:26" ht="15.7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row>
    <row r="184" spans="1:26" ht="15.7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row>
    <row r="185" spans="1:26" ht="15.7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row>
    <row r="186" spans="1:26" ht="15.7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row>
    <row r="187" spans="1:26" ht="15.75" customHeight="1">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row>
    <row r="188" spans="1:26" ht="15.75" customHeight="1">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row>
    <row r="189" spans="1:26" ht="15.75" customHeight="1">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row>
    <row r="190" spans="1:26" ht="15.75" customHeight="1">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row>
    <row r="191" spans="1:26" ht="15.75" customHeight="1">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row>
    <row r="192" spans="1:26" ht="15.75" customHeight="1">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row>
    <row r="193" spans="1:26" ht="15.75" customHeight="1">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row>
    <row r="194" spans="1:26" ht="15.75" customHeight="1">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row>
    <row r="195" spans="1:26" ht="15.75" customHeight="1">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row>
    <row r="196" spans="1:26" ht="15.75" customHeight="1">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row>
    <row r="197" spans="1:26" ht="15.75" customHeight="1">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row>
    <row r="198" spans="1:26" ht="15.75" customHeight="1">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row>
    <row r="199" spans="1:26" ht="15.75" customHeight="1">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row>
    <row r="200" spans="1:26" ht="15.75" customHeight="1">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row>
    <row r="201" spans="1:26" ht="15.75" customHeight="1">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row>
    <row r="202" spans="1:26" ht="15.75" customHeight="1">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row>
    <row r="203" spans="1:26" ht="15.75" customHeight="1">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row>
    <row r="204" spans="1:26" ht="15.75" customHeight="1">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row>
    <row r="205" spans="1:26" ht="15.75" customHeight="1">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row>
    <row r="206" spans="1:26" ht="15.75" customHeight="1">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spans="1:26" ht="15.75" customHeight="1">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spans="1:26" ht="15.75" customHeight="1">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row>
    <row r="209" spans="1:26" ht="15.75" customHeight="1">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row>
    <row r="210" spans="1:26" ht="15.75" customHeight="1">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row>
    <row r="211" spans="1:26" ht="15.75" customHeight="1">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spans="1:26" ht="15.75" customHeight="1">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row>
    <row r="213" spans="1:26" ht="15.75" customHeight="1">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row>
    <row r="214" spans="1:26" ht="15.75" customHeight="1">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row>
    <row r="215" spans="1:26" ht="15.75" customHeight="1">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row>
    <row r="216" spans="1:26" ht="15.75" customHeight="1">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row>
    <row r="217" spans="1:26" ht="15.75" customHeight="1">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row>
    <row r="218" spans="1:26" ht="15.75" customHeight="1">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row>
    <row r="219" spans="1:26" ht="15.75" customHeight="1">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row>
    <row r="220" spans="1:26" ht="15.75" customHeight="1">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row>
    <row r="221" spans="1:26" ht="15.75" customHeight="1">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row>
    <row r="222" spans="1:26" ht="15.75" customHeight="1">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row>
    <row r="223" spans="1:26" ht="15.75" customHeight="1">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row>
    <row r="224" spans="1:26" ht="15.75" customHeight="1">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row>
    <row r="225" spans="1:26" ht="15.75" customHeight="1">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row>
    <row r="226" spans="1:26" ht="15.75" customHeight="1">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row>
    <row r="227" spans="1:26" ht="15.75" customHeight="1">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row>
    <row r="228" spans="1:26" ht="15.75" customHeight="1">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row>
    <row r="229" spans="1:26" ht="15.75" customHeight="1">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row>
    <row r="230" spans="1:26" ht="15.75" customHeight="1">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row>
    <row r="231" spans="1:26" ht="15.75" customHeight="1">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row>
    <row r="232" spans="1:26" ht="15.75" customHeight="1">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row>
    <row r="233" spans="1:26" ht="15.75" customHeight="1">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row>
    <row r="234" spans="1:26" ht="15.75" customHeight="1">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row>
    <row r="235" spans="1:26" ht="15.75" customHeight="1">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row>
    <row r="236" spans="1:26" ht="15.75" customHeight="1">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row>
    <row r="237" spans="1:26" ht="15.75" customHeight="1">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row>
    <row r="238" spans="1:26" ht="15.75" customHeight="1">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row>
    <row r="239" spans="1:26" ht="15.75" customHeight="1">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row>
    <row r="240" spans="1:26" ht="15.75" customHeight="1">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row>
    <row r="241" spans="1:26" ht="15.75" customHeight="1">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row>
    <row r="242" spans="1:26" ht="15.75" customHeight="1">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row>
    <row r="243" spans="1:26" ht="15.75" customHeight="1">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row>
    <row r="244" spans="1:26" ht="15.75" customHeight="1">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row>
    <row r="245" spans="1:26" ht="15.75" customHeight="1">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row>
    <row r="246" spans="1:26" ht="15.75" customHeight="1">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row>
    <row r="247" spans="1:26" ht="15.75" customHeight="1">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row>
    <row r="248" spans="1:26" ht="15.75" customHeight="1">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row>
    <row r="249" spans="1:26" ht="15.75" customHeight="1">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row>
    <row r="250" spans="1:26" ht="15.75" customHeight="1">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row>
    <row r="251" spans="1:26" ht="15.75" customHeight="1">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row>
    <row r="252" spans="1:26" ht="15.75" customHeight="1">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row>
    <row r="253" spans="1:26" ht="15.75" customHeight="1">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row>
    <row r="254" spans="1:26" ht="15.75" customHeight="1">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row>
    <row r="255" spans="1:26" ht="15.75" customHeight="1">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row>
    <row r="256" spans="1:26" ht="15.75" customHeight="1">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row>
    <row r="257" spans="1:26" ht="15.75" customHeight="1">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row>
    <row r="258" spans="1:26" ht="15.75" customHeight="1">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row>
    <row r="259" spans="1:26" ht="15.75" customHeight="1">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row>
    <row r="260" spans="1:26" ht="15.75" customHeight="1">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row>
    <row r="261" spans="1:26" ht="15.75" customHeight="1">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row>
    <row r="262" spans="1:26" ht="15.75" customHeight="1">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row>
    <row r="263" spans="1:26" ht="15.75" customHeight="1">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row>
    <row r="264" spans="1:26" ht="15.75" customHeight="1">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row>
    <row r="265" spans="1:26" ht="15.75" customHeight="1">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row>
    <row r="266" spans="1:26" ht="15.75" customHeight="1">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row>
    <row r="267" spans="1:26" ht="15.75" customHeight="1">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row>
    <row r="268" spans="1:26" ht="15.75" customHeight="1">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row>
    <row r="269" spans="1:26" ht="15.75" customHeight="1">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row>
    <row r="270" spans="1:26" ht="15.75" customHeight="1">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row>
    <row r="271" spans="1:26" ht="15.75" customHeight="1">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row>
    <row r="272" spans="1:26" ht="15.75" customHeight="1">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row>
    <row r="273" spans="1:26" ht="15.75" customHeight="1">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row>
    <row r="274" spans="1:26" ht="15.75" customHeight="1">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row>
    <row r="275" spans="1:26" ht="15.75" customHeight="1">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row>
    <row r="276" spans="1:26" ht="15.75" customHeight="1">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row>
    <row r="277" spans="1:26" ht="15.75" customHeight="1">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row>
    <row r="278" spans="1:26" ht="15.75" customHeight="1">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row>
    <row r="279" spans="1:26" ht="15.75" customHeight="1">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row>
    <row r="280" spans="1:26" ht="15.75" customHeight="1">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row>
    <row r="281" spans="1:26" ht="15.75" customHeight="1">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row>
    <row r="282" spans="1:26" ht="15.75" customHeight="1">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row>
    <row r="283" spans="1:26" ht="15.75" customHeight="1">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row>
    <row r="284" spans="1:26" ht="15.75" customHeight="1">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row>
    <row r="285" spans="1:26" ht="15.75" customHeight="1">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row>
    <row r="286" spans="1:26" ht="15.75" customHeight="1">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row>
    <row r="287" spans="1:26" ht="15.75" customHeight="1">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row>
    <row r="288" spans="1:26" ht="15.75" customHeight="1">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row>
    <row r="289" spans="1:26" ht="15.75" customHeight="1">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row>
    <row r="290" spans="1:26" ht="15.75" customHeight="1">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row>
    <row r="291" spans="1:26" ht="15.75" customHeight="1">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row>
    <row r="292" spans="1:26" ht="15.75" customHeight="1">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row>
    <row r="293" spans="1:26" ht="15.75" customHeight="1">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row>
    <row r="294" spans="1:26" ht="15.75" customHeight="1">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row>
    <row r="295" spans="1:26" ht="15.75" customHeight="1">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row>
    <row r="296" spans="1:26" ht="15.75" customHeight="1">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row>
    <row r="297" spans="1:26" ht="15.75" customHeight="1">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row>
    <row r="298" spans="1:26" ht="15.75" customHeight="1">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row>
    <row r="299" spans="1:26" ht="15.75" customHeight="1">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row>
    <row r="300" spans="1:26" ht="15.75" customHeight="1">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row>
    <row r="301" spans="1:26" ht="15.75" customHeight="1">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row>
    <row r="302" spans="1:26" ht="15.75" customHeight="1">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row>
    <row r="303" spans="1:26" ht="15.75" customHeight="1">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row>
    <row r="304" spans="1:26" ht="15.75" customHeight="1">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row>
    <row r="305" spans="1:26" ht="15.75" customHeight="1">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row>
    <row r="306" spans="1:26" ht="15.75" customHeight="1">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row>
    <row r="307" spans="1:26" ht="15.75" customHeight="1">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row>
    <row r="308" spans="1:26" ht="15.75" customHeight="1">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row>
    <row r="309" spans="1:26" ht="15.75" customHeight="1">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row>
    <row r="310" spans="1:26" ht="15.75" customHeight="1">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row>
    <row r="311" spans="1:26" ht="15.75" customHeight="1">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row>
    <row r="312" spans="1:26" ht="15.75" customHeight="1">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row>
    <row r="313" spans="1:26" ht="15.75" customHeight="1">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row>
    <row r="314" spans="1:26" ht="15.75" customHeight="1">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row>
    <row r="315" spans="1:26" ht="15.75" customHeight="1">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row>
    <row r="316" spans="1:26" ht="15.75" customHeight="1">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row>
    <row r="317" spans="1:26" ht="15.75" customHeight="1">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row>
    <row r="318" spans="1:26" ht="15.75" customHeight="1">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row>
    <row r="319" spans="1:26" ht="15.75" customHeight="1">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row>
    <row r="320" spans="1:26" ht="15.75" customHeight="1">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row>
    <row r="321" spans="1:26" ht="15.75" customHeight="1">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row>
    <row r="322" spans="1:26" ht="15.75" customHeight="1">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row>
    <row r="323" spans="1:26" ht="15.75" customHeight="1">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row>
    <row r="324" spans="1:26" ht="15.75" customHeight="1">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row>
    <row r="325" spans="1:26" ht="15.75" customHeight="1">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row>
    <row r="326" spans="1:26" ht="15.75" customHeight="1">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row>
    <row r="327" spans="1:26" ht="15.75" customHeight="1">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row>
    <row r="328" spans="1:26" ht="15.75" customHeight="1">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row>
    <row r="329" spans="1:26" ht="15.75" customHeight="1">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row>
    <row r="330" spans="1:26" ht="15.75" customHeight="1">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row>
    <row r="331" spans="1:26" ht="15.75" customHeight="1">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row>
    <row r="332" spans="1:26" ht="15.75" customHeight="1">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row>
    <row r="333" spans="1:26" ht="15.75" customHeight="1">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row>
    <row r="334" spans="1:26" ht="15.75" customHeight="1">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row>
    <row r="335" spans="1:26" ht="15.75" customHeight="1">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row>
    <row r="336" spans="1:26" ht="15.75" customHeight="1">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row>
    <row r="337" spans="1:26" ht="15.75" customHeight="1">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row>
    <row r="338" spans="1:26" ht="15.75" customHeight="1">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row>
    <row r="339" spans="1:26" ht="15.75" customHeight="1">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row>
    <row r="340" spans="1:26" ht="15.75" customHeight="1">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row>
    <row r="341" spans="1:26" ht="15.75" customHeight="1">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row>
    <row r="342" spans="1:26" ht="15.75" customHeight="1">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row>
    <row r="343" spans="1:26" ht="15.75" customHeight="1">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row>
    <row r="344" spans="1:26" ht="15.75" customHeight="1">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row>
    <row r="345" spans="1:26" ht="15.75" customHeight="1">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row>
    <row r="346" spans="1:26" ht="15.75" customHeight="1">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row>
    <row r="347" spans="1:26" ht="15.75" customHeight="1">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row>
    <row r="348" spans="1:26" ht="15.75" customHeight="1">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row>
    <row r="349" spans="1:26" ht="15.75" customHeight="1">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row>
    <row r="350" spans="1:26" ht="15.75" customHeight="1">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row>
    <row r="351" spans="1:26" ht="15.75" customHeight="1">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row>
    <row r="352" spans="1:26" ht="15.75" customHeight="1">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row>
    <row r="353" spans="1:26" ht="15.75" customHeight="1">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row>
    <row r="354" spans="1:26" ht="15.75" customHeight="1">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row>
    <row r="355" spans="1:26" ht="15.75" customHeight="1">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row>
    <row r="356" spans="1:26" ht="15.75" customHeight="1">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row>
    <row r="357" spans="1:26" ht="15.75" customHeight="1">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row>
    <row r="358" spans="1:26" ht="15.75" customHeight="1">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row>
    <row r="359" spans="1:26" ht="15.75" customHeight="1">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row>
    <row r="360" spans="1:26" ht="15.75" customHeight="1">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row>
    <row r="361" spans="1:26" ht="15.75" customHeight="1">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row>
    <row r="362" spans="1:26" ht="15.75" customHeight="1">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row>
    <row r="363" spans="1:26" ht="15.75" customHeight="1">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row>
    <row r="364" spans="1:26" ht="15.75" customHeight="1">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row>
    <row r="365" spans="1:26" ht="15.75" customHeight="1">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row>
    <row r="366" spans="1:26" ht="15.75" customHeight="1">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row>
    <row r="367" spans="1:26" ht="15.75" customHeight="1">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row>
    <row r="368" spans="1:26" ht="15.75" customHeight="1">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row>
    <row r="369" spans="1:26" ht="15.75" customHeight="1">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row>
    <row r="370" spans="1:26" ht="15.75" customHeight="1">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row>
    <row r="371" spans="1:26" ht="15.75" customHeight="1">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row>
    <row r="372" spans="1:26" ht="15.75" customHeight="1">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row>
    <row r="373" spans="1:26" ht="15.75" customHeight="1">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row>
    <row r="374" spans="1:26" ht="15.75" customHeight="1">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row>
    <row r="375" spans="1:26" ht="15.75" customHeight="1">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row>
    <row r="376" spans="1:26" ht="15.75" customHeight="1">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row>
    <row r="377" spans="1:26" ht="15.75" customHeight="1">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row>
    <row r="378" spans="1:26" ht="15.75" customHeight="1">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row>
    <row r="379" spans="1:26" ht="15.75" customHeight="1">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row>
    <row r="380" spans="1:26" ht="15.75" customHeight="1">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row>
    <row r="381" spans="1:26" ht="15.75" customHeight="1">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row>
    <row r="382" spans="1:26" ht="15.75" customHeight="1">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row>
    <row r="383" spans="1:26" ht="15.75" customHeight="1">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row>
    <row r="384" spans="1:26" ht="15.75" customHeight="1">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row>
    <row r="385" spans="1:26" ht="15.75" customHeight="1">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row>
    <row r="386" spans="1:26" ht="15.75" customHeight="1">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row>
    <row r="387" spans="1:26" ht="15.75" customHeight="1">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row>
    <row r="388" spans="1:26" ht="15.75" customHeight="1">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row>
    <row r="389" spans="1:26" ht="15.75" customHeight="1">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row>
    <row r="390" spans="1:26" ht="15.75" customHeight="1">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row>
    <row r="391" spans="1:26" ht="15.75" customHeight="1">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row>
    <row r="392" spans="1:26" ht="15.75" customHeight="1">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row>
    <row r="393" spans="1:26" ht="15.75" customHeight="1">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row>
    <row r="394" spans="1:26" ht="15.75" customHeight="1">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row>
    <row r="395" spans="1:26" ht="15.75" customHeight="1">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row>
    <row r="396" spans="1:26" ht="15.75" customHeight="1">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row>
    <row r="397" spans="1:26" ht="15.75" customHeight="1">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row>
    <row r="398" spans="1:26" ht="15.75" customHeight="1">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row>
    <row r="399" spans="1:26" ht="15.75" customHeight="1">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row>
    <row r="400" spans="1:26" ht="15.75" customHeight="1">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row>
    <row r="401" spans="1:26" ht="15.75" customHeight="1">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row>
    <row r="402" spans="1:26" ht="15.75" customHeight="1">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row>
    <row r="403" spans="1:26" ht="15.75" customHeight="1">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row>
    <row r="404" spans="1:26" ht="15.75" customHeight="1">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row>
    <row r="405" spans="1:26" ht="15.75" customHeight="1">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row>
    <row r="406" spans="1:26" ht="15.75" customHeight="1">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row>
    <row r="407" spans="1:26" ht="15.75" customHeight="1">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row>
    <row r="408" spans="1:26" ht="15.75" customHeight="1">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row>
    <row r="409" spans="1:26" ht="15.75" customHeight="1">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row>
    <row r="410" spans="1:26" ht="15.75" customHeight="1">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row>
    <row r="411" spans="1:26" ht="15.75" customHeight="1">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row>
    <row r="412" spans="1:26" ht="15.75" customHeight="1">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row>
    <row r="413" spans="1:26" ht="15.75" customHeight="1">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row>
    <row r="414" spans="1:26" ht="15.75" customHeight="1">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row>
    <row r="415" spans="1:26" ht="15.75" customHeight="1">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row>
    <row r="416" spans="1:26" ht="15.75" customHeight="1">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row>
    <row r="417" spans="1:26" ht="15.75" customHeight="1">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row>
    <row r="418" spans="1:26" ht="15.75" customHeight="1">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row>
    <row r="419" spans="1:26" ht="15.75" customHeight="1">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row>
    <row r="420" spans="1:26" ht="15.75" customHeight="1">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row>
    <row r="421" spans="1:26" ht="15.75" customHeight="1">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row>
    <row r="422" spans="1:26" ht="15.75" customHeight="1">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row>
    <row r="423" spans="1:26" ht="15.75" customHeight="1">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row>
    <row r="424" spans="1:26" ht="15.75" customHeight="1">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row>
    <row r="425" spans="1:26" ht="15.75" customHeight="1">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row>
    <row r="426" spans="1:26" ht="15.75" customHeight="1">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row>
    <row r="427" spans="1:26" ht="15.75" customHeight="1">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row>
    <row r="428" spans="1:26" ht="15.75" customHeight="1">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row>
    <row r="429" spans="1:26" ht="15.75" customHeight="1">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row>
    <row r="430" spans="1:26" ht="15.75" customHeight="1">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row>
    <row r="431" spans="1:26" ht="15.75" customHeight="1">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row>
    <row r="432" spans="1:26" ht="15.75" customHeight="1">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row>
    <row r="433" spans="1:26" ht="15.75" customHeight="1">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row>
    <row r="434" spans="1:26" ht="15.75" customHeight="1">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row>
    <row r="435" spans="1:26" ht="15.75" customHeight="1">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row>
    <row r="436" spans="1:26" ht="15.75" customHeight="1">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row>
    <row r="437" spans="1:26" ht="15.75" customHeight="1">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row>
    <row r="438" spans="1:26" ht="15.75" customHeight="1">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row>
    <row r="439" spans="1:26" ht="15.75" customHeight="1">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row>
    <row r="440" spans="1:26" ht="15.75" customHeight="1">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row>
    <row r="441" spans="1:26" ht="15.75" customHeight="1">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row>
    <row r="442" spans="1:26" ht="15.75" customHeight="1">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row>
    <row r="443" spans="1:26" ht="15.75" customHeight="1">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row>
    <row r="444" spans="1:26" ht="15.75" customHeight="1">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row>
    <row r="445" spans="1:26" ht="15.75" customHeight="1">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row>
    <row r="446" spans="1:26" ht="15.75" customHeight="1">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row>
    <row r="447" spans="1:26" ht="15.75" customHeight="1">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row>
    <row r="448" spans="1:26" ht="15.75" customHeight="1">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row>
    <row r="449" spans="1:26" ht="15.75" customHeight="1">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row>
    <row r="450" spans="1:26" ht="15.75" customHeight="1">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row>
    <row r="451" spans="1:26" ht="15.75" customHeight="1">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row>
    <row r="452" spans="1:26" ht="15.75" customHeight="1">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row>
    <row r="453" spans="1:26" ht="15.75" customHeight="1">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row>
    <row r="454" spans="1:26" ht="15.75" customHeight="1">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row>
    <row r="455" spans="1:26" ht="15.75" customHeight="1">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row>
    <row r="456" spans="1:26" ht="15.75" customHeight="1">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row>
    <row r="457" spans="1:26" ht="15.75" customHeight="1">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row>
    <row r="458" spans="1:26" ht="15.75" customHeight="1">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row>
    <row r="459" spans="1:26" ht="15.75" customHeight="1">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row>
    <row r="460" spans="1:26" ht="15.75" customHeight="1">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row>
    <row r="461" spans="1:26" ht="15.75" customHeight="1">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row>
    <row r="462" spans="1:26" ht="15.75" customHeight="1">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row>
    <row r="463" spans="1:26" ht="15.75" customHeight="1">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row>
    <row r="464" spans="1:26" ht="15.75" customHeight="1">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row>
    <row r="465" spans="1:26" ht="15.75" customHeight="1">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row>
    <row r="466" spans="1:26" ht="15.75" customHeight="1">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row>
    <row r="467" spans="1:26" ht="15.75" customHeight="1">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row>
    <row r="468" spans="1:26" ht="15.75" customHeight="1">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row>
    <row r="469" spans="1:26" ht="15.75" customHeight="1">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row>
    <row r="470" spans="1:26" ht="15.75" customHeight="1">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row>
    <row r="471" spans="1:26" ht="15.75" customHeight="1">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row>
    <row r="472" spans="1:26" ht="15.75" customHeight="1">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row>
    <row r="473" spans="1:26" ht="15.75" customHeight="1">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row>
    <row r="474" spans="1:26" ht="15.75" customHeight="1">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row>
    <row r="475" spans="1:26" ht="15.75" customHeight="1">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row>
    <row r="476" spans="1:26" ht="15.75" customHeight="1">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row>
    <row r="477" spans="1:26" ht="15.75" customHeight="1">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row>
    <row r="478" spans="1:26" ht="15.75" customHeight="1">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row>
    <row r="479" spans="1:26" ht="15.75" customHeight="1">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row>
    <row r="480" spans="1:26" ht="15.75" customHeight="1">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row>
    <row r="481" spans="1:26" ht="15.75" customHeight="1">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row>
    <row r="482" spans="1:26" ht="15.75" customHeight="1">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row>
    <row r="483" spans="1:26" ht="15.75" customHeight="1">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row>
    <row r="484" spans="1:26" ht="15.75" customHeight="1">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row>
    <row r="485" spans="1:26" ht="15.75" customHeight="1">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row>
    <row r="486" spans="1:26" ht="15.75" customHeight="1">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row>
    <row r="487" spans="1:26" ht="15.75" customHeight="1">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row>
    <row r="488" spans="1:26" ht="15.75" customHeight="1">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row>
    <row r="489" spans="1:26" ht="15.75" customHeight="1">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row>
    <row r="490" spans="1:26" ht="15.75" customHeight="1">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row>
    <row r="491" spans="1:26" ht="15.75" customHeight="1">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row>
    <row r="492" spans="1:26" ht="15.75" customHeight="1">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row>
    <row r="493" spans="1:26" ht="15.75" customHeight="1">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row>
    <row r="494" spans="1:26" ht="15.75" customHeight="1">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row>
    <row r="495" spans="1:26" ht="15.75" customHeight="1">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row>
    <row r="496" spans="1:26" ht="15.75" customHeight="1">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row>
    <row r="497" spans="1:26" ht="15.75" customHeight="1">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row>
    <row r="498" spans="1:26" ht="15.75" customHeight="1">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row>
    <row r="499" spans="1:26" ht="15.75" customHeight="1">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row>
    <row r="500" spans="1:26" ht="15.75" customHeight="1">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row>
    <row r="501" spans="1:26" ht="15.75" customHeight="1">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row>
    <row r="502" spans="1:26" ht="15.75" customHeight="1">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row>
    <row r="503" spans="1:26" ht="15.75" customHeight="1">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row>
    <row r="504" spans="1:26" ht="15.75" customHeight="1">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row>
    <row r="505" spans="1:26" ht="15.75" customHeight="1">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row>
    <row r="506" spans="1:26" ht="15.75" customHeight="1">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row>
    <row r="507" spans="1:26" ht="15.75" customHeight="1">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row>
    <row r="508" spans="1:26" ht="15.75" customHeight="1">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row>
    <row r="509" spans="1:26" ht="15.75" customHeight="1">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row>
    <row r="510" spans="1:26" ht="15.75" customHeight="1">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row>
    <row r="511" spans="1:26" ht="15.75" customHeight="1">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row>
    <row r="512" spans="1:26" ht="15.75" customHeight="1">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row>
    <row r="513" spans="1:26" ht="15.75" customHeight="1">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row>
    <row r="514" spans="1:26" ht="15.75" customHeight="1">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row>
    <row r="515" spans="1:26" ht="15.75" customHeight="1">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row>
    <row r="516" spans="1:26" ht="15.75" customHeight="1">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row>
    <row r="517" spans="1:26" ht="15.75" customHeight="1">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row>
    <row r="518" spans="1:26" ht="15.75" customHeight="1">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row>
    <row r="519" spans="1:26" ht="15.75" customHeight="1">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row>
    <row r="520" spans="1:26" ht="15.75" customHeight="1">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row>
    <row r="521" spans="1:26" ht="15.75" customHeight="1">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row>
    <row r="522" spans="1:26" ht="15.75" customHeight="1">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row>
    <row r="523" spans="1:26" ht="15.75" customHeight="1">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row>
    <row r="524" spans="1:26" ht="15.75" customHeight="1">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row>
    <row r="525" spans="1:26" ht="15.75" customHeight="1">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row>
    <row r="526" spans="1:26" ht="15.75" customHeight="1">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row>
    <row r="527" spans="1:26" ht="15.75" customHeight="1">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row>
    <row r="528" spans="1:26" ht="15.75" customHeight="1">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row>
    <row r="529" spans="1:26" ht="15.75" customHeight="1">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row>
    <row r="530" spans="1:26" ht="15.75" customHeight="1">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row>
    <row r="531" spans="1:26" ht="15.75" customHeight="1">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row>
    <row r="532" spans="1:26" ht="15.75" customHeight="1">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row>
    <row r="533" spans="1:26" ht="15.75" customHeight="1">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row>
    <row r="534" spans="1:26" ht="15.75" customHeight="1">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row>
    <row r="535" spans="1:26" ht="15.75" customHeight="1">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row>
    <row r="536" spans="1:26" ht="15.75" customHeight="1">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row>
    <row r="537" spans="1:26" ht="15.75" customHeight="1">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row>
    <row r="538" spans="1:26" ht="15.75" customHeight="1">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row>
    <row r="539" spans="1:26" ht="15.75" customHeight="1">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row>
    <row r="540" spans="1:26" ht="15.75" customHeight="1">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row>
    <row r="541" spans="1:26" ht="15.75" customHeight="1">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row>
    <row r="542" spans="1:26" ht="15.75" customHeight="1">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row>
    <row r="543" spans="1:26" ht="15.75" customHeight="1">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row>
    <row r="544" spans="1:26" ht="15.75" customHeight="1">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row>
    <row r="545" spans="1:26" ht="15.75" customHeight="1">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row>
    <row r="546" spans="1:26" ht="15.75" customHeight="1">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row>
    <row r="547" spans="1:26" ht="15.75" customHeight="1">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row>
    <row r="548" spans="1:26" ht="15.75" customHeight="1">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row>
    <row r="549" spans="1:26" ht="15.75" customHeight="1">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row>
    <row r="550" spans="1:26" ht="15.75" customHeight="1">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row>
    <row r="551" spans="1:26" ht="15.75" customHeight="1">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row>
    <row r="552" spans="1:26" ht="15.75" customHeight="1">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row>
    <row r="553" spans="1:26" ht="15.75" customHeight="1">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row>
    <row r="554" spans="1:26" ht="15.75" customHeight="1">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row>
    <row r="555" spans="1:26" ht="15.75" customHeight="1">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row>
    <row r="556" spans="1:26" ht="15.75" customHeight="1">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row>
    <row r="557" spans="1:26" ht="15.75" customHeight="1">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row>
    <row r="558" spans="1:26" ht="15.75" customHeight="1">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row>
    <row r="559" spans="1:26" ht="15.75" customHeight="1">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row>
    <row r="560" spans="1:26" ht="15.75" customHeight="1">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row>
    <row r="561" spans="1:26" ht="15.75" customHeight="1">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row>
    <row r="562" spans="1:26" ht="15.75" customHeight="1">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row>
    <row r="563" spans="1:26" ht="15.75" customHeight="1">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row>
    <row r="564" spans="1:26" ht="15.75" customHeight="1">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row>
    <row r="565" spans="1:26" ht="15.75" customHeight="1">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row>
    <row r="566" spans="1:26" ht="15.75" customHeight="1">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row>
    <row r="567" spans="1:26" ht="15.75" customHeight="1">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row>
    <row r="568" spans="1:26" ht="15.75" customHeight="1">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row>
    <row r="569" spans="1:26" ht="15.75" customHeight="1">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row>
    <row r="570" spans="1:26" ht="15.75" customHeight="1">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row>
    <row r="571" spans="1:26" ht="15.75" customHeight="1">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row>
    <row r="572" spans="1:26" ht="15.75" customHeight="1">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row>
    <row r="573" spans="1:26" ht="15.75" customHeight="1">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row>
    <row r="574" spans="1:26" ht="15.75" customHeight="1">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row>
    <row r="575" spans="1:26" ht="15.75" customHeight="1">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row>
    <row r="576" spans="1:26" ht="15.75" customHeight="1">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row>
    <row r="577" spans="1:26" ht="15.75" customHeight="1">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row>
    <row r="578" spans="1:26" ht="15.75" customHeight="1">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row>
    <row r="579" spans="1:26" ht="15.75" customHeight="1">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row>
    <row r="580" spans="1:26" ht="15.75" customHeight="1">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row>
    <row r="581" spans="1:26" ht="15.75" customHeight="1">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row>
    <row r="582" spans="1:26" ht="15.75" customHeight="1">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row>
    <row r="583" spans="1:26" ht="15.75" customHeight="1">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row>
    <row r="584" spans="1:26" ht="15.75" customHeight="1">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row>
    <row r="585" spans="1:26" ht="15.75" customHeight="1">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row>
    <row r="586" spans="1:26" ht="15.75" customHeight="1">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row>
    <row r="587" spans="1:26" ht="15.75" customHeight="1">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row>
    <row r="588" spans="1:26" ht="15.75" customHeight="1">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row>
    <row r="589" spans="1:26" ht="15.75" customHeight="1">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row>
    <row r="590" spans="1:26" ht="15.75" customHeight="1">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row>
    <row r="591" spans="1:26" ht="15.75" customHeight="1">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row>
    <row r="592" spans="1:26" ht="15.75" customHeight="1">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row>
    <row r="593" spans="1:26" ht="15.75" customHeight="1">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row>
    <row r="594" spans="1:26" ht="15.75" customHeight="1">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row>
    <row r="595" spans="1:26" ht="15.75" customHeight="1">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row>
    <row r="596" spans="1:26" ht="15.75" customHeight="1">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row>
    <row r="597" spans="1:26" ht="15.75" customHeight="1">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row>
    <row r="598" spans="1:26" ht="15.75" customHeight="1">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row>
    <row r="599" spans="1:26" ht="15.75" customHeight="1">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row>
    <row r="600" spans="1:26" ht="15.75" customHeight="1">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row>
    <row r="601" spans="1:26" ht="15.75" customHeight="1">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row>
    <row r="602" spans="1:26" ht="15.75" customHeight="1">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row>
    <row r="603" spans="1:26" ht="15.75" customHeight="1">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row>
    <row r="604" spans="1:26" ht="15.75" customHeight="1">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row>
    <row r="605" spans="1:26" ht="15.75" customHeight="1">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row>
    <row r="606" spans="1:26" ht="15.75" customHeight="1">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row>
    <row r="607" spans="1:26" ht="15.75" customHeight="1">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row>
    <row r="608" spans="1:26" ht="15.75" customHeight="1">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row>
    <row r="609" spans="1:26" ht="15.75" customHeight="1">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row>
    <row r="610" spans="1:26" ht="15.75" customHeight="1">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row>
    <row r="611" spans="1:26" ht="15.75" customHeight="1">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row>
    <row r="612" spans="1:26" ht="15.75" customHeight="1">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row>
    <row r="613" spans="1:26" ht="15.75" customHeight="1">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row>
    <row r="614" spans="1:26" ht="15.75" customHeight="1">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row>
    <row r="615" spans="1:26" ht="15.75" customHeight="1">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row>
    <row r="616" spans="1:26" ht="15.75" customHeight="1">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row>
    <row r="617" spans="1:26" ht="15.75" customHeight="1">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row>
    <row r="618" spans="1:26" ht="15.75" customHeight="1">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row>
    <row r="619" spans="1:26" ht="15.75" customHeight="1">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row>
    <row r="620" spans="1:26" ht="15.75" customHeight="1">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row>
    <row r="621" spans="1:26" ht="15.75" customHeight="1">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row>
    <row r="622" spans="1:26" ht="15.75" customHeight="1">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row>
    <row r="623" spans="1:26" ht="15.75" customHeight="1">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row>
    <row r="624" spans="1:26" ht="15.75" customHeight="1">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row>
    <row r="625" spans="1:26" ht="15.75" customHeight="1">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row>
    <row r="626" spans="1:26" ht="15.75" customHeight="1">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row>
    <row r="627" spans="1:26" ht="15.75" customHeight="1">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row>
    <row r="628" spans="1:26" ht="15.75" customHeight="1">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row>
    <row r="629" spans="1:26" ht="15.75" customHeight="1">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row>
    <row r="630" spans="1:26" ht="15.75" customHeight="1">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row>
    <row r="631" spans="1:26" ht="15.75" customHeight="1">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row>
    <row r="632" spans="1:26" ht="15.75" customHeight="1">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row>
    <row r="633" spans="1:26" ht="15.75" customHeight="1">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row>
    <row r="634" spans="1:26" ht="15.75" customHeight="1">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row>
    <row r="635" spans="1:26" ht="15.75" customHeight="1">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row>
    <row r="636" spans="1:26" ht="15.75" customHeight="1">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row>
    <row r="637" spans="1:26" ht="15.75" customHeight="1">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row>
    <row r="638" spans="1:26" ht="15.75" customHeight="1">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row>
    <row r="639" spans="1:26" ht="15.75" customHeight="1">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row>
    <row r="640" spans="1:26" ht="15.75" customHeight="1">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row>
    <row r="641" spans="1:26" ht="15.75" customHeight="1">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row>
    <row r="642" spans="1:26" ht="15.75" customHeigh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row>
    <row r="643" spans="1:26" ht="15.75" customHeight="1">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row>
    <row r="644" spans="1:26" ht="15.75" customHeight="1">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row>
    <row r="645" spans="1:26" ht="15.75" customHeight="1">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row>
    <row r="646" spans="1:26" ht="15.75" customHeigh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row>
    <row r="647" spans="1:26" ht="15.75" customHeight="1">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row>
    <row r="648" spans="1:26" ht="15.75" customHeight="1">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row>
    <row r="649" spans="1:26" ht="15.75" customHeight="1">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row>
    <row r="650" spans="1:26" ht="15.75" customHeight="1">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row>
    <row r="651" spans="1:26" ht="15.75" customHeight="1">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row>
    <row r="652" spans="1:26" ht="15.75" customHeight="1">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row>
    <row r="653" spans="1:26" ht="15.75" customHeight="1">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row>
    <row r="654" spans="1:26" ht="15.75" customHeight="1">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row>
    <row r="655" spans="1:26" ht="15.75" customHeight="1">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row>
    <row r="656" spans="1:26" ht="15.75" customHeight="1">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row>
    <row r="657" spans="1:26" ht="15.75" customHeight="1">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row>
    <row r="658" spans="1:26" ht="15.75" customHeight="1">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row>
    <row r="659" spans="1:26" ht="15.75" customHeight="1">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row>
    <row r="660" spans="1:26" ht="15.75" customHeight="1">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row>
    <row r="661" spans="1:26" ht="15.75" customHeight="1">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row>
    <row r="662" spans="1:26" ht="15.75" customHeight="1">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row>
    <row r="663" spans="1:26" ht="15.75" customHeight="1">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row>
    <row r="664" spans="1:26" ht="15.75" customHeight="1">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row>
    <row r="665" spans="1:26" ht="15.75" customHeight="1">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row>
    <row r="666" spans="1:26" ht="15.75" customHeight="1">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row>
    <row r="667" spans="1:26" ht="15.75" customHeight="1">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row>
    <row r="668" spans="1:26" ht="15.75" customHeight="1">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row>
    <row r="669" spans="1:26" ht="15.75" customHeight="1">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row>
    <row r="670" spans="1:26" ht="15.75" customHeight="1">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row>
    <row r="671" spans="1:26" ht="15.75" customHeight="1">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row>
    <row r="672" spans="1:26" ht="15.75" customHeight="1">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row>
    <row r="673" spans="1:26" ht="15.75" customHeight="1">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row>
    <row r="674" spans="1:26" ht="15.75" customHeight="1">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row>
    <row r="675" spans="1:26" ht="15.75" customHeight="1">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row>
    <row r="676" spans="1:26" ht="15.75" customHeight="1">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row>
    <row r="677" spans="1:26" ht="15.75" customHeight="1">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row>
    <row r="678" spans="1:26" ht="15.75" customHeight="1">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row>
    <row r="679" spans="1:26" ht="15.75" customHeight="1">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row>
    <row r="680" spans="1:26" ht="15.75" customHeight="1">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row>
    <row r="681" spans="1:26" ht="15.75" customHeight="1">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row>
    <row r="682" spans="1:26" ht="15.75" customHeight="1">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row>
    <row r="683" spans="1:26" ht="15.75" customHeight="1">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row>
    <row r="684" spans="1:26" ht="15.75" customHeight="1">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row>
    <row r="685" spans="1:26" ht="15.75" customHeight="1">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row>
    <row r="686" spans="1:26" ht="15.75" customHeight="1">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row>
    <row r="687" spans="1:26" ht="15.75" customHeight="1">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row>
    <row r="688" spans="1:26" ht="15.75" customHeight="1">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row>
    <row r="689" spans="1:26" ht="15.75" customHeight="1">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row>
    <row r="690" spans="1:26" ht="15.75" customHeight="1">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row>
    <row r="691" spans="1:26" ht="15.75" customHeight="1">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row>
    <row r="692" spans="1:26" ht="15.75" customHeight="1">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row>
    <row r="693" spans="1:26" ht="15.75" customHeight="1">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row>
    <row r="694" spans="1:26" ht="15.75" customHeight="1">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row>
    <row r="695" spans="1:26" ht="15.75" customHeight="1">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row>
    <row r="696" spans="1:26" ht="15.75" customHeight="1">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row>
    <row r="697" spans="1:26" ht="15.75" customHeight="1">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row>
    <row r="698" spans="1:26" ht="15.75" customHeight="1">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row>
    <row r="699" spans="1:26" ht="15.75" customHeight="1">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row>
    <row r="700" spans="1:26" ht="15.75" customHeight="1">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row>
    <row r="701" spans="1:26" ht="15.75" customHeight="1">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row>
    <row r="702" spans="1:26" ht="15.75" customHeight="1">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row>
    <row r="703" spans="1:26" ht="15.75" customHeight="1">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row>
    <row r="704" spans="1:26" ht="15.75" customHeight="1">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row>
    <row r="705" spans="1:26" ht="15.75" customHeight="1">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row>
    <row r="706" spans="1:26" ht="15.75" customHeight="1">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row>
    <row r="707" spans="1:26" ht="15.75" customHeight="1">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row>
    <row r="708" spans="1:26" ht="15.75" customHeight="1">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row>
    <row r="709" spans="1:26" ht="15.75" customHeight="1">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row>
    <row r="710" spans="1:26" ht="15.75" customHeight="1">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row>
    <row r="711" spans="1:26" ht="15.75" customHeight="1">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row>
    <row r="712" spans="1:26" ht="15.75" customHeight="1">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row>
    <row r="713" spans="1:26" ht="15.75" customHeight="1">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row>
    <row r="714" spans="1:26" ht="15.75" customHeight="1">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row>
    <row r="715" spans="1:26" ht="15.75" customHeight="1">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row>
    <row r="716" spans="1:26" ht="15.75" customHeight="1">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row>
    <row r="717" spans="1:26" ht="15.75" customHeight="1">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row>
    <row r="718" spans="1:26" ht="15.75" customHeight="1">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row>
    <row r="719" spans="1:26" ht="15.75" customHeight="1">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row>
    <row r="720" spans="1:26" ht="15.75" customHeight="1">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row>
    <row r="721" spans="1:26" ht="15.75" customHeight="1">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row>
    <row r="722" spans="1:26" ht="15.75" customHeight="1">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row>
    <row r="723" spans="1:26" ht="15.75" customHeight="1">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row>
    <row r="724" spans="1:26" ht="15.75" customHeight="1">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row>
    <row r="725" spans="1:26" ht="15.75" customHeight="1">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row>
    <row r="726" spans="1:26" ht="15.75" customHeight="1">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row>
    <row r="727" spans="1:26" ht="15.75" customHeight="1">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row>
    <row r="728" spans="1:26" ht="15.75" customHeight="1">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row>
    <row r="729" spans="1:26" ht="15.75" customHeight="1">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row>
    <row r="730" spans="1:26" ht="15.75" customHeight="1">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row>
    <row r="731" spans="1:26" ht="15.75" customHeight="1">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row>
    <row r="732" spans="1:26" ht="15.75" customHeight="1">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row>
    <row r="733" spans="1:26" ht="15.75" customHeight="1">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row>
    <row r="734" spans="1:26" ht="15.75" customHeight="1">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row>
    <row r="735" spans="1:26" ht="15.75" customHeight="1">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row>
    <row r="736" spans="1:26" ht="15.75" customHeight="1">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row>
    <row r="737" spans="1:26" ht="15.75" customHeight="1">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row>
    <row r="738" spans="1:26" ht="15.75" customHeight="1">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row>
    <row r="739" spans="1:26" ht="15.75" customHeight="1">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row>
    <row r="740" spans="1:26" ht="15.75" customHeight="1">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row>
    <row r="741" spans="1:26" ht="15.75" customHeight="1">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row>
    <row r="742" spans="1:26" ht="15.75" customHeight="1">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row>
    <row r="743" spans="1:26" ht="15.75" customHeight="1">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row>
    <row r="744" spans="1:26" ht="15.75" customHeight="1">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row>
    <row r="745" spans="1:26" ht="15.75" customHeight="1">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row>
    <row r="746" spans="1:26" ht="15.75" customHeight="1">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row>
    <row r="747" spans="1:26" ht="15.75" customHeight="1">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row>
    <row r="748" spans="1:26" ht="15.75" customHeight="1">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row>
    <row r="749" spans="1:26" ht="15.75" customHeight="1">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row>
    <row r="750" spans="1:26" ht="15.75" customHeight="1">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row>
    <row r="751" spans="1:26" ht="15.75" customHeight="1">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row>
    <row r="752" spans="1:26" ht="15.75" customHeight="1">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row>
    <row r="753" spans="1:26" ht="15.75" customHeight="1">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row>
    <row r="754" spans="1:26" ht="15.75" customHeight="1">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row>
    <row r="755" spans="1:26" ht="15.75" customHeight="1">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row>
    <row r="756" spans="1:26" ht="15.75" customHeight="1">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row>
    <row r="757" spans="1:26" ht="15.75" customHeight="1">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row>
    <row r="758" spans="1:26" ht="15.75" customHeight="1">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row>
    <row r="759" spans="1:26" ht="15.75" customHeight="1">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row>
    <row r="760" spans="1:26" ht="15.75" customHeight="1">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row>
    <row r="761" spans="1:26" ht="15.75" customHeight="1">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row>
    <row r="762" spans="1:26" ht="15.75" customHeight="1">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row>
    <row r="763" spans="1:26" ht="15.75" customHeight="1">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row>
    <row r="764" spans="1:26" ht="15.75" customHeight="1">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row>
    <row r="765" spans="1:26" ht="15.75" customHeight="1">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row>
    <row r="766" spans="1:26" ht="15.75" customHeight="1">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row>
    <row r="767" spans="1:26" ht="15.75" customHeight="1">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row>
    <row r="768" spans="1:26" ht="15.75" customHeight="1">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row>
    <row r="769" spans="1:26" ht="15.75" customHeight="1">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row>
    <row r="770" spans="1:26" ht="15.75" customHeight="1">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row>
    <row r="771" spans="1:26" ht="15.75" customHeight="1">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row>
    <row r="772" spans="1:26" ht="15.75" customHeight="1">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row>
    <row r="773" spans="1:26" ht="15.75" customHeight="1">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row>
    <row r="774" spans="1:26" ht="15.75" customHeight="1">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row>
    <row r="775" spans="1:26" ht="15.75" customHeight="1">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row>
    <row r="776" spans="1:26" ht="15.75" customHeight="1">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row>
    <row r="777" spans="1:26" ht="15.75" customHeight="1">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row>
    <row r="778" spans="1:26" ht="15.75" customHeight="1">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row>
    <row r="779" spans="1:26" ht="15.75" customHeight="1">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row>
    <row r="780" spans="1:26" ht="15.75" customHeight="1">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row>
    <row r="781" spans="1:26" ht="15.75" customHeight="1">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row>
    <row r="782" spans="1:26" ht="15.75" customHeight="1">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row>
    <row r="783" spans="1:26" ht="15.75" customHeight="1">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row>
    <row r="784" spans="1:26" ht="15.75" customHeight="1">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row>
    <row r="785" spans="1:26" ht="15.75" customHeight="1">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row>
    <row r="786" spans="1:26" ht="15.75" customHeight="1">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row>
    <row r="787" spans="1:26" ht="15.75" customHeight="1">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row>
    <row r="788" spans="1:26" ht="15.75" customHeight="1">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row>
    <row r="789" spans="1:26" ht="15.75" customHeight="1">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row>
    <row r="790" spans="1:26" ht="15.75" customHeight="1">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row>
    <row r="791" spans="1:26" ht="15.75" customHeight="1">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row>
    <row r="792" spans="1:26" ht="15.75" customHeight="1">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row>
    <row r="793" spans="1:26" ht="15.75" customHeight="1">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row>
    <row r="794" spans="1:26" ht="15.75" customHeight="1">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row>
    <row r="795" spans="1:26" ht="15.75" customHeight="1">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row>
    <row r="796" spans="1:26" ht="15.75" customHeight="1">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row>
    <row r="797" spans="1:26" ht="15.75" customHeight="1">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row>
    <row r="798" spans="1:26" ht="15.75" customHeight="1">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row>
    <row r="799" spans="1:26" ht="15.75" customHeight="1">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row>
    <row r="800" spans="1:26" ht="15.75" customHeight="1">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row>
    <row r="801" spans="1:26" ht="15.75" customHeight="1">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row>
    <row r="802" spans="1:26" ht="15.75" customHeight="1">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row>
    <row r="803" spans="1:26" ht="15.75" customHeight="1">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row>
    <row r="804" spans="1:26" ht="15.75" customHeight="1">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row>
    <row r="805" spans="1:26" ht="15.75" customHeight="1">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row>
    <row r="806" spans="1:26" ht="15.75" customHeight="1">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row>
    <row r="807" spans="1:26" ht="15.75" customHeight="1">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row>
    <row r="808" spans="1:26" ht="15.75" customHeight="1">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row>
    <row r="809" spans="1:26" ht="15.75" customHeight="1">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row>
    <row r="810" spans="1:26" ht="15.75" customHeight="1">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row>
    <row r="811" spans="1:26" ht="15.75" customHeight="1">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row>
    <row r="812" spans="1:26" ht="15.75" customHeight="1">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row>
    <row r="813" spans="1:26" ht="15.75" customHeight="1">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row>
    <row r="814" spans="1:26" ht="15.75" customHeight="1">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row>
    <row r="815" spans="1:26" ht="15.75" customHeight="1">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row>
    <row r="816" spans="1:26" ht="15.75" customHeight="1">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row>
    <row r="817" spans="1:26" ht="15.75" customHeight="1">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row>
    <row r="818" spans="1:26" ht="15.75" customHeight="1">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row>
    <row r="819" spans="1:26" ht="15.75" customHeight="1">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row>
    <row r="820" spans="1:26" ht="15.75" customHeight="1">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row>
    <row r="821" spans="1:26" ht="15.75" customHeight="1">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row>
    <row r="822" spans="1:26" ht="15.75" customHeight="1">
      <c r="A822" s="101"/>
      <c r="B822" s="101"/>
      <c r="C822" s="101"/>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c r="Z822" s="101"/>
    </row>
    <row r="823" spans="1:26" ht="15.75" customHeight="1">
      <c r="A823" s="101"/>
      <c r="B823" s="101"/>
      <c r="C823" s="101"/>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c r="Z823" s="101"/>
    </row>
    <row r="824" spans="1:26" ht="15.75" customHeight="1">
      <c r="A824" s="101"/>
      <c r="B824" s="101"/>
      <c r="C824" s="101"/>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c r="Z824" s="101"/>
    </row>
    <row r="825" spans="1:26" ht="15.75" customHeight="1">
      <c r="A825" s="101"/>
      <c r="B825" s="101"/>
      <c r="C825" s="101"/>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c r="Z825" s="101"/>
    </row>
    <row r="826" spans="1:26" ht="15.75" customHeight="1">
      <c r="A826" s="101"/>
      <c r="B826" s="101"/>
      <c r="C826" s="101"/>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c r="Z826" s="101"/>
    </row>
    <row r="827" spans="1:26" ht="15.75" customHeight="1">
      <c r="A827" s="101"/>
      <c r="B827" s="101"/>
      <c r="C827" s="101"/>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c r="Z827" s="101"/>
    </row>
    <row r="828" spans="1:26" ht="15.75" customHeight="1">
      <c r="A828" s="101"/>
      <c r="B828" s="101"/>
      <c r="C828" s="101"/>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c r="Z828" s="101"/>
    </row>
    <row r="829" spans="1:26" ht="15.75" customHeight="1">
      <c r="A829" s="101"/>
      <c r="B829" s="101"/>
      <c r="C829" s="101"/>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c r="Z829" s="101"/>
    </row>
    <row r="830" spans="1:26" ht="15.75" customHeight="1">
      <c r="A830" s="101"/>
      <c r="B830" s="101"/>
      <c r="C830" s="101"/>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c r="Z830" s="101"/>
    </row>
    <row r="831" spans="1:26" ht="15.75" customHeight="1">
      <c r="A831" s="101"/>
      <c r="B831" s="101"/>
      <c r="C831" s="101"/>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c r="Z831" s="101"/>
    </row>
    <row r="832" spans="1:26" ht="15.75" customHeight="1">
      <c r="A832" s="101"/>
      <c r="B832" s="101"/>
      <c r="C832" s="101"/>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c r="Z832" s="101"/>
    </row>
    <row r="833" spans="1:26" ht="15.75" customHeight="1">
      <c r="A833" s="101"/>
      <c r="B833" s="101"/>
      <c r="C833" s="101"/>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c r="Z833" s="101"/>
    </row>
    <row r="834" spans="1:26" ht="15.75" customHeight="1">
      <c r="A834" s="101"/>
      <c r="B834" s="101"/>
      <c r="C834" s="101"/>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c r="Z834" s="101"/>
    </row>
    <row r="835" spans="1:26" ht="15.75" customHeight="1">
      <c r="A835" s="101"/>
      <c r="B835" s="101"/>
      <c r="C835" s="101"/>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c r="Z835" s="101"/>
    </row>
    <row r="836" spans="1:26" ht="15.75" customHeight="1">
      <c r="A836" s="101"/>
      <c r="B836" s="101"/>
      <c r="C836" s="101"/>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c r="Z836" s="101"/>
    </row>
    <row r="837" spans="1:26" ht="15.75" customHeight="1">
      <c r="A837" s="101"/>
      <c r="B837" s="101"/>
      <c r="C837" s="101"/>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c r="Z837" s="101"/>
    </row>
    <row r="838" spans="1:26" ht="15.75" customHeight="1">
      <c r="A838" s="101"/>
      <c r="B838" s="101"/>
      <c r="C838" s="101"/>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row>
    <row r="839" spans="1:26" ht="15.75" customHeight="1">
      <c r="A839" s="101"/>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row>
    <row r="840" spans="1:26" ht="15.75" customHeight="1">
      <c r="A840" s="101"/>
      <c r="B840" s="101"/>
      <c r="C840" s="101"/>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c r="Z840" s="101"/>
    </row>
    <row r="841" spans="1:26" ht="15.75" customHeight="1">
      <c r="A841" s="101"/>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row>
    <row r="842" spans="1:26" ht="15.75" customHeight="1">
      <c r="A842" s="101"/>
      <c r="B842" s="101"/>
      <c r="C842" s="101"/>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row>
    <row r="843" spans="1:26" ht="15.75" customHeight="1">
      <c r="A843" s="101"/>
      <c r="B843" s="101"/>
      <c r="C843" s="101"/>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c r="Z843" s="101"/>
    </row>
    <row r="844" spans="1:26" ht="15.75" customHeight="1">
      <c r="A844" s="101"/>
      <c r="B844" s="101"/>
      <c r="C844" s="101"/>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c r="Z844" s="101"/>
    </row>
    <row r="845" spans="1:26" ht="15.75" customHeight="1">
      <c r="A845" s="101"/>
      <c r="B845" s="101"/>
      <c r="C845" s="101"/>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c r="Z845" s="101"/>
    </row>
    <row r="846" spans="1:26" ht="15.75" customHeight="1">
      <c r="A846" s="101"/>
      <c r="B846" s="101"/>
      <c r="C846" s="101"/>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c r="Z846" s="101"/>
    </row>
    <row r="847" spans="1:26" ht="15.75" customHeight="1">
      <c r="A847" s="101"/>
      <c r="B847" s="101"/>
      <c r="C847" s="101"/>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row>
    <row r="848" spans="1:26" ht="15.75" customHeight="1">
      <c r="A848" s="101"/>
      <c r="B848" s="101"/>
      <c r="C848" s="101"/>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c r="Z848" s="101"/>
    </row>
    <row r="849" spans="1:26" ht="15.75" customHeight="1">
      <c r="A849" s="101"/>
      <c r="B849" s="101"/>
      <c r="C849" s="101"/>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c r="Z849" s="101"/>
    </row>
    <row r="850" spans="1:26" ht="15.75" customHeight="1">
      <c r="A850" s="101"/>
      <c r="B850" s="101"/>
      <c r="C850" s="101"/>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c r="Z850" s="101"/>
    </row>
    <row r="851" spans="1:26" ht="15.75" customHeight="1">
      <c r="A851" s="101"/>
      <c r="B851" s="101"/>
      <c r="C851" s="101"/>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c r="Z851" s="101"/>
    </row>
    <row r="852" spans="1:26" ht="15.75" customHeight="1">
      <c r="A852" s="101"/>
      <c r="B852" s="101"/>
      <c r="C852" s="101"/>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c r="Z852" s="101"/>
    </row>
    <row r="853" spans="1:26" ht="15.75" customHeight="1">
      <c r="A853" s="101"/>
      <c r="B853" s="101"/>
      <c r="C853" s="101"/>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c r="Z853" s="101"/>
    </row>
    <row r="854" spans="1:26" ht="15.75" customHeight="1">
      <c r="A854" s="101"/>
      <c r="B854" s="101"/>
      <c r="C854" s="101"/>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c r="Z854" s="101"/>
    </row>
    <row r="855" spans="1:26" ht="15.75" customHeight="1">
      <c r="A855" s="101"/>
      <c r="B855" s="101"/>
      <c r="C855" s="101"/>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c r="Z855" s="101"/>
    </row>
    <row r="856" spans="1:26" ht="15.75" customHeight="1">
      <c r="A856" s="101"/>
      <c r="B856" s="101"/>
      <c r="C856" s="101"/>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c r="Z856" s="101"/>
    </row>
    <row r="857" spans="1:26" ht="15.75" customHeight="1">
      <c r="A857" s="101"/>
      <c r="B857" s="101"/>
      <c r="C857" s="101"/>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c r="Z857" s="101"/>
    </row>
    <row r="858" spans="1:26" ht="15.75" customHeight="1">
      <c r="A858" s="101"/>
      <c r="B858" s="101"/>
      <c r="C858" s="101"/>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c r="Z858" s="101"/>
    </row>
    <row r="859" spans="1:26" ht="15.75" customHeight="1">
      <c r="A859" s="101"/>
      <c r="B859" s="101"/>
      <c r="C859" s="101"/>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c r="Z859" s="101"/>
    </row>
    <row r="860" spans="1:26" ht="15.75" customHeight="1">
      <c r="A860" s="101"/>
      <c r="B860" s="101"/>
      <c r="C860" s="101"/>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c r="Z860" s="101"/>
    </row>
    <row r="861" spans="1:26" ht="15.75" customHeight="1">
      <c r="A861" s="101"/>
      <c r="B861" s="101"/>
      <c r="C861" s="101"/>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c r="Z861" s="101"/>
    </row>
    <row r="862" spans="1:26" ht="15.75" customHeight="1">
      <c r="A862" s="101"/>
      <c r="B862" s="101"/>
      <c r="C862" s="101"/>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c r="Z862" s="101"/>
    </row>
    <row r="863" spans="1:26" ht="15.75" customHeight="1">
      <c r="A863" s="101"/>
      <c r="B863" s="101"/>
      <c r="C863" s="101"/>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c r="Z863" s="101"/>
    </row>
    <row r="864" spans="1:26" ht="15.75" customHeight="1">
      <c r="A864" s="101"/>
      <c r="B864" s="101"/>
      <c r="C864" s="101"/>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c r="Z864" s="101"/>
    </row>
    <row r="865" spans="1:26" ht="15.75" customHeight="1">
      <c r="A865" s="101"/>
      <c r="B865" s="101"/>
      <c r="C865" s="101"/>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c r="Z865" s="101"/>
    </row>
    <row r="866" spans="1:26" ht="15.75" customHeight="1">
      <c r="A866" s="101"/>
      <c r="B866" s="101"/>
      <c r="C866" s="101"/>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c r="Z866" s="101"/>
    </row>
    <row r="867" spans="1:26" ht="15.75" customHeight="1">
      <c r="A867" s="101"/>
      <c r="B867" s="101"/>
      <c r="C867" s="101"/>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c r="Z867" s="101"/>
    </row>
    <row r="868" spans="1:26" ht="15.75" customHeight="1">
      <c r="A868" s="101"/>
      <c r="B868" s="101"/>
      <c r="C868" s="101"/>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c r="Z868" s="101"/>
    </row>
    <row r="869" spans="1:26" ht="15.75" customHeight="1">
      <c r="A869" s="101"/>
      <c r="B869" s="101"/>
      <c r="C869" s="101"/>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c r="Z869" s="101"/>
    </row>
    <row r="870" spans="1:26" ht="15.75" customHeight="1">
      <c r="A870" s="101"/>
      <c r="B870" s="101"/>
      <c r="C870" s="101"/>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c r="Z870" s="101"/>
    </row>
    <row r="871" spans="1:26" ht="15.75" customHeight="1">
      <c r="A871" s="101"/>
      <c r="B871" s="101"/>
      <c r="C871" s="101"/>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c r="Z871" s="101"/>
    </row>
    <row r="872" spans="1:26" ht="15.75" customHeight="1">
      <c r="A872" s="101"/>
      <c r="B872" s="101"/>
      <c r="C872" s="101"/>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c r="Z872" s="101"/>
    </row>
    <row r="873" spans="1:26" ht="15.75" customHeight="1">
      <c r="A873" s="101"/>
      <c r="B873" s="101"/>
      <c r="C873" s="101"/>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c r="Z873" s="101"/>
    </row>
    <row r="874" spans="1:26" ht="15.75" customHeight="1">
      <c r="A874" s="101"/>
      <c r="B874" s="101"/>
      <c r="C874" s="101"/>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c r="Z874" s="101"/>
    </row>
    <row r="875" spans="1:26" ht="15.75" customHeight="1">
      <c r="A875" s="101"/>
      <c r="B875" s="101"/>
      <c r="C875" s="101"/>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c r="Z875" s="101"/>
    </row>
    <row r="876" spans="1:26" ht="15.75" customHeight="1">
      <c r="A876" s="101"/>
      <c r="B876" s="101"/>
      <c r="C876" s="101"/>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c r="Z876" s="101"/>
    </row>
    <row r="877" spans="1:26" ht="15.75" customHeight="1">
      <c r="A877" s="101"/>
      <c r="B877" s="101"/>
      <c r="C877" s="101"/>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c r="Z877" s="101"/>
    </row>
    <row r="878" spans="1:26" ht="15.75" customHeight="1">
      <c r="A878" s="101"/>
      <c r="B878" s="101"/>
      <c r="C878" s="101"/>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c r="Z878" s="101"/>
    </row>
    <row r="879" spans="1:26" ht="15.75" customHeight="1">
      <c r="A879" s="101"/>
      <c r="B879" s="101"/>
      <c r="C879" s="101"/>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c r="Z879" s="101"/>
    </row>
    <row r="880" spans="1:26" ht="15.75" customHeight="1">
      <c r="A880" s="101"/>
      <c r="B880" s="101"/>
      <c r="C880" s="101"/>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c r="Z880" s="101"/>
    </row>
    <row r="881" spans="1:26" ht="15.75" customHeight="1">
      <c r="A881" s="101"/>
      <c r="B881" s="101"/>
      <c r="C881" s="101"/>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c r="Z881" s="101"/>
    </row>
    <row r="882" spans="1:26" ht="15.75" customHeight="1">
      <c r="A882" s="101"/>
      <c r="B882" s="101"/>
      <c r="C882" s="101"/>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c r="Z882" s="101"/>
    </row>
    <row r="883" spans="1:26" ht="15.75" customHeight="1">
      <c r="A883" s="101"/>
      <c r="B883" s="101"/>
      <c r="C883" s="101"/>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c r="Z883" s="101"/>
    </row>
    <row r="884" spans="1:26" ht="15.75" customHeight="1">
      <c r="A884" s="101"/>
      <c r="B884" s="101"/>
      <c r="C884" s="101"/>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c r="Z884" s="101"/>
    </row>
    <row r="885" spans="1:26" ht="15.75" customHeight="1">
      <c r="A885" s="101"/>
      <c r="B885" s="101"/>
      <c r="C885" s="101"/>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c r="Z885" s="101"/>
    </row>
    <row r="886" spans="1:26" ht="15.75" customHeight="1">
      <c r="A886" s="101"/>
      <c r="B886" s="101"/>
      <c r="C886" s="101"/>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c r="Z886" s="101"/>
    </row>
    <row r="887" spans="1:26" ht="15.75" customHeight="1">
      <c r="A887" s="101"/>
      <c r="B887" s="101"/>
      <c r="C887" s="101"/>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c r="Z887" s="101"/>
    </row>
    <row r="888" spans="1:26" ht="15.75" customHeight="1">
      <c r="A888" s="101"/>
      <c r="B888" s="101"/>
      <c r="C888" s="101"/>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row>
    <row r="889" spans="1:26" ht="15.75" customHeight="1">
      <c r="A889" s="101"/>
      <c r="B889" s="101"/>
      <c r="C889" s="101"/>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c r="Z889" s="101"/>
    </row>
    <row r="890" spans="1:26" ht="15.75" customHeight="1">
      <c r="A890" s="101"/>
      <c r="B890" s="101"/>
      <c r="C890" s="101"/>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c r="Z890" s="101"/>
    </row>
    <row r="891" spans="1:26" ht="15.75" customHeight="1">
      <c r="A891" s="101"/>
      <c r="B891" s="101"/>
      <c r="C891" s="101"/>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c r="Z891" s="101"/>
    </row>
    <row r="892" spans="1:26" ht="15.75" customHeight="1">
      <c r="A892" s="101"/>
      <c r="B892" s="101"/>
      <c r="C892" s="101"/>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c r="Z892" s="101"/>
    </row>
    <row r="893" spans="1:26" ht="15.75" customHeight="1">
      <c r="A893" s="101"/>
      <c r="B893" s="101"/>
      <c r="C893" s="101"/>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c r="Z893" s="101"/>
    </row>
    <row r="894" spans="1:26" ht="15.75" customHeight="1">
      <c r="A894" s="101"/>
      <c r="B894" s="101"/>
      <c r="C894" s="101"/>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c r="Z894" s="101"/>
    </row>
    <row r="895" spans="1:26" ht="15.75" customHeight="1">
      <c r="A895" s="101"/>
      <c r="B895" s="101"/>
      <c r="C895" s="101"/>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c r="Z895" s="101"/>
    </row>
    <row r="896" spans="1:26" ht="15.75" customHeight="1">
      <c r="A896" s="101"/>
      <c r="B896" s="101"/>
      <c r="C896" s="101"/>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c r="Z896" s="101"/>
    </row>
    <row r="897" spans="1:26" ht="15.75" customHeight="1">
      <c r="A897" s="101"/>
      <c r="B897" s="101"/>
      <c r="C897" s="101"/>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c r="Z897" s="101"/>
    </row>
    <row r="898" spans="1:26" ht="15.75" customHeight="1">
      <c r="A898" s="101"/>
      <c r="B898" s="101"/>
      <c r="C898" s="101"/>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c r="Z898" s="101"/>
    </row>
    <row r="899" spans="1:26" ht="15.75" customHeight="1">
      <c r="A899" s="101"/>
      <c r="B899" s="101"/>
      <c r="C899" s="101"/>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c r="Z899" s="101"/>
    </row>
    <row r="900" spans="1:26" ht="15.75" customHeight="1">
      <c r="A900" s="101"/>
      <c r="B900" s="101"/>
      <c r="C900" s="101"/>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c r="Z900" s="101"/>
    </row>
    <row r="901" spans="1:26" ht="15.75" customHeight="1">
      <c r="A901" s="101"/>
      <c r="B901" s="101"/>
      <c r="C901" s="101"/>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c r="Z901" s="101"/>
    </row>
    <row r="902" spans="1:26" ht="15.75" customHeight="1">
      <c r="A902" s="101"/>
      <c r="B902" s="101"/>
      <c r="C902" s="101"/>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c r="Z902" s="101"/>
    </row>
    <row r="903" spans="1:26" ht="15.75" customHeight="1">
      <c r="A903" s="101"/>
      <c r="B903" s="101"/>
      <c r="C903" s="101"/>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c r="Z903" s="101"/>
    </row>
    <row r="904" spans="1:26" ht="15.75" customHeight="1">
      <c r="A904" s="101"/>
      <c r="B904" s="101"/>
      <c r="C904" s="101"/>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c r="Z904" s="101"/>
    </row>
    <row r="905" spans="1:26" ht="15.75" customHeight="1">
      <c r="A905" s="101"/>
      <c r="B905" s="101"/>
      <c r="C905" s="101"/>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c r="Z905" s="101"/>
    </row>
    <row r="906" spans="1:26" ht="15.75" customHeight="1">
      <c r="A906" s="101"/>
      <c r="B906" s="101"/>
      <c r="C906" s="101"/>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c r="Z906" s="101"/>
    </row>
    <row r="907" spans="1:26" ht="15.75" customHeight="1">
      <c r="A907" s="101"/>
      <c r="B907" s="101"/>
      <c r="C907" s="101"/>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c r="Z907" s="101"/>
    </row>
    <row r="908" spans="1:26" ht="15.75" customHeight="1">
      <c r="A908" s="101"/>
      <c r="B908" s="101"/>
      <c r="C908" s="101"/>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c r="Z908" s="101"/>
    </row>
    <row r="909" spans="1:26" ht="15.75" customHeight="1">
      <c r="A909" s="101"/>
      <c r="B909" s="101"/>
      <c r="C909" s="101"/>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c r="Z909" s="101"/>
    </row>
    <row r="910" spans="1:26" ht="15.75" customHeight="1">
      <c r="A910" s="101"/>
      <c r="B910" s="101"/>
      <c r="C910" s="101"/>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c r="Z910" s="101"/>
    </row>
    <row r="911" spans="1:26" ht="15.75" customHeight="1">
      <c r="A911" s="101"/>
      <c r="B911" s="101"/>
      <c r="C911" s="101"/>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c r="Z911" s="101"/>
    </row>
    <row r="912" spans="1:26" ht="15.75" customHeight="1">
      <c r="A912" s="101"/>
      <c r="B912" s="101"/>
      <c r="C912" s="101"/>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c r="Z912" s="101"/>
    </row>
    <row r="913" spans="1:26" ht="15.75" customHeight="1">
      <c r="A913" s="101"/>
      <c r="B913" s="101"/>
      <c r="C913" s="101"/>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c r="Z913" s="101"/>
    </row>
    <row r="914" spans="1:26" ht="15.75" customHeight="1">
      <c r="A914" s="101"/>
      <c r="B914" s="101"/>
      <c r="C914" s="101"/>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c r="Z914" s="101"/>
    </row>
    <row r="915" spans="1:26" ht="15.75" customHeight="1">
      <c r="A915" s="101"/>
      <c r="B915" s="101"/>
      <c r="C915" s="101"/>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c r="Z915" s="101"/>
    </row>
    <row r="916" spans="1:26" ht="15.75" customHeight="1">
      <c r="A916" s="101"/>
      <c r="B916" s="101"/>
      <c r="C916" s="101"/>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c r="Z916" s="101"/>
    </row>
    <row r="917" spans="1:26" ht="15.75" customHeight="1">
      <c r="A917" s="101"/>
      <c r="B917" s="101"/>
      <c r="C917" s="101"/>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c r="Z917" s="101"/>
    </row>
    <row r="918" spans="1:26" ht="15.75" customHeight="1">
      <c r="A918" s="101"/>
      <c r="B918" s="101"/>
      <c r="C918" s="101"/>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c r="Z918" s="101"/>
    </row>
    <row r="919" spans="1:26" ht="15.75" customHeight="1">
      <c r="A919" s="101"/>
      <c r="B919" s="101"/>
      <c r="C919" s="101"/>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c r="Z919" s="101"/>
    </row>
    <row r="920" spans="1:26" ht="15.75" customHeight="1">
      <c r="A920" s="101"/>
      <c r="B920" s="101"/>
      <c r="C920" s="101"/>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c r="Z920" s="101"/>
    </row>
    <row r="921" spans="1:26" ht="15.75" customHeight="1">
      <c r="A921" s="101"/>
      <c r="B921" s="101"/>
      <c r="C921" s="101"/>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c r="Z921" s="101"/>
    </row>
    <row r="922" spans="1:26" ht="15.75" customHeight="1">
      <c r="A922" s="101"/>
      <c r="B922" s="101"/>
      <c r="C922" s="101"/>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c r="Z922" s="101"/>
    </row>
    <row r="923" spans="1:26" ht="15.75" customHeight="1">
      <c r="A923" s="101"/>
      <c r="B923" s="101"/>
      <c r="C923" s="101"/>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c r="Z923" s="101"/>
    </row>
    <row r="924" spans="1:26" ht="15.75" customHeight="1">
      <c r="A924" s="101"/>
      <c r="B924" s="101"/>
      <c r="C924" s="101"/>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c r="Z924" s="101"/>
    </row>
    <row r="925" spans="1:26" ht="15.75" customHeight="1">
      <c r="A925" s="101"/>
      <c r="B925" s="101"/>
      <c r="C925" s="101"/>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c r="Z925" s="101"/>
    </row>
    <row r="926" spans="1:26" ht="15.75" customHeight="1">
      <c r="A926" s="101"/>
      <c r="B926" s="101"/>
      <c r="C926" s="101"/>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c r="Z926" s="101"/>
    </row>
    <row r="927" spans="1:26" ht="15.75" customHeight="1">
      <c r="A927" s="101"/>
      <c r="B927" s="101"/>
      <c r="C927" s="101"/>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c r="Z927" s="101"/>
    </row>
    <row r="928" spans="1:26" ht="15.75" customHeight="1">
      <c r="A928" s="101"/>
      <c r="B928" s="101"/>
      <c r="C928" s="101"/>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c r="Z928" s="101"/>
    </row>
    <row r="929" spans="1:26" ht="15.75" customHeight="1">
      <c r="A929" s="101"/>
      <c r="B929" s="101"/>
      <c r="C929" s="101"/>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c r="Z929" s="101"/>
    </row>
    <row r="930" spans="1:26" ht="15.75" customHeight="1">
      <c r="A930" s="101"/>
      <c r="B930" s="101"/>
      <c r="C930" s="101"/>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c r="Z930" s="101"/>
    </row>
    <row r="931" spans="1:26" ht="15.75" customHeight="1">
      <c r="A931" s="101"/>
      <c r="B931" s="101"/>
      <c r="C931" s="101"/>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c r="Z931" s="101"/>
    </row>
    <row r="932" spans="1:26" ht="15.75" customHeight="1">
      <c r="A932" s="101"/>
      <c r="B932" s="101"/>
      <c r="C932" s="101"/>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c r="Z932" s="101"/>
    </row>
    <row r="933" spans="1:26" ht="15.75" customHeight="1">
      <c r="A933" s="101"/>
      <c r="B933" s="101"/>
      <c r="C933" s="101"/>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c r="Z933" s="101"/>
    </row>
    <row r="934" spans="1:26" ht="15.75" customHeight="1">
      <c r="A934" s="101"/>
      <c r="B934" s="101"/>
      <c r="C934" s="101"/>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c r="Z934" s="101"/>
    </row>
    <row r="935" spans="1:26" ht="15.75" customHeight="1">
      <c r="A935" s="101"/>
      <c r="B935" s="101"/>
      <c r="C935" s="101"/>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c r="Z935" s="101"/>
    </row>
    <row r="936" spans="1:26" ht="15.75" customHeight="1">
      <c r="A936" s="101"/>
      <c r="B936" s="101"/>
      <c r="C936" s="101"/>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c r="Z936" s="101"/>
    </row>
    <row r="937" spans="1:26" ht="15.75" customHeight="1">
      <c r="A937" s="101"/>
      <c r="B937" s="101"/>
      <c r="C937" s="101"/>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c r="Z937" s="101"/>
    </row>
    <row r="938" spans="1:26" ht="15.75" customHeight="1">
      <c r="A938" s="101"/>
      <c r="B938" s="101"/>
      <c r="C938" s="101"/>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c r="Z938" s="101"/>
    </row>
    <row r="939" spans="1:26" ht="15.75" customHeight="1">
      <c r="A939" s="101"/>
      <c r="B939" s="101"/>
      <c r="C939" s="101"/>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c r="Z939" s="101"/>
    </row>
    <row r="940" spans="1:26" ht="15.75" customHeight="1">
      <c r="A940" s="101"/>
      <c r="B940" s="101"/>
      <c r="C940" s="101"/>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c r="Z940" s="101"/>
    </row>
    <row r="941" spans="1:26" ht="15.75" customHeight="1">
      <c r="A941" s="101"/>
      <c r="B941" s="101"/>
      <c r="C941" s="101"/>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c r="Z941" s="101"/>
    </row>
    <row r="942" spans="1:26" ht="15.75" customHeight="1">
      <c r="A942" s="101"/>
      <c r="B942" s="101"/>
      <c r="C942" s="101"/>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c r="Z942" s="101"/>
    </row>
    <row r="943" spans="1:26" ht="15.75" customHeight="1">
      <c r="A943" s="101"/>
      <c r="B943" s="101"/>
      <c r="C943" s="101"/>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c r="Z943" s="101"/>
    </row>
    <row r="944" spans="1:26" ht="15.75" customHeight="1">
      <c r="A944" s="101"/>
      <c r="B944" s="101"/>
      <c r="C944" s="101"/>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c r="Z944" s="101"/>
    </row>
    <row r="945" spans="1:26" ht="15.75" customHeight="1">
      <c r="A945" s="101"/>
      <c r="B945" s="101"/>
      <c r="C945" s="101"/>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c r="Z945" s="101"/>
    </row>
    <row r="946" spans="1:26" ht="15.75" customHeight="1">
      <c r="A946" s="101"/>
      <c r="B946" s="101"/>
      <c r="C946" s="101"/>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c r="Z946" s="101"/>
    </row>
    <row r="947" spans="1:26" ht="15.75" customHeight="1">
      <c r="A947" s="101"/>
      <c r="B947" s="101"/>
      <c r="C947" s="101"/>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c r="Z947" s="101"/>
    </row>
    <row r="948" spans="1:26" ht="15.75" customHeight="1">
      <c r="A948" s="101"/>
      <c r="B948" s="101"/>
      <c r="C948" s="101"/>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c r="Z948" s="101"/>
    </row>
    <row r="949" spans="1:26" ht="15.75" customHeight="1">
      <c r="A949" s="101"/>
      <c r="B949" s="101"/>
      <c r="C949" s="101"/>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c r="Z949" s="101"/>
    </row>
    <row r="950" spans="1:26" ht="15.75" customHeight="1">
      <c r="A950" s="101"/>
      <c r="B950" s="101"/>
      <c r="C950" s="101"/>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c r="Z950" s="101"/>
    </row>
    <row r="951" spans="1:26" ht="15.75" customHeight="1">
      <c r="A951" s="101"/>
      <c r="B951" s="101"/>
      <c r="C951" s="101"/>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c r="Z951" s="101"/>
    </row>
    <row r="952" spans="1:26" ht="15.75" customHeight="1">
      <c r="A952" s="101"/>
      <c r="B952" s="101"/>
      <c r="C952" s="101"/>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c r="Z952" s="101"/>
    </row>
    <row r="953" spans="1:26" ht="15.75" customHeight="1">
      <c r="A953" s="101"/>
      <c r="B953" s="101"/>
      <c r="C953" s="101"/>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c r="Z953" s="101"/>
    </row>
    <row r="954" spans="1:26" ht="15.75" customHeight="1">
      <c r="A954" s="101"/>
      <c r="B954" s="101"/>
      <c r="C954" s="101"/>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c r="Z954" s="101"/>
    </row>
    <row r="955" spans="1:26" ht="15.75" customHeight="1">
      <c r="A955" s="101"/>
      <c r="B955" s="101"/>
      <c r="C955" s="101"/>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c r="Z955" s="101"/>
    </row>
    <row r="956" spans="1:26" ht="15.75" customHeight="1">
      <c r="A956" s="101"/>
      <c r="B956" s="101"/>
      <c r="C956" s="101"/>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c r="Z956" s="101"/>
    </row>
    <row r="957" spans="1:26" ht="15.75" customHeight="1">
      <c r="A957" s="101"/>
      <c r="B957" s="101"/>
      <c r="C957" s="101"/>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c r="Z957" s="101"/>
    </row>
    <row r="958" spans="1:26" ht="15.75" customHeight="1">
      <c r="A958" s="101"/>
      <c r="B958" s="101"/>
      <c r="C958" s="101"/>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c r="Z958" s="101"/>
    </row>
    <row r="959" spans="1:26" ht="15.75" customHeight="1">
      <c r="A959" s="101"/>
      <c r="B959" s="101"/>
      <c r="C959" s="101"/>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c r="Z959" s="101"/>
    </row>
    <row r="960" spans="1:26" ht="15.75" customHeight="1">
      <c r="A960" s="101"/>
      <c r="B960" s="101"/>
      <c r="C960" s="101"/>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c r="Z960" s="101"/>
    </row>
    <row r="961" spans="1:26" ht="15.75" customHeight="1">
      <c r="A961" s="101"/>
      <c r="B961" s="101"/>
      <c r="C961" s="101"/>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c r="Z961" s="101"/>
    </row>
    <row r="962" spans="1:26" ht="15.75" customHeight="1">
      <c r="A962" s="101"/>
      <c r="B962" s="101"/>
      <c r="C962" s="101"/>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c r="Z962" s="101"/>
    </row>
    <row r="963" spans="1:26" ht="15.75" customHeight="1">
      <c r="A963" s="101"/>
      <c r="B963" s="101"/>
      <c r="C963" s="101"/>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c r="Z963" s="101"/>
    </row>
    <row r="964" spans="1:26" ht="15.75" customHeight="1">
      <c r="A964" s="101"/>
      <c r="B964" s="101"/>
      <c r="C964" s="101"/>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c r="Z964" s="101"/>
    </row>
    <row r="965" spans="1:26" ht="15.75" customHeight="1">
      <c r="A965" s="101"/>
      <c r="B965" s="101"/>
      <c r="C965" s="101"/>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c r="Z965" s="101"/>
    </row>
    <row r="966" spans="1:26" ht="15.75" customHeight="1">
      <c r="A966" s="101"/>
      <c r="B966" s="101"/>
      <c r="C966" s="101"/>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c r="Z966" s="101"/>
    </row>
    <row r="967" spans="1:26" ht="15.75" customHeight="1">
      <c r="A967" s="101"/>
      <c r="B967" s="101"/>
      <c r="C967" s="101"/>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c r="Z967" s="101"/>
    </row>
    <row r="968" spans="1:26" ht="15.75" customHeight="1">
      <c r="A968" s="101"/>
      <c r="B968" s="101"/>
      <c r="C968" s="101"/>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c r="Z968" s="101"/>
    </row>
    <row r="969" spans="1:26" ht="15.75" customHeight="1">
      <c r="A969" s="101"/>
      <c r="B969" s="101"/>
      <c r="C969" s="101"/>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c r="Z969" s="101"/>
    </row>
    <row r="970" spans="1:26" ht="15.75" customHeight="1">
      <c r="A970" s="101"/>
      <c r="B970" s="101"/>
      <c r="C970" s="101"/>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c r="Z970" s="101"/>
    </row>
    <row r="971" spans="1:26" ht="15.75" customHeight="1">
      <c r="A971" s="101"/>
      <c r="B971" s="101"/>
      <c r="C971" s="101"/>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c r="Z971" s="101"/>
    </row>
    <row r="972" spans="1:26" ht="15.75" customHeight="1">
      <c r="A972" s="101"/>
      <c r="B972" s="101"/>
      <c r="C972" s="101"/>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c r="Z972" s="101"/>
    </row>
    <row r="973" spans="1:26" ht="15.75" customHeight="1">
      <c r="A973" s="101"/>
      <c r="B973" s="101"/>
      <c r="C973" s="101"/>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c r="Z973" s="101"/>
    </row>
    <row r="974" spans="1:26" ht="15.75" customHeight="1">
      <c r="A974" s="101"/>
      <c r="B974" s="101"/>
      <c r="C974" s="101"/>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c r="Z974" s="101"/>
    </row>
    <row r="975" spans="1:26" ht="15.75" customHeight="1">
      <c r="A975" s="101"/>
      <c r="B975" s="101"/>
      <c r="C975" s="101"/>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c r="Z975" s="101"/>
    </row>
    <row r="976" spans="1:26" ht="15.75" customHeight="1">
      <c r="A976" s="101"/>
      <c r="B976" s="101"/>
      <c r="C976" s="101"/>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c r="Z976" s="101"/>
    </row>
    <row r="977" spans="1:26" ht="15.75" customHeight="1">
      <c r="A977" s="101"/>
      <c r="B977" s="101"/>
      <c r="C977" s="101"/>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c r="Z977" s="101"/>
    </row>
    <row r="978" spans="1:26" ht="15.75" customHeight="1">
      <c r="A978" s="101"/>
      <c r="B978" s="101"/>
      <c r="C978" s="101"/>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c r="Z978" s="101"/>
    </row>
    <row r="979" spans="1:26" ht="15.75" customHeight="1">
      <c r="A979" s="101"/>
      <c r="B979" s="101"/>
      <c r="C979" s="101"/>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c r="Z979" s="101"/>
    </row>
    <row r="980" spans="1:26" ht="15.75" customHeight="1">
      <c r="A980" s="101"/>
      <c r="B980" s="101"/>
      <c r="C980" s="101"/>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c r="Z980" s="101"/>
    </row>
    <row r="981" spans="1:26" ht="15.75" customHeight="1">
      <c r="A981" s="101"/>
      <c r="B981" s="101"/>
      <c r="C981" s="101"/>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c r="Z981" s="101"/>
    </row>
    <row r="982" spans="1:26" ht="15.75" customHeight="1">
      <c r="A982" s="101"/>
      <c r="B982" s="101"/>
      <c r="C982" s="101"/>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c r="Z982" s="101"/>
    </row>
    <row r="983" spans="1:26" ht="15.75" customHeight="1">
      <c r="A983" s="101"/>
      <c r="B983" s="101"/>
      <c r="C983" s="101"/>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c r="Z983" s="101"/>
    </row>
    <row r="984" spans="1:26" ht="15.75" customHeight="1">
      <c r="A984" s="101"/>
      <c r="B984" s="101"/>
      <c r="C984" s="101"/>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c r="Z984" s="101"/>
    </row>
    <row r="985" spans="1:26" ht="15.75" customHeight="1">
      <c r="A985" s="101"/>
      <c r="B985" s="101"/>
      <c r="C985" s="101"/>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c r="Z985" s="101"/>
    </row>
    <row r="986" spans="1:26" ht="15.75" customHeight="1">
      <c r="A986" s="101"/>
      <c r="B986" s="101"/>
      <c r="C986" s="101"/>
      <c r="D986" s="101"/>
      <c r="E986" s="101"/>
      <c r="F986" s="101"/>
      <c r="G986" s="101"/>
      <c r="H986" s="101"/>
      <c r="I986" s="101"/>
      <c r="J986" s="101"/>
      <c r="K986" s="101"/>
      <c r="L986" s="101"/>
      <c r="M986" s="101"/>
      <c r="N986" s="101"/>
      <c r="O986" s="101"/>
      <c r="P986" s="101"/>
      <c r="Q986" s="101"/>
      <c r="R986" s="101"/>
      <c r="S986" s="101"/>
      <c r="T986" s="101"/>
      <c r="U986" s="101"/>
      <c r="V986" s="101"/>
      <c r="W986" s="101"/>
      <c r="X986" s="101"/>
      <c r="Y986" s="101"/>
      <c r="Z986" s="101"/>
    </row>
    <row r="987" spans="1:26" ht="15.75" customHeight="1">
      <c r="A987" s="101"/>
      <c r="B987" s="101"/>
      <c r="C987" s="101"/>
      <c r="D987" s="101"/>
      <c r="E987" s="101"/>
      <c r="F987" s="101"/>
      <c r="G987" s="101"/>
      <c r="H987" s="101"/>
      <c r="I987" s="101"/>
      <c r="J987" s="101"/>
      <c r="K987" s="101"/>
      <c r="L987" s="101"/>
      <c r="M987" s="101"/>
      <c r="N987" s="101"/>
      <c r="O987" s="101"/>
      <c r="P987" s="101"/>
      <c r="Q987" s="101"/>
      <c r="R987" s="101"/>
      <c r="S987" s="101"/>
      <c r="T987" s="101"/>
      <c r="U987" s="101"/>
      <c r="V987" s="101"/>
      <c r="W987" s="101"/>
      <c r="X987" s="101"/>
      <c r="Y987" s="101"/>
      <c r="Z987" s="101"/>
    </row>
    <row r="988" spans="1:26" ht="15.75" customHeight="1">
      <c r="A988" s="101"/>
      <c r="B988" s="101"/>
      <c r="C988" s="101"/>
      <c r="D988" s="101"/>
      <c r="E988" s="101"/>
      <c r="F988" s="101"/>
      <c r="G988" s="101"/>
      <c r="H988" s="101"/>
      <c r="I988" s="101"/>
      <c r="J988" s="101"/>
      <c r="K988" s="101"/>
      <c r="L988" s="101"/>
      <c r="M988" s="101"/>
      <c r="N988" s="101"/>
      <c r="O988" s="101"/>
      <c r="P988" s="101"/>
      <c r="Q988" s="101"/>
      <c r="R988" s="101"/>
      <c r="S988" s="101"/>
      <c r="T988" s="101"/>
      <c r="U988" s="101"/>
      <c r="V988" s="101"/>
      <c r="W988" s="101"/>
      <c r="X988" s="101"/>
      <c r="Y988" s="101"/>
      <c r="Z988" s="101"/>
    </row>
    <row r="989" spans="1:26" ht="15.75" customHeight="1">
      <c r="A989" s="101"/>
      <c r="B989" s="101"/>
      <c r="C989" s="101"/>
      <c r="D989" s="101"/>
      <c r="E989" s="101"/>
      <c r="F989" s="101"/>
      <c r="G989" s="101"/>
      <c r="H989" s="101"/>
      <c r="I989" s="101"/>
      <c r="J989" s="101"/>
      <c r="K989" s="101"/>
      <c r="L989" s="101"/>
      <c r="M989" s="101"/>
      <c r="N989" s="101"/>
      <c r="O989" s="101"/>
      <c r="P989" s="101"/>
      <c r="Q989" s="101"/>
      <c r="R989" s="101"/>
      <c r="S989" s="101"/>
      <c r="T989" s="101"/>
      <c r="U989" s="101"/>
      <c r="V989" s="101"/>
      <c r="W989" s="101"/>
      <c r="X989" s="101"/>
      <c r="Y989" s="101"/>
      <c r="Z989" s="101"/>
    </row>
    <row r="990" spans="1:26" ht="15.75" customHeight="1">
      <c r="A990" s="101"/>
      <c r="B990" s="101"/>
      <c r="C990" s="101"/>
      <c r="D990" s="101"/>
      <c r="E990" s="101"/>
      <c r="F990" s="101"/>
      <c r="G990" s="101"/>
      <c r="H990" s="101"/>
      <c r="I990" s="101"/>
      <c r="J990" s="101"/>
      <c r="K990" s="101"/>
      <c r="L990" s="101"/>
      <c r="M990" s="101"/>
      <c r="N990" s="101"/>
      <c r="O990" s="101"/>
      <c r="P990" s="101"/>
      <c r="Q990" s="101"/>
      <c r="R990" s="101"/>
      <c r="S990" s="101"/>
      <c r="T990" s="101"/>
      <c r="U990" s="101"/>
      <c r="V990" s="101"/>
      <c r="W990" s="101"/>
      <c r="X990" s="101"/>
      <c r="Y990" s="101"/>
      <c r="Z990" s="101"/>
    </row>
    <row r="991" spans="1:26" ht="15.75" customHeight="1">
      <c r="A991" s="101"/>
      <c r="B991" s="101"/>
      <c r="C991" s="101"/>
      <c r="D991" s="101"/>
      <c r="E991" s="101"/>
      <c r="F991" s="101"/>
      <c r="G991" s="101"/>
      <c r="H991" s="101"/>
      <c r="I991" s="101"/>
      <c r="J991" s="101"/>
      <c r="K991" s="101"/>
      <c r="L991" s="101"/>
      <c r="M991" s="101"/>
      <c r="N991" s="101"/>
      <c r="O991" s="101"/>
      <c r="P991" s="101"/>
      <c r="Q991" s="101"/>
      <c r="R991" s="101"/>
      <c r="S991" s="101"/>
      <c r="T991" s="101"/>
      <c r="U991" s="101"/>
      <c r="V991" s="101"/>
      <c r="W991" s="101"/>
      <c r="X991" s="101"/>
      <c r="Y991" s="101"/>
      <c r="Z991" s="101"/>
    </row>
    <row r="992" spans="1:26" ht="15.75" customHeight="1">
      <c r="A992" s="101"/>
      <c r="B992" s="101"/>
      <c r="C992" s="101"/>
      <c r="D992" s="101"/>
      <c r="E992" s="101"/>
      <c r="F992" s="101"/>
      <c r="G992" s="101"/>
      <c r="H992" s="101"/>
      <c r="I992" s="101"/>
      <c r="J992" s="101"/>
      <c r="K992" s="101"/>
      <c r="L992" s="101"/>
      <c r="M992" s="101"/>
      <c r="N992" s="101"/>
      <c r="O992" s="101"/>
      <c r="P992" s="101"/>
      <c r="Q992" s="101"/>
      <c r="R992" s="101"/>
      <c r="S992" s="101"/>
      <c r="T992" s="101"/>
      <c r="U992" s="101"/>
      <c r="V992" s="101"/>
      <c r="W992" s="101"/>
      <c r="X992" s="101"/>
      <c r="Y992" s="101"/>
      <c r="Z992" s="101"/>
    </row>
    <row r="993" spans="1:26" ht="15.75" customHeight="1">
      <c r="A993" s="101"/>
      <c r="B993" s="101"/>
      <c r="C993" s="101"/>
      <c r="D993" s="101"/>
      <c r="E993" s="101"/>
      <c r="F993" s="101"/>
      <c r="G993" s="101"/>
      <c r="H993" s="101"/>
      <c r="I993" s="101"/>
      <c r="J993" s="101"/>
      <c r="K993" s="101"/>
      <c r="L993" s="101"/>
      <c r="M993" s="101"/>
      <c r="N993" s="101"/>
      <c r="O993" s="101"/>
      <c r="P993" s="101"/>
      <c r="Q993" s="101"/>
      <c r="R993" s="101"/>
      <c r="S993" s="101"/>
      <c r="T993" s="101"/>
      <c r="U993" s="101"/>
      <c r="V993" s="101"/>
      <c r="W993" s="101"/>
      <c r="X993" s="101"/>
      <c r="Y993" s="101"/>
      <c r="Z993" s="101"/>
    </row>
    <row r="994" spans="1:26" ht="15.75" customHeight="1">
      <c r="A994" s="101"/>
      <c r="B994" s="101"/>
      <c r="C994" s="101"/>
      <c r="D994" s="101"/>
      <c r="E994" s="101"/>
      <c r="F994" s="101"/>
      <c r="G994" s="101"/>
      <c r="H994" s="101"/>
      <c r="I994" s="101"/>
      <c r="J994" s="101"/>
      <c r="K994" s="101"/>
      <c r="L994" s="101"/>
      <c r="M994" s="101"/>
      <c r="N994" s="101"/>
      <c r="O994" s="101"/>
      <c r="P994" s="101"/>
      <c r="Q994" s="101"/>
      <c r="R994" s="101"/>
      <c r="S994" s="101"/>
      <c r="T994" s="101"/>
      <c r="U994" s="101"/>
      <c r="V994" s="101"/>
      <c r="W994" s="101"/>
      <c r="X994" s="101"/>
      <c r="Y994" s="101"/>
      <c r="Z994" s="101"/>
    </row>
    <row r="995" spans="1:26" ht="15.75" customHeight="1">
      <c r="A995" s="101"/>
      <c r="B995" s="101"/>
      <c r="C995" s="101"/>
      <c r="D995" s="101"/>
      <c r="E995" s="101"/>
      <c r="F995" s="101"/>
      <c r="G995" s="101"/>
      <c r="H995" s="101"/>
      <c r="I995" s="101"/>
      <c r="J995" s="101"/>
      <c r="K995" s="101"/>
      <c r="L995" s="101"/>
      <c r="M995" s="101"/>
      <c r="N995" s="101"/>
      <c r="O995" s="101"/>
      <c r="P995" s="101"/>
      <c r="Q995" s="101"/>
      <c r="R995" s="101"/>
      <c r="S995" s="101"/>
      <c r="T995" s="101"/>
      <c r="U995" s="101"/>
      <c r="V995" s="101"/>
      <c r="W995" s="101"/>
      <c r="X995" s="101"/>
      <c r="Y995" s="101"/>
      <c r="Z995" s="101"/>
    </row>
    <row r="996" spans="1:26" ht="15.75" customHeight="1">
      <c r="A996" s="101"/>
      <c r="B996" s="101"/>
      <c r="C996" s="101"/>
      <c r="D996" s="101"/>
      <c r="E996" s="101"/>
      <c r="F996" s="101"/>
      <c r="G996" s="101"/>
      <c r="H996" s="101"/>
      <c r="I996" s="101"/>
      <c r="J996" s="101"/>
      <c r="K996" s="101"/>
      <c r="L996" s="101"/>
      <c r="M996" s="101"/>
      <c r="N996" s="101"/>
      <c r="O996" s="101"/>
      <c r="P996" s="101"/>
      <c r="Q996" s="101"/>
      <c r="R996" s="101"/>
      <c r="S996" s="101"/>
      <c r="T996" s="101"/>
      <c r="U996" s="101"/>
      <c r="V996" s="101"/>
      <c r="W996" s="101"/>
      <c r="X996" s="101"/>
      <c r="Y996" s="101"/>
      <c r="Z996" s="101"/>
    </row>
    <row r="997" spans="1:26" ht="15.75" customHeight="1">
      <c r="A997" s="101"/>
      <c r="B997" s="101"/>
      <c r="C997" s="101"/>
      <c r="D997" s="101"/>
      <c r="E997" s="101"/>
      <c r="F997" s="101"/>
      <c r="G997" s="101"/>
      <c r="H997" s="101"/>
      <c r="I997" s="101"/>
      <c r="J997" s="101"/>
      <c r="K997" s="101"/>
      <c r="L997" s="101"/>
      <c r="M997" s="101"/>
      <c r="N997" s="101"/>
      <c r="O997" s="101"/>
      <c r="P997" s="101"/>
      <c r="Q997" s="101"/>
      <c r="R997" s="101"/>
      <c r="S997" s="101"/>
      <c r="T997" s="101"/>
      <c r="U997" s="101"/>
      <c r="V997" s="101"/>
      <c r="W997" s="101"/>
      <c r="X997" s="101"/>
      <c r="Y997" s="101"/>
      <c r="Z997" s="101"/>
    </row>
    <row r="998" spans="1:26" ht="15.75" customHeight="1">
      <c r="A998" s="101"/>
      <c r="B998" s="101"/>
      <c r="C998" s="101"/>
      <c r="D998" s="101"/>
      <c r="E998" s="101"/>
      <c r="F998" s="101"/>
      <c r="G998" s="101"/>
      <c r="H998" s="101"/>
      <c r="I998" s="101"/>
      <c r="J998" s="101"/>
      <c r="K998" s="101"/>
      <c r="L998" s="101"/>
      <c r="M998" s="101"/>
      <c r="N998" s="101"/>
      <c r="O998" s="101"/>
      <c r="P998" s="101"/>
      <c r="Q998" s="101"/>
      <c r="R998" s="101"/>
      <c r="S998" s="101"/>
      <c r="T998" s="101"/>
      <c r="U998" s="101"/>
      <c r="V998" s="101"/>
      <c r="W998" s="101"/>
      <c r="X998" s="101"/>
      <c r="Y998" s="101"/>
      <c r="Z998" s="101"/>
    </row>
    <row r="999" spans="1:26" ht="15.75" customHeight="1">
      <c r="A999" s="101"/>
      <c r="B999" s="101"/>
      <c r="C999" s="101"/>
      <c r="D999" s="101"/>
      <c r="E999" s="101"/>
      <c r="F999" s="101"/>
      <c r="G999" s="101"/>
      <c r="H999" s="101"/>
      <c r="I999" s="101"/>
      <c r="J999" s="101"/>
      <c r="K999" s="101"/>
      <c r="L999" s="101"/>
      <c r="M999" s="101"/>
      <c r="N999" s="101"/>
      <c r="O999" s="101"/>
      <c r="P999" s="101"/>
      <c r="Q999" s="101"/>
      <c r="R999" s="101"/>
      <c r="S999" s="101"/>
      <c r="T999" s="101"/>
      <c r="U999" s="101"/>
      <c r="V999" s="101"/>
      <c r="W999" s="101"/>
      <c r="X999" s="101"/>
      <c r="Y999" s="101"/>
      <c r="Z999" s="101"/>
    </row>
    <row r="1000" spans="1:26" ht="15.75" customHeight="1">
      <c r="A1000" s="101"/>
      <c r="B1000" s="101"/>
      <c r="C1000" s="101"/>
      <c r="D1000" s="101"/>
      <c r="E1000" s="101"/>
      <c r="F1000" s="101"/>
      <c r="G1000" s="101"/>
      <c r="H1000" s="101"/>
      <c r="I1000" s="101"/>
      <c r="J1000" s="101"/>
      <c r="K1000" s="101"/>
      <c r="L1000" s="101"/>
      <c r="M1000" s="101"/>
      <c r="N1000" s="101"/>
      <c r="O1000" s="101"/>
      <c r="P1000" s="101"/>
      <c r="Q1000" s="101"/>
      <c r="R1000" s="101"/>
      <c r="S1000" s="101"/>
      <c r="T1000" s="101"/>
      <c r="U1000" s="101"/>
      <c r="V1000" s="101"/>
      <c r="W1000" s="101"/>
      <c r="X1000" s="101"/>
      <c r="Y1000" s="101"/>
      <c r="Z1000" s="101"/>
    </row>
  </sheetData>
  <mergeCells count="1">
    <mergeCell ref="A1:A80"/>
  </mergeCells>
  <pageMargins left="0.7" right="0.7" top="0.75" bottom="0.75" header="0" footer="0"/>
  <pageSetup orientation="landscape"/>
  <headerFooter>
    <oddHeader>&amp;C&amp;"Aptos"&amp;10&amp;K000000 OFFICIAL&amp;1#_x000D_</oddHeader>
    <oddFooter>&amp;C_x000D_&amp;1#&amp;"Aptos"&amp;10&amp;K000000 OFFICIAL</oddFooter>
  </headerFooter>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A1000"/>
  <sheetViews>
    <sheetView workbookViewId="0"/>
  </sheetViews>
  <sheetFormatPr defaultColWidth="12.625" defaultRowHeight="15" customHeight="1"/>
  <cols>
    <col min="1" max="1" width="217" customWidth="1"/>
    <col min="2" max="26" width="12.5" customWidth="1"/>
  </cols>
  <sheetData>
    <row r="1" spans="1:1" ht="15" customHeight="1">
      <c r="A1" s="1197" t="s">
        <v>1124</v>
      </c>
    </row>
    <row r="2" spans="1:1" ht="15" customHeight="1">
      <c r="A2" s="1275"/>
    </row>
    <row r="3" spans="1:1" ht="15" customHeight="1">
      <c r="A3" s="1275"/>
    </row>
    <row r="4" spans="1:1" ht="15" customHeight="1">
      <c r="A4" s="1275"/>
    </row>
    <row r="5" spans="1:1" ht="15" customHeight="1">
      <c r="A5" s="1275"/>
    </row>
    <row r="6" spans="1:1" ht="15" customHeight="1">
      <c r="A6" s="1275"/>
    </row>
    <row r="7" spans="1:1" ht="15" customHeight="1">
      <c r="A7" s="1275"/>
    </row>
    <row r="8" spans="1:1" ht="15" customHeight="1">
      <c r="A8" s="1275"/>
    </row>
    <row r="9" spans="1:1" ht="15" customHeight="1">
      <c r="A9" s="1275"/>
    </row>
    <row r="10" spans="1:1" ht="15" customHeight="1">
      <c r="A10" s="1275"/>
    </row>
    <row r="11" spans="1:1" ht="15" customHeight="1">
      <c r="A11" s="1275"/>
    </row>
    <row r="12" spans="1:1" ht="15" customHeight="1">
      <c r="A12" s="1275"/>
    </row>
    <row r="13" spans="1:1" ht="15" customHeight="1">
      <c r="A13" s="1275"/>
    </row>
    <row r="14" spans="1:1" ht="15" customHeight="1">
      <c r="A14" s="1275"/>
    </row>
    <row r="15" spans="1:1" ht="15" customHeight="1">
      <c r="A15" s="1275"/>
    </row>
    <row r="16" spans="1:1" ht="15" customHeight="1">
      <c r="A16" s="1275"/>
    </row>
    <row r="17" spans="1:1" ht="15" customHeight="1">
      <c r="A17" s="1275"/>
    </row>
    <row r="18" spans="1:1" ht="15" customHeight="1">
      <c r="A18" s="1275"/>
    </row>
    <row r="19" spans="1:1" ht="15" customHeight="1">
      <c r="A19" s="1275"/>
    </row>
    <row r="20" spans="1:1" ht="15" customHeight="1">
      <c r="A20" s="1275"/>
    </row>
    <row r="21" spans="1:1" ht="15" customHeight="1">
      <c r="A21" s="1275"/>
    </row>
    <row r="22" spans="1:1" ht="15" customHeight="1">
      <c r="A22" s="1275"/>
    </row>
    <row r="23" spans="1:1" ht="15" customHeight="1">
      <c r="A23" s="1275"/>
    </row>
    <row r="24" spans="1:1" ht="15" customHeight="1">
      <c r="A24" s="1275"/>
    </row>
    <row r="25" spans="1:1" ht="15" customHeight="1">
      <c r="A25" s="1275"/>
    </row>
    <row r="26" spans="1:1" ht="15" customHeight="1">
      <c r="A26" s="1275"/>
    </row>
    <row r="27" spans="1:1" ht="15" customHeight="1">
      <c r="A27" s="1275"/>
    </row>
    <row r="28" spans="1:1" ht="15" customHeight="1">
      <c r="A28" s="1275"/>
    </row>
    <row r="29" spans="1:1" ht="15" customHeight="1">
      <c r="A29" s="1275"/>
    </row>
    <row r="30" spans="1:1" ht="15" customHeight="1">
      <c r="A30" s="1275"/>
    </row>
    <row r="31" spans="1:1" ht="15" customHeight="1">
      <c r="A31" s="1275"/>
    </row>
    <row r="32" spans="1:1" ht="15" customHeight="1">
      <c r="A32" s="1275"/>
    </row>
    <row r="33" spans="1:1" ht="13.5" customHeight="1">
      <c r="A33" s="1275"/>
    </row>
    <row r="34" spans="1:1" ht="61.5" customHeight="1">
      <c r="A34" s="1275"/>
    </row>
    <row r="35" spans="1:1" ht="15" customHeight="1">
      <c r="A35" s="1275"/>
    </row>
    <row r="36" spans="1:1" ht="15" customHeight="1">
      <c r="A36" s="1275"/>
    </row>
    <row r="37" spans="1:1" ht="15" customHeight="1">
      <c r="A37" s="1275"/>
    </row>
    <row r="38" spans="1:1" ht="15" customHeight="1">
      <c r="A38" s="1275"/>
    </row>
    <row r="39" spans="1:1" ht="15" customHeight="1">
      <c r="A39" s="1275"/>
    </row>
    <row r="40" spans="1:1" ht="15" customHeight="1">
      <c r="A40" s="1275"/>
    </row>
    <row r="41" spans="1:1" ht="15" customHeight="1">
      <c r="A41" s="1275"/>
    </row>
    <row r="42" spans="1:1" ht="15" customHeight="1">
      <c r="A42" s="1275"/>
    </row>
    <row r="43" spans="1:1" ht="15" customHeight="1">
      <c r="A43" s="1275"/>
    </row>
    <row r="44" spans="1:1" ht="15" customHeight="1">
      <c r="A44" s="1275"/>
    </row>
    <row r="45" spans="1:1" ht="15" customHeight="1">
      <c r="A45" s="1275"/>
    </row>
    <row r="46" spans="1:1" ht="15" customHeight="1">
      <c r="A46" s="1275"/>
    </row>
    <row r="47" spans="1:1" ht="15" customHeight="1">
      <c r="A47" s="1275"/>
    </row>
    <row r="48" spans="1:1" ht="15" customHeight="1">
      <c r="A48" s="1275"/>
    </row>
    <row r="49" spans="1:1" ht="15" customHeight="1">
      <c r="A49" s="1275"/>
    </row>
    <row r="50" spans="1:1" ht="15" customHeight="1">
      <c r="A50" s="1275"/>
    </row>
    <row r="51" spans="1:1" ht="15" customHeight="1">
      <c r="A51" s="1275"/>
    </row>
    <row r="52" spans="1:1" ht="15" customHeight="1">
      <c r="A52" s="1275"/>
    </row>
    <row r="53" spans="1:1" ht="15" customHeight="1">
      <c r="A53" s="1275"/>
    </row>
    <row r="54" spans="1:1" ht="15" customHeight="1">
      <c r="A54" s="1275"/>
    </row>
    <row r="55" spans="1:1" ht="15" customHeight="1">
      <c r="A55" s="1275"/>
    </row>
    <row r="56" spans="1:1" ht="15" customHeight="1">
      <c r="A56" s="1275"/>
    </row>
    <row r="57" spans="1:1" ht="15" customHeight="1">
      <c r="A57" s="1275"/>
    </row>
    <row r="58" spans="1:1" ht="15" customHeight="1">
      <c r="A58" s="1275"/>
    </row>
    <row r="59" spans="1:1" ht="15" customHeight="1">
      <c r="A59" s="1275"/>
    </row>
    <row r="60" spans="1:1" ht="15" customHeight="1">
      <c r="A60" s="1275"/>
    </row>
    <row r="61" spans="1:1" ht="15" customHeight="1">
      <c r="A61" s="1275"/>
    </row>
    <row r="62" spans="1:1" ht="15" customHeight="1">
      <c r="A62" s="1275"/>
    </row>
    <row r="63" spans="1:1" ht="15" customHeight="1">
      <c r="A63" s="1275"/>
    </row>
    <row r="64" spans="1:1" ht="15" customHeight="1">
      <c r="A64" s="1275"/>
    </row>
    <row r="65" spans="1:1" ht="15" customHeight="1">
      <c r="A65" s="1275"/>
    </row>
    <row r="66" spans="1:1" ht="15" customHeight="1">
      <c r="A66" s="1275"/>
    </row>
    <row r="67" spans="1:1" ht="15" customHeight="1">
      <c r="A67" s="1275"/>
    </row>
    <row r="68" spans="1:1" ht="15" customHeight="1">
      <c r="A68" s="1275"/>
    </row>
    <row r="69" spans="1:1" ht="15" customHeight="1">
      <c r="A69" s="1275"/>
    </row>
    <row r="70" spans="1:1" ht="15" customHeight="1">
      <c r="A70" s="1275"/>
    </row>
    <row r="71" spans="1:1" ht="15" customHeight="1">
      <c r="A71" s="1275"/>
    </row>
    <row r="72" spans="1:1" ht="15" customHeight="1">
      <c r="A72" s="1275"/>
    </row>
    <row r="73" spans="1:1" ht="15" customHeight="1">
      <c r="A73" s="1275"/>
    </row>
    <row r="74" spans="1:1" ht="15" customHeight="1">
      <c r="A74" s="1275"/>
    </row>
    <row r="75" spans="1:1" ht="15" customHeight="1">
      <c r="A75" s="1275"/>
    </row>
    <row r="76" spans="1:1" ht="15" customHeight="1">
      <c r="A76" s="1275"/>
    </row>
    <row r="77" spans="1:1" ht="15" customHeight="1">
      <c r="A77" s="1275"/>
    </row>
    <row r="78" spans="1:1" ht="15" customHeight="1">
      <c r="A78" s="1275"/>
    </row>
    <row r="79" spans="1:1" ht="15" customHeight="1">
      <c r="A79" s="1275"/>
    </row>
    <row r="80" spans="1:1" ht="15" customHeight="1">
      <c r="A80" s="1275"/>
    </row>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A80"/>
  </mergeCells>
  <pageMargins left="0.7" right="0.7" top="0.75" bottom="0.75" header="0" footer="0"/>
  <pageSetup orientation="landscape"/>
  <headerFooter>
    <oddHeader>&amp;C&amp;"Aptos"&amp;10&amp;K000000 OFFICIAL&amp;1#_x000D_</oddHeader>
    <oddFooter>&amp;C_x000D_&amp;1#&amp;"Aptos"&amp;10&amp;K000000 OFFICIAL</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0"/>
  <sheetViews>
    <sheetView workbookViewId="0"/>
  </sheetViews>
  <sheetFormatPr defaultColWidth="12.625" defaultRowHeight="15" customHeight="1"/>
  <cols>
    <col min="1" max="1" width="27" customWidth="1"/>
    <col min="2" max="2" width="54" customWidth="1"/>
    <col min="3" max="3" width="28.5" customWidth="1"/>
    <col min="4" max="10" width="18.5" customWidth="1"/>
    <col min="11" max="11" width="45.5" customWidth="1"/>
    <col min="12" max="26" width="8" customWidth="1"/>
  </cols>
  <sheetData>
    <row r="1" spans="1:26" ht="14.25" customHeight="1">
      <c r="A1" s="720" t="s">
        <v>346</v>
      </c>
      <c r="B1" s="358" t="s">
        <v>6</v>
      </c>
      <c r="C1" s="720" t="s">
        <v>347</v>
      </c>
      <c r="D1" s="358" t="s">
        <v>348</v>
      </c>
      <c r="E1" s="358"/>
      <c r="F1" s="358"/>
      <c r="G1" s="1247"/>
      <c r="H1" s="1276"/>
      <c r="I1" s="358"/>
      <c r="J1" s="358"/>
      <c r="K1" s="1089"/>
      <c r="L1" s="1089"/>
      <c r="M1" s="1089"/>
      <c r="N1" s="1089"/>
      <c r="O1" s="1089"/>
      <c r="P1" s="1089"/>
      <c r="Q1" s="1089"/>
      <c r="R1" s="1089"/>
      <c r="S1" s="1089"/>
      <c r="T1" s="1089"/>
      <c r="U1" s="1089"/>
      <c r="V1" s="1089"/>
      <c r="W1" s="1089"/>
      <c r="X1" s="1089"/>
      <c r="Y1" s="1089"/>
      <c r="Z1" s="1089"/>
    </row>
    <row r="2" spans="1:26" ht="14.25" customHeight="1">
      <c r="A2" s="1248" t="s">
        <v>350</v>
      </c>
      <c r="B2" s="1276"/>
      <c r="C2" s="1249" t="s">
        <v>351</v>
      </c>
      <c r="D2" s="1277"/>
      <c r="E2" s="1277"/>
      <c r="F2" s="1276"/>
      <c r="G2" s="1248" t="s">
        <v>1125</v>
      </c>
      <c r="H2" s="1277"/>
      <c r="I2" s="1277"/>
      <c r="J2" s="1276"/>
      <c r="K2" s="1089"/>
      <c r="L2" s="1089"/>
      <c r="M2" s="1089"/>
      <c r="N2" s="1089"/>
      <c r="O2" s="1089"/>
      <c r="P2" s="1089"/>
      <c r="Q2" s="1089"/>
      <c r="R2" s="1089"/>
      <c r="S2" s="1089"/>
      <c r="T2" s="1089"/>
      <c r="U2" s="1089"/>
      <c r="V2" s="1089"/>
      <c r="W2" s="1089"/>
      <c r="X2" s="1089"/>
      <c r="Y2" s="1089"/>
      <c r="Z2" s="1089"/>
    </row>
    <row r="3" spans="1:26" ht="14.25" customHeight="1">
      <c r="A3" s="170" t="s">
        <v>8</v>
      </c>
      <c r="B3" s="106" t="s">
        <v>9</v>
      </c>
      <c r="C3" s="107"/>
      <c r="D3" s="108" t="s">
        <v>10</v>
      </c>
      <c r="E3" s="108" t="s">
        <v>353</v>
      </c>
      <c r="F3" s="108" t="s">
        <v>354</v>
      </c>
      <c r="G3" s="108" t="s">
        <v>355</v>
      </c>
      <c r="H3" s="108" t="s">
        <v>356</v>
      </c>
      <c r="I3" s="108" t="s">
        <v>357</v>
      </c>
      <c r="J3" s="108" t="s">
        <v>358</v>
      </c>
      <c r="K3" s="1089"/>
      <c r="L3" s="1089"/>
      <c r="M3" s="1089"/>
      <c r="N3" s="1089"/>
      <c r="O3" s="1089"/>
      <c r="P3" s="1089"/>
      <c r="Q3" s="1089"/>
      <c r="R3" s="1089"/>
      <c r="S3" s="1089"/>
      <c r="T3" s="1089"/>
      <c r="U3" s="1089"/>
      <c r="V3" s="1089"/>
      <c r="W3" s="1089"/>
      <c r="X3" s="1089"/>
      <c r="Y3" s="1089"/>
      <c r="Z3" s="1089"/>
    </row>
    <row r="4" spans="1:26" ht="14.25" customHeight="1">
      <c r="A4" s="1173" t="s">
        <v>360</v>
      </c>
      <c r="B4" s="1173" t="s">
        <v>361</v>
      </c>
      <c r="C4" s="109"/>
      <c r="D4" s="110"/>
      <c r="E4" s="110"/>
      <c r="F4" s="110"/>
      <c r="G4" s="110"/>
      <c r="H4" s="111"/>
      <c r="I4" s="111"/>
      <c r="J4" s="111"/>
      <c r="K4" s="1089"/>
      <c r="L4" s="1089"/>
      <c r="M4" s="1089"/>
      <c r="N4" s="1089"/>
      <c r="O4" s="1089"/>
      <c r="P4" s="1089"/>
      <c r="Q4" s="1089"/>
      <c r="R4" s="1089"/>
      <c r="S4" s="1089"/>
      <c r="T4" s="1089"/>
      <c r="U4" s="1089"/>
      <c r="V4" s="1089"/>
      <c r="W4" s="1089"/>
      <c r="X4" s="1089"/>
      <c r="Y4" s="1089"/>
      <c r="Z4" s="1089"/>
    </row>
    <row r="5" spans="1:26" ht="37.5" customHeight="1">
      <c r="A5" s="1278"/>
      <c r="B5" s="1278"/>
      <c r="C5" s="201" t="s">
        <v>363</v>
      </c>
      <c r="D5" s="113"/>
      <c r="E5" s="114" t="s">
        <v>167</v>
      </c>
      <c r="F5" s="114" t="s">
        <v>167</v>
      </c>
      <c r="G5" s="115" t="s">
        <v>167</v>
      </c>
      <c r="H5" s="116" t="s">
        <v>1126</v>
      </c>
      <c r="I5" s="117" t="s">
        <v>365</v>
      </c>
      <c r="J5" s="721"/>
      <c r="K5" s="1089"/>
      <c r="L5" s="1089"/>
      <c r="M5" s="1089"/>
      <c r="N5" s="1089"/>
      <c r="O5" s="1089"/>
      <c r="P5" s="1089"/>
      <c r="Q5" s="1089"/>
      <c r="R5" s="1089"/>
      <c r="S5" s="1089"/>
      <c r="T5" s="1089"/>
      <c r="U5" s="1089"/>
      <c r="V5" s="1089"/>
      <c r="W5" s="1089"/>
      <c r="X5" s="1089"/>
      <c r="Y5" s="1089"/>
      <c r="Z5" s="1089"/>
    </row>
    <row r="6" spans="1:26" ht="14.25" customHeight="1">
      <c r="A6" s="1278"/>
      <c r="B6" s="1278"/>
      <c r="C6" s="201" t="s">
        <v>378</v>
      </c>
      <c r="D6" s="113"/>
      <c r="E6" s="114" t="s">
        <v>167</v>
      </c>
      <c r="F6" s="114" t="s">
        <v>167</v>
      </c>
      <c r="G6" s="162" t="s">
        <v>167</v>
      </c>
      <c r="H6" s="162" t="s">
        <v>167</v>
      </c>
      <c r="I6" s="721"/>
      <c r="J6" s="721"/>
      <c r="K6" s="1089"/>
      <c r="L6" s="1089"/>
      <c r="M6" s="1089"/>
      <c r="N6" s="1089"/>
      <c r="O6" s="1089"/>
      <c r="P6" s="1089"/>
      <c r="Q6" s="1089"/>
      <c r="R6" s="1089"/>
      <c r="S6" s="1089"/>
      <c r="T6" s="1089"/>
      <c r="U6" s="1089"/>
      <c r="V6" s="1089"/>
      <c r="W6" s="1089"/>
      <c r="X6" s="1089"/>
      <c r="Y6" s="1089"/>
      <c r="Z6" s="1089"/>
    </row>
    <row r="7" spans="1:26" ht="14.25" customHeight="1">
      <c r="A7" s="1278"/>
      <c r="B7" s="1278"/>
      <c r="C7" s="141"/>
      <c r="D7" s="1162" t="s">
        <v>18</v>
      </c>
      <c r="E7" s="1277"/>
      <c r="F7" s="1277"/>
      <c r="G7" s="1277"/>
      <c r="H7" s="1277"/>
      <c r="I7" s="1277"/>
      <c r="J7" s="1276"/>
      <c r="K7" s="1089"/>
      <c r="L7" s="1089"/>
      <c r="M7" s="1089"/>
      <c r="N7" s="1089"/>
      <c r="O7" s="1089"/>
      <c r="P7" s="1089"/>
      <c r="Q7" s="1089"/>
      <c r="R7" s="1089"/>
      <c r="S7" s="1089"/>
      <c r="T7" s="1089"/>
      <c r="U7" s="1089"/>
      <c r="V7" s="1089"/>
      <c r="W7" s="1089"/>
      <c r="X7" s="1089"/>
      <c r="Y7" s="1089"/>
      <c r="Z7" s="1089"/>
    </row>
    <row r="8" spans="1:26" ht="14.25" customHeight="1">
      <c r="A8" s="1278"/>
      <c r="B8" s="1279"/>
      <c r="C8" s="141"/>
      <c r="D8" s="1164" t="s">
        <v>19</v>
      </c>
      <c r="E8" s="1277"/>
      <c r="F8" s="1277"/>
      <c r="G8" s="1277"/>
      <c r="H8" s="1277"/>
      <c r="I8" s="1277"/>
      <c r="J8" s="1276"/>
      <c r="K8" s="1089"/>
      <c r="L8" s="1089"/>
      <c r="M8" s="1089"/>
      <c r="N8" s="1089"/>
      <c r="O8" s="1089"/>
      <c r="P8" s="1089"/>
      <c r="Q8" s="1089"/>
      <c r="R8" s="1089"/>
      <c r="S8" s="1089"/>
      <c r="T8" s="1089"/>
      <c r="U8" s="1089"/>
      <c r="V8" s="1089"/>
      <c r="W8" s="1089"/>
      <c r="X8" s="1089"/>
      <c r="Y8" s="1089"/>
      <c r="Z8" s="1089"/>
    </row>
    <row r="9" spans="1:26" ht="14.25" customHeight="1">
      <c r="A9" s="1278"/>
      <c r="B9" s="106" t="s">
        <v>20</v>
      </c>
      <c r="C9" s="107"/>
      <c r="D9" s="108" t="s">
        <v>10</v>
      </c>
      <c r="E9" s="108" t="s">
        <v>353</v>
      </c>
      <c r="F9" s="108" t="s">
        <v>354</v>
      </c>
      <c r="G9" s="108" t="s">
        <v>355</v>
      </c>
      <c r="H9" s="108" t="s">
        <v>356</v>
      </c>
      <c r="I9" s="108" t="s">
        <v>357</v>
      </c>
      <c r="J9" s="108" t="s">
        <v>358</v>
      </c>
      <c r="K9" s="1089"/>
      <c r="L9" s="1089"/>
      <c r="M9" s="1089"/>
      <c r="N9" s="1089"/>
      <c r="O9" s="1089"/>
      <c r="P9" s="1089"/>
      <c r="Q9" s="1089"/>
      <c r="R9" s="1089"/>
      <c r="S9" s="1089"/>
      <c r="T9" s="1089"/>
      <c r="U9" s="1089"/>
      <c r="V9" s="1089"/>
      <c r="W9" s="1089"/>
      <c r="X9" s="1089"/>
      <c r="Y9" s="1089"/>
      <c r="Z9" s="1089"/>
    </row>
    <row r="10" spans="1:26" ht="14.25" customHeight="1">
      <c r="A10" s="1278"/>
      <c r="B10" s="1173" t="s">
        <v>381</v>
      </c>
      <c r="C10" s="109"/>
      <c r="D10" s="110"/>
      <c r="E10" s="110"/>
      <c r="F10" s="110"/>
      <c r="G10" s="110"/>
      <c r="H10" s="111"/>
      <c r="I10" s="111"/>
      <c r="J10" s="111"/>
      <c r="K10" s="1089"/>
      <c r="L10" s="1089"/>
      <c r="M10" s="1089"/>
      <c r="N10" s="1089"/>
      <c r="O10" s="1089"/>
      <c r="P10" s="1089"/>
      <c r="Q10" s="1089"/>
      <c r="R10" s="1089"/>
      <c r="S10" s="1089"/>
      <c r="T10" s="1089"/>
      <c r="U10" s="1089"/>
      <c r="V10" s="1089"/>
      <c r="W10" s="1089"/>
      <c r="X10" s="1089"/>
      <c r="Y10" s="1089"/>
      <c r="Z10" s="1089"/>
    </row>
    <row r="11" spans="1:26" ht="31.5" customHeight="1">
      <c r="A11" s="1278"/>
      <c r="B11" s="1278"/>
      <c r="C11" s="201" t="s">
        <v>363</v>
      </c>
      <c r="D11" s="113"/>
      <c r="E11" s="114" t="s">
        <v>167</v>
      </c>
      <c r="F11" s="114" t="s">
        <v>167</v>
      </c>
      <c r="G11" s="115" t="s">
        <v>167</v>
      </c>
      <c r="H11" s="142" t="s">
        <v>383</v>
      </c>
      <c r="I11" s="116" t="s">
        <v>384</v>
      </c>
      <c r="J11" s="721"/>
      <c r="K11" s="1089"/>
      <c r="L11" s="1089"/>
      <c r="M11" s="1089"/>
      <c r="N11" s="1089"/>
      <c r="O11" s="1089"/>
      <c r="P11" s="1089"/>
      <c r="Q11" s="1089"/>
      <c r="R11" s="1089"/>
      <c r="S11" s="1089"/>
      <c r="T11" s="1089"/>
      <c r="U11" s="1089"/>
      <c r="V11" s="1089"/>
      <c r="W11" s="1089"/>
      <c r="X11" s="1089"/>
      <c r="Y11" s="1089"/>
      <c r="Z11" s="1089"/>
    </row>
    <row r="12" spans="1:26" ht="14.25" customHeight="1">
      <c r="A12" s="1278"/>
      <c r="B12" s="1278"/>
      <c r="C12" s="201" t="s">
        <v>378</v>
      </c>
      <c r="D12" s="113"/>
      <c r="E12" s="114" t="s">
        <v>167</v>
      </c>
      <c r="F12" s="114" t="s">
        <v>167</v>
      </c>
      <c r="G12" s="162" t="s">
        <v>167</v>
      </c>
      <c r="H12" s="162" t="s">
        <v>167</v>
      </c>
      <c r="I12" s="162" t="s">
        <v>167</v>
      </c>
      <c r="J12" s="721"/>
      <c r="K12" s="1089"/>
      <c r="L12" s="1089"/>
      <c r="M12" s="1089"/>
      <c r="N12" s="1089"/>
      <c r="O12" s="1089"/>
      <c r="P12" s="1089"/>
      <c r="Q12" s="1089"/>
      <c r="R12" s="1089"/>
      <c r="S12" s="1089"/>
      <c r="T12" s="1089"/>
      <c r="U12" s="1089"/>
      <c r="V12" s="1089"/>
      <c r="W12" s="1089"/>
      <c r="X12" s="1089"/>
      <c r="Y12" s="1089"/>
      <c r="Z12" s="1089"/>
    </row>
    <row r="13" spans="1:26" ht="14.25" customHeight="1">
      <c r="A13" s="1278"/>
      <c r="B13" s="1278"/>
      <c r="C13" s="141"/>
      <c r="D13" s="1162" t="s">
        <v>18</v>
      </c>
      <c r="E13" s="1277"/>
      <c r="F13" s="1277"/>
      <c r="G13" s="1277"/>
      <c r="H13" s="1277"/>
      <c r="I13" s="1277"/>
      <c r="J13" s="1276"/>
      <c r="K13" s="1089"/>
      <c r="L13" s="1089"/>
      <c r="M13" s="1089"/>
      <c r="N13" s="1089"/>
      <c r="O13" s="1089"/>
      <c r="P13" s="1089"/>
      <c r="Q13" s="1089"/>
      <c r="R13" s="1089"/>
      <c r="S13" s="1089"/>
      <c r="T13" s="1089"/>
      <c r="U13" s="1089"/>
      <c r="V13" s="1089"/>
      <c r="W13" s="1089"/>
      <c r="X13" s="1089"/>
      <c r="Y13" s="1089"/>
      <c r="Z13" s="1089"/>
    </row>
    <row r="14" spans="1:26" ht="14.25" customHeight="1">
      <c r="A14" s="1278"/>
      <c r="B14" s="1279"/>
      <c r="C14" s="141"/>
      <c r="D14" s="1164" t="s">
        <v>19</v>
      </c>
      <c r="E14" s="1277"/>
      <c r="F14" s="1277"/>
      <c r="G14" s="1277"/>
      <c r="H14" s="1277"/>
      <c r="I14" s="1277"/>
      <c r="J14" s="1276"/>
      <c r="K14" s="1089"/>
      <c r="L14" s="1089"/>
      <c r="M14" s="1089"/>
      <c r="N14" s="1089"/>
      <c r="O14" s="1089"/>
      <c r="P14" s="1089"/>
      <c r="Q14" s="1089"/>
      <c r="R14" s="1089"/>
      <c r="S14" s="1089"/>
      <c r="T14" s="1089"/>
      <c r="U14" s="1089"/>
      <c r="V14" s="1089"/>
      <c r="W14" s="1089"/>
      <c r="X14" s="1089"/>
      <c r="Y14" s="1089"/>
      <c r="Z14" s="1089"/>
    </row>
    <row r="15" spans="1:26" ht="14.25" customHeight="1">
      <c r="A15" s="1278"/>
      <c r="B15" s="106" t="s">
        <v>403</v>
      </c>
      <c r="C15" s="107"/>
      <c r="D15" s="108" t="s">
        <v>10</v>
      </c>
      <c r="E15" s="108" t="s">
        <v>353</v>
      </c>
      <c r="F15" s="108" t="s">
        <v>354</v>
      </c>
      <c r="G15" s="108" t="s">
        <v>355</v>
      </c>
      <c r="H15" s="108" t="s">
        <v>356</v>
      </c>
      <c r="I15" s="108" t="s">
        <v>357</v>
      </c>
      <c r="J15" s="108" t="s">
        <v>358</v>
      </c>
      <c r="K15" s="1089"/>
      <c r="L15" s="1089"/>
      <c r="M15" s="1089"/>
      <c r="N15" s="1089"/>
      <c r="O15" s="1089"/>
      <c r="P15" s="1089"/>
      <c r="Q15" s="1089"/>
      <c r="R15" s="1089"/>
      <c r="S15" s="1089"/>
      <c r="T15" s="1089"/>
      <c r="U15" s="1089"/>
      <c r="V15" s="1089"/>
      <c r="W15" s="1089"/>
      <c r="X15" s="1089"/>
      <c r="Y15" s="1089"/>
      <c r="Z15" s="1089"/>
    </row>
    <row r="16" spans="1:26" ht="14.25" customHeight="1">
      <c r="A16" s="1278"/>
      <c r="B16" s="1173" t="s">
        <v>1127</v>
      </c>
      <c r="C16" s="109"/>
      <c r="D16" s="110"/>
      <c r="E16" s="110"/>
      <c r="F16" s="110"/>
      <c r="G16" s="110"/>
      <c r="H16" s="111"/>
      <c r="I16" s="111"/>
      <c r="J16" s="111"/>
      <c r="K16" s="1089"/>
      <c r="L16" s="1089"/>
      <c r="M16" s="1089"/>
      <c r="N16" s="1089"/>
      <c r="O16" s="1089"/>
      <c r="P16" s="1089"/>
      <c r="Q16" s="1089"/>
      <c r="R16" s="1089"/>
      <c r="S16" s="1089"/>
      <c r="T16" s="1089"/>
      <c r="U16" s="1089"/>
      <c r="V16" s="1089"/>
      <c r="W16" s="1089"/>
      <c r="X16" s="1089"/>
      <c r="Y16" s="1089"/>
      <c r="Z16" s="1089"/>
    </row>
    <row r="17" spans="1:26" ht="14.25" customHeight="1">
      <c r="A17" s="1278"/>
      <c r="B17" s="1278"/>
      <c r="C17" s="201" t="s">
        <v>363</v>
      </c>
      <c r="D17" s="113"/>
      <c r="E17" s="114" t="s">
        <v>167</v>
      </c>
      <c r="F17" s="114" t="s">
        <v>167</v>
      </c>
      <c r="G17" s="115" t="s">
        <v>167</v>
      </c>
      <c r="H17" s="157">
        <v>0.56999999999999995</v>
      </c>
      <c r="I17" s="157">
        <v>0.56999999999999995</v>
      </c>
      <c r="J17" s="721"/>
      <c r="K17" s="1096"/>
      <c r="L17" s="1089"/>
      <c r="M17" s="1089"/>
      <c r="N17" s="1089"/>
      <c r="O17" s="1089"/>
      <c r="P17" s="1089"/>
      <c r="Q17" s="1089"/>
      <c r="R17" s="1089"/>
      <c r="S17" s="1089"/>
      <c r="T17" s="1089"/>
      <c r="U17" s="1089"/>
      <c r="V17" s="1089"/>
      <c r="W17" s="1089"/>
      <c r="X17" s="1089"/>
      <c r="Y17" s="1089"/>
      <c r="Z17" s="1089"/>
    </row>
    <row r="18" spans="1:26" ht="14.25" customHeight="1">
      <c r="A18" s="1278"/>
      <c r="B18" s="1278"/>
      <c r="C18" s="201" t="s">
        <v>17</v>
      </c>
      <c r="D18" s="113"/>
      <c r="E18" s="114" t="s">
        <v>167</v>
      </c>
      <c r="F18" s="114" t="s">
        <v>167</v>
      </c>
      <c r="G18" s="162" t="s">
        <v>167</v>
      </c>
      <c r="H18" s="162" t="s">
        <v>167</v>
      </c>
      <c r="I18" s="162" t="s">
        <v>167</v>
      </c>
      <c r="J18" s="721"/>
      <c r="K18" s="1096"/>
      <c r="L18" s="1089"/>
      <c r="M18" s="1089"/>
      <c r="N18" s="1089"/>
      <c r="O18" s="1089"/>
      <c r="P18" s="1089"/>
      <c r="Q18" s="1089"/>
      <c r="R18" s="1089"/>
      <c r="S18" s="1089"/>
      <c r="T18" s="1089"/>
      <c r="U18" s="1089"/>
      <c r="V18" s="1089"/>
      <c r="W18" s="1089"/>
      <c r="X18" s="1089"/>
      <c r="Y18" s="1089"/>
      <c r="Z18" s="1089"/>
    </row>
    <row r="19" spans="1:26" ht="14.25" customHeight="1">
      <c r="A19" s="1278"/>
      <c r="B19" s="1278"/>
      <c r="C19" s="141"/>
      <c r="D19" s="1162" t="s">
        <v>18</v>
      </c>
      <c r="E19" s="1277"/>
      <c r="F19" s="1277"/>
      <c r="G19" s="1277"/>
      <c r="H19" s="1277"/>
      <c r="I19" s="1277"/>
      <c r="J19" s="1276"/>
      <c r="K19" s="1096"/>
      <c r="L19" s="1089"/>
      <c r="M19" s="1089"/>
      <c r="N19" s="1089"/>
      <c r="O19" s="1089"/>
      <c r="P19" s="1089"/>
      <c r="Q19" s="1089"/>
      <c r="R19" s="1089"/>
      <c r="S19" s="1089"/>
      <c r="T19" s="1089"/>
      <c r="U19" s="1089"/>
      <c r="V19" s="1089"/>
      <c r="W19" s="1089"/>
      <c r="X19" s="1089"/>
      <c r="Y19" s="1089"/>
      <c r="Z19" s="1089"/>
    </row>
    <row r="20" spans="1:26" ht="14.25" customHeight="1">
      <c r="A20" s="1279"/>
      <c r="B20" s="1279"/>
      <c r="C20" s="141"/>
      <c r="D20" s="1164" t="s">
        <v>19</v>
      </c>
      <c r="E20" s="1277"/>
      <c r="F20" s="1277"/>
      <c r="G20" s="1277"/>
      <c r="H20" s="1277"/>
      <c r="I20" s="1277"/>
      <c r="J20" s="1276"/>
      <c r="K20" s="1096"/>
      <c r="L20" s="1089"/>
      <c r="M20" s="1089"/>
      <c r="N20" s="1089"/>
      <c r="O20" s="1089"/>
      <c r="P20" s="1089"/>
      <c r="Q20" s="1089"/>
      <c r="R20" s="1089"/>
      <c r="S20" s="1089"/>
      <c r="T20" s="1089"/>
      <c r="U20" s="1089"/>
      <c r="V20" s="1089"/>
      <c r="W20" s="1089"/>
      <c r="X20" s="1089"/>
      <c r="Y20" s="1089"/>
      <c r="Z20" s="1089"/>
    </row>
    <row r="21" spans="1:26" ht="14.25" customHeight="1">
      <c r="A21" s="722"/>
      <c r="B21" s="723"/>
      <c r="C21" s="166"/>
      <c r="D21" s="167"/>
      <c r="E21" s="723"/>
      <c r="F21" s="723"/>
      <c r="G21" s="723"/>
      <c r="H21" s="723"/>
      <c r="I21" s="723"/>
      <c r="J21" s="1097"/>
      <c r="K21" s="1098"/>
      <c r="L21" s="1089"/>
      <c r="M21" s="1089"/>
      <c r="N21" s="1089"/>
      <c r="O21" s="1089"/>
      <c r="P21" s="1089"/>
      <c r="Q21" s="1089"/>
      <c r="R21" s="1089"/>
      <c r="S21" s="1089"/>
      <c r="T21" s="1089"/>
      <c r="U21" s="1089"/>
      <c r="V21" s="1089"/>
      <c r="W21" s="1089"/>
      <c r="X21" s="1089"/>
      <c r="Y21" s="1089"/>
      <c r="Z21" s="1089"/>
    </row>
    <row r="22" spans="1:26" ht="14.25" customHeight="1">
      <c r="A22" s="170" t="s">
        <v>22</v>
      </c>
      <c r="B22" s="106" t="s">
        <v>23</v>
      </c>
      <c r="C22" s="107"/>
      <c r="D22" s="108" t="s">
        <v>10</v>
      </c>
      <c r="E22" s="108" t="s">
        <v>353</v>
      </c>
      <c r="F22" s="108" t="s">
        <v>354</v>
      </c>
      <c r="G22" s="108" t="s">
        <v>355</v>
      </c>
      <c r="H22" s="108" t="s">
        <v>356</v>
      </c>
      <c r="I22" s="108" t="s">
        <v>357</v>
      </c>
      <c r="J22" s="108" t="s">
        <v>358</v>
      </c>
      <c r="K22" s="724" t="s">
        <v>24</v>
      </c>
      <c r="L22" s="1089"/>
      <c r="M22" s="1089"/>
      <c r="N22" s="1089"/>
      <c r="O22" s="1089"/>
      <c r="P22" s="1089"/>
      <c r="Q22" s="1089"/>
      <c r="R22" s="1089"/>
      <c r="S22" s="1089"/>
      <c r="T22" s="1089"/>
      <c r="U22" s="1089"/>
      <c r="V22" s="1089"/>
      <c r="W22" s="1089"/>
      <c r="X22" s="1089"/>
      <c r="Y22" s="1089"/>
      <c r="Z22" s="1089"/>
    </row>
    <row r="23" spans="1:26" ht="19.5" customHeight="1">
      <c r="A23" s="1174" t="s">
        <v>426</v>
      </c>
      <c r="B23" s="1165" t="s">
        <v>1128</v>
      </c>
      <c r="C23" s="172" t="s">
        <v>1129</v>
      </c>
      <c r="D23" s="172" t="s">
        <v>167</v>
      </c>
      <c r="E23" s="172" t="s">
        <v>167</v>
      </c>
      <c r="F23" s="725" t="s">
        <v>167</v>
      </c>
      <c r="G23" s="725">
        <v>117359.2</v>
      </c>
      <c r="H23" s="725">
        <v>138028.1</v>
      </c>
      <c r="I23" s="725">
        <v>260000</v>
      </c>
      <c r="J23" s="725">
        <v>300000</v>
      </c>
      <c r="K23" s="1191"/>
      <c r="L23" s="1089"/>
      <c r="M23" s="1089"/>
      <c r="N23" s="1089"/>
      <c r="O23" s="1089"/>
      <c r="P23" s="1089"/>
      <c r="Q23" s="1089"/>
      <c r="R23" s="1089"/>
      <c r="S23" s="1089"/>
      <c r="T23" s="1089"/>
      <c r="U23" s="1089"/>
      <c r="V23" s="1089"/>
      <c r="W23" s="1089"/>
      <c r="X23" s="1089"/>
      <c r="Y23" s="1089"/>
      <c r="Z23" s="1089"/>
    </row>
    <row r="24" spans="1:26" ht="22.5" customHeight="1">
      <c r="A24" s="1278"/>
      <c r="B24" s="1278"/>
      <c r="C24" s="172" t="s">
        <v>1130</v>
      </c>
      <c r="D24" s="141" t="s">
        <v>167</v>
      </c>
      <c r="E24" s="172" t="s">
        <v>167</v>
      </c>
      <c r="F24" s="725">
        <v>63353.5</v>
      </c>
      <c r="G24" s="725">
        <v>107700.95</v>
      </c>
      <c r="H24" s="725">
        <v>215000</v>
      </c>
      <c r="I24" s="725">
        <v>300000</v>
      </c>
      <c r="J24" s="725">
        <v>350000</v>
      </c>
      <c r="K24" s="1278"/>
      <c r="L24" s="1089"/>
      <c r="M24" s="1089"/>
      <c r="N24" s="1089"/>
      <c r="O24" s="1089"/>
      <c r="P24" s="1089"/>
      <c r="Q24" s="1089"/>
      <c r="R24" s="1089"/>
      <c r="S24" s="1089"/>
      <c r="T24" s="1089"/>
      <c r="U24" s="1089"/>
      <c r="V24" s="1089"/>
      <c r="W24" s="1089"/>
      <c r="X24" s="1089"/>
      <c r="Y24" s="1089"/>
      <c r="Z24" s="1089"/>
    </row>
    <row r="25" spans="1:26" ht="18" customHeight="1">
      <c r="A25" s="1278"/>
      <c r="B25" s="1278"/>
      <c r="C25" s="172" t="s">
        <v>1131</v>
      </c>
      <c r="D25" s="726"/>
      <c r="E25" s="727"/>
      <c r="F25" s="728"/>
      <c r="G25" s="728"/>
      <c r="H25" s="728"/>
      <c r="I25" s="725">
        <v>117570</v>
      </c>
      <c r="J25" s="725">
        <v>157360</v>
      </c>
      <c r="K25" s="1278"/>
      <c r="L25" s="1089"/>
      <c r="M25" s="1089"/>
      <c r="N25" s="1089"/>
      <c r="O25" s="1089"/>
      <c r="P25" s="1089"/>
      <c r="Q25" s="1089"/>
      <c r="R25" s="1089"/>
      <c r="S25" s="1089"/>
      <c r="T25" s="1089"/>
      <c r="U25" s="1089"/>
      <c r="V25" s="1089"/>
      <c r="W25" s="1089"/>
      <c r="X25" s="1089"/>
      <c r="Y25" s="1089"/>
      <c r="Z25" s="1089"/>
    </row>
    <row r="26" spans="1:26" ht="44.25" customHeight="1">
      <c r="A26" s="1278"/>
      <c r="B26" s="1278"/>
      <c r="C26" s="141" t="s">
        <v>1132</v>
      </c>
      <c r="D26" s="141" t="s">
        <v>167</v>
      </c>
      <c r="E26" s="172" t="s">
        <v>167</v>
      </c>
      <c r="F26" s="253" t="s">
        <v>1133</v>
      </c>
      <c r="G26" s="253" t="s">
        <v>1134</v>
      </c>
      <c r="H26" s="253" t="s">
        <v>1135</v>
      </c>
      <c r="I26" s="253" t="s">
        <v>1135</v>
      </c>
      <c r="J26" s="253" t="s">
        <v>1135</v>
      </c>
      <c r="K26" s="1278"/>
      <c r="L26" s="1089"/>
      <c r="M26" s="1089"/>
      <c r="N26" s="1089"/>
      <c r="O26" s="1089"/>
      <c r="P26" s="1089"/>
      <c r="Q26" s="1089"/>
      <c r="R26" s="1089"/>
      <c r="S26" s="1089"/>
      <c r="T26" s="1089"/>
      <c r="U26" s="1089"/>
      <c r="V26" s="1089"/>
      <c r="W26" s="1089"/>
      <c r="X26" s="1089"/>
      <c r="Y26" s="1089"/>
      <c r="Z26" s="1089"/>
    </row>
    <row r="27" spans="1:26" ht="26.25" customHeight="1">
      <c r="A27" s="1278"/>
      <c r="B27" s="1278"/>
      <c r="C27" s="729" t="s">
        <v>1136</v>
      </c>
      <c r="D27" s="201" t="s">
        <v>167</v>
      </c>
      <c r="E27" s="201" t="s">
        <v>167</v>
      </c>
      <c r="F27" s="115">
        <v>180126</v>
      </c>
      <c r="G27" s="115">
        <v>238052</v>
      </c>
      <c r="H27" s="115">
        <v>293694</v>
      </c>
      <c r="I27" s="115"/>
      <c r="J27" s="730"/>
      <c r="K27" s="1278"/>
      <c r="L27" s="1089"/>
      <c r="M27" s="1089"/>
      <c r="N27" s="1089"/>
      <c r="O27" s="1089"/>
      <c r="P27" s="1089"/>
      <c r="Q27" s="1089"/>
      <c r="R27" s="1089"/>
      <c r="S27" s="1089"/>
      <c r="T27" s="1089"/>
      <c r="U27" s="1089"/>
      <c r="V27" s="1089"/>
      <c r="W27" s="1089"/>
      <c r="X27" s="1089"/>
      <c r="Y27" s="1089"/>
      <c r="Z27" s="1089"/>
    </row>
    <row r="28" spans="1:26" ht="28.5" customHeight="1">
      <c r="A28" s="1278"/>
      <c r="B28" s="1278"/>
      <c r="C28" s="729" t="s">
        <v>430</v>
      </c>
      <c r="D28" s="201"/>
      <c r="E28" s="201"/>
      <c r="F28" s="115"/>
      <c r="G28" s="115"/>
      <c r="H28" s="115" t="s">
        <v>431</v>
      </c>
      <c r="I28" s="115" t="s">
        <v>432</v>
      </c>
      <c r="J28" s="730"/>
      <c r="K28" s="1278"/>
      <c r="L28" s="1089"/>
      <c r="M28" s="1089"/>
      <c r="N28" s="1089"/>
      <c r="O28" s="1089"/>
      <c r="P28" s="1089"/>
      <c r="Q28" s="1089"/>
      <c r="R28" s="1089"/>
      <c r="S28" s="1089"/>
      <c r="T28" s="1089"/>
      <c r="U28" s="1089"/>
      <c r="V28" s="1089"/>
      <c r="W28" s="1089"/>
      <c r="X28" s="1089"/>
      <c r="Y28" s="1089"/>
      <c r="Z28" s="1089"/>
    </row>
    <row r="29" spans="1:26" ht="26.25" customHeight="1">
      <c r="A29" s="1278"/>
      <c r="B29" s="1278"/>
      <c r="C29" s="141" t="s">
        <v>1137</v>
      </c>
      <c r="D29" s="141" t="s">
        <v>167</v>
      </c>
      <c r="E29" s="141" t="s">
        <v>167</v>
      </c>
      <c r="F29" s="141" t="s">
        <v>167</v>
      </c>
      <c r="G29" s="725">
        <v>36000</v>
      </c>
      <c r="H29" s="141" t="s">
        <v>167</v>
      </c>
      <c r="I29" s="725">
        <v>115000</v>
      </c>
      <c r="J29" s="141" t="s">
        <v>167</v>
      </c>
      <c r="K29" s="1278"/>
      <c r="L29" s="1089"/>
      <c r="M29" s="1089"/>
      <c r="N29" s="1089"/>
      <c r="O29" s="1089"/>
      <c r="P29" s="1089"/>
      <c r="Q29" s="1089"/>
      <c r="R29" s="1089"/>
      <c r="S29" s="1089"/>
      <c r="T29" s="1089"/>
      <c r="U29" s="1089"/>
      <c r="V29" s="1089"/>
      <c r="W29" s="1089"/>
      <c r="X29" s="1089"/>
      <c r="Y29" s="1089"/>
      <c r="Z29" s="1089"/>
    </row>
    <row r="30" spans="1:26" ht="14.25" customHeight="1">
      <c r="A30" s="1278"/>
      <c r="B30" s="1278"/>
      <c r="C30" s="172" t="s">
        <v>1138</v>
      </c>
      <c r="D30" s="141" t="s">
        <v>167</v>
      </c>
      <c r="E30" s="141" t="s">
        <v>167</v>
      </c>
      <c r="F30" s="141" t="s">
        <v>167</v>
      </c>
      <c r="G30" s="725">
        <v>22000</v>
      </c>
      <c r="H30" s="141" t="s">
        <v>167</v>
      </c>
      <c r="I30" s="141" t="s">
        <v>167</v>
      </c>
      <c r="J30" s="141" t="s">
        <v>167</v>
      </c>
      <c r="K30" s="1278"/>
      <c r="L30" s="1089"/>
      <c r="M30" s="1089"/>
      <c r="N30" s="1089"/>
      <c r="O30" s="1089"/>
      <c r="P30" s="1089"/>
      <c r="Q30" s="1089"/>
      <c r="R30" s="1089"/>
      <c r="S30" s="1089"/>
      <c r="T30" s="1089"/>
      <c r="U30" s="1089"/>
      <c r="V30" s="1089"/>
      <c r="W30" s="1089"/>
      <c r="X30" s="1089"/>
      <c r="Y30" s="1089"/>
      <c r="Z30" s="1089"/>
    </row>
    <row r="31" spans="1:26" ht="14.25" customHeight="1">
      <c r="A31" s="1278"/>
      <c r="B31" s="1278"/>
      <c r="C31" s="731" t="s">
        <v>770</v>
      </c>
      <c r="D31" s="731" t="s">
        <v>167</v>
      </c>
      <c r="E31" s="731" t="s">
        <v>167</v>
      </c>
      <c r="F31" s="731" t="s">
        <v>167</v>
      </c>
      <c r="G31" s="731">
        <v>22000</v>
      </c>
      <c r="H31" s="731" t="s">
        <v>167</v>
      </c>
      <c r="I31" s="731" t="s">
        <v>167</v>
      </c>
      <c r="J31" s="731">
        <v>62000</v>
      </c>
      <c r="K31" s="1278"/>
      <c r="L31" s="1089"/>
      <c r="M31" s="1089"/>
      <c r="N31" s="1089"/>
      <c r="O31" s="1089"/>
      <c r="P31" s="1089"/>
      <c r="Q31" s="1089"/>
      <c r="R31" s="1089"/>
      <c r="S31" s="1089"/>
      <c r="T31" s="1089"/>
      <c r="U31" s="1089"/>
      <c r="V31" s="1089"/>
      <c r="W31" s="1089"/>
      <c r="X31" s="1089"/>
      <c r="Y31" s="1089"/>
      <c r="Z31" s="1089"/>
    </row>
    <row r="32" spans="1:26" ht="18" customHeight="1">
      <c r="A32" s="1278"/>
      <c r="B32" s="1278"/>
      <c r="C32" s="317" t="s">
        <v>17</v>
      </c>
      <c r="D32" s="317" t="s">
        <v>167</v>
      </c>
      <c r="E32" s="317" t="s">
        <v>167</v>
      </c>
      <c r="F32" s="732">
        <v>10178</v>
      </c>
      <c r="G32" s="732">
        <v>20488</v>
      </c>
      <c r="H32" s="317" t="s">
        <v>167</v>
      </c>
      <c r="I32" s="317" t="s">
        <v>167</v>
      </c>
      <c r="J32" s="732"/>
      <c r="K32" s="1278"/>
      <c r="L32" s="1089"/>
      <c r="M32" s="1089"/>
      <c r="N32" s="1089"/>
      <c r="O32" s="1089"/>
      <c r="P32" s="1089"/>
      <c r="Q32" s="1089"/>
      <c r="R32" s="1089"/>
      <c r="S32" s="1089"/>
      <c r="T32" s="1089"/>
      <c r="U32" s="1089"/>
      <c r="V32" s="1089"/>
      <c r="W32" s="1089"/>
      <c r="X32" s="1089"/>
      <c r="Y32" s="1089"/>
      <c r="Z32" s="1089"/>
    </row>
    <row r="33" spans="1:26" ht="14.25" customHeight="1">
      <c r="A33" s="1278"/>
      <c r="B33" s="1278"/>
      <c r="C33" s="733" t="s">
        <v>34</v>
      </c>
      <c r="D33" s="141" t="s">
        <v>167</v>
      </c>
      <c r="E33" s="172">
        <v>1512</v>
      </c>
      <c r="F33" s="725">
        <f t="shared" ref="F33:G33" si="0">+E33</f>
        <v>1512</v>
      </c>
      <c r="G33" s="725">
        <f t="shared" si="0"/>
        <v>1512</v>
      </c>
      <c r="H33" s="322"/>
      <c r="I33" s="734">
        <v>1512</v>
      </c>
      <c r="J33" s="734"/>
      <c r="K33" s="1278"/>
      <c r="L33" s="1089"/>
      <c r="M33" s="1089"/>
      <c r="N33" s="1089"/>
      <c r="O33" s="1089"/>
      <c r="P33" s="1089"/>
      <c r="Q33" s="1089"/>
      <c r="R33" s="1089"/>
      <c r="S33" s="1089"/>
      <c r="T33" s="1089"/>
      <c r="U33" s="1089"/>
      <c r="V33" s="1089"/>
      <c r="W33" s="1089"/>
      <c r="X33" s="1089"/>
      <c r="Y33" s="1089"/>
      <c r="Z33" s="1089"/>
    </row>
    <row r="34" spans="1:26" ht="21" customHeight="1">
      <c r="A34" s="1278"/>
      <c r="B34" s="1278"/>
      <c r="C34" s="733" t="s">
        <v>1139</v>
      </c>
      <c r="D34" s="141" t="s">
        <v>167</v>
      </c>
      <c r="E34" s="141" t="s">
        <v>35</v>
      </c>
      <c r="F34" s="253" t="s">
        <v>35</v>
      </c>
      <c r="G34" s="253" t="s">
        <v>35</v>
      </c>
      <c r="H34" s="322"/>
      <c r="I34" s="322"/>
      <c r="J34" s="322"/>
      <c r="K34" s="1278"/>
      <c r="L34" s="1089"/>
      <c r="M34" s="1089"/>
      <c r="N34" s="1089"/>
      <c r="O34" s="1089"/>
      <c r="P34" s="1089"/>
      <c r="Q34" s="1089"/>
      <c r="R34" s="1089"/>
      <c r="S34" s="1089"/>
      <c r="T34" s="1089"/>
      <c r="U34" s="1089"/>
      <c r="V34" s="1089"/>
      <c r="W34" s="1089"/>
      <c r="X34" s="1089"/>
      <c r="Y34" s="1089"/>
      <c r="Z34" s="1089"/>
    </row>
    <row r="35" spans="1:26" ht="40.5" customHeight="1">
      <c r="A35" s="1278"/>
      <c r="B35" s="1278"/>
      <c r="C35" s="729" t="s">
        <v>1140</v>
      </c>
      <c r="D35" s="201" t="s">
        <v>167</v>
      </c>
      <c r="E35" s="201" t="s">
        <v>44</v>
      </c>
      <c r="F35" s="201" t="s">
        <v>44</v>
      </c>
      <c r="G35" s="201" t="s">
        <v>44</v>
      </c>
      <c r="H35" s="322"/>
      <c r="I35" s="322"/>
      <c r="J35" s="322"/>
      <c r="K35" s="1278"/>
      <c r="L35" s="1089"/>
      <c r="M35" s="1089"/>
      <c r="N35" s="1089"/>
      <c r="O35" s="1089"/>
      <c r="P35" s="1089"/>
      <c r="Q35" s="1089"/>
      <c r="R35" s="1089"/>
      <c r="S35" s="1089"/>
      <c r="T35" s="1089"/>
      <c r="U35" s="1089"/>
      <c r="V35" s="1089"/>
      <c r="W35" s="1089"/>
      <c r="X35" s="1089"/>
      <c r="Y35" s="1089"/>
      <c r="Z35" s="1089"/>
    </row>
    <row r="36" spans="1:26" ht="28.5" customHeight="1">
      <c r="A36" s="1278"/>
      <c r="B36" s="1278"/>
      <c r="C36" s="729" t="s">
        <v>1141</v>
      </c>
      <c r="D36" s="201" t="s">
        <v>167</v>
      </c>
      <c r="E36" s="201" t="s">
        <v>46</v>
      </c>
      <c r="F36" s="201" t="s">
        <v>46</v>
      </c>
      <c r="G36" s="201" t="s">
        <v>46</v>
      </c>
      <c r="H36" s="322"/>
      <c r="I36" s="322"/>
      <c r="J36" s="322"/>
      <c r="K36" s="1278"/>
      <c r="L36" s="1089"/>
      <c r="M36" s="1089"/>
      <c r="N36" s="1089"/>
      <c r="O36" s="1089"/>
      <c r="P36" s="1089"/>
      <c r="Q36" s="1089"/>
      <c r="R36" s="1089"/>
      <c r="S36" s="1089"/>
      <c r="T36" s="1089"/>
      <c r="U36" s="1089"/>
      <c r="V36" s="1089"/>
      <c r="W36" s="1089"/>
      <c r="X36" s="1089"/>
      <c r="Y36" s="1089"/>
      <c r="Z36" s="1089"/>
    </row>
    <row r="37" spans="1:26" ht="14.25" customHeight="1">
      <c r="A37" s="1278"/>
      <c r="B37" s="1278"/>
      <c r="C37" s="141"/>
      <c r="D37" s="1162" t="s">
        <v>18</v>
      </c>
      <c r="E37" s="1277"/>
      <c r="F37" s="1277"/>
      <c r="G37" s="1277"/>
      <c r="H37" s="1277"/>
      <c r="I37" s="1277"/>
      <c r="J37" s="1276"/>
      <c r="K37" s="1278"/>
      <c r="L37" s="1089"/>
      <c r="M37" s="1089"/>
      <c r="N37" s="1089"/>
      <c r="O37" s="1089"/>
      <c r="P37" s="1089"/>
      <c r="Q37" s="1089"/>
      <c r="R37" s="1089"/>
      <c r="S37" s="1089"/>
      <c r="T37" s="1089"/>
      <c r="U37" s="1089"/>
      <c r="V37" s="1089"/>
      <c r="W37" s="1089"/>
      <c r="X37" s="1089"/>
      <c r="Y37" s="1089"/>
      <c r="Z37" s="1089"/>
    </row>
    <row r="38" spans="1:26" ht="58.5" customHeight="1">
      <c r="A38" s="1278"/>
      <c r="B38" s="1279"/>
      <c r="C38" s="141"/>
      <c r="D38" s="1175" t="s">
        <v>460</v>
      </c>
      <c r="E38" s="1277"/>
      <c r="F38" s="1277"/>
      <c r="G38" s="1277"/>
      <c r="H38" s="1277"/>
      <c r="I38" s="1277"/>
      <c r="J38" s="1276"/>
      <c r="K38" s="1278"/>
      <c r="L38" s="1089"/>
      <c r="M38" s="1089"/>
      <c r="N38" s="1089"/>
      <c r="O38" s="1089"/>
      <c r="P38" s="1089"/>
      <c r="Q38" s="1089"/>
      <c r="R38" s="1089"/>
      <c r="S38" s="1089"/>
      <c r="T38" s="1089"/>
      <c r="U38" s="1089"/>
      <c r="V38" s="1089"/>
      <c r="W38" s="1089"/>
      <c r="X38" s="1089"/>
      <c r="Y38" s="1089"/>
      <c r="Z38" s="1089"/>
    </row>
    <row r="39" spans="1:26" ht="14.25" customHeight="1">
      <c r="A39" s="1278"/>
      <c r="B39" s="106" t="s">
        <v>50</v>
      </c>
      <c r="C39" s="196"/>
      <c r="D39" s="108" t="s">
        <v>10</v>
      </c>
      <c r="E39" s="108" t="s">
        <v>353</v>
      </c>
      <c r="F39" s="108" t="s">
        <v>354</v>
      </c>
      <c r="G39" s="108" t="s">
        <v>355</v>
      </c>
      <c r="H39" s="108" t="s">
        <v>356</v>
      </c>
      <c r="I39" s="108" t="s">
        <v>357</v>
      </c>
      <c r="J39" s="108" t="s">
        <v>358</v>
      </c>
      <c r="K39" s="1278"/>
      <c r="L39" s="1089"/>
      <c r="M39" s="1089"/>
      <c r="N39" s="1089"/>
      <c r="O39" s="1089"/>
      <c r="P39" s="1089"/>
      <c r="Q39" s="1089"/>
      <c r="R39" s="1089"/>
      <c r="S39" s="1089"/>
      <c r="T39" s="1089"/>
      <c r="U39" s="1089"/>
      <c r="V39" s="1089"/>
      <c r="W39" s="1089"/>
      <c r="X39" s="1089"/>
      <c r="Y39" s="1089"/>
      <c r="Z39" s="1089"/>
    </row>
    <row r="40" spans="1:26" ht="30" customHeight="1">
      <c r="A40" s="1278"/>
      <c r="B40" s="1165" t="s">
        <v>1142</v>
      </c>
      <c r="C40" s="141" t="s">
        <v>1143</v>
      </c>
      <c r="D40" s="253"/>
      <c r="E40" s="253"/>
      <c r="F40" s="253"/>
      <c r="G40" s="735"/>
      <c r="H40" s="253"/>
      <c r="I40" s="588"/>
      <c r="J40" s="588"/>
      <c r="K40" s="1278"/>
      <c r="L40" s="1089"/>
      <c r="M40" s="1089"/>
      <c r="N40" s="1089"/>
      <c r="O40" s="1089"/>
      <c r="P40" s="1089"/>
      <c r="Q40" s="1089"/>
      <c r="R40" s="1089"/>
      <c r="S40" s="1089"/>
      <c r="T40" s="1089"/>
      <c r="U40" s="1089"/>
      <c r="V40" s="1089"/>
      <c r="W40" s="1089"/>
      <c r="X40" s="1089"/>
      <c r="Y40" s="1089"/>
      <c r="Z40" s="1089"/>
    </row>
    <row r="41" spans="1:26" ht="33.75" customHeight="1">
      <c r="A41" s="1278"/>
      <c r="B41" s="1278"/>
      <c r="C41" s="201" t="s">
        <v>464</v>
      </c>
      <c r="D41" s="162" t="s">
        <v>167</v>
      </c>
      <c r="E41" s="162"/>
      <c r="F41" s="736" t="s">
        <v>159</v>
      </c>
      <c r="G41" s="736" t="s">
        <v>465</v>
      </c>
      <c r="H41" s="737" t="s">
        <v>466</v>
      </c>
      <c r="I41" s="738" t="s">
        <v>467</v>
      </c>
      <c r="J41" s="739"/>
      <c r="K41" s="1278"/>
      <c r="L41" s="1089"/>
      <c r="M41" s="1089"/>
      <c r="N41" s="1089"/>
      <c r="O41" s="1089"/>
      <c r="P41" s="1089"/>
      <c r="Q41" s="1089"/>
      <c r="R41" s="1089"/>
      <c r="S41" s="1089"/>
      <c r="T41" s="1089"/>
      <c r="U41" s="1089"/>
      <c r="V41" s="1089"/>
      <c r="W41" s="1089"/>
      <c r="X41" s="1089"/>
      <c r="Y41" s="1089"/>
      <c r="Z41" s="1089"/>
    </row>
    <row r="42" spans="1:26" ht="48.75" customHeight="1">
      <c r="A42" s="1278"/>
      <c r="B42" s="1278"/>
      <c r="C42" s="201" t="s">
        <v>470</v>
      </c>
      <c r="D42" s="162"/>
      <c r="E42" s="162"/>
      <c r="F42" s="162"/>
      <c r="G42" s="162" t="s">
        <v>1144</v>
      </c>
      <c r="H42" s="162" t="s">
        <v>1145</v>
      </c>
      <c r="I42" s="201" t="s">
        <v>1146</v>
      </c>
      <c r="J42" s="739"/>
      <c r="K42" s="1278"/>
      <c r="L42" s="1089"/>
      <c r="M42" s="1089"/>
      <c r="N42" s="1089"/>
      <c r="O42" s="1089"/>
      <c r="P42" s="1089"/>
      <c r="Q42" s="1089"/>
      <c r="R42" s="1089"/>
      <c r="S42" s="1089"/>
      <c r="T42" s="1089"/>
      <c r="U42" s="1089"/>
      <c r="V42" s="1089"/>
      <c r="W42" s="1089"/>
      <c r="X42" s="1089"/>
      <c r="Y42" s="1089"/>
      <c r="Z42" s="1089"/>
    </row>
    <row r="43" spans="1:26" ht="27" customHeight="1">
      <c r="A43" s="1278"/>
      <c r="B43" s="1278"/>
      <c r="C43" s="141" t="s">
        <v>1147</v>
      </c>
      <c r="D43" s="253" t="s">
        <v>167</v>
      </c>
      <c r="E43" s="253" t="s">
        <v>167</v>
      </c>
      <c r="F43" s="253" t="s">
        <v>167</v>
      </c>
      <c r="G43" s="735">
        <v>70</v>
      </c>
      <c r="H43" s="253" t="s">
        <v>56</v>
      </c>
      <c r="I43" s="588"/>
      <c r="J43" s="588"/>
      <c r="K43" s="1278"/>
      <c r="L43" s="1089"/>
      <c r="M43" s="1089"/>
      <c r="N43" s="1089"/>
      <c r="O43" s="1089"/>
      <c r="P43" s="1089"/>
      <c r="Q43" s="1089"/>
      <c r="R43" s="1089"/>
      <c r="S43" s="1089"/>
      <c r="T43" s="1089"/>
      <c r="U43" s="1089"/>
      <c r="V43" s="1089"/>
      <c r="W43" s="1089"/>
      <c r="X43" s="1089"/>
      <c r="Y43" s="1089"/>
      <c r="Z43" s="1089"/>
    </row>
    <row r="44" spans="1:26" ht="27.75" customHeight="1">
      <c r="A44" s="1278"/>
      <c r="B44" s="1278"/>
      <c r="C44" s="201" t="s">
        <v>1148</v>
      </c>
      <c r="D44" s="162" t="s">
        <v>167</v>
      </c>
      <c r="E44" s="162">
        <v>0</v>
      </c>
      <c r="F44" s="740">
        <v>84</v>
      </c>
      <c r="G44" s="740">
        <v>84</v>
      </c>
      <c r="H44" s="115">
        <v>197</v>
      </c>
      <c r="I44" s="739"/>
      <c r="J44" s="739"/>
      <c r="K44" s="1278"/>
      <c r="L44" s="1089"/>
      <c r="M44" s="1089"/>
      <c r="N44" s="1089"/>
      <c r="O44" s="1089"/>
      <c r="P44" s="1089"/>
      <c r="Q44" s="1089"/>
      <c r="R44" s="1089"/>
      <c r="S44" s="1089"/>
      <c r="T44" s="1089"/>
      <c r="U44" s="1089"/>
      <c r="V44" s="1089"/>
      <c r="W44" s="1089"/>
      <c r="X44" s="1089"/>
      <c r="Y44" s="1089"/>
      <c r="Z44" s="1089"/>
    </row>
    <row r="45" spans="1:26" ht="27" customHeight="1">
      <c r="A45" s="1278"/>
      <c r="B45" s="1278"/>
      <c r="C45" s="141" t="s">
        <v>782</v>
      </c>
      <c r="D45" s="253"/>
      <c r="E45" s="253"/>
      <c r="F45" s="253"/>
      <c r="G45" s="735"/>
      <c r="H45" s="253"/>
      <c r="I45" s="588"/>
      <c r="J45" s="588"/>
      <c r="K45" s="1278"/>
      <c r="L45" s="1089"/>
      <c r="M45" s="1089"/>
      <c r="N45" s="1089"/>
      <c r="O45" s="1089"/>
      <c r="P45" s="1089"/>
      <c r="Q45" s="1089"/>
      <c r="R45" s="1089"/>
      <c r="S45" s="1089"/>
      <c r="T45" s="1089"/>
      <c r="U45" s="1089"/>
      <c r="V45" s="1089"/>
      <c r="W45" s="1089"/>
      <c r="X45" s="1089"/>
      <c r="Y45" s="1089"/>
      <c r="Z45" s="1089"/>
    </row>
    <row r="46" spans="1:26" ht="32.25" customHeight="1">
      <c r="A46" s="1278"/>
      <c r="B46" s="1278"/>
      <c r="C46" s="201" t="s">
        <v>783</v>
      </c>
      <c r="D46" s="201"/>
      <c r="E46" s="162"/>
      <c r="F46" s="162"/>
      <c r="G46" s="162"/>
      <c r="H46" s="162" t="s">
        <v>553</v>
      </c>
      <c r="I46" s="176" t="s">
        <v>167</v>
      </c>
      <c r="J46" s="739"/>
      <c r="K46" s="1278"/>
      <c r="L46" s="1089"/>
      <c r="M46" s="1089"/>
      <c r="N46" s="1089"/>
      <c r="O46" s="1089"/>
      <c r="P46" s="1089"/>
      <c r="Q46" s="1089"/>
      <c r="R46" s="1089"/>
      <c r="S46" s="1089"/>
      <c r="T46" s="1089"/>
      <c r="U46" s="1089"/>
      <c r="V46" s="1089"/>
      <c r="W46" s="1089"/>
      <c r="X46" s="1089"/>
      <c r="Y46" s="1089"/>
      <c r="Z46" s="1089"/>
    </row>
    <row r="47" spans="1:26" ht="33" customHeight="1">
      <c r="A47" s="1278"/>
      <c r="B47" s="1278"/>
      <c r="C47" s="141" t="s">
        <v>1149</v>
      </c>
      <c r="D47" s="253" t="s">
        <v>167</v>
      </c>
      <c r="E47" s="253" t="s">
        <v>167</v>
      </c>
      <c r="F47" s="253" t="s">
        <v>167</v>
      </c>
      <c r="G47" s="735">
        <v>78</v>
      </c>
      <c r="H47" s="253" t="s">
        <v>167</v>
      </c>
      <c r="I47" s="253" t="s">
        <v>167</v>
      </c>
      <c r="J47" s="741" t="s">
        <v>76</v>
      </c>
      <c r="K47" s="1278"/>
      <c r="L47" s="1089"/>
      <c r="M47" s="1089"/>
      <c r="N47" s="1089"/>
      <c r="O47" s="1089"/>
      <c r="P47" s="1089"/>
      <c r="Q47" s="1089"/>
      <c r="R47" s="1089"/>
      <c r="S47" s="1089"/>
      <c r="T47" s="1089"/>
      <c r="U47" s="1089"/>
      <c r="V47" s="1089"/>
      <c r="W47" s="1089"/>
      <c r="X47" s="1089"/>
      <c r="Y47" s="1089"/>
      <c r="Z47" s="1089"/>
    </row>
    <row r="48" spans="1:26" ht="40.5" customHeight="1">
      <c r="A48" s="1278"/>
      <c r="B48" s="1278"/>
      <c r="C48" s="201" t="s">
        <v>1150</v>
      </c>
      <c r="D48" s="162" t="s">
        <v>167</v>
      </c>
      <c r="E48" s="162" t="s">
        <v>167</v>
      </c>
      <c r="F48" s="162" t="s">
        <v>167</v>
      </c>
      <c r="G48" s="162" t="s">
        <v>167</v>
      </c>
      <c r="H48" s="162" t="s">
        <v>1151</v>
      </c>
      <c r="I48" s="176" t="s">
        <v>167</v>
      </c>
      <c r="J48" s="742"/>
      <c r="K48" s="1278"/>
      <c r="L48" s="1089"/>
      <c r="M48" s="1089"/>
      <c r="N48" s="1089"/>
      <c r="O48" s="1089"/>
      <c r="P48" s="1089"/>
      <c r="Q48" s="1089"/>
      <c r="R48" s="1089"/>
      <c r="S48" s="1089"/>
      <c r="T48" s="1089"/>
      <c r="U48" s="1089"/>
      <c r="V48" s="1089"/>
      <c r="W48" s="1089"/>
      <c r="X48" s="1089"/>
      <c r="Y48" s="1089"/>
      <c r="Z48" s="1089"/>
    </row>
    <row r="49" spans="1:26" ht="14.25" customHeight="1">
      <c r="A49" s="1278"/>
      <c r="B49" s="1278"/>
      <c r="C49" s="141"/>
      <c r="D49" s="1162" t="s">
        <v>18</v>
      </c>
      <c r="E49" s="1277"/>
      <c r="F49" s="1277"/>
      <c r="G49" s="1277"/>
      <c r="H49" s="1277"/>
      <c r="I49" s="1277"/>
      <c r="J49" s="1276"/>
      <c r="K49" s="1278"/>
      <c r="L49" s="1089"/>
      <c r="M49" s="1089"/>
      <c r="N49" s="1089"/>
      <c r="O49" s="1089"/>
      <c r="P49" s="1089"/>
      <c r="Q49" s="1089"/>
      <c r="R49" s="1089"/>
      <c r="S49" s="1089"/>
      <c r="T49" s="1089"/>
      <c r="U49" s="1089"/>
      <c r="V49" s="1089"/>
      <c r="W49" s="1089"/>
      <c r="X49" s="1089"/>
      <c r="Y49" s="1089"/>
      <c r="Z49" s="1089"/>
    </row>
    <row r="50" spans="1:26" ht="14.25" customHeight="1">
      <c r="A50" s="1278"/>
      <c r="B50" s="1279"/>
      <c r="C50" s="141"/>
      <c r="D50" s="1175" t="s">
        <v>60</v>
      </c>
      <c r="E50" s="1277"/>
      <c r="F50" s="1277"/>
      <c r="G50" s="1277"/>
      <c r="H50" s="1277"/>
      <c r="I50" s="1277"/>
      <c r="J50" s="1276"/>
      <c r="K50" s="1278"/>
      <c r="L50" s="1089"/>
      <c r="M50" s="1089"/>
      <c r="N50" s="1089"/>
      <c r="O50" s="1089"/>
      <c r="P50" s="1089"/>
      <c r="Q50" s="1089"/>
      <c r="R50" s="1089"/>
      <c r="S50" s="1089"/>
      <c r="T50" s="1089"/>
      <c r="U50" s="1089"/>
      <c r="V50" s="1089"/>
      <c r="W50" s="1089"/>
      <c r="X50" s="1089"/>
      <c r="Y50" s="1089"/>
      <c r="Z50" s="1089"/>
    </row>
    <row r="51" spans="1:26" ht="14.25" customHeight="1">
      <c r="A51" s="1278"/>
      <c r="B51" s="106" t="s">
        <v>61</v>
      </c>
      <c r="C51" s="196"/>
      <c r="D51" s="108" t="s">
        <v>10</v>
      </c>
      <c r="E51" s="108" t="s">
        <v>353</v>
      </c>
      <c r="F51" s="108" t="s">
        <v>354</v>
      </c>
      <c r="G51" s="108" t="s">
        <v>355</v>
      </c>
      <c r="H51" s="108" t="s">
        <v>356</v>
      </c>
      <c r="I51" s="108" t="s">
        <v>357</v>
      </c>
      <c r="J51" s="108" t="s">
        <v>358</v>
      </c>
      <c r="K51" s="1278"/>
      <c r="L51" s="1089"/>
      <c r="M51" s="1089"/>
      <c r="N51" s="1089"/>
      <c r="O51" s="1089"/>
      <c r="P51" s="1089"/>
      <c r="Q51" s="1089"/>
      <c r="R51" s="1089"/>
      <c r="S51" s="1089"/>
      <c r="T51" s="1089"/>
      <c r="U51" s="1089"/>
      <c r="V51" s="1089"/>
      <c r="W51" s="1089"/>
      <c r="X51" s="1089"/>
      <c r="Y51" s="1089"/>
      <c r="Z51" s="1089"/>
    </row>
    <row r="52" spans="1:26" ht="14.25" customHeight="1">
      <c r="A52" s="1278"/>
      <c r="B52" s="1165" t="s">
        <v>555</v>
      </c>
      <c r="C52" s="109"/>
      <c r="D52" s="109"/>
      <c r="E52" s="743"/>
      <c r="F52" s="743"/>
      <c r="G52" s="743"/>
      <c r="H52" s="743"/>
      <c r="I52" s="743"/>
      <c r="J52" s="743"/>
      <c r="K52" s="1278"/>
      <c r="L52" s="1089"/>
      <c r="M52" s="1089"/>
      <c r="N52" s="1089"/>
      <c r="O52" s="1089"/>
      <c r="P52" s="1089"/>
      <c r="Q52" s="1089"/>
      <c r="R52" s="1089"/>
      <c r="S52" s="1089"/>
      <c r="T52" s="1089"/>
      <c r="U52" s="1089"/>
      <c r="V52" s="1089"/>
      <c r="W52" s="1089"/>
      <c r="X52" s="1089"/>
      <c r="Y52" s="1089"/>
      <c r="Z52" s="1089"/>
    </row>
    <row r="53" spans="1:26" ht="14.25" customHeight="1">
      <c r="A53" s="1278"/>
      <c r="B53" s="1278"/>
      <c r="C53" s="201" t="s">
        <v>363</v>
      </c>
      <c r="D53" s="201" t="s">
        <v>167</v>
      </c>
      <c r="E53" s="201" t="s">
        <v>167</v>
      </c>
      <c r="F53" s="201" t="s">
        <v>167</v>
      </c>
      <c r="G53" s="201" t="s">
        <v>558</v>
      </c>
      <c r="H53" s="157">
        <v>0.61</v>
      </c>
      <c r="I53" s="201" t="s">
        <v>559</v>
      </c>
      <c r="J53" s="201"/>
      <c r="K53" s="1278"/>
      <c r="L53" s="1089"/>
      <c r="M53" s="1089"/>
      <c r="N53" s="1089"/>
      <c r="O53" s="1089"/>
      <c r="P53" s="1089"/>
      <c r="Q53" s="1089"/>
      <c r="R53" s="1089"/>
      <c r="S53" s="1089"/>
      <c r="T53" s="1089"/>
      <c r="U53" s="1089"/>
      <c r="V53" s="1089"/>
      <c r="W53" s="1089"/>
      <c r="X53" s="1089"/>
      <c r="Y53" s="1089"/>
      <c r="Z53" s="1089"/>
    </row>
    <row r="54" spans="1:26" ht="37.5" customHeight="1">
      <c r="A54" s="1278"/>
      <c r="B54" s="1278"/>
      <c r="C54" s="201" t="s">
        <v>17</v>
      </c>
      <c r="D54" s="201" t="s">
        <v>167</v>
      </c>
      <c r="E54" s="201" t="s">
        <v>167</v>
      </c>
      <c r="F54" s="201" t="s">
        <v>167</v>
      </c>
      <c r="G54" s="232" t="s">
        <v>562</v>
      </c>
      <c r="H54" s="232" t="s">
        <v>562</v>
      </c>
      <c r="I54" s="232" t="s">
        <v>562</v>
      </c>
      <c r="J54" s="201"/>
      <c r="K54" s="1278"/>
      <c r="L54" s="1089"/>
      <c r="M54" s="1089"/>
      <c r="N54" s="1089"/>
      <c r="O54" s="1089"/>
      <c r="P54" s="1089"/>
      <c r="Q54" s="1089"/>
      <c r="R54" s="1089"/>
      <c r="S54" s="1089"/>
      <c r="T54" s="1089"/>
      <c r="U54" s="1089"/>
      <c r="V54" s="1089"/>
      <c r="W54" s="1089"/>
      <c r="X54" s="1089"/>
      <c r="Y54" s="1089"/>
      <c r="Z54" s="1089"/>
    </row>
    <row r="55" spans="1:26" ht="14.25" customHeight="1">
      <c r="A55" s="1278"/>
      <c r="B55" s="1278"/>
      <c r="C55" s="141"/>
      <c r="D55" s="1162" t="s">
        <v>18</v>
      </c>
      <c r="E55" s="1277"/>
      <c r="F55" s="1277"/>
      <c r="G55" s="1277"/>
      <c r="H55" s="1277"/>
      <c r="I55" s="1277"/>
      <c r="J55" s="1276"/>
      <c r="K55" s="1278"/>
      <c r="L55" s="1089"/>
      <c r="M55" s="1089"/>
      <c r="N55" s="1089"/>
      <c r="O55" s="1089"/>
      <c r="P55" s="1089"/>
      <c r="Q55" s="1089"/>
      <c r="R55" s="1089"/>
      <c r="S55" s="1089"/>
      <c r="T55" s="1089"/>
      <c r="U55" s="1089"/>
      <c r="V55" s="1089"/>
      <c r="W55" s="1089"/>
      <c r="X55" s="1089"/>
      <c r="Y55" s="1089"/>
      <c r="Z55" s="1089"/>
    </row>
    <row r="56" spans="1:26" ht="14.25" customHeight="1">
      <c r="A56" s="1278"/>
      <c r="B56" s="1278"/>
      <c r="C56" s="141"/>
      <c r="D56" s="1164" t="s">
        <v>65</v>
      </c>
      <c r="E56" s="1277"/>
      <c r="F56" s="1277"/>
      <c r="G56" s="1277"/>
      <c r="H56" s="1277"/>
      <c r="I56" s="1277"/>
      <c r="J56" s="1276"/>
      <c r="K56" s="1278"/>
      <c r="L56" s="1089"/>
      <c r="M56" s="1089"/>
      <c r="N56" s="1089"/>
      <c r="O56" s="1089"/>
      <c r="P56" s="1089"/>
      <c r="Q56" s="1089"/>
      <c r="R56" s="1089"/>
      <c r="S56" s="1089"/>
      <c r="T56" s="1089"/>
      <c r="U56" s="1089"/>
      <c r="V56" s="1089"/>
      <c r="W56" s="1089"/>
      <c r="X56" s="1089"/>
      <c r="Y56" s="1089"/>
      <c r="Z56" s="1089"/>
    </row>
    <row r="57" spans="1:26" ht="14.25" customHeight="1">
      <c r="A57" s="1278"/>
      <c r="B57" s="1279"/>
      <c r="C57" s="308"/>
      <c r="D57" s="308"/>
      <c r="E57" s="308"/>
      <c r="F57" s="308"/>
      <c r="G57" s="308"/>
      <c r="H57" s="308"/>
      <c r="I57" s="308"/>
      <c r="J57" s="308"/>
      <c r="K57" s="1278"/>
      <c r="L57" s="1089"/>
      <c r="M57" s="1089"/>
      <c r="N57" s="1089"/>
      <c r="O57" s="1089"/>
      <c r="P57" s="1089"/>
      <c r="Q57" s="1089"/>
      <c r="R57" s="1089"/>
      <c r="S57" s="1089"/>
      <c r="T57" s="1089"/>
      <c r="U57" s="1089"/>
      <c r="V57" s="1089"/>
      <c r="W57" s="1089"/>
      <c r="X57" s="1089"/>
      <c r="Y57" s="1089"/>
      <c r="Z57" s="1089"/>
    </row>
    <row r="58" spans="1:26" ht="14.25" customHeight="1">
      <c r="A58" s="1278"/>
      <c r="B58" s="106" t="s">
        <v>67</v>
      </c>
      <c r="C58" s="196"/>
      <c r="D58" s="108" t="s">
        <v>10</v>
      </c>
      <c r="E58" s="108" t="s">
        <v>353</v>
      </c>
      <c r="F58" s="108" t="s">
        <v>354</v>
      </c>
      <c r="G58" s="108" t="s">
        <v>355</v>
      </c>
      <c r="H58" s="108" t="s">
        <v>356</v>
      </c>
      <c r="I58" s="108" t="s">
        <v>357</v>
      </c>
      <c r="J58" s="108" t="s">
        <v>358</v>
      </c>
      <c r="K58" s="1278"/>
      <c r="L58" s="1089"/>
      <c r="M58" s="1089"/>
      <c r="N58" s="1089"/>
      <c r="O58" s="1089"/>
      <c r="P58" s="1089"/>
      <c r="Q58" s="1089"/>
      <c r="R58" s="1089"/>
      <c r="S58" s="1089"/>
      <c r="T58" s="1089"/>
      <c r="U58" s="1089"/>
      <c r="V58" s="1089"/>
      <c r="W58" s="1089"/>
      <c r="X58" s="1089"/>
      <c r="Y58" s="1089"/>
      <c r="Z58" s="1089"/>
    </row>
    <row r="59" spans="1:26" ht="14.25" customHeight="1">
      <c r="A59" s="1278"/>
      <c r="B59" s="1224" t="s">
        <v>589</v>
      </c>
      <c r="C59" s="141" t="s">
        <v>590</v>
      </c>
      <c r="D59" s="308" t="s">
        <v>167</v>
      </c>
      <c r="E59" s="141" t="s">
        <v>167</v>
      </c>
      <c r="F59" s="141" t="s">
        <v>167</v>
      </c>
      <c r="G59" s="253" t="s">
        <v>591</v>
      </c>
      <c r="H59" s="254">
        <v>2000000</v>
      </c>
      <c r="I59" s="254">
        <v>3000000</v>
      </c>
      <c r="J59" s="254">
        <f>J61+J66</f>
        <v>7500000</v>
      </c>
      <c r="K59" s="1278"/>
      <c r="L59" s="1089"/>
      <c r="M59" s="1089"/>
      <c r="N59" s="1089"/>
      <c r="O59" s="1089"/>
      <c r="P59" s="1089"/>
      <c r="Q59" s="1089"/>
      <c r="R59" s="1089"/>
      <c r="S59" s="1089"/>
      <c r="T59" s="1089"/>
      <c r="U59" s="1089"/>
      <c r="V59" s="1089"/>
      <c r="W59" s="1089"/>
      <c r="X59" s="1089"/>
      <c r="Y59" s="1089"/>
      <c r="Z59" s="1089"/>
    </row>
    <row r="60" spans="1:26" ht="25.5" customHeight="1">
      <c r="A60" s="1278"/>
      <c r="B60" s="1285"/>
      <c r="C60" s="744" t="s">
        <v>1152</v>
      </c>
      <c r="D60" s="744" t="s">
        <v>167</v>
      </c>
      <c r="E60" s="745">
        <f>E62</f>
        <v>314476</v>
      </c>
      <c r="F60" s="746">
        <f t="shared" ref="F60:I60" si="1">F62+F63+F64</f>
        <v>3040885.4960317463</v>
      </c>
      <c r="G60" s="746">
        <f t="shared" si="1"/>
        <v>6837040.4960317463</v>
      </c>
      <c r="H60" s="746">
        <f t="shared" si="1"/>
        <v>8148113.4960317463</v>
      </c>
      <c r="I60" s="746">
        <f t="shared" si="1"/>
        <v>14116077</v>
      </c>
      <c r="J60" s="115"/>
      <c r="K60" s="1278"/>
      <c r="L60" s="1089"/>
      <c r="M60" s="1089"/>
      <c r="N60" s="1089"/>
      <c r="O60" s="1089"/>
      <c r="P60" s="1089"/>
      <c r="Q60" s="1089"/>
      <c r="R60" s="1089"/>
      <c r="S60" s="1089"/>
      <c r="T60" s="1089"/>
      <c r="U60" s="1089"/>
      <c r="V60" s="1089"/>
      <c r="W60" s="1089"/>
      <c r="X60" s="1089"/>
      <c r="Y60" s="1089"/>
      <c r="Z60" s="1089"/>
    </row>
    <row r="61" spans="1:26" ht="21" customHeight="1">
      <c r="A61" s="1278"/>
      <c r="B61" s="1285"/>
      <c r="C61" s="747" t="s">
        <v>1153</v>
      </c>
      <c r="D61" s="748" t="s">
        <v>167</v>
      </c>
      <c r="E61" s="747" t="s">
        <v>167</v>
      </c>
      <c r="F61" s="747" t="s">
        <v>167</v>
      </c>
      <c r="G61" s="749">
        <v>480000</v>
      </c>
      <c r="H61" s="749">
        <v>2000000</v>
      </c>
      <c r="I61" s="749">
        <v>2750000</v>
      </c>
      <c r="J61" s="254">
        <v>3500000</v>
      </c>
      <c r="K61" s="1278"/>
      <c r="L61" s="1089"/>
      <c r="M61" s="1089"/>
      <c r="N61" s="1089"/>
      <c r="O61" s="1089"/>
      <c r="P61" s="1089"/>
      <c r="Q61" s="1089"/>
      <c r="R61" s="1089"/>
      <c r="S61" s="1089"/>
      <c r="T61" s="1089"/>
      <c r="U61" s="1089"/>
      <c r="V61" s="1089"/>
      <c r="W61" s="1089"/>
      <c r="X61" s="1089"/>
      <c r="Y61" s="1089"/>
      <c r="Z61" s="1089"/>
    </row>
    <row r="62" spans="1:26" ht="14.25" customHeight="1">
      <c r="A62" s="1278"/>
      <c r="B62" s="1285"/>
      <c r="C62" s="1099" t="s">
        <v>594</v>
      </c>
      <c r="D62" s="748"/>
      <c r="E62" s="750">
        <v>314476</v>
      </c>
      <c r="F62" s="750">
        <v>332221</v>
      </c>
      <c r="G62" s="751">
        <v>1942206</v>
      </c>
      <c r="H62" s="751">
        <v>2098664</v>
      </c>
      <c r="I62" s="751">
        <v>6925364</v>
      </c>
      <c r="J62" s="254"/>
      <c r="K62" s="1278"/>
      <c r="L62" s="1089"/>
      <c r="M62" s="1089"/>
      <c r="N62" s="1089"/>
      <c r="O62" s="1089"/>
      <c r="P62" s="1089"/>
      <c r="Q62" s="1089"/>
      <c r="R62" s="1089"/>
      <c r="S62" s="1089"/>
      <c r="T62" s="1089"/>
      <c r="U62" s="1089"/>
      <c r="V62" s="1089"/>
      <c r="W62" s="1089"/>
      <c r="X62" s="1089"/>
      <c r="Y62" s="1089"/>
      <c r="Z62" s="1089"/>
    </row>
    <row r="63" spans="1:26" ht="24" customHeight="1">
      <c r="A63" s="1278"/>
      <c r="B63" s="1285"/>
      <c r="C63" s="752" t="s">
        <v>1154</v>
      </c>
      <c r="D63" s="738" t="s">
        <v>167</v>
      </c>
      <c r="E63" s="738" t="s">
        <v>167</v>
      </c>
      <c r="F63" s="753">
        <f>42800+50000+232142</f>
        <v>324942</v>
      </c>
      <c r="G63" s="754">
        <v>1818319</v>
      </c>
      <c r="H63" s="755">
        <v>2370819</v>
      </c>
      <c r="I63" s="756">
        <v>2603232</v>
      </c>
      <c r="J63" s="757"/>
      <c r="K63" s="1278"/>
      <c r="L63" s="1089"/>
      <c r="M63" s="1089"/>
      <c r="N63" s="1089"/>
      <c r="O63" s="1089"/>
      <c r="P63" s="1089"/>
      <c r="Q63" s="1089"/>
      <c r="R63" s="1089"/>
      <c r="S63" s="1089"/>
      <c r="T63" s="1089"/>
      <c r="U63" s="1089"/>
      <c r="V63" s="1089"/>
      <c r="W63" s="1089"/>
      <c r="X63" s="1089"/>
      <c r="Y63" s="1089"/>
      <c r="Z63" s="1089"/>
    </row>
    <row r="64" spans="1:26" ht="24" customHeight="1">
      <c r="A64" s="1278"/>
      <c r="B64" s="1285"/>
      <c r="C64" s="758" t="s">
        <v>1155</v>
      </c>
      <c r="D64" s="759" t="s">
        <v>167</v>
      </c>
      <c r="E64" s="738" t="s">
        <v>167</v>
      </c>
      <c r="F64" s="753">
        <v>2383722.4960317463</v>
      </c>
      <c r="G64" s="756">
        <v>3076515.4960317463</v>
      </c>
      <c r="H64" s="755">
        <v>3678630.4960317463</v>
      </c>
      <c r="I64" s="756">
        <v>4587481</v>
      </c>
      <c r="J64" s="162"/>
      <c r="K64" s="1278"/>
      <c r="L64" s="1089"/>
      <c r="M64" s="1089"/>
      <c r="N64" s="1089"/>
      <c r="O64" s="1089"/>
      <c r="P64" s="1089"/>
      <c r="Q64" s="1089"/>
      <c r="R64" s="1089"/>
      <c r="S64" s="1089"/>
      <c r="T64" s="1089"/>
      <c r="U64" s="1089"/>
      <c r="V64" s="1089"/>
      <c r="W64" s="1089"/>
      <c r="X64" s="1089"/>
      <c r="Y64" s="1089"/>
      <c r="Z64" s="1089"/>
    </row>
    <row r="65" spans="1:26" ht="38.25" customHeight="1">
      <c r="A65" s="1278"/>
      <c r="B65" s="1285"/>
      <c r="C65" s="760" t="s">
        <v>1156</v>
      </c>
      <c r="D65" s="744" t="s">
        <v>167</v>
      </c>
      <c r="E65" s="744" t="s">
        <v>167</v>
      </c>
      <c r="F65" s="761">
        <f t="shared" ref="F65:I65" si="2">F63+F64</f>
        <v>2708664.4960317463</v>
      </c>
      <c r="G65" s="761">
        <f t="shared" si="2"/>
        <v>4894834.4960317463</v>
      </c>
      <c r="H65" s="761">
        <f t="shared" si="2"/>
        <v>6049449.4960317463</v>
      </c>
      <c r="I65" s="761">
        <f t="shared" si="2"/>
        <v>7190713</v>
      </c>
      <c r="J65" s="139"/>
      <c r="K65" s="1278"/>
      <c r="L65" s="1089"/>
      <c r="M65" s="1089"/>
      <c r="N65" s="1089"/>
      <c r="O65" s="1089"/>
      <c r="P65" s="1089"/>
      <c r="Q65" s="1089"/>
      <c r="R65" s="1089"/>
      <c r="S65" s="1089"/>
      <c r="T65" s="1089"/>
      <c r="U65" s="1089"/>
      <c r="V65" s="1089"/>
      <c r="W65" s="1089"/>
      <c r="X65" s="1089"/>
      <c r="Y65" s="1089"/>
      <c r="Z65" s="1089"/>
    </row>
    <row r="66" spans="1:26" ht="14.25" customHeight="1">
      <c r="A66" s="1278"/>
      <c r="B66" s="1285"/>
      <c r="C66" s="141" t="s">
        <v>770</v>
      </c>
      <c r="D66" s="308" t="s">
        <v>167</v>
      </c>
      <c r="E66" s="141" t="s">
        <v>167</v>
      </c>
      <c r="F66" s="141" t="s">
        <v>167</v>
      </c>
      <c r="G66" s="254">
        <v>500000</v>
      </c>
      <c r="H66" s="253" t="s">
        <v>167</v>
      </c>
      <c r="I66" s="253" t="s">
        <v>167</v>
      </c>
      <c r="J66" s="725">
        <v>4000000</v>
      </c>
      <c r="K66" s="1278"/>
      <c r="L66" s="1089"/>
      <c r="M66" s="1089"/>
      <c r="N66" s="1089"/>
      <c r="O66" s="1089"/>
      <c r="P66" s="1089"/>
      <c r="Q66" s="1089"/>
      <c r="R66" s="1089"/>
      <c r="S66" s="1089"/>
      <c r="T66" s="1089"/>
      <c r="U66" s="1089"/>
      <c r="V66" s="1089"/>
      <c r="W66" s="1089"/>
      <c r="X66" s="1089"/>
      <c r="Y66" s="1089"/>
      <c r="Z66" s="1089"/>
    </row>
    <row r="67" spans="1:26" ht="14.25" customHeight="1">
      <c r="A67" s="1278"/>
      <c r="B67" s="1285"/>
      <c r="C67" s="176" t="s">
        <v>17</v>
      </c>
      <c r="D67" s="176" t="s">
        <v>167</v>
      </c>
      <c r="E67" s="215">
        <v>314476</v>
      </c>
      <c r="F67" s="215">
        <v>332221</v>
      </c>
      <c r="G67" s="215">
        <v>1942206</v>
      </c>
      <c r="H67" s="215">
        <v>2098664</v>
      </c>
      <c r="I67" s="215">
        <v>6925364</v>
      </c>
      <c r="J67" s="176"/>
      <c r="K67" s="1278"/>
      <c r="L67" s="1089"/>
      <c r="M67" s="1089"/>
      <c r="N67" s="1089"/>
      <c r="O67" s="1089"/>
      <c r="P67" s="1089"/>
      <c r="Q67" s="1089"/>
      <c r="R67" s="1089"/>
      <c r="S67" s="1089"/>
      <c r="T67" s="1089"/>
      <c r="U67" s="1089"/>
      <c r="V67" s="1089"/>
      <c r="W67" s="1089"/>
      <c r="X67" s="1089"/>
      <c r="Y67" s="1089"/>
      <c r="Z67" s="1089"/>
    </row>
    <row r="68" spans="1:26" ht="16.5" customHeight="1">
      <c r="A68" s="1278"/>
      <c r="B68" s="1285"/>
      <c r="C68" s="141"/>
      <c r="D68" s="1162" t="s">
        <v>18</v>
      </c>
      <c r="E68" s="1277"/>
      <c r="F68" s="1277"/>
      <c r="G68" s="1277"/>
      <c r="H68" s="1277"/>
      <c r="I68" s="1277"/>
      <c r="J68" s="1276"/>
      <c r="K68" s="1278"/>
      <c r="L68" s="1089"/>
      <c r="M68" s="1089"/>
      <c r="N68" s="1089"/>
      <c r="O68" s="1089"/>
      <c r="P68" s="1089"/>
      <c r="Q68" s="1089"/>
      <c r="R68" s="1089"/>
      <c r="S68" s="1089"/>
      <c r="T68" s="1089"/>
      <c r="U68" s="1089"/>
      <c r="V68" s="1089"/>
      <c r="W68" s="1089"/>
      <c r="X68" s="1089"/>
      <c r="Y68" s="1089"/>
      <c r="Z68" s="1089"/>
    </row>
    <row r="69" spans="1:26" ht="28.5" customHeight="1">
      <c r="A69" s="1278"/>
      <c r="B69" s="1287"/>
      <c r="C69" s="141"/>
      <c r="D69" s="1175" t="s">
        <v>72</v>
      </c>
      <c r="E69" s="1277"/>
      <c r="F69" s="1277"/>
      <c r="G69" s="1277"/>
      <c r="H69" s="1277"/>
      <c r="I69" s="1276"/>
      <c r="J69" s="308"/>
      <c r="K69" s="1278"/>
      <c r="L69" s="1089"/>
      <c r="M69" s="1089"/>
      <c r="N69" s="1089"/>
      <c r="O69" s="1089"/>
      <c r="P69" s="1089"/>
      <c r="Q69" s="1089"/>
      <c r="R69" s="1089"/>
      <c r="S69" s="1089"/>
      <c r="T69" s="1089"/>
      <c r="U69" s="1089"/>
      <c r="V69" s="1089"/>
      <c r="W69" s="1089"/>
      <c r="X69" s="1089"/>
      <c r="Y69" s="1089"/>
      <c r="Z69" s="1089"/>
    </row>
    <row r="70" spans="1:26" ht="14.25" customHeight="1">
      <c r="A70" s="1278"/>
      <c r="B70" s="106" t="s">
        <v>73</v>
      </c>
      <c r="C70" s="196"/>
      <c r="D70" s="108" t="s">
        <v>10</v>
      </c>
      <c r="E70" s="108" t="s">
        <v>353</v>
      </c>
      <c r="F70" s="108" t="s">
        <v>354</v>
      </c>
      <c r="G70" s="108" t="s">
        <v>355</v>
      </c>
      <c r="H70" s="108" t="s">
        <v>356</v>
      </c>
      <c r="I70" s="108" t="s">
        <v>357</v>
      </c>
      <c r="J70" s="108" t="s">
        <v>358</v>
      </c>
      <c r="K70" s="1278"/>
      <c r="L70" s="1089"/>
      <c r="M70" s="1089"/>
      <c r="N70" s="1089"/>
      <c r="O70" s="1089"/>
      <c r="P70" s="1089"/>
      <c r="Q70" s="1089"/>
      <c r="R70" s="1089"/>
      <c r="S70" s="1089"/>
      <c r="T70" s="1089"/>
      <c r="U70" s="1089"/>
      <c r="V70" s="1089"/>
      <c r="W70" s="1089"/>
      <c r="X70" s="1089"/>
      <c r="Y70" s="1089"/>
      <c r="Z70" s="1089"/>
    </row>
    <row r="71" spans="1:26" ht="14.25" customHeight="1">
      <c r="A71" s="1278"/>
      <c r="B71" s="1183" t="s">
        <v>620</v>
      </c>
      <c r="C71" s="141" t="s">
        <v>27</v>
      </c>
      <c r="D71" s="308" t="s">
        <v>167</v>
      </c>
      <c r="E71" s="253">
        <f>E73+E75+E77+E79</f>
        <v>1</v>
      </c>
      <c r="F71" s="253">
        <f>F73+F79+F77</f>
        <v>5</v>
      </c>
      <c r="G71" s="309">
        <f>G79+G77+G75+G73</f>
        <v>11</v>
      </c>
      <c r="H71" s="725">
        <f>H79+H75+H73</f>
        <v>13</v>
      </c>
      <c r="I71" s="253">
        <f>I79+I73+I75</f>
        <v>18</v>
      </c>
      <c r="J71" s="725">
        <f>J75+J73+J79</f>
        <v>21</v>
      </c>
      <c r="K71" s="1278"/>
      <c r="L71" s="1089"/>
      <c r="M71" s="1089"/>
      <c r="N71" s="1089"/>
      <c r="O71" s="1089"/>
      <c r="P71" s="1089"/>
      <c r="Q71" s="1089"/>
      <c r="R71" s="1089"/>
      <c r="S71" s="1089"/>
      <c r="T71" s="1089"/>
      <c r="U71" s="1089"/>
      <c r="V71" s="1089"/>
      <c r="W71" s="1089"/>
      <c r="X71" s="1089"/>
      <c r="Y71" s="1089"/>
      <c r="Z71" s="1089"/>
    </row>
    <row r="72" spans="1:26" ht="14.25" customHeight="1">
      <c r="A72" s="1278"/>
      <c r="B72" s="1278"/>
      <c r="C72" s="201" t="s">
        <v>36</v>
      </c>
      <c r="D72" s="201" t="s">
        <v>167</v>
      </c>
      <c r="E72" s="306">
        <v>0</v>
      </c>
      <c r="F72" s="162">
        <f t="shared" ref="F72:G72" si="3">F74+F76+F80</f>
        <v>4</v>
      </c>
      <c r="G72" s="162">
        <f t="shared" si="3"/>
        <v>15</v>
      </c>
      <c r="H72" s="162">
        <v>26</v>
      </c>
      <c r="I72" s="162">
        <f>I74+I76+I80</f>
        <v>29</v>
      </c>
      <c r="J72" s="162"/>
      <c r="K72" s="1278"/>
      <c r="L72" s="1089"/>
      <c r="M72" s="1089"/>
      <c r="N72" s="1089"/>
      <c r="O72" s="1089"/>
      <c r="P72" s="1089"/>
      <c r="Q72" s="1089"/>
      <c r="R72" s="1089"/>
      <c r="S72" s="1089"/>
      <c r="T72" s="1089"/>
      <c r="U72" s="1089"/>
      <c r="V72" s="1089"/>
      <c r="W72" s="1089"/>
      <c r="X72" s="1089"/>
      <c r="Y72" s="1089"/>
      <c r="Z72" s="1089"/>
    </row>
    <row r="73" spans="1:26" ht="14.25" customHeight="1">
      <c r="A73" s="1278"/>
      <c r="B73" s="1278"/>
      <c r="C73" s="141" t="s">
        <v>1153</v>
      </c>
      <c r="D73" s="308" t="s">
        <v>167</v>
      </c>
      <c r="E73" s="308">
        <v>0</v>
      </c>
      <c r="F73" s="253">
        <v>0</v>
      </c>
      <c r="G73" s="309">
        <v>1</v>
      </c>
      <c r="H73" s="253">
        <v>1</v>
      </c>
      <c r="I73" s="253">
        <v>1</v>
      </c>
      <c r="J73" s="253">
        <v>1</v>
      </c>
      <c r="K73" s="1278"/>
      <c r="L73" s="1089"/>
      <c r="M73" s="1089"/>
      <c r="N73" s="1089"/>
      <c r="O73" s="1089"/>
      <c r="P73" s="1089"/>
      <c r="Q73" s="1089"/>
      <c r="R73" s="1089"/>
      <c r="S73" s="1089"/>
      <c r="T73" s="1089"/>
      <c r="U73" s="1089"/>
      <c r="V73" s="1089"/>
      <c r="W73" s="1089"/>
      <c r="X73" s="1089"/>
      <c r="Y73" s="1089"/>
      <c r="Z73" s="1089"/>
    </row>
    <row r="74" spans="1:26" ht="14.25" customHeight="1">
      <c r="A74" s="1278"/>
      <c r="B74" s="1278"/>
      <c r="C74" s="201" t="s">
        <v>363</v>
      </c>
      <c r="D74" s="201" t="s">
        <v>167</v>
      </c>
      <c r="E74" s="306">
        <v>0</v>
      </c>
      <c r="F74" s="162">
        <v>1</v>
      </c>
      <c r="G74" s="162">
        <v>1</v>
      </c>
      <c r="H74" s="162">
        <v>1</v>
      </c>
      <c r="I74" s="162">
        <v>1</v>
      </c>
      <c r="J74" s="162">
        <v>1</v>
      </c>
      <c r="K74" s="1278"/>
      <c r="L74" s="1089"/>
      <c r="M74" s="1089"/>
      <c r="N74" s="1089"/>
      <c r="O74" s="1089"/>
      <c r="P74" s="1089"/>
      <c r="Q74" s="1089"/>
      <c r="R74" s="1089"/>
      <c r="S74" s="1089"/>
      <c r="T74" s="1089"/>
      <c r="U74" s="1089"/>
      <c r="V74" s="1089"/>
      <c r="W74" s="1089"/>
      <c r="X74" s="1089"/>
      <c r="Y74" s="1089"/>
      <c r="Z74" s="1089"/>
    </row>
    <row r="75" spans="1:26" ht="14.25" customHeight="1">
      <c r="A75" s="1278"/>
      <c r="B75" s="1278"/>
      <c r="C75" s="141" t="s">
        <v>770</v>
      </c>
      <c r="D75" s="308" t="s">
        <v>167</v>
      </c>
      <c r="E75" s="308">
        <v>0</v>
      </c>
      <c r="F75" s="308">
        <v>0</v>
      </c>
      <c r="G75" s="313">
        <v>3</v>
      </c>
      <c r="H75" s="314">
        <v>4</v>
      </c>
      <c r="I75" s="308">
        <v>4</v>
      </c>
      <c r="J75" s="725">
        <v>5</v>
      </c>
      <c r="K75" s="1278"/>
      <c r="L75" s="1089"/>
      <c r="M75" s="1089"/>
      <c r="N75" s="1089"/>
      <c r="O75" s="1089"/>
      <c r="P75" s="1089"/>
      <c r="Q75" s="1089"/>
      <c r="R75" s="1089"/>
      <c r="S75" s="1089"/>
      <c r="T75" s="1089"/>
      <c r="U75" s="1089"/>
      <c r="V75" s="1089"/>
      <c r="W75" s="1089"/>
      <c r="X75" s="1089"/>
      <c r="Y75" s="1089"/>
      <c r="Z75" s="1089"/>
    </row>
    <row r="76" spans="1:26" ht="14.25" customHeight="1">
      <c r="A76" s="1278"/>
      <c r="B76" s="1278"/>
      <c r="C76" s="317" t="s">
        <v>17</v>
      </c>
      <c r="D76" s="317" t="s">
        <v>167</v>
      </c>
      <c r="E76" s="317">
        <v>0</v>
      </c>
      <c r="F76" s="317">
        <v>0</v>
      </c>
      <c r="G76" s="317">
        <v>4</v>
      </c>
      <c r="H76" s="317">
        <v>5</v>
      </c>
      <c r="I76" s="317">
        <v>8</v>
      </c>
      <c r="J76" s="317"/>
      <c r="K76" s="1278"/>
      <c r="L76" s="1089"/>
      <c r="M76" s="1089"/>
      <c r="N76" s="1089"/>
      <c r="O76" s="1089"/>
      <c r="P76" s="1089"/>
      <c r="Q76" s="1089"/>
      <c r="R76" s="1089"/>
      <c r="S76" s="1089"/>
      <c r="T76" s="1089"/>
      <c r="U76" s="1089"/>
      <c r="V76" s="1089"/>
      <c r="W76" s="1089"/>
      <c r="X76" s="1089"/>
      <c r="Y76" s="1089"/>
      <c r="Z76" s="1089"/>
    </row>
    <row r="77" spans="1:26" ht="14.25" customHeight="1">
      <c r="A77" s="1278"/>
      <c r="B77" s="1278"/>
      <c r="C77" s="141" t="s">
        <v>34</v>
      </c>
      <c r="D77" s="308" t="s">
        <v>167</v>
      </c>
      <c r="E77" s="308">
        <v>1</v>
      </c>
      <c r="F77" s="308">
        <v>2</v>
      </c>
      <c r="G77" s="308">
        <v>2</v>
      </c>
      <c r="H77" s="322"/>
      <c r="I77" s="322"/>
      <c r="J77" s="322"/>
      <c r="K77" s="1278"/>
      <c r="L77" s="1089"/>
      <c r="M77" s="1089"/>
      <c r="N77" s="1089"/>
      <c r="O77" s="1089"/>
      <c r="P77" s="1089"/>
      <c r="Q77" s="1089"/>
      <c r="R77" s="1089"/>
      <c r="S77" s="1089"/>
      <c r="T77" s="1089"/>
      <c r="U77" s="1089"/>
      <c r="V77" s="1089"/>
      <c r="W77" s="1089"/>
      <c r="X77" s="1089"/>
      <c r="Y77" s="1089"/>
      <c r="Z77" s="1089"/>
    </row>
    <row r="78" spans="1:26" ht="124.5" customHeight="1">
      <c r="A78" s="1278"/>
      <c r="B78" s="1278"/>
      <c r="C78" s="201" t="s">
        <v>43</v>
      </c>
      <c r="D78" s="201" t="s">
        <v>167</v>
      </c>
      <c r="E78" s="201" t="s">
        <v>78</v>
      </c>
      <c r="F78" s="201" t="s">
        <v>79</v>
      </c>
      <c r="G78" s="310">
        <v>0</v>
      </c>
      <c r="H78" s="325"/>
      <c r="I78" s="325"/>
      <c r="J78" s="325"/>
      <c r="K78" s="1278"/>
      <c r="L78" s="1089"/>
      <c r="M78" s="1089"/>
      <c r="N78" s="1089"/>
      <c r="O78" s="1089"/>
      <c r="P78" s="1089"/>
      <c r="Q78" s="1089"/>
      <c r="R78" s="1089"/>
      <c r="S78" s="1089"/>
      <c r="T78" s="1089"/>
      <c r="U78" s="1089"/>
      <c r="V78" s="1089"/>
      <c r="W78" s="1089"/>
      <c r="X78" s="1089"/>
      <c r="Y78" s="1089"/>
      <c r="Z78" s="1089"/>
    </row>
    <row r="79" spans="1:26" ht="14.25" customHeight="1">
      <c r="A79" s="1278"/>
      <c r="B79" s="1278"/>
      <c r="C79" s="141" t="s">
        <v>626</v>
      </c>
      <c r="D79" s="308" t="s">
        <v>167</v>
      </c>
      <c r="E79" s="253">
        <v>0</v>
      </c>
      <c r="F79" s="326">
        <v>3</v>
      </c>
      <c r="G79" s="326">
        <v>5</v>
      </c>
      <c r="H79" s="326">
        <v>8</v>
      </c>
      <c r="I79" s="253">
        <v>13</v>
      </c>
      <c r="J79" s="310">
        <v>15</v>
      </c>
      <c r="K79" s="1278"/>
      <c r="L79" s="1089"/>
      <c r="M79" s="1089"/>
      <c r="N79" s="1089"/>
      <c r="O79" s="1089"/>
      <c r="P79" s="1089"/>
      <c r="Q79" s="1089"/>
      <c r="R79" s="1089"/>
      <c r="S79" s="1089"/>
      <c r="T79" s="1089"/>
      <c r="U79" s="1089"/>
      <c r="V79" s="1089"/>
      <c r="W79" s="1089"/>
      <c r="X79" s="1089"/>
      <c r="Y79" s="1089"/>
      <c r="Z79" s="1089"/>
    </row>
    <row r="80" spans="1:26" ht="14.25" customHeight="1">
      <c r="A80" s="1278"/>
      <c r="B80" s="1278"/>
      <c r="C80" s="201" t="s">
        <v>627</v>
      </c>
      <c r="D80" s="201" t="s">
        <v>167</v>
      </c>
      <c r="E80" s="328">
        <v>0</v>
      </c>
      <c r="F80" s="328">
        <v>3</v>
      </c>
      <c r="G80" s="328">
        <v>10</v>
      </c>
      <c r="H80" s="328">
        <v>20</v>
      </c>
      <c r="I80" s="328">
        <v>20</v>
      </c>
      <c r="J80" s="201"/>
      <c r="K80" s="1278"/>
      <c r="L80" s="1089"/>
      <c r="M80" s="1089"/>
      <c r="N80" s="1089"/>
      <c r="O80" s="1089"/>
      <c r="P80" s="1089"/>
      <c r="Q80" s="1089"/>
      <c r="R80" s="1089"/>
      <c r="S80" s="1089"/>
      <c r="T80" s="1089"/>
      <c r="U80" s="1089"/>
      <c r="V80" s="1089"/>
      <c r="W80" s="1089"/>
      <c r="X80" s="1089"/>
      <c r="Y80" s="1089"/>
      <c r="Z80" s="1089"/>
    </row>
    <row r="81" spans="1:26" ht="14.25" customHeight="1">
      <c r="A81" s="1278"/>
      <c r="B81" s="1278"/>
      <c r="C81" s="141"/>
      <c r="D81" s="1162" t="s">
        <v>18</v>
      </c>
      <c r="E81" s="1277"/>
      <c r="F81" s="1277"/>
      <c r="G81" s="1277"/>
      <c r="H81" s="1277"/>
      <c r="I81" s="1277"/>
      <c r="J81" s="1276"/>
      <c r="K81" s="1278"/>
      <c r="L81" s="1089"/>
      <c r="M81" s="1089"/>
      <c r="N81" s="1089"/>
      <c r="O81" s="1089"/>
      <c r="P81" s="1089"/>
      <c r="Q81" s="1089"/>
      <c r="R81" s="1089"/>
      <c r="S81" s="1089"/>
      <c r="T81" s="1089"/>
      <c r="U81" s="1089"/>
      <c r="V81" s="1089"/>
      <c r="W81" s="1089"/>
      <c r="X81" s="1089"/>
      <c r="Y81" s="1089"/>
      <c r="Z81" s="1089"/>
    </row>
    <row r="82" spans="1:26" ht="36" customHeight="1">
      <c r="A82" s="1278"/>
      <c r="B82" s="1279"/>
      <c r="C82" s="308"/>
      <c r="D82" s="1164" t="s">
        <v>82</v>
      </c>
      <c r="E82" s="1277"/>
      <c r="F82" s="1277"/>
      <c r="G82" s="1277"/>
      <c r="H82" s="1277"/>
      <c r="I82" s="1277"/>
      <c r="J82" s="1276"/>
      <c r="K82" s="1279"/>
      <c r="L82" s="1089"/>
      <c r="M82" s="1089"/>
      <c r="N82" s="1089"/>
      <c r="O82" s="1089"/>
      <c r="P82" s="1089"/>
      <c r="Q82" s="1089"/>
      <c r="R82" s="1089"/>
      <c r="S82" s="1089"/>
      <c r="T82" s="1089"/>
      <c r="U82" s="1089"/>
      <c r="V82" s="1089"/>
      <c r="W82" s="1089"/>
      <c r="X82" s="1089"/>
      <c r="Y82" s="1089"/>
      <c r="Z82" s="1089"/>
    </row>
    <row r="83" spans="1:26" ht="14.25" customHeight="1">
      <c r="A83" s="1278"/>
      <c r="B83" s="1178" t="s">
        <v>83</v>
      </c>
      <c r="C83" s="329" t="s">
        <v>628</v>
      </c>
      <c r="D83" s="234" t="s">
        <v>84</v>
      </c>
      <c r="E83" s="234" t="s">
        <v>629</v>
      </c>
      <c r="F83" s="234" t="s">
        <v>85</v>
      </c>
      <c r="G83" s="234" t="s">
        <v>630</v>
      </c>
      <c r="H83" s="1179"/>
      <c r="I83" s="1283"/>
      <c r="J83" s="1284"/>
      <c r="K83" s="308"/>
      <c r="L83" s="1089"/>
      <c r="M83" s="1089"/>
      <c r="N83" s="1089"/>
      <c r="O83" s="1089"/>
      <c r="P83" s="1089"/>
      <c r="Q83" s="1089"/>
      <c r="R83" s="1089"/>
      <c r="S83" s="1089"/>
      <c r="T83" s="1089"/>
      <c r="U83" s="1089"/>
      <c r="V83" s="1089"/>
      <c r="W83" s="1089"/>
      <c r="X83" s="1089"/>
      <c r="Y83" s="1089"/>
      <c r="Z83" s="1089"/>
    </row>
    <row r="84" spans="1:26" ht="14.25" customHeight="1">
      <c r="A84" s="1278"/>
      <c r="B84" s="1279"/>
      <c r="C84" s="234"/>
      <c r="D84" s="234"/>
      <c r="E84" s="230"/>
      <c r="F84" s="230"/>
      <c r="G84" s="230"/>
      <c r="H84" s="1285"/>
      <c r="I84" s="1275"/>
      <c r="J84" s="1286"/>
      <c r="K84" s="308"/>
      <c r="L84" s="1089"/>
      <c r="M84" s="1089"/>
      <c r="N84" s="1089"/>
      <c r="O84" s="1089"/>
      <c r="P84" s="1089"/>
      <c r="Q84" s="1089"/>
      <c r="R84" s="1089"/>
      <c r="S84" s="1089"/>
      <c r="T84" s="1089"/>
      <c r="U84" s="1089"/>
      <c r="V84" s="1089"/>
      <c r="W84" s="1089"/>
      <c r="X84" s="1089"/>
      <c r="Y84" s="1089"/>
      <c r="Z84" s="1089"/>
    </row>
    <row r="85" spans="1:26" ht="14.25" customHeight="1">
      <c r="A85" s="1278"/>
      <c r="B85" s="1178" t="s">
        <v>87</v>
      </c>
      <c r="C85" s="329" t="s">
        <v>631</v>
      </c>
      <c r="D85" s="1230"/>
      <c r="E85" s="1283"/>
      <c r="F85" s="1283"/>
      <c r="G85" s="1284"/>
      <c r="H85" s="1285"/>
      <c r="I85" s="1275"/>
      <c r="J85" s="1286"/>
      <c r="K85" s="308"/>
      <c r="L85" s="1089"/>
      <c r="M85" s="1089"/>
      <c r="N85" s="1089"/>
      <c r="O85" s="1089"/>
      <c r="P85" s="1089"/>
      <c r="Q85" s="1089"/>
      <c r="R85" s="1089"/>
      <c r="S85" s="1089"/>
      <c r="T85" s="1089"/>
      <c r="U85" s="1089"/>
      <c r="V85" s="1089"/>
      <c r="W85" s="1089"/>
      <c r="X85" s="1089"/>
      <c r="Y85" s="1089"/>
      <c r="Z85" s="1089"/>
    </row>
    <row r="86" spans="1:26" ht="14.25" customHeight="1">
      <c r="A86" s="1278"/>
      <c r="B86" s="1279"/>
      <c r="C86" s="230"/>
      <c r="D86" s="1287"/>
      <c r="E86" s="1288"/>
      <c r="F86" s="1288"/>
      <c r="G86" s="1289"/>
      <c r="H86" s="1287"/>
      <c r="I86" s="1288"/>
      <c r="J86" s="1289"/>
      <c r="K86" s="308"/>
      <c r="L86" s="1089"/>
      <c r="M86" s="1089"/>
      <c r="N86" s="1089"/>
      <c r="O86" s="1089"/>
      <c r="P86" s="1089"/>
      <c r="Q86" s="1089"/>
      <c r="R86" s="1089"/>
      <c r="S86" s="1089"/>
      <c r="T86" s="1089"/>
      <c r="U86" s="1089"/>
      <c r="V86" s="1089"/>
      <c r="W86" s="1089"/>
      <c r="X86" s="1089"/>
      <c r="Y86" s="1089"/>
      <c r="Z86" s="1089"/>
    </row>
    <row r="87" spans="1:26" ht="14.25" customHeight="1">
      <c r="A87" s="1278"/>
      <c r="B87" s="332" t="s">
        <v>632</v>
      </c>
      <c r="C87" s="196"/>
      <c r="D87" s="108" t="s">
        <v>10</v>
      </c>
      <c r="E87" s="108" t="s">
        <v>353</v>
      </c>
      <c r="F87" s="108" t="s">
        <v>354</v>
      </c>
      <c r="G87" s="108" t="s">
        <v>355</v>
      </c>
      <c r="H87" s="108" t="s">
        <v>356</v>
      </c>
      <c r="I87" s="108" t="s">
        <v>357</v>
      </c>
      <c r="J87" s="108" t="s">
        <v>358</v>
      </c>
      <c r="K87" s="308"/>
      <c r="L87" s="1089"/>
      <c r="M87" s="1089"/>
      <c r="N87" s="1089"/>
      <c r="O87" s="1089"/>
      <c r="P87" s="1089"/>
      <c r="Q87" s="1089"/>
      <c r="R87" s="1089"/>
      <c r="S87" s="1089"/>
      <c r="T87" s="1089"/>
      <c r="U87" s="1089"/>
      <c r="V87" s="1089"/>
      <c r="W87" s="1089"/>
      <c r="X87" s="1089"/>
      <c r="Y87" s="1089"/>
      <c r="Z87" s="1089"/>
    </row>
    <row r="88" spans="1:26" ht="14.25" customHeight="1">
      <c r="A88" s="1278"/>
      <c r="B88" s="1165" t="s">
        <v>633</v>
      </c>
      <c r="C88" s="141" t="s">
        <v>27</v>
      </c>
      <c r="D88" s="253" t="s">
        <v>167</v>
      </c>
      <c r="E88" s="235" t="s">
        <v>634</v>
      </c>
      <c r="F88" s="230" t="s">
        <v>634</v>
      </c>
      <c r="G88" s="335" t="s">
        <v>634</v>
      </c>
      <c r="H88" s="336" t="s">
        <v>634</v>
      </c>
      <c r="I88" s="336" t="s">
        <v>634</v>
      </c>
      <c r="J88" s="336" t="s">
        <v>634</v>
      </c>
      <c r="K88" s="762"/>
      <c r="L88" s="1089"/>
      <c r="M88" s="1089"/>
      <c r="N88" s="1089"/>
      <c r="O88" s="1089"/>
      <c r="P88" s="1089"/>
      <c r="Q88" s="1089"/>
      <c r="R88" s="1089"/>
      <c r="S88" s="1089"/>
      <c r="T88" s="1089"/>
      <c r="U88" s="1089"/>
      <c r="V88" s="1089"/>
      <c r="W88" s="1089"/>
      <c r="X88" s="1089"/>
      <c r="Y88" s="1089"/>
      <c r="Z88" s="1089"/>
    </row>
    <row r="89" spans="1:26" ht="14.25" customHeight="1">
      <c r="A89" s="1278"/>
      <c r="B89" s="1278"/>
      <c r="C89" s="201" t="s">
        <v>36</v>
      </c>
      <c r="D89" s="162" t="s">
        <v>167</v>
      </c>
      <c r="E89" s="337"/>
      <c r="F89" s="337"/>
      <c r="G89" s="337"/>
      <c r="H89" s="337"/>
      <c r="I89" s="337"/>
      <c r="J89" s="337"/>
      <c r="K89" s="762"/>
      <c r="L89" s="1089"/>
      <c r="M89" s="1089"/>
      <c r="N89" s="1089"/>
      <c r="O89" s="1089"/>
      <c r="P89" s="1089"/>
      <c r="Q89" s="1089"/>
      <c r="R89" s="1089"/>
      <c r="S89" s="1089"/>
      <c r="T89" s="1089"/>
      <c r="U89" s="1089"/>
      <c r="V89" s="1089"/>
      <c r="W89" s="1089"/>
      <c r="X89" s="1089"/>
      <c r="Y89" s="1089"/>
      <c r="Z89" s="1089"/>
    </row>
    <row r="90" spans="1:26" ht="14.25" customHeight="1">
      <c r="A90" s="1278"/>
      <c r="B90" s="1278"/>
      <c r="C90" s="141" t="s">
        <v>556</v>
      </c>
      <c r="D90" s="253" t="s">
        <v>167</v>
      </c>
      <c r="E90" s="235" t="s">
        <v>634</v>
      </c>
      <c r="F90" s="230" t="s">
        <v>634</v>
      </c>
      <c r="G90" s="335" t="s">
        <v>634</v>
      </c>
      <c r="H90" s="336" t="s">
        <v>634</v>
      </c>
      <c r="I90" s="336" t="s">
        <v>634</v>
      </c>
      <c r="J90" s="336" t="s">
        <v>634</v>
      </c>
      <c r="K90" s="308"/>
      <c r="L90" s="1089"/>
      <c r="M90" s="1089"/>
      <c r="N90" s="1089"/>
      <c r="O90" s="1089"/>
      <c r="P90" s="1089"/>
      <c r="Q90" s="1089"/>
      <c r="R90" s="1089"/>
      <c r="S90" s="1089"/>
      <c r="T90" s="1089"/>
      <c r="U90" s="1089"/>
      <c r="V90" s="1089"/>
      <c r="W90" s="1089"/>
      <c r="X90" s="1089"/>
      <c r="Y90" s="1089"/>
      <c r="Z90" s="1089"/>
    </row>
    <row r="91" spans="1:26" ht="14.25" customHeight="1">
      <c r="A91" s="1278"/>
      <c r="B91" s="1278"/>
      <c r="C91" s="201" t="s">
        <v>363</v>
      </c>
      <c r="D91" s="162" t="s">
        <v>167</v>
      </c>
      <c r="E91" s="162"/>
      <c r="F91" s="162"/>
      <c r="G91" s="162"/>
      <c r="H91" s="115"/>
      <c r="I91" s="157" t="s">
        <v>1157</v>
      </c>
      <c r="J91" s="162"/>
      <c r="K91" s="308"/>
      <c r="L91" s="1089"/>
      <c r="M91" s="1089"/>
      <c r="N91" s="1089"/>
      <c r="O91" s="1089"/>
      <c r="P91" s="1089"/>
      <c r="Q91" s="1089"/>
      <c r="R91" s="1089"/>
      <c r="S91" s="1089"/>
      <c r="T91" s="1089"/>
      <c r="U91" s="1089"/>
      <c r="V91" s="1089"/>
      <c r="W91" s="1089"/>
      <c r="X91" s="1089"/>
      <c r="Y91" s="1089"/>
      <c r="Z91" s="1089"/>
    </row>
    <row r="92" spans="1:26" ht="30" customHeight="1">
      <c r="A92" s="1278"/>
      <c r="B92" s="1278"/>
      <c r="C92" s="201" t="s">
        <v>1158</v>
      </c>
      <c r="D92" s="763" t="s">
        <v>1159</v>
      </c>
      <c r="E92" s="162"/>
      <c r="F92" s="162"/>
      <c r="G92" s="162"/>
      <c r="H92" s="115"/>
      <c r="I92" s="116" t="s">
        <v>1160</v>
      </c>
      <c r="J92" s="162"/>
      <c r="K92" s="308"/>
      <c r="L92" s="1089"/>
      <c r="M92" s="1089"/>
      <c r="N92" s="1089"/>
      <c r="O92" s="1089"/>
      <c r="P92" s="1089"/>
      <c r="Q92" s="1089"/>
      <c r="R92" s="1089"/>
      <c r="S92" s="1089"/>
      <c r="T92" s="1089"/>
      <c r="U92" s="1089"/>
      <c r="V92" s="1089"/>
      <c r="W92" s="1089"/>
      <c r="X92" s="1089"/>
      <c r="Y92" s="1089"/>
      <c r="Z92" s="1089"/>
    </row>
    <row r="93" spans="1:26" ht="18" customHeight="1">
      <c r="A93" s="1278"/>
      <c r="B93" s="1278"/>
      <c r="C93" s="141" t="s">
        <v>75</v>
      </c>
      <c r="D93" s="253" t="s">
        <v>167</v>
      </c>
      <c r="E93" s="230" t="s">
        <v>634</v>
      </c>
      <c r="F93" s="230" t="s">
        <v>634</v>
      </c>
      <c r="G93" s="230" t="s">
        <v>634</v>
      </c>
      <c r="H93" s="230" t="s">
        <v>634</v>
      </c>
      <c r="I93" s="230" t="s">
        <v>634</v>
      </c>
      <c r="J93" s="230" t="s">
        <v>634</v>
      </c>
      <c r="K93" s="308"/>
      <c r="L93" s="1089"/>
      <c r="M93" s="1089"/>
      <c r="N93" s="1089"/>
      <c r="O93" s="1089"/>
      <c r="P93" s="1089"/>
      <c r="Q93" s="1089"/>
      <c r="R93" s="1089"/>
      <c r="S93" s="1089"/>
      <c r="T93" s="1089"/>
      <c r="U93" s="1089"/>
      <c r="V93" s="1089"/>
      <c r="W93" s="1089"/>
      <c r="X93" s="1089"/>
      <c r="Y93" s="1089"/>
      <c r="Z93" s="1089"/>
    </row>
    <row r="94" spans="1:26" ht="14.25" customHeight="1">
      <c r="A94" s="1278"/>
      <c r="B94" s="1278"/>
      <c r="C94" s="201" t="s">
        <v>17</v>
      </c>
      <c r="D94" s="162" t="s">
        <v>167</v>
      </c>
      <c r="E94" s="162"/>
      <c r="F94" s="162"/>
      <c r="G94" s="162"/>
      <c r="H94" s="162"/>
      <c r="I94" s="162"/>
      <c r="J94" s="162"/>
      <c r="K94" s="308"/>
      <c r="L94" s="1089"/>
      <c r="M94" s="1089"/>
      <c r="N94" s="1089"/>
      <c r="O94" s="1089"/>
      <c r="P94" s="1089"/>
      <c r="Q94" s="1089"/>
      <c r="R94" s="1089"/>
      <c r="S94" s="1089"/>
      <c r="T94" s="1089"/>
      <c r="U94" s="1089"/>
      <c r="V94" s="1089"/>
      <c r="W94" s="1089"/>
      <c r="X94" s="1089"/>
      <c r="Y94" s="1089"/>
      <c r="Z94" s="1089"/>
    </row>
    <row r="95" spans="1:26" ht="14.25" customHeight="1">
      <c r="A95" s="1278"/>
      <c r="B95" s="1278"/>
      <c r="C95" s="141"/>
      <c r="D95" s="1162" t="s">
        <v>18</v>
      </c>
      <c r="E95" s="1277"/>
      <c r="F95" s="1277"/>
      <c r="G95" s="1277"/>
      <c r="H95" s="1277"/>
      <c r="I95" s="1277"/>
      <c r="J95" s="1276"/>
      <c r="K95" s="308"/>
      <c r="L95" s="1089"/>
      <c r="M95" s="1089"/>
      <c r="N95" s="1089"/>
      <c r="O95" s="1089"/>
      <c r="P95" s="1089"/>
      <c r="Q95" s="1089"/>
      <c r="R95" s="1089"/>
      <c r="S95" s="1089"/>
      <c r="T95" s="1089"/>
      <c r="U95" s="1089"/>
      <c r="V95" s="1089"/>
      <c r="W95" s="1089"/>
      <c r="X95" s="1089"/>
      <c r="Y95" s="1089"/>
      <c r="Z95" s="1089"/>
    </row>
    <row r="96" spans="1:26" ht="14.25" customHeight="1">
      <c r="A96" s="1278"/>
      <c r="B96" s="1279"/>
      <c r="C96" s="308"/>
      <c r="D96" s="1164" t="s">
        <v>644</v>
      </c>
      <c r="E96" s="1277"/>
      <c r="F96" s="1277"/>
      <c r="G96" s="1277"/>
      <c r="H96" s="1277"/>
      <c r="I96" s="1277"/>
      <c r="J96" s="1276"/>
      <c r="K96" s="308"/>
      <c r="L96" s="1089"/>
      <c r="M96" s="1089"/>
      <c r="N96" s="1089"/>
      <c r="O96" s="1089"/>
      <c r="P96" s="1089"/>
      <c r="Q96" s="1089"/>
      <c r="R96" s="1089"/>
      <c r="S96" s="1089"/>
      <c r="T96" s="1089"/>
      <c r="U96" s="1089"/>
      <c r="V96" s="1089"/>
      <c r="W96" s="1089"/>
      <c r="X96" s="1089"/>
      <c r="Y96" s="1089"/>
      <c r="Z96" s="1089"/>
    </row>
    <row r="97" spans="1:26" ht="14.25" customHeight="1">
      <c r="A97" s="1278"/>
      <c r="B97" s="1178" t="s">
        <v>83</v>
      </c>
      <c r="C97" s="329" t="s">
        <v>628</v>
      </c>
      <c r="D97" s="234" t="s">
        <v>84</v>
      </c>
      <c r="E97" s="234" t="s">
        <v>629</v>
      </c>
      <c r="F97" s="234" t="s">
        <v>85</v>
      </c>
      <c r="G97" s="234" t="s">
        <v>630</v>
      </c>
      <c r="H97" s="1179"/>
      <c r="I97" s="1283"/>
      <c r="J97" s="1284"/>
      <c r="K97" s="230"/>
      <c r="L97" s="1089"/>
      <c r="M97" s="1089"/>
      <c r="N97" s="1089"/>
      <c r="O97" s="1089"/>
      <c r="P97" s="1089"/>
      <c r="Q97" s="1089"/>
      <c r="R97" s="1089"/>
      <c r="S97" s="1089"/>
      <c r="T97" s="1089"/>
      <c r="U97" s="1089"/>
      <c r="V97" s="1089"/>
      <c r="W97" s="1089"/>
      <c r="X97" s="1089"/>
      <c r="Y97" s="1089"/>
      <c r="Z97" s="1089"/>
    </row>
    <row r="98" spans="1:26" ht="14.25" customHeight="1">
      <c r="A98" s="1278"/>
      <c r="B98" s="1279"/>
      <c r="C98" s="234"/>
      <c r="D98" s="234"/>
      <c r="E98" s="230"/>
      <c r="F98" s="230"/>
      <c r="G98" s="230"/>
      <c r="H98" s="1285"/>
      <c r="I98" s="1275"/>
      <c r="J98" s="1286"/>
      <c r="K98" s="230"/>
      <c r="L98" s="1089"/>
      <c r="M98" s="1089"/>
      <c r="N98" s="1089"/>
      <c r="O98" s="1089"/>
      <c r="P98" s="1089"/>
      <c r="Q98" s="1089"/>
      <c r="R98" s="1089"/>
      <c r="S98" s="1089"/>
      <c r="T98" s="1089"/>
      <c r="U98" s="1089"/>
      <c r="V98" s="1089"/>
      <c r="W98" s="1089"/>
      <c r="X98" s="1089"/>
      <c r="Y98" s="1089"/>
      <c r="Z98" s="1089"/>
    </row>
    <row r="99" spans="1:26" ht="14.25" customHeight="1">
      <c r="A99" s="1278"/>
      <c r="B99" s="1178" t="s">
        <v>87</v>
      </c>
      <c r="C99" s="329" t="s">
        <v>631</v>
      </c>
      <c r="D99" s="1230"/>
      <c r="E99" s="1283"/>
      <c r="F99" s="1283"/>
      <c r="G99" s="1284"/>
      <c r="H99" s="1285"/>
      <c r="I99" s="1275"/>
      <c r="J99" s="1286"/>
      <c r="K99" s="230"/>
      <c r="L99" s="1089"/>
      <c r="M99" s="1089"/>
      <c r="N99" s="1089"/>
      <c r="O99" s="1089"/>
      <c r="P99" s="1089"/>
      <c r="Q99" s="1089"/>
      <c r="R99" s="1089"/>
      <c r="S99" s="1089"/>
      <c r="T99" s="1089"/>
      <c r="U99" s="1089"/>
      <c r="V99" s="1089"/>
      <c r="W99" s="1089"/>
      <c r="X99" s="1089"/>
      <c r="Y99" s="1089"/>
      <c r="Z99" s="1089"/>
    </row>
    <row r="100" spans="1:26" ht="14.25" customHeight="1">
      <c r="A100" s="1279"/>
      <c r="B100" s="1279"/>
      <c r="C100" s="230"/>
      <c r="D100" s="1287"/>
      <c r="E100" s="1288"/>
      <c r="F100" s="1288"/>
      <c r="G100" s="1289"/>
      <c r="H100" s="1287"/>
      <c r="I100" s="1288"/>
      <c r="J100" s="1289"/>
      <c r="K100" s="230"/>
      <c r="L100" s="1089"/>
      <c r="M100" s="1089"/>
      <c r="N100" s="1089"/>
      <c r="O100" s="1089"/>
      <c r="P100" s="1089"/>
      <c r="Q100" s="1089"/>
      <c r="R100" s="1089"/>
      <c r="S100" s="1089"/>
      <c r="T100" s="1089"/>
      <c r="U100" s="1089"/>
      <c r="V100" s="1089"/>
      <c r="W100" s="1089"/>
      <c r="X100" s="1089"/>
      <c r="Y100" s="1089"/>
      <c r="Z100" s="1089"/>
    </row>
    <row r="101" spans="1:26" ht="14.25" customHeight="1">
      <c r="A101" s="323"/>
      <c r="B101" s="323"/>
      <c r="C101" s="323"/>
      <c r="D101" s="323"/>
      <c r="E101" s="323"/>
      <c r="F101" s="323"/>
      <c r="G101" s="323"/>
      <c r="H101" s="323"/>
      <c r="I101" s="323"/>
      <c r="J101" s="323"/>
      <c r="K101" s="323"/>
      <c r="L101" s="1089"/>
      <c r="M101" s="1089"/>
      <c r="N101" s="1089"/>
      <c r="O101" s="1089"/>
      <c r="P101" s="1089"/>
      <c r="Q101" s="1089"/>
      <c r="R101" s="1089"/>
      <c r="S101" s="1089"/>
      <c r="T101" s="1089"/>
      <c r="U101" s="1089"/>
      <c r="V101" s="1089"/>
      <c r="W101" s="1089"/>
      <c r="X101" s="1089"/>
      <c r="Y101" s="1089"/>
      <c r="Z101" s="1089"/>
    </row>
    <row r="102" spans="1:26" ht="14.25" customHeight="1">
      <c r="A102" s="195" t="s">
        <v>1161</v>
      </c>
      <c r="B102" s="308"/>
      <c r="C102" s="308"/>
      <c r="D102" s="308"/>
      <c r="E102" s="308"/>
      <c r="F102" s="308"/>
      <c r="G102" s="70"/>
      <c r="H102" s="308"/>
      <c r="I102" s="308"/>
      <c r="J102" s="308"/>
      <c r="K102" s="308"/>
      <c r="L102" s="1089"/>
      <c r="M102" s="1089"/>
      <c r="N102" s="1089"/>
      <c r="O102" s="1089"/>
      <c r="P102" s="1089"/>
      <c r="Q102" s="1089"/>
      <c r="R102" s="1089"/>
      <c r="S102" s="1089"/>
      <c r="T102" s="1089"/>
      <c r="U102" s="1089"/>
      <c r="V102" s="1089"/>
      <c r="W102" s="1089"/>
      <c r="X102" s="1089"/>
      <c r="Y102" s="1089"/>
      <c r="Z102" s="1089"/>
    </row>
    <row r="103" spans="1:26" ht="14.25" customHeight="1">
      <c r="A103" s="357" t="s">
        <v>90</v>
      </c>
      <c r="B103" s="358" t="s">
        <v>91</v>
      </c>
      <c r="C103" s="196"/>
      <c r="D103" s="359" t="s">
        <v>10</v>
      </c>
      <c r="E103" s="108" t="s">
        <v>353</v>
      </c>
      <c r="F103" s="108" t="s">
        <v>354</v>
      </c>
      <c r="G103" s="108" t="s">
        <v>355</v>
      </c>
      <c r="H103" s="108" t="s">
        <v>356</v>
      </c>
      <c r="I103" s="108" t="s">
        <v>357</v>
      </c>
      <c r="J103" s="108" t="s">
        <v>358</v>
      </c>
      <c r="K103" s="360" t="s">
        <v>24</v>
      </c>
      <c r="L103" s="1089"/>
      <c r="M103" s="1089"/>
      <c r="N103" s="1089"/>
      <c r="O103" s="1089"/>
      <c r="P103" s="1089"/>
      <c r="Q103" s="1089"/>
      <c r="R103" s="1089"/>
      <c r="S103" s="1089"/>
      <c r="T103" s="1089"/>
      <c r="U103" s="1089"/>
      <c r="V103" s="1089"/>
      <c r="W103" s="1089"/>
      <c r="X103" s="1089"/>
      <c r="Y103" s="1089"/>
      <c r="Z103" s="1089"/>
    </row>
    <row r="104" spans="1:26" ht="14.25" customHeight="1">
      <c r="A104" s="1193" t="s">
        <v>1162</v>
      </c>
      <c r="B104" s="1165" t="s">
        <v>646</v>
      </c>
      <c r="C104" s="141" t="s">
        <v>1153</v>
      </c>
      <c r="D104" s="308" t="s">
        <v>167</v>
      </c>
      <c r="E104" s="253">
        <v>12</v>
      </c>
      <c r="F104" s="253">
        <v>12</v>
      </c>
      <c r="G104" s="253">
        <v>30</v>
      </c>
      <c r="H104" s="253">
        <v>50</v>
      </c>
      <c r="I104" s="253">
        <v>60</v>
      </c>
      <c r="J104" s="326">
        <v>60</v>
      </c>
      <c r="K104" s="764"/>
      <c r="L104" s="1089"/>
      <c r="M104" s="1089"/>
      <c r="N104" s="1089"/>
      <c r="O104" s="1089"/>
      <c r="P104" s="1089"/>
      <c r="Q104" s="1089"/>
      <c r="R104" s="1089"/>
      <c r="S104" s="1089"/>
      <c r="T104" s="1089"/>
      <c r="U104" s="1089"/>
      <c r="V104" s="1089"/>
      <c r="W104" s="1089"/>
      <c r="X104" s="1089"/>
      <c r="Y104" s="1089"/>
      <c r="Z104" s="1089"/>
    </row>
    <row r="105" spans="1:26" ht="14.25" customHeight="1">
      <c r="A105" s="1278"/>
      <c r="B105" s="1278"/>
      <c r="C105" s="201" t="s">
        <v>649</v>
      </c>
      <c r="D105" s="201" t="s">
        <v>167</v>
      </c>
      <c r="E105" s="162">
        <v>0</v>
      </c>
      <c r="F105" s="159">
        <v>16</v>
      </c>
      <c r="G105" s="159">
        <v>28</v>
      </c>
      <c r="H105" s="115">
        <v>49</v>
      </c>
      <c r="I105" s="162">
        <v>63</v>
      </c>
      <c r="J105" s="162"/>
      <c r="K105" s="764"/>
      <c r="L105" s="1089"/>
      <c r="M105" s="1089"/>
      <c r="N105" s="1089"/>
      <c r="O105" s="1089"/>
      <c r="P105" s="1089"/>
      <c r="Q105" s="1089"/>
      <c r="R105" s="1089"/>
      <c r="S105" s="1089"/>
      <c r="T105" s="1089"/>
      <c r="U105" s="1089"/>
      <c r="V105" s="1089"/>
      <c r="W105" s="1089"/>
      <c r="X105" s="1089"/>
      <c r="Y105" s="1089"/>
      <c r="Z105" s="1089"/>
    </row>
    <row r="106" spans="1:26" ht="14.25" customHeight="1">
      <c r="A106" s="1278"/>
      <c r="B106" s="1278"/>
      <c r="C106" s="201" t="s">
        <v>674</v>
      </c>
      <c r="D106" s="201" t="s">
        <v>167</v>
      </c>
      <c r="E106" s="162">
        <v>0</v>
      </c>
      <c r="F106" s="162">
        <v>16</v>
      </c>
      <c r="G106" s="162">
        <v>20</v>
      </c>
      <c r="H106" s="116" t="s">
        <v>1163</v>
      </c>
      <c r="I106" s="116" t="s">
        <v>1164</v>
      </c>
      <c r="J106" s="162"/>
      <c r="K106" s="764"/>
      <c r="L106" s="1089"/>
      <c r="M106" s="1089"/>
      <c r="N106" s="1089"/>
      <c r="O106" s="1089"/>
      <c r="P106" s="1089"/>
      <c r="Q106" s="1089"/>
      <c r="R106" s="1089"/>
      <c r="S106" s="1089"/>
      <c r="T106" s="1089"/>
      <c r="U106" s="1089"/>
      <c r="V106" s="1089"/>
      <c r="W106" s="1089"/>
      <c r="X106" s="1089"/>
      <c r="Y106" s="1089"/>
      <c r="Z106" s="1089"/>
    </row>
    <row r="107" spans="1:26" ht="14.25" customHeight="1">
      <c r="A107" s="1278"/>
      <c r="B107" s="1279"/>
      <c r="C107" s="374" t="s">
        <v>586</v>
      </c>
      <c r="D107" s="308" t="s">
        <v>667</v>
      </c>
      <c r="E107" s="308"/>
      <c r="F107" s="308"/>
      <c r="G107" s="308"/>
      <c r="H107" s="308"/>
      <c r="I107" s="308"/>
      <c r="J107" s="308"/>
      <c r="K107" s="764"/>
      <c r="L107" s="1089"/>
      <c r="M107" s="1089"/>
      <c r="N107" s="1089"/>
      <c r="O107" s="1089"/>
      <c r="P107" s="1089"/>
      <c r="Q107" s="1089"/>
      <c r="R107" s="1089"/>
      <c r="S107" s="1089"/>
      <c r="T107" s="1089"/>
      <c r="U107" s="1089"/>
      <c r="V107" s="1089"/>
      <c r="W107" s="1089"/>
      <c r="X107" s="1089"/>
      <c r="Y107" s="1089"/>
      <c r="Z107" s="1089"/>
    </row>
    <row r="108" spans="1:26" ht="13.5" customHeight="1">
      <c r="A108" s="1278"/>
      <c r="B108" s="358" t="s">
        <v>97</v>
      </c>
      <c r="C108" s="196"/>
      <c r="D108" s="359" t="s">
        <v>10</v>
      </c>
      <c r="E108" s="108" t="s">
        <v>353</v>
      </c>
      <c r="F108" s="108" t="s">
        <v>354</v>
      </c>
      <c r="G108" s="108" t="s">
        <v>355</v>
      </c>
      <c r="H108" s="108" t="s">
        <v>356</v>
      </c>
      <c r="I108" s="108" t="s">
        <v>357</v>
      </c>
      <c r="J108" s="108" t="s">
        <v>358</v>
      </c>
      <c r="K108" s="764"/>
      <c r="L108" s="1089"/>
      <c r="M108" s="1089"/>
      <c r="N108" s="1089"/>
      <c r="O108" s="1089"/>
      <c r="P108" s="1089"/>
      <c r="Q108" s="1089"/>
      <c r="R108" s="1089"/>
      <c r="S108" s="1089"/>
      <c r="T108" s="1089"/>
      <c r="U108" s="1089"/>
      <c r="V108" s="1089"/>
      <c r="W108" s="1089"/>
      <c r="X108" s="1089"/>
      <c r="Y108" s="1089"/>
      <c r="Z108" s="1089"/>
    </row>
    <row r="109" spans="1:26" ht="14.25" customHeight="1">
      <c r="A109" s="1278"/>
      <c r="B109" s="1191" t="s">
        <v>668</v>
      </c>
      <c r="C109" s="141" t="s">
        <v>1153</v>
      </c>
      <c r="D109" s="308" t="s">
        <v>167</v>
      </c>
      <c r="E109" s="765">
        <v>0</v>
      </c>
      <c r="F109" s="766">
        <v>65000</v>
      </c>
      <c r="G109" s="766">
        <v>145000</v>
      </c>
      <c r="H109" s="766">
        <v>170000</v>
      </c>
      <c r="I109" s="766">
        <v>220000</v>
      </c>
      <c r="J109" s="766">
        <v>300000</v>
      </c>
      <c r="K109" s="764"/>
      <c r="L109" s="1089"/>
      <c r="M109" s="1089"/>
      <c r="N109" s="1089"/>
      <c r="O109" s="1089"/>
      <c r="P109" s="1089"/>
      <c r="Q109" s="1089"/>
      <c r="R109" s="1089"/>
      <c r="S109" s="1089"/>
      <c r="T109" s="1089"/>
      <c r="U109" s="1089"/>
      <c r="V109" s="1089"/>
      <c r="W109" s="1089"/>
      <c r="X109" s="1089"/>
      <c r="Y109" s="1089"/>
      <c r="Z109" s="1089"/>
    </row>
    <row r="110" spans="1:26" ht="14.25" customHeight="1">
      <c r="A110" s="1278"/>
      <c r="B110" s="1278"/>
      <c r="C110" s="375" t="s">
        <v>1165</v>
      </c>
      <c r="D110" s="141" t="s">
        <v>167</v>
      </c>
      <c r="E110" s="172" t="s">
        <v>167</v>
      </c>
      <c r="F110" s="725">
        <v>65000</v>
      </c>
      <c r="G110" s="725">
        <v>145000</v>
      </c>
      <c r="H110" s="725" t="s">
        <v>669</v>
      </c>
      <c r="I110" s="767" t="s">
        <v>670</v>
      </c>
      <c r="J110" s="725" t="s">
        <v>671</v>
      </c>
      <c r="K110" s="764"/>
      <c r="L110" s="1089"/>
      <c r="M110" s="1089"/>
      <c r="N110" s="1089"/>
      <c r="O110" s="1089"/>
      <c r="P110" s="1089"/>
      <c r="Q110" s="1089"/>
      <c r="R110" s="1089"/>
      <c r="S110" s="1089"/>
      <c r="T110" s="1089"/>
      <c r="U110" s="1089"/>
      <c r="V110" s="1089"/>
      <c r="W110" s="1089"/>
      <c r="X110" s="1089"/>
      <c r="Y110" s="1089"/>
      <c r="Z110" s="1089"/>
    </row>
    <row r="111" spans="1:26" ht="14.25" customHeight="1">
      <c r="A111" s="1278"/>
      <c r="B111" s="1278"/>
      <c r="C111" s="201" t="s">
        <v>649</v>
      </c>
      <c r="D111" s="201" t="s">
        <v>167</v>
      </c>
      <c r="E111" s="162">
        <v>0</v>
      </c>
      <c r="F111" s="768">
        <v>70387</v>
      </c>
      <c r="G111" s="768" t="s">
        <v>675</v>
      </c>
      <c r="H111" s="115" t="s">
        <v>676</v>
      </c>
      <c r="I111" s="769" t="s">
        <v>1166</v>
      </c>
      <c r="J111" s="162"/>
      <c r="K111" s="770"/>
      <c r="L111" s="1089"/>
      <c r="M111" s="1089"/>
      <c r="N111" s="1089"/>
      <c r="O111" s="1089"/>
      <c r="P111" s="1089"/>
      <c r="Q111" s="1089"/>
      <c r="R111" s="1089"/>
      <c r="S111" s="1089"/>
      <c r="T111" s="1089"/>
      <c r="U111" s="1089"/>
      <c r="V111" s="1089"/>
      <c r="W111" s="1089"/>
      <c r="X111" s="1089"/>
      <c r="Y111" s="1089"/>
      <c r="Z111" s="1089"/>
    </row>
    <row r="112" spans="1:26" ht="14.25" customHeight="1">
      <c r="A112" s="1278"/>
      <c r="B112" s="1278"/>
      <c r="C112" s="201" t="s">
        <v>674</v>
      </c>
      <c r="D112" s="201" t="s">
        <v>167</v>
      </c>
      <c r="E112" s="162">
        <v>0</v>
      </c>
      <c r="F112" s="159" t="s">
        <v>1167</v>
      </c>
      <c r="G112" s="159" t="s">
        <v>1168</v>
      </c>
      <c r="H112" s="142" t="s">
        <v>1169</v>
      </c>
      <c r="I112" s="116" t="s">
        <v>1170</v>
      </c>
      <c r="J112" s="162"/>
      <c r="K112" s="764"/>
      <c r="L112" s="1089"/>
      <c r="M112" s="1089"/>
      <c r="N112" s="1089"/>
      <c r="O112" s="1089"/>
      <c r="P112" s="1089"/>
      <c r="Q112" s="1089"/>
      <c r="R112" s="1089"/>
      <c r="S112" s="1089"/>
      <c r="T112" s="1089"/>
      <c r="U112" s="1089"/>
      <c r="V112" s="1089"/>
      <c r="W112" s="1089"/>
      <c r="X112" s="1089"/>
      <c r="Y112" s="1089"/>
      <c r="Z112" s="1089"/>
    </row>
    <row r="113" spans="1:26" ht="14.25" customHeight="1">
      <c r="A113" s="1278"/>
      <c r="B113" s="1279"/>
      <c r="C113" s="374" t="s">
        <v>586</v>
      </c>
      <c r="D113" s="308" t="s">
        <v>667</v>
      </c>
      <c r="E113" s="308"/>
      <c r="F113" s="308">
        <f>727600*0.7</f>
        <v>509319.99999999994</v>
      </c>
      <c r="G113" s="308">
        <f>F113-486000</f>
        <v>23319.999999999942</v>
      </c>
      <c r="H113" s="308"/>
      <c r="I113" s="308"/>
      <c r="J113" s="308"/>
      <c r="K113" s="764"/>
      <c r="L113" s="1089"/>
      <c r="M113" s="1089"/>
      <c r="N113" s="1089"/>
      <c r="O113" s="1089"/>
      <c r="P113" s="1089"/>
      <c r="Q113" s="1089"/>
      <c r="R113" s="1089"/>
      <c r="S113" s="1089"/>
      <c r="T113" s="1089"/>
      <c r="U113" s="1089"/>
      <c r="V113" s="1089"/>
      <c r="W113" s="1089"/>
      <c r="X113" s="1089"/>
      <c r="Y113" s="1089"/>
      <c r="Z113" s="1089"/>
    </row>
    <row r="114" spans="1:26" ht="14.25" customHeight="1">
      <c r="A114" s="1278"/>
      <c r="B114" s="358" t="s">
        <v>101</v>
      </c>
      <c r="C114" s="196"/>
      <c r="D114" s="359" t="s">
        <v>10</v>
      </c>
      <c r="E114" s="108" t="s">
        <v>353</v>
      </c>
      <c r="F114" s="108" t="s">
        <v>354</v>
      </c>
      <c r="G114" s="108" t="s">
        <v>355</v>
      </c>
      <c r="H114" s="108" t="s">
        <v>356</v>
      </c>
      <c r="I114" s="108" t="s">
        <v>357</v>
      </c>
      <c r="J114" s="108" t="s">
        <v>358</v>
      </c>
      <c r="K114" s="764"/>
      <c r="L114" s="1089"/>
      <c r="M114" s="1089"/>
      <c r="N114" s="1089"/>
      <c r="O114" s="1089"/>
      <c r="P114" s="1089"/>
      <c r="Q114" s="1089"/>
      <c r="R114" s="1089"/>
      <c r="S114" s="1089"/>
      <c r="T114" s="1089"/>
      <c r="U114" s="1089"/>
      <c r="V114" s="1089"/>
      <c r="W114" s="1089"/>
      <c r="X114" s="1089"/>
      <c r="Y114" s="1089"/>
      <c r="Z114" s="1089"/>
    </row>
    <row r="115" spans="1:26" ht="14.25" customHeight="1">
      <c r="A115" s="1278"/>
      <c r="B115" s="1193" t="s">
        <v>715</v>
      </c>
      <c r="C115" s="141" t="s">
        <v>1153</v>
      </c>
      <c r="D115" s="660" t="s">
        <v>167</v>
      </c>
      <c r="E115" s="660" t="s">
        <v>167</v>
      </c>
      <c r="F115" s="771">
        <v>0.3</v>
      </c>
      <c r="G115" s="771">
        <v>0.5</v>
      </c>
      <c r="H115" s="771">
        <v>0.5</v>
      </c>
      <c r="I115" s="771">
        <v>0.7</v>
      </c>
      <c r="J115" s="771">
        <v>0.7</v>
      </c>
      <c r="K115" s="764"/>
      <c r="L115" s="1089"/>
      <c r="M115" s="1089"/>
      <c r="N115" s="1089"/>
      <c r="O115" s="1089"/>
      <c r="P115" s="1089"/>
      <c r="Q115" s="1089"/>
      <c r="R115" s="1089"/>
      <c r="S115" s="1089"/>
      <c r="T115" s="1089"/>
      <c r="U115" s="1089"/>
      <c r="V115" s="1089"/>
      <c r="W115" s="1089"/>
      <c r="X115" s="1089"/>
      <c r="Y115" s="1089"/>
      <c r="Z115" s="1089"/>
    </row>
    <row r="116" spans="1:26" ht="14.25" customHeight="1">
      <c r="A116" s="1278"/>
      <c r="B116" s="1278"/>
      <c r="C116" s="201" t="s">
        <v>649</v>
      </c>
      <c r="D116" s="686" t="s">
        <v>167</v>
      </c>
      <c r="E116" s="686">
        <v>0</v>
      </c>
      <c r="F116" s="686">
        <v>0</v>
      </c>
      <c r="G116" s="772">
        <v>54</v>
      </c>
      <c r="H116" s="771">
        <v>0.69</v>
      </c>
      <c r="I116" s="1100">
        <v>0.62</v>
      </c>
      <c r="J116" s="660"/>
      <c r="K116" s="764"/>
      <c r="L116" s="1089"/>
      <c r="M116" s="1089"/>
      <c r="N116" s="1089"/>
      <c r="O116" s="1089"/>
      <c r="P116" s="1089"/>
      <c r="Q116" s="1089"/>
      <c r="R116" s="1089"/>
      <c r="S116" s="1089"/>
      <c r="T116" s="1089"/>
      <c r="U116" s="1089"/>
      <c r="V116" s="1089"/>
      <c r="W116" s="1089"/>
      <c r="X116" s="1089"/>
      <c r="Y116" s="1089"/>
      <c r="Z116" s="1089"/>
    </row>
    <row r="117" spans="1:26" ht="14.25" customHeight="1">
      <c r="A117" s="1278"/>
      <c r="B117" s="1278"/>
      <c r="C117" s="201" t="s">
        <v>674</v>
      </c>
      <c r="D117" s="686" t="s">
        <v>167</v>
      </c>
      <c r="E117" s="686" t="s">
        <v>167</v>
      </c>
      <c r="F117" s="686">
        <v>0</v>
      </c>
      <c r="G117" s="662">
        <v>54</v>
      </c>
      <c r="H117" s="773" t="s">
        <v>1171</v>
      </c>
      <c r="I117" s="774" t="s">
        <v>1172</v>
      </c>
      <c r="J117" s="775"/>
      <c r="K117" s="764"/>
      <c r="L117" s="1089"/>
      <c r="M117" s="1089"/>
      <c r="N117" s="1089"/>
      <c r="O117" s="1089"/>
      <c r="P117" s="1089"/>
      <c r="Q117" s="1089"/>
      <c r="R117" s="1089"/>
      <c r="S117" s="1089"/>
      <c r="T117" s="1089"/>
      <c r="U117" s="1089"/>
      <c r="V117" s="1089"/>
      <c r="W117" s="1089"/>
      <c r="X117" s="1089"/>
      <c r="Y117" s="1089"/>
      <c r="Z117" s="1089"/>
    </row>
    <row r="118" spans="1:26" ht="14.25" customHeight="1">
      <c r="A118" s="1278"/>
      <c r="B118" s="1279"/>
      <c r="C118" s="374" t="s">
        <v>586</v>
      </c>
      <c r="D118" s="1250" t="s">
        <v>738</v>
      </c>
      <c r="E118" s="1277"/>
      <c r="F118" s="1277"/>
      <c r="G118" s="1277"/>
      <c r="H118" s="1277"/>
      <c r="I118" s="1277"/>
      <c r="J118" s="1276"/>
      <c r="K118" s="764"/>
      <c r="L118" s="1089"/>
      <c r="M118" s="1089"/>
      <c r="N118" s="1089"/>
      <c r="O118" s="1089"/>
      <c r="P118" s="1089"/>
      <c r="Q118" s="1089"/>
      <c r="R118" s="1089"/>
      <c r="S118" s="1089"/>
      <c r="T118" s="1089"/>
      <c r="U118" s="1089"/>
      <c r="V118" s="1089"/>
      <c r="W118" s="1089"/>
      <c r="X118" s="1089"/>
      <c r="Y118" s="1089"/>
      <c r="Z118" s="1089"/>
    </row>
    <row r="119" spans="1:26" ht="14.25" customHeight="1">
      <c r="A119" s="1278"/>
      <c r="B119" s="358" t="s">
        <v>1173</v>
      </c>
      <c r="C119" s="196"/>
      <c r="D119" s="359" t="s">
        <v>10</v>
      </c>
      <c r="E119" s="108" t="s">
        <v>353</v>
      </c>
      <c r="F119" s="108" t="s">
        <v>354</v>
      </c>
      <c r="G119" s="108" t="s">
        <v>355</v>
      </c>
      <c r="H119" s="108" t="s">
        <v>356</v>
      </c>
      <c r="I119" s="108" t="s">
        <v>357</v>
      </c>
      <c r="J119" s="108" t="s">
        <v>358</v>
      </c>
      <c r="K119" s="764"/>
      <c r="L119" s="1089"/>
      <c r="M119" s="1089"/>
      <c r="N119" s="1089"/>
      <c r="O119" s="1089"/>
      <c r="P119" s="1089"/>
      <c r="Q119" s="1089"/>
      <c r="R119" s="1089"/>
      <c r="S119" s="1089"/>
      <c r="T119" s="1089"/>
      <c r="U119" s="1089"/>
      <c r="V119" s="1089"/>
      <c r="W119" s="1089"/>
      <c r="X119" s="1089"/>
      <c r="Y119" s="1089"/>
      <c r="Z119" s="1089"/>
    </row>
    <row r="120" spans="1:26" ht="14.25" customHeight="1">
      <c r="A120" s="1278"/>
      <c r="B120" s="1165" t="s">
        <v>1174</v>
      </c>
      <c r="C120" s="141" t="s">
        <v>1153</v>
      </c>
      <c r="D120" s="308" t="s">
        <v>167</v>
      </c>
      <c r="E120" s="253">
        <v>0</v>
      </c>
      <c r="F120" s="253">
        <v>0</v>
      </c>
      <c r="G120" s="253">
        <v>20000</v>
      </c>
      <c r="H120" s="253">
        <v>40000</v>
      </c>
      <c r="I120" s="776">
        <v>47200</v>
      </c>
      <c r="J120" s="776">
        <v>52200</v>
      </c>
      <c r="K120" s="764"/>
      <c r="L120" s="1089"/>
      <c r="M120" s="1089"/>
      <c r="N120" s="1089"/>
      <c r="O120" s="1089"/>
      <c r="P120" s="1089"/>
      <c r="Q120" s="1089"/>
      <c r="R120" s="1089"/>
      <c r="S120" s="1089"/>
      <c r="T120" s="1089"/>
      <c r="U120" s="1089"/>
      <c r="V120" s="1089"/>
      <c r="W120" s="1089"/>
      <c r="X120" s="1089"/>
      <c r="Y120" s="1089"/>
      <c r="Z120" s="1089"/>
    </row>
    <row r="121" spans="1:26" ht="14.25" customHeight="1">
      <c r="A121" s="1278"/>
      <c r="B121" s="1278"/>
      <c r="C121" s="201" t="s">
        <v>649</v>
      </c>
      <c r="D121" s="763" t="s">
        <v>167</v>
      </c>
      <c r="E121" s="777">
        <v>0</v>
      </c>
      <c r="F121" s="778">
        <v>28201</v>
      </c>
      <c r="G121" s="778">
        <v>45333</v>
      </c>
      <c r="H121" s="778">
        <v>45333</v>
      </c>
      <c r="I121" s="777">
        <v>45333</v>
      </c>
      <c r="J121" s="777"/>
      <c r="K121" s="764"/>
      <c r="L121" s="1089"/>
      <c r="M121" s="1089"/>
      <c r="N121" s="1089"/>
      <c r="O121" s="1089"/>
      <c r="P121" s="1089"/>
      <c r="Q121" s="1089"/>
      <c r="R121" s="1089"/>
      <c r="S121" s="1089"/>
      <c r="T121" s="1089"/>
      <c r="U121" s="1089"/>
      <c r="V121" s="1089"/>
      <c r="W121" s="1089"/>
      <c r="X121" s="1089"/>
      <c r="Y121" s="1089"/>
      <c r="Z121" s="1089"/>
    </row>
    <row r="122" spans="1:26" ht="14.25" customHeight="1">
      <c r="A122" s="1278"/>
      <c r="B122" s="1278"/>
      <c r="C122" s="201" t="s">
        <v>674</v>
      </c>
      <c r="D122" s="201" t="s">
        <v>167</v>
      </c>
      <c r="E122" s="162" t="s">
        <v>167</v>
      </c>
      <c r="F122" s="778">
        <v>28201</v>
      </c>
      <c r="G122" s="352">
        <v>45333</v>
      </c>
      <c r="H122" s="352">
        <v>45333</v>
      </c>
      <c r="I122" s="162">
        <v>45333</v>
      </c>
      <c r="J122" s="162"/>
      <c r="K122" s="764"/>
      <c r="L122" s="1089"/>
      <c r="M122" s="1089"/>
      <c r="N122" s="1089"/>
      <c r="O122" s="1089"/>
      <c r="P122" s="1089"/>
      <c r="Q122" s="1089"/>
      <c r="R122" s="1089"/>
      <c r="S122" s="1089"/>
      <c r="T122" s="1089"/>
      <c r="U122" s="1089"/>
      <c r="V122" s="1089"/>
      <c r="W122" s="1089"/>
      <c r="X122" s="1089"/>
      <c r="Y122" s="1089"/>
      <c r="Z122" s="1089"/>
    </row>
    <row r="123" spans="1:26" ht="14.25" customHeight="1">
      <c r="A123" s="1279"/>
      <c r="B123" s="1279"/>
      <c r="C123" s="374" t="s">
        <v>586</v>
      </c>
      <c r="D123" s="1251" t="s">
        <v>587</v>
      </c>
      <c r="E123" s="1277"/>
      <c r="F123" s="1277"/>
      <c r="G123" s="1277"/>
      <c r="H123" s="1277"/>
      <c r="I123" s="1277"/>
      <c r="J123" s="1276"/>
      <c r="K123" s="764"/>
      <c r="L123" s="1089"/>
      <c r="M123" s="1089"/>
      <c r="N123" s="1089"/>
      <c r="O123" s="1089"/>
      <c r="P123" s="1089"/>
      <c r="Q123" s="1089"/>
      <c r="R123" s="1089"/>
      <c r="S123" s="1089"/>
      <c r="T123" s="1089"/>
      <c r="U123" s="1089"/>
      <c r="V123" s="1089"/>
      <c r="W123" s="1089"/>
      <c r="X123" s="1089"/>
      <c r="Y123" s="1089"/>
      <c r="Z123" s="1089"/>
    </row>
    <row r="124" spans="1:26" ht="14.25" customHeight="1">
      <c r="A124" s="357" t="s">
        <v>111</v>
      </c>
      <c r="B124" s="358" t="s">
        <v>112</v>
      </c>
      <c r="C124" s="196"/>
      <c r="D124" s="359" t="s">
        <v>10</v>
      </c>
      <c r="E124" s="108" t="s">
        <v>353</v>
      </c>
      <c r="F124" s="108" t="s">
        <v>354</v>
      </c>
      <c r="G124" s="108" t="s">
        <v>355</v>
      </c>
      <c r="H124" s="108" t="s">
        <v>356</v>
      </c>
      <c r="I124" s="108" t="s">
        <v>357</v>
      </c>
      <c r="J124" s="108" t="s">
        <v>358</v>
      </c>
      <c r="K124" s="360" t="s">
        <v>24</v>
      </c>
      <c r="L124" s="1089"/>
      <c r="M124" s="1089"/>
      <c r="N124" s="1089"/>
      <c r="O124" s="1089"/>
      <c r="P124" s="1089"/>
      <c r="Q124" s="1089"/>
      <c r="R124" s="1089"/>
      <c r="S124" s="1089"/>
      <c r="T124" s="1089"/>
      <c r="U124" s="1089"/>
      <c r="V124" s="1089"/>
      <c r="W124" s="1089"/>
      <c r="X124" s="1089"/>
      <c r="Y124" s="1089"/>
      <c r="Z124" s="1089"/>
    </row>
    <row r="125" spans="1:26" ht="14.25" customHeight="1">
      <c r="A125" s="1184" t="s">
        <v>739</v>
      </c>
      <c r="B125" s="1173" t="s">
        <v>740</v>
      </c>
      <c r="C125" s="308" t="s">
        <v>556</v>
      </c>
      <c r="D125" s="253">
        <v>0</v>
      </c>
      <c r="E125" s="253">
        <v>12</v>
      </c>
      <c r="F125" s="253">
        <v>12</v>
      </c>
      <c r="G125" s="253">
        <v>20</v>
      </c>
      <c r="H125" s="253">
        <v>25</v>
      </c>
      <c r="I125" s="253">
        <v>30</v>
      </c>
      <c r="J125" s="253">
        <v>35</v>
      </c>
      <c r="K125" s="1183" t="s">
        <v>741</v>
      </c>
      <c r="L125" s="1089"/>
      <c r="M125" s="1089"/>
      <c r="N125" s="1089"/>
      <c r="O125" s="1089"/>
      <c r="P125" s="1089"/>
      <c r="Q125" s="1089"/>
      <c r="R125" s="1089"/>
      <c r="S125" s="1089"/>
      <c r="T125" s="1089"/>
      <c r="U125" s="1089"/>
      <c r="V125" s="1089"/>
      <c r="W125" s="1089"/>
      <c r="X125" s="1089"/>
      <c r="Y125" s="1089"/>
      <c r="Z125" s="1089"/>
    </row>
    <row r="126" spans="1:26" ht="14.25" customHeight="1">
      <c r="A126" s="1278"/>
      <c r="B126" s="1278"/>
      <c r="C126" s="201" t="s">
        <v>649</v>
      </c>
      <c r="D126" s="162" t="s">
        <v>167</v>
      </c>
      <c r="E126" s="777">
        <v>0</v>
      </c>
      <c r="F126" s="777">
        <v>10</v>
      </c>
      <c r="G126" s="777">
        <v>15</v>
      </c>
      <c r="H126" s="115">
        <v>27</v>
      </c>
      <c r="I126" s="777">
        <v>32</v>
      </c>
      <c r="J126" s="777"/>
      <c r="K126" s="1278"/>
      <c r="L126" s="1089"/>
      <c r="M126" s="1089"/>
      <c r="N126" s="1089"/>
      <c r="O126" s="1089"/>
      <c r="P126" s="1089"/>
      <c r="Q126" s="1089"/>
      <c r="R126" s="1089"/>
      <c r="S126" s="1089"/>
      <c r="T126" s="1089"/>
      <c r="U126" s="1089"/>
      <c r="V126" s="1089"/>
      <c r="W126" s="1089"/>
      <c r="X126" s="1089"/>
      <c r="Y126" s="1089"/>
      <c r="Z126" s="1089"/>
    </row>
    <row r="127" spans="1:26" ht="14.25" customHeight="1">
      <c r="A127" s="1278"/>
      <c r="B127" s="1278"/>
      <c r="C127" s="201" t="s">
        <v>674</v>
      </c>
      <c r="D127" s="162" t="s">
        <v>167</v>
      </c>
      <c r="E127" s="162" t="s">
        <v>167</v>
      </c>
      <c r="F127" s="310">
        <v>10</v>
      </c>
      <c r="G127" s="310">
        <v>15</v>
      </c>
      <c r="H127" s="779" t="s">
        <v>1175</v>
      </c>
      <c r="I127" s="779" t="s">
        <v>1176</v>
      </c>
      <c r="J127" s="162"/>
      <c r="K127" s="1278"/>
      <c r="L127" s="1089"/>
      <c r="M127" s="1089"/>
      <c r="N127" s="1089"/>
      <c r="O127" s="1089"/>
      <c r="P127" s="1089"/>
      <c r="Q127" s="1089"/>
      <c r="R127" s="1089"/>
      <c r="S127" s="1089"/>
      <c r="T127" s="1089"/>
      <c r="U127" s="1089"/>
      <c r="V127" s="1089"/>
      <c r="W127" s="1089"/>
      <c r="X127" s="1089"/>
      <c r="Y127" s="1089"/>
      <c r="Z127" s="1089"/>
    </row>
    <row r="128" spans="1:26" ht="14.25" customHeight="1">
      <c r="A128" s="1278"/>
      <c r="B128" s="1279"/>
      <c r="C128" s="374" t="s">
        <v>586</v>
      </c>
      <c r="D128" s="308"/>
      <c r="E128" s="308"/>
      <c r="F128" s="327"/>
      <c r="G128" s="327"/>
      <c r="H128" s="308"/>
      <c r="I128" s="308"/>
      <c r="J128" s="308"/>
      <c r="K128" s="1278"/>
      <c r="L128" s="1089"/>
      <c r="M128" s="1089"/>
      <c r="N128" s="1089"/>
      <c r="O128" s="1089"/>
      <c r="P128" s="1089"/>
      <c r="Q128" s="1089"/>
      <c r="R128" s="1089"/>
      <c r="S128" s="1089"/>
      <c r="T128" s="1089"/>
      <c r="U128" s="1089"/>
      <c r="V128" s="1089"/>
      <c r="W128" s="1089"/>
      <c r="X128" s="1089"/>
      <c r="Y128" s="1089"/>
      <c r="Z128" s="1089"/>
    </row>
    <row r="129" spans="1:26" ht="14.25" customHeight="1">
      <c r="A129" s="1278"/>
      <c r="B129" s="358" t="s">
        <v>117</v>
      </c>
      <c r="C129" s="196"/>
      <c r="D129" s="359" t="s">
        <v>10</v>
      </c>
      <c r="E129" s="108" t="s">
        <v>353</v>
      </c>
      <c r="F129" s="108" t="s">
        <v>354</v>
      </c>
      <c r="G129" s="108" t="s">
        <v>355</v>
      </c>
      <c r="H129" s="108" t="s">
        <v>356</v>
      </c>
      <c r="I129" s="108" t="s">
        <v>357</v>
      </c>
      <c r="J129" s="108" t="s">
        <v>358</v>
      </c>
      <c r="K129" s="1278"/>
      <c r="L129" s="1089"/>
      <c r="M129" s="1089"/>
      <c r="N129" s="1089"/>
      <c r="O129" s="1089"/>
      <c r="P129" s="1089"/>
      <c r="Q129" s="1089"/>
      <c r="R129" s="1089"/>
      <c r="S129" s="1089"/>
      <c r="T129" s="1089"/>
      <c r="U129" s="1089"/>
      <c r="V129" s="1089"/>
      <c r="W129" s="1089"/>
      <c r="X129" s="1089"/>
      <c r="Y129" s="1089"/>
      <c r="Z129" s="1089"/>
    </row>
    <row r="130" spans="1:26" ht="14.25" customHeight="1">
      <c r="A130" s="1278"/>
      <c r="B130" s="1173" t="s">
        <v>565</v>
      </c>
      <c r="C130" s="308" t="s">
        <v>556</v>
      </c>
      <c r="D130" s="253">
        <v>0</v>
      </c>
      <c r="E130" s="326">
        <v>0</v>
      </c>
      <c r="F130" s="310">
        <v>10</v>
      </c>
      <c r="G130" s="310">
        <v>12</v>
      </c>
      <c r="H130" s="326">
        <v>18</v>
      </c>
      <c r="I130" s="253">
        <v>14</v>
      </c>
      <c r="J130" s="308">
        <v>20</v>
      </c>
      <c r="K130" s="1278"/>
      <c r="L130" s="1089"/>
      <c r="M130" s="1089"/>
      <c r="N130" s="1089"/>
      <c r="O130" s="1089"/>
      <c r="P130" s="1089"/>
      <c r="Q130" s="1089"/>
      <c r="R130" s="1089"/>
      <c r="S130" s="1089"/>
      <c r="T130" s="1089"/>
      <c r="U130" s="1089"/>
      <c r="V130" s="1089"/>
      <c r="W130" s="1089"/>
      <c r="X130" s="1089"/>
      <c r="Y130" s="1089"/>
      <c r="Z130" s="1089"/>
    </row>
    <row r="131" spans="1:26" ht="14.25" customHeight="1">
      <c r="A131" s="1278"/>
      <c r="B131" s="1278"/>
      <c r="C131" s="201" t="s">
        <v>649</v>
      </c>
      <c r="D131" s="201" t="s">
        <v>167</v>
      </c>
      <c r="E131" s="780">
        <v>0</v>
      </c>
      <c r="F131" s="781">
        <v>5</v>
      </c>
      <c r="G131" s="781">
        <v>6</v>
      </c>
      <c r="H131" s="116">
        <v>11</v>
      </c>
      <c r="I131" s="306">
        <v>14</v>
      </c>
      <c r="J131" s="780"/>
      <c r="K131" s="1278"/>
      <c r="L131" s="1089"/>
      <c r="M131" s="1089"/>
      <c r="N131" s="1089"/>
      <c r="O131" s="1089"/>
      <c r="P131" s="1089"/>
      <c r="Q131" s="1089"/>
      <c r="R131" s="1089"/>
      <c r="S131" s="1089"/>
      <c r="T131" s="1089"/>
      <c r="U131" s="1089"/>
      <c r="V131" s="1089"/>
      <c r="W131" s="1089"/>
      <c r="X131" s="1089"/>
      <c r="Y131" s="1089"/>
      <c r="Z131" s="1089"/>
    </row>
    <row r="132" spans="1:26" ht="14.25" customHeight="1">
      <c r="A132" s="1278"/>
      <c r="B132" s="1278"/>
      <c r="C132" s="201" t="s">
        <v>674</v>
      </c>
      <c r="D132" s="201" t="s">
        <v>167</v>
      </c>
      <c r="E132" s="201" t="s">
        <v>167</v>
      </c>
      <c r="F132" s="310">
        <v>5</v>
      </c>
      <c r="G132" s="310">
        <v>6</v>
      </c>
      <c r="H132" s="116" t="s">
        <v>1177</v>
      </c>
      <c r="I132" s="116" t="s">
        <v>1178</v>
      </c>
      <c r="J132" s="306"/>
      <c r="K132" s="1278"/>
      <c r="L132" s="1089"/>
      <c r="M132" s="1089"/>
      <c r="N132" s="1089"/>
      <c r="O132" s="1089"/>
      <c r="P132" s="1089"/>
      <c r="Q132" s="1089"/>
      <c r="R132" s="1089"/>
      <c r="S132" s="1089"/>
      <c r="T132" s="1089"/>
      <c r="U132" s="1089"/>
      <c r="V132" s="1089"/>
      <c r="W132" s="1089"/>
      <c r="X132" s="1089"/>
      <c r="Y132" s="1089"/>
      <c r="Z132" s="1089"/>
    </row>
    <row r="133" spans="1:26" ht="14.25" customHeight="1">
      <c r="A133" s="1278"/>
      <c r="B133" s="1279"/>
      <c r="C133" s="374" t="s">
        <v>586</v>
      </c>
      <c r="D133" s="1251" t="s">
        <v>587</v>
      </c>
      <c r="E133" s="1277"/>
      <c r="F133" s="1277"/>
      <c r="G133" s="1277"/>
      <c r="H133" s="1277"/>
      <c r="I133" s="1277"/>
      <c r="J133" s="1276"/>
      <c r="K133" s="1278"/>
      <c r="L133" s="1089"/>
      <c r="M133" s="1089"/>
      <c r="N133" s="1089"/>
      <c r="O133" s="1089"/>
      <c r="P133" s="1089"/>
      <c r="Q133" s="1089"/>
      <c r="R133" s="1089"/>
      <c r="S133" s="1089"/>
      <c r="T133" s="1089"/>
      <c r="U133" s="1089"/>
      <c r="V133" s="1089"/>
      <c r="W133" s="1089"/>
      <c r="X133" s="1089"/>
      <c r="Y133" s="1089"/>
      <c r="Z133" s="1089"/>
    </row>
    <row r="134" spans="1:26" ht="14.25" customHeight="1">
      <c r="A134" s="1278"/>
      <c r="B134" s="358" t="s">
        <v>119</v>
      </c>
      <c r="C134" s="196"/>
      <c r="D134" s="359" t="s">
        <v>10</v>
      </c>
      <c r="E134" s="108" t="s">
        <v>353</v>
      </c>
      <c r="F134" s="108" t="s">
        <v>354</v>
      </c>
      <c r="G134" s="108" t="s">
        <v>355</v>
      </c>
      <c r="H134" s="108" t="s">
        <v>356</v>
      </c>
      <c r="I134" s="108" t="s">
        <v>357</v>
      </c>
      <c r="J134" s="108" t="s">
        <v>358</v>
      </c>
      <c r="K134" s="1278"/>
      <c r="L134" s="1089"/>
      <c r="M134" s="1089"/>
      <c r="N134" s="1089"/>
      <c r="O134" s="1089"/>
      <c r="P134" s="1089"/>
      <c r="Q134" s="1089"/>
      <c r="R134" s="1089"/>
      <c r="S134" s="1089"/>
      <c r="T134" s="1089"/>
      <c r="U134" s="1089"/>
      <c r="V134" s="1089"/>
      <c r="W134" s="1089"/>
      <c r="X134" s="1089"/>
      <c r="Y134" s="1089"/>
      <c r="Z134" s="1089"/>
    </row>
    <row r="135" spans="1:26" ht="14.25" customHeight="1">
      <c r="A135" s="1278"/>
      <c r="B135" s="1173" t="s">
        <v>753</v>
      </c>
      <c r="C135" s="308" t="s">
        <v>556</v>
      </c>
      <c r="D135" s="253">
        <v>0</v>
      </c>
      <c r="E135" s="326">
        <v>0</v>
      </c>
      <c r="F135" s="326">
        <v>6</v>
      </c>
      <c r="G135" s="326">
        <v>6</v>
      </c>
      <c r="H135" s="326">
        <v>6</v>
      </c>
      <c r="I135" s="326">
        <v>6</v>
      </c>
      <c r="J135" s="308">
        <v>6</v>
      </c>
      <c r="K135" s="1278"/>
      <c r="L135" s="1089"/>
      <c r="M135" s="1089"/>
      <c r="N135" s="1089"/>
      <c r="O135" s="1089"/>
      <c r="P135" s="1089"/>
      <c r="Q135" s="1089"/>
      <c r="R135" s="1089"/>
      <c r="S135" s="1089"/>
      <c r="T135" s="1089"/>
      <c r="U135" s="1089"/>
      <c r="V135" s="1089"/>
      <c r="W135" s="1089"/>
      <c r="X135" s="1089"/>
      <c r="Y135" s="1089"/>
      <c r="Z135" s="1089"/>
    </row>
    <row r="136" spans="1:26" ht="14.25" customHeight="1">
      <c r="A136" s="1278"/>
      <c r="B136" s="1278"/>
      <c r="C136" s="201" t="s">
        <v>95</v>
      </c>
      <c r="D136" s="201" t="s">
        <v>167</v>
      </c>
      <c r="E136" s="780">
        <v>0</v>
      </c>
      <c r="F136" s="780">
        <v>0</v>
      </c>
      <c r="G136" s="780">
        <v>6</v>
      </c>
      <c r="H136" s="782">
        <v>6</v>
      </c>
      <c r="I136" s="782">
        <v>7</v>
      </c>
      <c r="J136" s="306"/>
      <c r="K136" s="1278"/>
      <c r="L136" s="1089"/>
      <c r="M136" s="1089"/>
      <c r="N136" s="1089"/>
      <c r="O136" s="1089"/>
      <c r="P136" s="1089"/>
      <c r="Q136" s="1089"/>
      <c r="R136" s="1089"/>
      <c r="S136" s="1089"/>
      <c r="T136" s="1089"/>
      <c r="U136" s="1089"/>
      <c r="V136" s="1089"/>
      <c r="W136" s="1089"/>
      <c r="X136" s="1089"/>
      <c r="Y136" s="1089"/>
      <c r="Z136" s="1089"/>
    </row>
    <row r="137" spans="1:26" ht="14.25" customHeight="1">
      <c r="A137" s="1278"/>
      <c r="B137" s="1279"/>
      <c r="C137" s="374" t="s">
        <v>586</v>
      </c>
      <c r="D137" s="1251" t="s">
        <v>587</v>
      </c>
      <c r="E137" s="1277"/>
      <c r="F137" s="1277"/>
      <c r="G137" s="1277"/>
      <c r="H137" s="1277"/>
      <c r="I137" s="1277"/>
      <c r="J137" s="1276"/>
      <c r="K137" s="1278"/>
      <c r="L137" s="1089"/>
      <c r="M137" s="1089"/>
      <c r="N137" s="1089"/>
      <c r="O137" s="1089"/>
      <c r="P137" s="1089"/>
      <c r="Q137" s="1089"/>
      <c r="R137" s="1089"/>
      <c r="S137" s="1089"/>
      <c r="T137" s="1089"/>
      <c r="U137" s="1089"/>
      <c r="V137" s="1089"/>
      <c r="W137" s="1089"/>
      <c r="X137" s="1089"/>
      <c r="Y137" s="1089"/>
      <c r="Z137" s="1089"/>
    </row>
    <row r="138" spans="1:26" ht="14.25" customHeight="1">
      <c r="A138" s="1278"/>
      <c r="B138" s="358" t="s">
        <v>755</v>
      </c>
      <c r="C138" s="196"/>
      <c r="D138" s="359" t="s">
        <v>10</v>
      </c>
      <c r="E138" s="108" t="s">
        <v>353</v>
      </c>
      <c r="F138" s="108" t="s">
        <v>354</v>
      </c>
      <c r="G138" s="108" t="s">
        <v>355</v>
      </c>
      <c r="H138" s="108" t="s">
        <v>356</v>
      </c>
      <c r="I138" s="108" t="s">
        <v>357</v>
      </c>
      <c r="J138" s="108" t="s">
        <v>358</v>
      </c>
      <c r="K138" s="1278"/>
      <c r="L138" s="1089"/>
      <c r="M138" s="1089"/>
      <c r="N138" s="1089"/>
      <c r="O138" s="1089"/>
      <c r="P138" s="1089"/>
      <c r="Q138" s="1089"/>
      <c r="R138" s="1089"/>
      <c r="S138" s="1089"/>
      <c r="T138" s="1089"/>
      <c r="U138" s="1089"/>
      <c r="V138" s="1089"/>
      <c r="W138" s="1089"/>
      <c r="X138" s="1089"/>
      <c r="Y138" s="1089"/>
      <c r="Z138" s="1089"/>
    </row>
    <row r="139" spans="1:26" ht="14.25" customHeight="1">
      <c r="A139" s="1278"/>
      <c r="B139" s="1173" t="s">
        <v>756</v>
      </c>
      <c r="C139" s="308" t="s">
        <v>556</v>
      </c>
      <c r="D139" s="253">
        <v>0</v>
      </c>
      <c r="E139" s="253">
        <v>0</v>
      </c>
      <c r="F139" s="253">
        <v>5</v>
      </c>
      <c r="G139" s="253">
        <v>10</v>
      </c>
      <c r="H139" s="253">
        <v>10</v>
      </c>
      <c r="I139" s="253">
        <v>12</v>
      </c>
      <c r="J139" s="253">
        <v>14</v>
      </c>
      <c r="K139" s="1278"/>
      <c r="L139" s="1089"/>
      <c r="M139" s="1089"/>
      <c r="N139" s="1089"/>
      <c r="O139" s="1089"/>
      <c r="P139" s="1089"/>
      <c r="Q139" s="1089"/>
      <c r="R139" s="1089"/>
      <c r="S139" s="1089"/>
      <c r="T139" s="1089"/>
      <c r="U139" s="1089"/>
      <c r="V139" s="1089"/>
      <c r="W139" s="1089"/>
      <c r="X139" s="1089"/>
      <c r="Y139" s="1089"/>
      <c r="Z139" s="1089"/>
    </row>
    <row r="140" spans="1:26" ht="14.25" customHeight="1">
      <c r="A140" s="1278"/>
      <c r="B140" s="1278"/>
      <c r="C140" s="201" t="s">
        <v>95</v>
      </c>
      <c r="D140" s="201" t="s">
        <v>167</v>
      </c>
      <c r="E140" s="780">
        <v>0</v>
      </c>
      <c r="F140" s="780">
        <v>2</v>
      </c>
      <c r="G140" s="780">
        <v>8</v>
      </c>
      <c r="H140" s="782">
        <v>13</v>
      </c>
      <c r="I140" s="782">
        <v>15</v>
      </c>
      <c r="J140" s="306"/>
      <c r="K140" s="1278"/>
      <c r="L140" s="1089"/>
      <c r="M140" s="1089"/>
      <c r="N140" s="1089"/>
      <c r="O140" s="1089"/>
      <c r="P140" s="1089"/>
      <c r="Q140" s="1089"/>
      <c r="R140" s="1089"/>
      <c r="S140" s="1089"/>
      <c r="T140" s="1089"/>
      <c r="U140" s="1089"/>
      <c r="V140" s="1089"/>
      <c r="W140" s="1089"/>
      <c r="X140" s="1089"/>
      <c r="Y140" s="1089"/>
      <c r="Z140" s="1089"/>
    </row>
    <row r="141" spans="1:26" ht="14.25" customHeight="1">
      <c r="A141" s="1279"/>
      <c r="B141" s="1279"/>
      <c r="C141" s="374" t="s">
        <v>586</v>
      </c>
      <c r="D141" s="1251" t="s">
        <v>587</v>
      </c>
      <c r="E141" s="1277"/>
      <c r="F141" s="1277"/>
      <c r="G141" s="1277"/>
      <c r="H141" s="1277"/>
      <c r="I141" s="1277"/>
      <c r="J141" s="1276"/>
      <c r="K141" s="1278"/>
      <c r="L141" s="1089"/>
      <c r="M141" s="1089"/>
      <c r="N141" s="1089"/>
      <c r="O141" s="1089"/>
      <c r="P141" s="1089"/>
      <c r="Q141" s="1089"/>
      <c r="R141" s="1089"/>
      <c r="S141" s="1089"/>
      <c r="T141" s="1089"/>
      <c r="U141" s="1089"/>
      <c r="V141" s="1089"/>
      <c r="W141" s="1089"/>
      <c r="X141" s="1089"/>
      <c r="Y141" s="1089"/>
      <c r="Z141" s="1089"/>
    </row>
    <row r="142" spans="1:26" ht="14.25" customHeight="1">
      <c r="A142" s="1185" t="s">
        <v>758</v>
      </c>
      <c r="B142" s="1186" t="s">
        <v>83</v>
      </c>
      <c r="C142" s="329" t="s">
        <v>628</v>
      </c>
      <c r="D142" s="329" t="s">
        <v>84</v>
      </c>
      <c r="E142" s="329" t="s">
        <v>629</v>
      </c>
      <c r="F142" s="329" t="s">
        <v>85</v>
      </c>
      <c r="G142" s="329" t="s">
        <v>630</v>
      </c>
      <c r="H142" s="1179"/>
      <c r="I142" s="1283"/>
      <c r="J142" s="1284"/>
      <c r="K142" s="1278"/>
      <c r="L142" s="1089"/>
      <c r="M142" s="1089"/>
      <c r="N142" s="1089"/>
      <c r="O142" s="1089"/>
      <c r="P142" s="1089"/>
      <c r="Q142" s="1089"/>
      <c r="R142" s="1089"/>
      <c r="S142" s="1089"/>
      <c r="T142" s="1089"/>
      <c r="U142" s="1089"/>
      <c r="V142" s="1089"/>
      <c r="W142" s="1089"/>
      <c r="X142" s="1089"/>
      <c r="Y142" s="1089"/>
      <c r="Z142" s="1089"/>
    </row>
    <row r="143" spans="1:26" ht="14.25" customHeight="1">
      <c r="A143" s="1279"/>
      <c r="B143" s="1279"/>
      <c r="C143" s="234"/>
      <c r="D143" s="234"/>
      <c r="E143" s="230"/>
      <c r="F143" s="230"/>
      <c r="G143" s="230"/>
      <c r="H143" s="1285"/>
      <c r="I143" s="1275"/>
      <c r="J143" s="1286"/>
      <c r="K143" s="1278"/>
      <c r="L143" s="1089"/>
      <c r="M143" s="1089"/>
      <c r="N143" s="1089"/>
      <c r="O143" s="1089"/>
      <c r="P143" s="1089"/>
      <c r="Q143" s="1089"/>
      <c r="R143" s="1089"/>
      <c r="S143" s="1089"/>
      <c r="T143" s="1089"/>
      <c r="U143" s="1089"/>
      <c r="V143" s="1089"/>
      <c r="W143" s="1089"/>
      <c r="X143" s="1089"/>
      <c r="Y143" s="1089"/>
      <c r="Z143" s="1089"/>
    </row>
    <row r="144" spans="1:26" ht="14.25" customHeight="1">
      <c r="A144" s="1185" t="s">
        <v>759</v>
      </c>
      <c r="B144" s="1186" t="s">
        <v>87</v>
      </c>
      <c r="C144" s="329" t="s">
        <v>631</v>
      </c>
      <c r="D144" s="1230"/>
      <c r="E144" s="1283"/>
      <c r="F144" s="1283"/>
      <c r="G144" s="1284"/>
      <c r="H144" s="1285"/>
      <c r="I144" s="1275"/>
      <c r="J144" s="1286"/>
      <c r="K144" s="1278"/>
      <c r="L144" s="1089"/>
      <c r="M144" s="1089"/>
      <c r="N144" s="1089"/>
      <c r="O144" s="1089"/>
      <c r="P144" s="1089"/>
      <c r="Q144" s="1089"/>
      <c r="R144" s="1089"/>
      <c r="S144" s="1089"/>
      <c r="T144" s="1089"/>
      <c r="U144" s="1089"/>
      <c r="V144" s="1089"/>
      <c r="W144" s="1089"/>
      <c r="X144" s="1089"/>
      <c r="Y144" s="1089"/>
      <c r="Z144" s="1089"/>
    </row>
    <row r="145" spans="1:26" ht="14.25" customHeight="1">
      <c r="A145" s="1279"/>
      <c r="B145" s="1279"/>
      <c r="C145" s="230"/>
      <c r="D145" s="1287"/>
      <c r="E145" s="1288"/>
      <c r="F145" s="1288"/>
      <c r="G145" s="1289"/>
      <c r="H145" s="1287"/>
      <c r="I145" s="1288"/>
      <c r="J145" s="1289"/>
      <c r="K145" s="1279"/>
      <c r="L145" s="1089"/>
      <c r="M145" s="1089"/>
      <c r="N145" s="1089"/>
      <c r="O145" s="1089"/>
      <c r="P145" s="1089"/>
      <c r="Q145" s="1089"/>
      <c r="R145" s="1089"/>
      <c r="S145" s="1089"/>
      <c r="T145" s="1089"/>
      <c r="U145" s="1089"/>
      <c r="V145" s="1089"/>
      <c r="W145" s="1089"/>
      <c r="X145" s="1089"/>
      <c r="Y145" s="1089"/>
      <c r="Z145" s="1089"/>
    </row>
    <row r="146" spans="1:26" ht="14.25" customHeight="1">
      <c r="A146" s="323"/>
      <c r="B146" s="323"/>
      <c r="C146" s="323"/>
      <c r="D146" s="323"/>
      <c r="E146" s="323"/>
      <c r="F146" s="323"/>
      <c r="G146" s="323"/>
      <c r="H146" s="323"/>
      <c r="I146" s="323"/>
      <c r="J146" s="323"/>
      <c r="K146" s="323"/>
      <c r="L146" s="1089"/>
      <c r="M146" s="1089"/>
      <c r="N146" s="1089"/>
      <c r="O146" s="1089"/>
      <c r="P146" s="1089"/>
      <c r="Q146" s="1089"/>
      <c r="R146" s="1089"/>
      <c r="S146" s="1089"/>
      <c r="T146" s="1089"/>
      <c r="U146" s="1089"/>
      <c r="V146" s="1089"/>
      <c r="W146" s="1089"/>
      <c r="X146" s="1089"/>
      <c r="Y146" s="1089"/>
      <c r="Z146" s="1089"/>
    </row>
    <row r="147" spans="1:26" ht="27" customHeight="1">
      <c r="A147" s="195" t="s">
        <v>803</v>
      </c>
      <c r="B147" s="308"/>
      <c r="C147" s="308"/>
      <c r="D147" s="308"/>
      <c r="E147" s="308"/>
      <c r="F147" s="308"/>
      <c r="G147" s="308"/>
      <c r="H147" s="308"/>
      <c r="I147" s="308"/>
      <c r="J147" s="308"/>
      <c r="K147" s="308"/>
      <c r="L147" s="1089"/>
      <c r="M147" s="1089"/>
      <c r="N147" s="1089"/>
      <c r="O147" s="1089"/>
      <c r="P147" s="1089"/>
      <c r="Q147" s="1089"/>
      <c r="R147" s="1089"/>
      <c r="S147" s="1089"/>
      <c r="T147" s="1089"/>
      <c r="U147" s="1089"/>
      <c r="V147" s="1089"/>
      <c r="W147" s="1089"/>
      <c r="X147" s="1089"/>
      <c r="Y147" s="1089"/>
      <c r="Z147" s="1089"/>
    </row>
    <row r="148" spans="1:26" ht="14.25" customHeight="1">
      <c r="A148" s="580" t="s">
        <v>136</v>
      </c>
      <c r="B148" s="358" t="s">
        <v>137</v>
      </c>
      <c r="C148" s="196"/>
      <c r="D148" s="581" t="s">
        <v>10</v>
      </c>
      <c r="E148" s="108" t="s">
        <v>353</v>
      </c>
      <c r="F148" s="108" t="s">
        <v>354</v>
      </c>
      <c r="G148" s="108" t="s">
        <v>355</v>
      </c>
      <c r="H148" s="108" t="s">
        <v>356</v>
      </c>
      <c r="I148" s="108" t="s">
        <v>357</v>
      </c>
      <c r="J148" s="108" t="s">
        <v>358</v>
      </c>
      <c r="K148" s="783" t="s">
        <v>24</v>
      </c>
      <c r="L148" s="1089"/>
      <c r="M148" s="1089"/>
      <c r="N148" s="1089"/>
      <c r="O148" s="1089"/>
      <c r="P148" s="1089"/>
      <c r="Q148" s="1089"/>
      <c r="R148" s="1089"/>
      <c r="S148" s="1089"/>
      <c r="T148" s="1089"/>
      <c r="U148" s="1089"/>
      <c r="V148" s="1089"/>
      <c r="W148" s="1089"/>
      <c r="X148" s="1089"/>
      <c r="Y148" s="1089"/>
      <c r="Z148" s="1089"/>
    </row>
    <row r="149" spans="1:26" ht="14.25" customHeight="1">
      <c r="A149" s="1173" t="s">
        <v>804</v>
      </c>
      <c r="B149" s="1173" t="s">
        <v>1179</v>
      </c>
      <c r="C149" s="308" t="s">
        <v>1180</v>
      </c>
      <c r="D149" s="308" t="s">
        <v>167</v>
      </c>
      <c r="E149" s="253">
        <v>3</v>
      </c>
      <c r="F149" s="253">
        <v>5</v>
      </c>
      <c r="G149" s="253">
        <v>6</v>
      </c>
      <c r="H149" s="725">
        <v>7</v>
      </c>
      <c r="I149" s="725">
        <v>7</v>
      </c>
      <c r="J149" s="725">
        <v>7</v>
      </c>
      <c r="K149" s="1191" t="s">
        <v>1181</v>
      </c>
      <c r="L149" s="1089"/>
      <c r="M149" s="1089"/>
      <c r="N149" s="1089"/>
      <c r="O149" s="1089"/>
      <c r="P149" s="1089"/>
      <c r="Q149" s="1089"/>
      <c r="R149" s="1089"/>
      <c r="S149" s="1089"/>
      <c r="T149" s="1089"/>
      <c r="U149" s="1089"/>
      <c r="V149" s="1089"/>
      <c r="W149" s="1089"/>
      <c r="X149" s="1089"/>
      <c r="Y149" s="1089"/>
      <c r="Z149" s="1089"/>
    </row>
    <row r="150" spans="1:26" ht="14.25" customHeight="1">
      <c r="A150" s="1278"/>
      <c r="B150" s="1278"/>
      <c r="C150" s="201" t="s">
        <v>95</v>
      </c>
      <c r="D150" s="176" t="s">
        <v>167</v>
      </c>
      <c r="E150" s="176">
        <v>3</v>
      </c>
      <c r="F150" s="176">
        <v>5</v>
      </c>
      <c r="G150" s="176">
        <v>6</v>
      </c>
      <c r="H150" s="176">
        <v>7</v>
      </c>
      <c r="I150" s="176">
        <v>9</v>
      </c>
      <c r="J150" s="176"/>
      <c r="K150" s="1278"/>
      <c r="L150" s="1089"/>
      <c r="M150" s="1089"/>
      <c r="N150" s="1089"/>
      <c r="O150" s="1089"/>
      <c r="P150" s="1089"/>
      <c r="Q150" s="1089"/>
      <c r="R150" s="1089"/>
      <c r="S150" s="1089"/>
      <c r="T150" s="1089"/>
      <c r="U150" s="1089"/>
      <c r="V150" s="1089"/>
      <c r="W150" s="1089"/>
      <c r="X150" s="1089"/>
      <c r="Y150" s="1089"/>
      <c r="Z150" s="1089"/>
    </row>
    <row r="151" spans="1:26" ht="14.25" customHeight="1">
      <c r="A151" s="1278"/>
      <c r="B151" s="1279"/>
      <c r="C151" s="374" t="s">
        <v>586</v>
      </c>
      <c r="D151" s="1252" t="s">
        <v>141</v>
      </c>
      <c r="E151" s="1277"/>
      <c r="F151" s="1277"/>
      <c r="G151" s="1277"/>
      <c r="H151" s="1277"/>
      <c r="I151" s="1277"/>
      <c r="J151" s="1276"/>
      <c r="K151" s="1278"/>
      <c r="L151" s="1089"/>
      <c r="M151" s="1089"/>
      <c r="N151" s="1089"/>
      <c r="O151" s="1089"/>
      <c r="P151" s="1089"/>
      <c r="Q151" s="1089"/>
      <c r="R151" s="1089"/>
      <c r="S151" s="1089"/>
      <c r="T151" s="1089"/>
      <c r="U151" s="1089"/>
      <c r="V151" s="1089"/>
      <c r="W151" s="1089"/>
      <c r="X151" s="1089"/>
      <c r="Y151" s="1089"/>
      <c r="Z151" s="1089"/>
    </row>
    <row r="152" spans="1:26" ht="14.25" customHeight="1">
      <c r="A152" s="1278"/>
      <c r="B152" s="358" t="s">
        <v>142</v>
      </c>
      <c r="C152" s="196"/>
      <c r="D152" s="581" t="s">
        <v>10</v>
      </c>
      <c r="E152" s="108" t="s">
        <v>353</v>
      </c>
      <c r="F152" s="108" t="s">
        <v>354</v>
      </c>
      <c r="G152" s="108" t="s">
        <v>355</v>
      </c>
      <c r="H152" s="108" t="s">
        <v>356</v>
      </c>
      <c r="I152" s="108" t="s">
        <v>357</v>
      </c>
      <c r="J152" s="108" t="s">
        <v>358</v>
      </c>
      <c r="K152" s="1278"/>
      <c r="L152" s="1089"/>
      <c r="M152" s="1089"/>
      <c r="N152" s="1089"/>
      <c r="O152" s="1089"/>
      <c r="P152" s="1089"/>
      <c r="Q152" s="1089"/>
      <c r="R152" s="1089"/>
      <c r="S152" s="1089"/>
      <c r="T152" s="1089"/>
      <c r="U152" s="1089"/>
      <c r="V152" s="1089"/>
      <c r="W152" s="1089"/>
      <c r="X152" s="1089"/>
      <c r="Y152" s="1089"/>
      <c r="Z152" s="1089"/>
    </row>
    <row r="153" spans="1:26" ht="14.25" customHeight="1">
      <c r="A153" s="1278"/>
      <c r="B153" s="1173" t="s">
        <v>808</v>
      </c>
      <c r="C153" s="189" t="s">
        <v>1182</v>
      </c>
      <c r="D153" s="189" t="s">
        <v>167</v>
      </c>
      <c r="E153" s="189">
        <v>6</v>
      </c>
      <c r="F153" s="189">
        <v>14</v>
      </c>
      <c r="G153" s="189">
        <v>20</v>
      </c>
      <c r="H153" s="189">
        <v>25</v>
      </c>
      <c r="I153" s="189">
        <v>31</v>
      </c>
      <c r="J153" s="189">
        <v>35</v>
      </c>
      <c r="K153" s="1278"/>
      <c r="L153" s="1089"/>
      <c r="M153" s="1089"/>
      <c r="N153" s="1089"/>
      <c r="O153" s="1089"/>
      <c r="P153" s="1089"/>
      <c r="Q153" s="1089"/>
      <c r="R153" s="1089"/>
      <c r="S153" s="1089"/>
      <c r="T153" s="1089"/>
      <c r="U153" s="1089"/>
      <c r="V153" s="1089"/>
      <c r="W153" s="1089"/>
      <c r="X153" s="1089"/>
      <c r="Y153" s="1089"/>
      <c r="Z153" s="1089"/>
    </row>
    <row r="154" spans="1:26" ht="14.25" customHeight="1">
      <c r="A154" s="1278"/>
      <c r="B154" s="1278"/>
      <c r="C154" s="176" t="s">
        <v>17</v>
      </c>
      <c r="D154" s="176" t="s">
        <v>167</v>
      </c>
      <c r="E154" s="176">
        <v>8</v>
      </c>
      <c r="F154" s="176">
        <v>16</v>
      </c>
      <c r="G154" s="176">
        <v>20</v>
      </c>
      <c r="H154" s="176">
        <v>25</v>
      </c>
      <c r="I154" s="176">
        <v>40</v>
      </c>
      <c r="J154" s="176"/>
      <c r="K154" s="1278"/>
      <c r="L154" s="1089"/>
      <c r="M154" s="1089"/>
      <c r="N154" s="1089"/>
      <c r="O154" s="1089"/>
      <c r="P154" s="1089"/>
      <c r="Q154" s="1089"/>
      <c r="R154" s="1089"/>
      <c r="S154" s="1089"/>
      <c r="T154" s="1089"/>
      <c r="U154" s="1089"/>
      <c r="V154" s="1089"/>
      <c r="W154" s="1089"/>
      <c r="X154" s="1089"/>
      <c r="Y154" s="1089"/>
      <c r="Z154" s="1089"/>
    </row>
    <row r="155" spans="1:26" ht="14.25" customHeight="1">
      <c r="A155" s="1278"/>
      <c r="B155" s="1278"/>
      <c r="C155" s="189" t="s">
        <v>1183</v>
      </c>
      <c r="D155" s="189" t="s">
        <v>167</v>
      </c>
      <c r="E155" s="189" t="s">
        <v>167</v>
      </c>
      <c r="F155" s="189" t="s">
        <v>167</v>
      </c>
      <c r="G155" s="189" t="s">
        <v>167</v>
      </c>
      <c r="H155" s="189" t="s">
        <v>167</v>
      </c>
      <c r="I155" s="189" t="s">
        <v>167</v>
      </c>
      <c r="J155" s="189">
        <v>8</v>
      </c>
      <c r="K155" s="1278"/>
      <c r="L155" s="1089"/>
      <c r="M155" s="1089"/>
      <c r="N155" s="1089"/>
      <c r="O155" s="1089"/>
      <c r="P155" s="1089"/>
      <c r="Q155" s="1089"/>
      <c r="R155" s="1089"/>
      <c r="S155" s="1089"/>
      <c r="T155" s="1089"/>
      <c r="U155" s="1089"/>
      <c r="V155" s="1089"/>
      <c r="W155" s="1089"/>
      <c r="X155" s="1089"/>
      <c r="Y155" s="1089"/>
      <c r="Z155" s="1089"/>
    </row>
    <row r="156" spans="1:26" ht="26.25" customHeight="1">
      <c r="A156" s="1278"/>
      <c r="B156" s="1278"/>
      <c r="C156" s="176" t="s">
        <v>1184</v>
      </c>
      <c r="D156" s="176" t="s">
        <v>167</v>
      </c>
      <c r="E156" s="176">
        <v>0</v>
      </c>
      <c r="F156" s="176">
        <v>2</v>
      </c>
      <c r="G156" s="176">
        <v>4</v>
      </c>
      <c r="H156" s="176">
        <v>6</v>
      </c>
      <c r="I156" s="176">
        <v>9</v>
      </c>
      <c r="J156" s="176"/>
      <c r="K156" s="1278"/>
      <c r="L156" s="1089"/>
      <c r="M156" s="1089"/>
      <c r="N156" s="1089"/>
      <c r="O156" s="1089"/>
      <c r="P156" s="1089"/>
      <c r="Q156" s="1089"/>
      <c r="R156" s="1089"/>
      <c r="S156" s="1089"/>
      <c r="T156" s="1089"/>
      <c r="U156" s="1089"/>
      <c r="V156" s="1089"/>
      <c r="W156" s="1089"/>
      <c r="X156" s="1089"/>
      <c r="Y156" s="1089"/>
      <c r="Z156" s="1089"/>
    </row>
    <row r="157" spans="1:26" ht="14.25" customHeight="1">
      <c r="A157" s="1278"/>
      <c r="B157" s="1278"/>
      <c r="C157" s="189" t="s">
        <v>1185</v>
      </c>
      <c r="D157" s="189" t="s">
        <v>167</v>
      </c>
      <c r="E157" s="189" t="s">
        <v>167</v>
      </c>
      <c r="F157" s="189" t="s">
        <v>167</v>
      </c>
      <c r="G157" s="189" t="s">
        <v>167</v>
      </c>
      <c r="H157" s="189" t="s">
        <v>167</v>
      </c>
      <c r="I157" s="189" t="s">
        <v>167</v>
      </c>
      <c r="J157" s="189">
        <v>5</v>
      </c>
      <c r="K157" s="1278"/>
      <c r="L157" s="1089"/>
      <c r="M157" s="1089"/>
      <c r="N157" s="1089"/>
      <c r="O157" s="1089"/>
      <c r="P157" s="1089"/>
      <c r="Q157" s="1089"/>
      <c r="R157" s="1089"/>
      <c r="S157" s="1089"/>
      <c r="T157" s="1089"/>
      <c r="U157" s="1089"/>
      <c r="V157" s="1089"/>
      <c r="W157" s="1089"/>
      <c r="X157" s="1089"/>
      <c r="Y157" s="1089"/>
      <c r="Z157" s="1089"/>
    </row>
    <row r="158" spans="1:26" ht="27" customHeight="1">
      <c r="A158" s="1278"/>
      <c r="B158" s="1278"/>
      <c r="C158" s="176" t="s">
        <v>881</v>
      </c>
      <c r="D158" s="176" t="s">
        <v>167</v>
      </c>
      <c r="E158" s="176">
        <v>0</v>
      </c>
      <c r="F158" s="176">
        <v>1</v>
      </c>
      <c r="G158" s="176">
        <v>3</v>
      </c>
      <c r="H158" s="176">
        <v>5</v>
      </c>
      <c r="I158" s="176">
        <v>7</v>
      </c>
      <c r="J158" s="176"/>
      <c r="K158" s="1278"/>
      <c r="L158" s="1089"/>
      <c r="M158" s="1089"/>
      <c r="N158" s="1089"/>
      <c r="O158" s="1089"/>
      <c r="P158" s="1089"/>
      <c r="Q158" s="1089"/>
      <c r="R158" s="1089"/>
      <c r="S158" s="1089"/>
      <c r="T158" s="1089"/>
      <c r="U158" s="1089"/>
      <c r="V158" s="1089"/>
      <c r="W158" s="1089"/>
      <c r="X158" s="1089"/>
      <c r="Y158" s="1089"/>
      <c r="Z158" s="1089"/>
    </row>
    <row r="159" spans="1:26" ht="14.25" customHeight="1">
      <c r="A159" s="1278"/>
      <c r="B159" s="1279"/>
      <c r="C159" s="784" t="s">
        <v>586</v>
      </c>
      <c r="D159" s="1252" t="s">
        <v>141</v>
      </c>
      <c r="E159" s="1277"/>
      <c r="F159" s="1277"/>
      <c r="G159" s="1277"/>
      <c r="H159" s="1277"/>
      <c r="I159" s="1277"/>
      <c r="J159" s="1276"/>
      <c r="K159" s="1278"/>
      <c r="L159" s="1089"/>
      <c r="M159" s="1089"/>
      <c r="N159" s="1089"/>
      <c r="O159" s="1089"/>
      <c r="P159" s="1089"/>
      <c r="Q159" s="1089"/>
      <c r="R159" s="1089"/>
      <c r="S159" s="1089"/>
      <c r="T159" s="1089"/>
      <c r="U159" s="1089"/>
      <c r="V159" s="1089"/>
      <c r="W159" s="1089"/>
      <c r="X159" s="1089"/>
      <c r="Y159" s="1089"/>
      <c r="Z159" s="1089"/>
    </row>
    <row r="160" spans="1:26" ht="14.25" customHeight="1">
      <c r="A160" s="1278"/>
      <c r="B160" s="358" t="s">
        <v>144</v>
      </c>
      <c r="C160" s="196"/>
      <c r="D160" s="581" t="s">
        <v>10</v>
      </c>
      <c r="E160" s="108" t="s">
        <v>353</v>
      </c>
      <c r="F160" s="108" t="s">
        <v>354</v>
      </c>
      <c r="G160" s="108" t="s">
        <v>355</v>
      </c>
      <c r="H160" s="108" t="s">
        <v>356</v>
      </c>
      <c r="I160" s="108" t="s">
        <v>357</v>
      </c>
      <c r="J160" s="108" t="s">
        <v>358</v>
      </c>
      <c r="K160" s="1278"/>
      <c r="L160" s="1089"/>
      <c r="M160" s="1089"/>
      <c r="N160" s="1089"/>
      <c r="O160" s="1089"/>
      <c r="P160" s="1089"/>
      <c r="Q160" s="1089"/>
      <c r="R160" s="1089"/>
      <c r="S160" s="1089"/>
      <c r="T160" s="1089"/>
      <c r="U160" s="1089"/>
      <c r="V160" s="1089"/>
      <c r="W160" s="1089"/>
      <c r="X160" s="1089"/>
      <c r="Y160" s="1089"/>
      <c r="Z160" s="1089"/>
    </row>
    <row r="161" spans="1:26" ht="14.25" customHeight="1">
      <c r="A161" s="1278"/>
      <c r="B161" s="1173" t="s">
        <v>817</v>
      </c>
      <c r="C161" s="308" t="s">
        <v>1186</v>
      </c>
      <c r="D161" s="308" t="s">
        <v>167</v>
      </c>
      <c r="E161" s="253">
        <v>10</v>
      </c>
      <c r="F161" s="253">
        <v>25</v>
      </c>
      <c r="G161" s="253">
        <v>37</v>
      </c>
      <c r="H161" s="725">
        <v>55</v>
      </c>
      <c r="I161" s="725">
        <v>62</v>
      </c>
      <c r="J161" s="314">
        <v>100</v>
      </c>
      <c r="K161" s="1278"/>
      <c r="L161" s="1089"/>
      <c r="M161" s="1089"/>
      <c r="N161" s="1089"/>
      <c r="O161" s="1089"/>
      <c r="P161" s="1089"/>
      <c r="Q161" s="1089"/>
      <c r="R161" s="1089"/>
      <c r="S161" s="1089"/>
      <c r="T161" s="1089"/>
      <c r="U161" s="1089"/>
      <c r="V161" s="1089"/>
      <c r="W161" s="1089"/>
      <c r="X161" s="1089"/>
      <c r="Y161" s="1089"/>
      <c r="Z161" s="1089"/>
    </row>
    <row r="162" spans="1:26" ht="14.25" customHeight="1">
      <c r="A162" s="1278"/>
      <c r="B162" s="1278"/>
      <c r="C162" s="176" t="s">
        <v>17</v>
      </c>
      <c r="D162" s="176" t="s">
        <v>167</v>
      </c>
      <c r="E162" s="176">
        <v>8</v>
      </c>
      <c r="F162" s="176">
        <v>26</v>
      </c>
      <c r="G162" s="176">
        <v>46</v>
      </c>
      <c r="H162" s="176">
        <v>71</v>
      </c>
      <c r="I162" s="176">
        <v>108</v>
      </c>
      <c r="J162" s="176"/>
      <c r="K162" s="1278"/>
      <c r="L162" s="1089"/>
      <c r="M162" s="1089"/>
      <c r="N162" s="1089"/>
      <c r="O162" s="1089"/>
      <c r="P162" s="1089"/>
      <c r="Q162" s="1089"/>
      <c r="R162" s="1089"/>
      <c r="S162" s="1089"/>
      <c r="T162" s="1089"/>
      <c r="U162" s="1089"/>
      <c r="V162" s="1089"/>
      <c r="W162" s="1089"/>
      <c r="X162" s="1089"/>
      <c r="Y162" s="1089"/>
      <c r="Z162" s="1089"/>
    </row>
    <row r="163" spans="1:26" ht="14.25" customHeight="1">
      <c r="A163" s="1278"/>
      <c r="B163" s="1279"/>
      <c r="C163" s="374" t="s">
        <v>586</v>
      </c>
      <c r="D163" s="1252" t="s">
        <v>141</v>
      </c>
      <c r="E163" s="1277"/>
      <c r="F163" s="1277"/>
      <c r="G163" s="1277"/>
      <c r="H163" s="1277"/>
      <c r="I163" s="1277"/>
      <c r="J163" s="1276"/>
      <c r="K163" s="1278"/>
      <c r="L163" s="1089"/>
      <c r="M163" s="1089"/>
      <c r="N163" s="1089"/>
      <c r="O163" s="1089"/>
      <c r="P163" s="1089"/>
      <c r="Q163" s="1089"/>
      <c r="R163" s="1089"/>
      <c r="S163" s="1089"/>
      <c r="T163" s="1089"/>
      <c r="U163" s="1089"/>
      <c r="V163" s="1089"/>
      <c r="W163" s="1089"/>
      <c r="X163" s="1089"/>
      <c r="Y163" s="1089"/>
      <c r="Z163" s="1089"/>
    </row>
    <row r="164" spans="1:26" ht="14.25" customHeight="1">
      <c r="A164" s="1278"/>
      <c r="B164" s="358" t="s">
        <v>146</v>
      </c>
      <c r="C164" s="196"/>
      <c r="D164" s="581" t="s">
        <v>10</v>
      </c>
      <c r="E164" s="108" t="s">
        <v>353</v>
      </c>
      <c r="F164" s="108" t="s">
        <v>354</v>
      </c>
      <c r="G164" s="108" t="s">
        <v>355</v>
      </c>
      <c r="H164" s="108" t="s">
        <v>356</v>
      </c>
      <c r="I164" s="108" t="s">
        <v>357</v>
      </c>
      <c r="J164" s="108" t="s">
        <v>358</v>
      </c>
      <c r="K164" s="1278"/>
      <c r="L164" s="1089"/>
      <c r="M164" s="1089"/>
      <c r="N164" s="1089"/>
      <c r="O164" s="1089"/>
      <c r="P164" s="1089"/>
      <c r="Q164" s="1089"/>
      <c r="R164" s="1089"/>
      <c r="S164" s="1089"/>
      <c r="T164" s="1089"/>
      <c r="U164" s="1089"/>
      <c r="V164" s="1089"/>
      <c r="W164" s="1089"/>
      <c r="X164" s="1089"/>
      <c r="Y164" s="1089"/>
      <c r="Z164" s="1089"/>
    </row>
    <row r="165" spans="1:26" ht="14.25" customHeight="1">
      <c r="A165" s="1278"/>
      <c r="B165" s="1173" t="s">
        <v>823</v>
      </c>
      <c r="C165" s="308" t="s">
        <v>824</v>
      </c>
      <c r="D165" s="308" t="s">
        <v>167</v>
      </c>
      <c r="E165" s="308" t="s">
        <v>167</v>
      </c>
      <c r="F165" s="776">
        <v>20000</v>
      </c>
      <c r="G165" s="725">
        <v>40000</v>
      </c>
      <c r="H165" s="725">
        <v>47500</v>
      </c>
      <c r="I165" s="725">
        <v>75000</v>
      </c>
      <c r="J165" s="725">
        <v>105000</v>
      </c>
      <c r="K165" s="1278"/>
      <c r="L165" s="1089"/>
      <c r="M165" s="1089"/>
      <c r="N165" s="1089"/>
      <c r="O165" s="1089"/>
      <c r="P165" s="1089"/>
      <c r="Q165" s="1089"/>
      <c r="R165" s="1089"/>
      <c r="S165" s="1089"/>
      <c r="T165" s="1089"/>
      <c r="U165" s="1089"/>
      <c r="V165" s="1089"/>
      <c r="W165" s="1089"/>
      <c r="X165" s="1089"/>
      <c r="Y165" s="1089"/>
      <c r="Z165" s="1089"/>
    </row>
    <row r="166" spans="1:26" ht="14.25" customHeight="1">
      <c r="A166" s="1278"/>
      <c r="B166" s="1278"/>
      <c r="C166" s="176" t="s">
        <v>17</v>
      </c>
      <c r="D166" s="785" t="s">
        <v>167</v>
      </c>
      <c r="E166" s="786">
        <v>0</v>
      </c>
      <c r="F166" s="786">
        <v>10.178000000000001</v>
      </c>
      <c r="G166" s="786">
        <v>23.852</v>
      </c>
      <c r="H166" s="786">
        <v>62.497</v>
      </c>
      <c r="I166" s="786">
        <v>114.746</v>
      </c>
      <c r="J166" s="786"/>
      <c r="K166" s="1278"/>
      <c r="L166" s="1089"/>
      <c r="M166" s="1089"/>
      <c r="N166" s="1089"/>
      <c r="O166" s="1089"/>
      <c r="P166" s="1089"/>
      <c r="Q166" s="1089"/>
      <c r="R166" s="1089"/>
      <c r="S166" s="1089"/>
      <c r="T166" s="1089"/>
      <c r="U166" s="1089"/>
      <c r="V166" s="1089"/>
      <c r="W166" s="1089"/>
      <c r="X166" s="1089"/>
      <c r="Y166" s="1089"/>
      <c r="Z166" s="1089"/>
    </row>
    <row r="167" spans="1:26" ht="36.75" customHeight="1">
      <c r="A167" s="1278"/>
      <c r="B167" s="1278"/>
      <c r="C167" s="308" t="s">
        <v>884</v>
      </c>
      <c r="D167" s="308" t="s">
        <v>167</v>
      </c>
      <c r="E167" s="776" t="s">
        <v>167</v>
      </c>
      <c r="F167" s="776" t="s">
        <v>167</v>
      </c>
      <c r="G167" s="776" t="s">
        <v>167</v>
      </c>
      <c r="H167" s="776" t="s">
        <v>167</v>
      </c>
      <c r="I167" s="776" t="s">
        <v>167</v>
      </c>
      <c r="J167" s="253">
        <v>20000</v>
      </c>
      <c r="K167" s="1278"/>
      <c r="L167" s="1089"/>
      <c r="M167" s="1089"/>
      <c r="N167" s="1089"/>
      <c r="O167" s="1089"/>
      <c r="P167" s="1089"/>
      <c r="Q167" s="1089"/>
      <c r="R167" s="1089"/>
      <c r="S167" s="1089"/>
      <c r="T167" s="1089"/>
      <c r="U167" s="1089"/>
      <c r="V167" s="1089"/>
      <c r="W167" s="1089"/>
      <c r="X167" s="1089"/>
      <c r="Y167" s="1089"/>
      <c r="Z167" s="1089"/>
    </row>
    <row r="168" spans="1:26" ht="20.25" customHeight="1">
      <c r="A168" s="1278"/>
      <c r="B168" s="1278"/>
      <c r="C168" s="787" t="s">
        <v>1187</v>
      </c>
      <c r="D168" s="785" t="s">
        <v>167</v>
      </c>
      <c r="E168" s="788">
        <v>0</v>
      </c>
      <c r="F168" s="789">
        <v>0</v>
      </c>
      <c r="G168" s="789">
        <v>1.3260000000000001</v>
      </c>
      <c r="H168" s="789">
        <v>1.3260000000000001</v>
      </c>
      <c r="I168" s="789">
        <v>9.6959999999999997</v>
      </c>
      <c r="J168" s="789"/>
      <c r="K168" s="1278"/>
      <c r="L168" s="1089"/>
      <c r="M168" s="1089"/>
      <c r="N168" s="1089"/>
      <c r="O168" s="1089"/>
      <c r="P168" s="1089"/>
      <c r="Q168" s="1089"/>
      <c r="R168" s="1089"/>
      <c r="S168" s="1089"/>
      <c r="T168" s="1089"/>
      <c r="U168" s="1089"/>
      <c r="V168" s="1089"/>
      <c r="W168" s="1089"/>
      <c r="X168" s="1089"/>
      <c r="Y168" s="1089"/>
      <c r="Z168" s="1089"/>
    </row>
    <row r="169" spans="1:26" ht="14.25" customHeight="1">
      <c r="A169" s="1278"/>
      <c r="B169" s="1279"/>
      <c r="C169" s="784" t="s">
        <v>586</v>
      </c>
      <c r="D169" s="1252" t="s">
        <v>150</v>
      </c>
      <c r="E169" s="1277"/>
      <c r="F169" s="1277"/>
      <c r="G169" s="1277"/>
      <c r="H169" s="1277"/>
      <c r="I169" s="1277"/>
      <c r="J169" s="1276"/>
      <c r="K169" s="1278"/>
      <c r="L169" s="1089"/>
      <c r="M169" s="1089"/>
      <c r="N169" s="1089"/>
      <c r="O169" s="1089"/>
      <c r="P169" s="1089"/>
      <c r="Q169" s="1089"/>
      <c r="R169" s="1089"/>
      <c r="S169" s="1089"/>
      <c r="T169" s="1089"/>
      <c r="U169" s="1089"/>
      <c r="V169" s="1089"/>
      <c r="W169" s="1089"/>
      <c r="X169" s="1089"/>
      <c r="Y169" s="1089"/>
      <c r="Z169" s="1089"/>
    </row>
    <row r="170" spans="1:26" ht="14.25" customHeight="1">
      <c r="A170" s="1278"/>
      <c r="B170" s="358" t="s">
        <v>151</v>
      </c>
      <c r="C170" s="196"/>
      <c r="D170" s="581" t="s">
        <v>10</v>
      </c>
      <c r="E170" s="108" t="s">
        <v>353</v>
      </c>
      <c r="F170" s="108" t="s">
        <v>354</v>
      </c>
      <c r="G170" s="108" t="s">
        <v>355</v>
      </c>
      <c r="H170" s="108" t="s">
        <v>356</v>
      </c>
      <c r="I170" s="108" t="s">
        <v>357</v>
      </c>
      <c r="J170" s="108" t="s">
        <v>358</v>
      </c>
      <c r="K170" s="1278"/>
      <c r="L170" s="1089"/>
      <c r="M170" s="1089"/>
      <c r="N170" s="1089"/>
      <c r="O170" s="1089"/>
      <c r="P170" s="1089"/>
      <c r="Q170" s="1089"/>
      <c r="R170" s="1089"/>
      <c r="S170" s="1089"/>
      <c r="T170" s="1089"/>
      <c r="U170" s="1089"/>
      <c r="V170" s="1089"/>
      <c r="W170" s="1089"/>
      <c r="X170" s="1089"/>
      <c r="Y170" s="1089"/>
      <c r="Z170" s="1089"/>
    </row>
    <row r="171" spans="1:26" ht="14.25" customHeight="1">
      <c r="A171" s="1278"/>
      <c r="B171" s="1173" t="s">
        <v>152</v>
      </c>
      <c r="C171" s="308" t="s">
        <v>1180</v>
      </c>
      <c r="D171" s="308" t="s">
        <v>167</v>
      </c>
      <c r="E171" s="253">
        <v>0</v>
      </c>
      <c r="F171" s="253">
        <v>3</v>
      </c>
      <c r="G171" s="253">
        <v>4</v>
      </c>
      <c r="H171" s="725">
        <v>6</v>
      </c>
      <c r="I171" s="725">
        <v>8</v>
      </c>
      <c r="J171" s="725">
        <v>10</v>
      </c>
      <c r="K171" s="1278"/>
      <c r="L171" s="1089"/>
      <c r="M171" s="1089"/>
      <c r="N171" s="1089"/>
      <c r="O171" s="1089"/>
      <c r="P171" s="1089"/>
      <c r="Q171" s="1089"/>
      <c r="R171" s="1089"/>
      <c r="S171" s="1089"/>
      <c r="T171" s="1089"/>
      <c r="U171" s="1089"/>
      <c r="V171" s="1089"/>
      <c r="W171" s="1089"/>
      <c r="X171" s="1089"/>
      <c r="Y171" s="1089"/>
      <c r="Z171" s="1089"/>
    </row>
    <row r="172" spans="1:26" ht="14.25" customHeight="1">
      <c r="A172" s="1278"/>
      <c r="B172" s="1278"/>
      <c r="C172" s="201" t="s">
        <v>1188</v>
      </c>
      <c r="D172" s="201" t="s">
        <v>167</v>
      </c>
      <c r="E172" s="162">
        <v>1</v>
      </c>
      <c r="F172" s="162">
        <v>4</v>
      </c>
      <c r="G172" s="162">
        <v>7</v>
      </c>
      <c r="H172" s="162">
        <v>7</v>
      </c>
      <c r="I172" s="162">
        <v>9</v>
      </c>
      <c r="J172" s="201"/>
      <c r="K172" s="1278"/>
      <c r="L172" s="1089"/>
      <c r="M172" s="1089"/>
      <c r="N172" s="1089"/>
      <c r="O172" s="1089"/>
      <c r="P172" s="1089"/>
      <c r="Q172" s="1089"/>
      <c r="R172" s="1089"/>
      <c r="S172" s="1089"/>
      <c r="T172" s="1089"/>
      <c r="U172" s="1089"/>
      <c r="V172" s="1089"/>
      <c r="W172" s="1089"/>
      <c r="X172" s="1089"/>
      <c r="Y172" s="1089"/>
      <c r="Z172" s="1089"/>
    </row>
    <row r="173" spans="1:26" ht="14.25" customHeight="1">
      <c r="A173" s="1278"/>
      <c r="B173" s="1279"/>
      <c r="C173" s="374" t="s">
        <v>586</v>
      </c>
      <c r="D173" s="1252" t="s">
        <v>833</v>
      </c>
      <c r="E173" s="1277"/>
      <c r="F173" s="1277"/>
      <c r="G173" s="1277"/>
      <c r="H173" s="1277"/>
      <c r="I173" s="1277"/>
      <c r="J173" s="1276"/>
      <c r="K173" s="1278"/>
      <c r="L173" s="1089"/>
      <c r="M173" s="1089"/>
      <c r="N173" s="1089"/>
      <c r="O173" s="1089"/>
      <c r="P173" s="1089"/>
      <c r="Q173" s="1089"/>
      <c r="R173" s="1089"/>
      <c r="S173" s="1089"/>
      <c r="T173" s="1089"/>
      <c r="U173" s="1089"/>
      <c r="V173" s="1089"/>
      <c r="W173" s="1089"/>
      <c r="X173" s="1089"/>
      <c r="Y173" s="1089"/>
      <c r="Z173" s="1089"/>
    </row>
    <row r="174" spans="1:26" ht="14.25" customHeight="1">
      <c r="A174" s="1278"/>
      <c r="B174" s="358" t="s">
        <v>834</v>
      </c>
      <c r="C174" s="196"/>
      <c r="D174" s="581" t="s">
        <v>10</v>
      </c>
      <c r="E174" s="108" t="s">
        <v>353</v>
      </c>
      <c r="F174" s="108" t="s">
        <v>354</v>
      </c>
      <c r="G174" s="108" t="s">
        <v>355</v>
      </c>
      <c r="H174" s="108" t="s">
        <v>356</v>
      </c>
      <c r="I174" s="108" t="s">
        <v>357</v>
      </c>
      <c r="J174" s="108" t="s">
        <v>358</v>
      </c>
      <c r="K174" s="1278"/>
      <c r="L174" s="1089"/>
      <c r="M174" s="1089"/>
      <c r="N174" s="1089"/>
      <c r="O174" s="1089"/>
      <c r="P174" s="1089"/>
      <c r="Q174" s="1089"/>
      <c r="R174" s="1089"/>
      <c r="S174" s="1089"/>
      <c r="T174" s="1089"/>
      <c r="U174" s="1089"/>
      <c r="V174" s="1089"/>
      <c r="W174" s="1089"/>
      <c r="X174" s="1089"/>
      <c r="Y174" s="1089"/>
      <c r="Z174" s="1089"/>
    </row>
    <row r="175" spans="1:26" ht="14.25" customHeight="1">
      <c r="A175" s="1278"/>
      <c r="B175" s="1173" t="s">
        <v>835</v>
      </c>
      <c r="C175" s="731" t="s">
        <v>1189</v>
      </c>
      <c r="D175" s="189" t="s">
        <v>167</v>
      </c>
      <c r="E175" s="790">
        <v>0</v>
      </c>
      <c r="F175" s="790">
        <v>0</v>
      </c>
      <c r="G175" s="790">
        <v>0</v>
      </c>
      <c r="H175" s="790">
        <v>6</v>
      </c>
      <c r="I175" s="790">
        <v>6</v>
      </c>
      <c r="J175" s="790">
        <v>15</v>
      </c>
      <c r="K175" s="1278"/>
      <c r="L175" s="1089"/>
      <c r="M175" s="1089"/>
      <c r="N175" s="1089"/>
      <c r="O175" s="1089"/>
      <c r="P175" s="1089"/>
      <c r="Q175" s="1089"/>
      <c r="R175" s="1089"/>
      <c r="S175" s="1089"/>
      <c r="T175" s="1089"/>
      <c r="U175" s="1089"/>
      <c r="V175" s="1089"/>
      <c r="W175" s="1089"/>
      <c r="X175" s="1089"/>
      <c r="Y175" s="1089"/>
      <c r="Z175" s="1089"/>
    </row>
    <row r="176" spans="1:26" ht="14.25" customHeight="1">
      <c r="A176" s="1278"/>
      <c r="B176" s="1278"/>
      <c r="C176" s="317" t="s">
        <v>95</v>
      </c>
      <c r="D176" s="176" t="s">
        <v>167</v>
      </c>
      <c r="E176" s="176">
        <v>0</v>
      </c>
      <c r="F176" s="176">
        <v>0</v>
      </c>
      <c r="G176" s="176">
        <v>3</v>
      </c>
      <c r="H176" s="176">
        <v>10</v>
      </c>
      <c r="I176" s="176">
        <v>15</v>
      </c>
      <c r="J176" s="176"/>
      <c r="K176" s="1278"/>
      <c r="L176" s="1089"/>
      <c r="M176" s="1089"/>
      <c r="N176" s="1089"/>
      <c r="O176" s="1089"/>
      <c r="P176" s="1089"/>
      <c r="Q176" s="1089"/>
      <c r="R176" s="1089"/>
      <c r="S176" s="1089"/>
      <c r="T176" s="1089"/>
      <c r="U176" s="1089"/>
      <c r="V176" s="1089"/>
      <c r="W176" s="1089"/>
      <c r="X176" s="1089"/>
      <c r="Y176" s="1089"/>
      <c r="Z176" s="1089"/>
    </row>
    <row r="177" spans="1:26" ht="14.25" customHeight="1">
      <c r="A177" s="1278"/>
      <c r="B177" s="1278"/>
      <c r="C177" s="731" t="s">
        <v>1190</v>
      </c>
      <c r="D177" s="189" t="s">
        <v>167</v>
      </c>
      <c r="E177" s="189" t="s">
        <v>167</v>
      </c>
      <c r="F177" s="189" t="s">
        <v>167</v>
      </c>
      <c r="G177" s="189" t="s">
        <v>167</v>
      </c>
      <c r="H177" s="189" t="s">
        <v>167</v>
      </c>
      <c r="I177" s="189" t="s">
        <v>167</v>
      </c>
      <c r="J177" s="189" t="s">
        <v>167</v>
      </c>
      <c r="K177" s="1278"/>
      <c r="L177" s="1089"/>
      <c r="M177" s="1089"/>
      <c r="N177" s="1089"/>
      <c r="O177" s="1089"/>
      <c r="P177" s="1089"/>
      <c r="Q177" s="1089"/>
      <c r="R177" s="1089"/>
      <c r="S177" s="1089"/>
      <c r="T177" s="1089"/>
      <c r="U177" s="1089"/>
      <c r="V177" s="1089"/>
      <c r="W177" s="1089"/>
      <c r="X177" s="1089"/>
      <c r="Y177" s="1089"/>
      <c r="Z177" s="1089"/>
    </row>
    <row r="178" spans="1:26" ht="14.25" customHeight="1">
      <c r="A178" s="1278"/>
      <c r="B178" s="1278"/>
      <c r="C178" s="317" t="s">
        <v>95</v>
      </c>
      <c r="D178" s="176" t="s">
        <v>167</v>
      </c>
      <c r="E178" s="176">
        <v>0</v>
      </c>
      <c r="F178" s="176">
        <v>0</v>
      </c>
      <c r="G178" s="176">
        <v>0</v>
      </c>
      <c r="H178" s="176">
        <v>0</v>
      </c>
      <c r="I178" s="176">
        <v>1</v>
      </c>
      <c r="J178" s="176"/>
      <c r="K178" s="1278"/>
      <c r="L178" s="1089"/>
      <c r="M178" s="1089"/>
      <c r="N178" s="1089"/>
      <c r="O178" s="1089"/>
      <c r="P178" s="1089"/>
      <c r="Q178" s="1089"/>
      <c r="R178" s="1089"/>
      <c r="S178" s="1089"/>
      <c r="T178" s="1089"/>
      <c r="U178" s="1089"/>
      <c r="V178" s="1089"/>
      <c r="W178" s="1089"/>
      <c r="X178" s="1089"/>
      <c r="Y178" s="1089"/>
      <c r="Z178" s="1089"/>
    </row>
    <row r="179" spans="1:26" ht="36.75" customHeight="1">
      <c r="A179" s="1279"/>
      <c r="B179" s="1279"/>
      <c r="C179" s="784" t="s">
        <v>586</v>
      </c>
      <c r="D179" s="1252" t="s">
        <v>141</v>
      </c>
      <c r="E179" s="1277"/>
      <c r="F179" s="1277"/>
      <c r="G179" s="1277"/>
      <c r="H179" s="1277"/>
      <c r="I179" s="1277"/>
      <c r="J179" s="1276"/>
      <c r="K179" s="1279"/>
      <c r="L179" s="1089"/>
      <c r="M179" s="1089"/>
      <c r="N179" s="1089"/>
      <c r="O179" s="1089"/>
      <c r="P179" s="1089"/>
      <c r="Q179" s="1089"/>
      <c r="R179" s="1089"/>
      <c r="S179" s="1089"/>
      <c r="T179" s="1089"/>
      <c r="U179" s="1089"/>
      <c r="V179" s="1089"/>
      <c r="W179" s="1089"/>
      <c r="X179" s="1089"/>
      <c r="Y179" s="1089"/>
      <c r="Z179" s="1089"/>
    </row>
    <row r="180" spans="1:26" ht="14.25" customHeight="1">
      <c r="A180" s="1185" t="s">
        <v>1191</v>
      </c>
      <c r="B180" s="1178" t="s">
        <v>83</v>
      </c>
      <c r="C180" s="329" t="s">
        <v>628</v>
      </c>
      <c r="D180" s="329" t="s">
        <v>84</v>
      </c>
      <c r="E180" s="329" t="s">
        <v>629</v>
      </c>
      <c r="F180" s="329" t="s">
        <v>85</v>
      </c>
      <c r="G180" s="329" t="s">
        <v>630</v>
      </c>
      <c r="H180" s="1179"/>
      <c r="I180" s="1283"/>
      <c r="J180" s="1284"/>
      <c r="K180" s="308"/>
      <c r="L180" s="1089"/>
      <c r="M180" s="1089"/>
      <c r="N180" s="1089"/>
      <c r="O180" s="1089"/>
      <c r="P180" s="1089"/>
      <c r="Q180" s="1089"/>
      <c r="R180" s="1089"/>
      <c r="S180" s="1089"/>
      <c r="T180" s="1089"/>
      <c r="U180" s="1089"/>
      <c r="V180" s="1089"/>
      <c r="W180" s="1089"/>
      <c r="X180" s="1089"/>
      <c r="Y180" s="1089"/>
      <c r="Z180" s="1089"/>
    </row>
    <row r="181" spans="1:26" ht="14.25" customHeight="1">
      <c r="A181" s="1279"/>
      <c r="B181" s="1279"/>
      <c r="C181" s="234"/>
      <c r="D181" s="234"/>
      <c r="E181" s="230"/>
      <c r="F181" s="230"/>
      <c r="G181" s="230"/>
      <c r="H181" s="1285"/>
      <c r="I181" s="1275"/>
      <c r="J181" s="1286"/>
      <c r="K181" s="308"/>
      <c r="L181" s="1089"/>
      <c r="M181" s="1089"/>
      <c r="N181" s="1089"/>
      <c r="O181" s="1089"/>
      <c r="P181" s="1089"/>
      <c r="Q181" s="1089"/>
      <c r="R181" s="1089"/>
      <c r="S181" s="1089"/>
      <c r="T181" s="1089"/>
      <c r="U181" s="1089"/>
      <c r="V181" s="1089"/>
      <c r="W181" s="1089"/>
      <c r="X181" s="1089"/>
      <c r="Y181" s="1089"/>
      <c r="Z181" s="1089"/>
    </row>
    <row r="182" spans="1:26" ht="14.25" customHeight="1">
      <c r="A182" s="1185" t="s">
        <v>1192</v>
      </c>
      <c r="B182" s="1178" t="s">
        <v>87</v>
      </c>
      <c r="C182" s="329" t="s">
        <v>631</v>
      </c>
      <c r="D182" s="1230"/>
      <c r="E182" s="1283"/>
      <c r="F182" s="1283"/>
      <c r="G182" s="1284"/>
      <c r="H182" s="1285"/>
      <c r="I182" s="1275"/>
      <c r="J182" s="1286"/>
      <c r="K182" s="308"/>
      <c r="L182" s="1089"/>
      <c r="M182" s="1089"/>
      <c r="N182" s="1089"/>
      <c r="O182" s="1089"/>
      <c r="P182" s="1089"/>
      <c r="Q182" s="1089"/>
      <c r="R182" s="1089"/>
      <c r="S182" s="1089"/>
      <c r="T182" s="1089"/>
      <c r="U182" s="1089"/>
      <c r="V182" s="1089"/>
      <c r="W182" s="1089"/>
      <c r="X182" s="1089"/>
      <c r="Y182" s="1089"/>
      <c r="Z182" s="1089"/>
    </row>
    <row r="183" spans="1:26" ht="14.25" customHeight="1">
      <c r="A183" s="1279"/>
      <c r="B183" s="1279"/>
      <c r="C183" s="230"/>
      <c r="D183" s="1287"/>
      <c r="E183" s="1288"/>
      <c r="F183" s="1288"/>
      <c r="G183" s="1289"/>
      <c r="H183" s="1287"/>
      <c r="I183" s="1288"/>
      <c r="J183" s="1289"/>
      <c r="K183" s="308"/>
      <c r="L183" s="1089"/>
      <c r="M183" s="1089"/>
      <c r="N183" s="1089"/>
      <c r="O183" s="1089"/>
      <c r="P183" s="1089"/>
      <c r="Q183" s="1089"/>
      <c r="R183" s="1089"/>
      <c r="S183" s="1089"/>
      <c r="T183" s="1089"/>
      <c r="U183" s="1089"/>
      <c r="V183" s="1089"/>
      <c r="W183" s="1089"/>
      <c r="X183" s="1089"/>
      <c r="Y183" s="1089"/>
      <c r="Z183" s="1089"/>
    </row>
    <row r="184" spans="1:26" ht="14.25" customHeight="1">
      <c r="A184" s="323"/>
      <c r="B184" s="602"/>
      <c r="C184" s="603"/>
      <c r="D184" s="323"/>
      <c r="E184" s="323"/>
      <c r="F184" s="323"/>
      <c r="G184" s="323"/>
      <c r="H184" s="323"/>
      <c r="I184" s="323"/>
      <c r="J184" s="323"/>
      <c r="K184" s="323"/>
      <c r="L184" s="1089"/>
      <c r="M184" s="1089"/>
      <c r="N184" s="1089"/>
      <c r="O184" s="1089"/>
      <c r="P184" s="1089"/>
      <c r="Q184" s="1089"/>
      <c r="R184" s="1089"/>
      <c r="S184" s="1089"/>
      <c r="T184" s="1089"/>
      <c r="U184" s="1089"/>
      <c r="V184" s="1089"/>
      <c r="W184" s="1089"/>
      <c r="X184" s="1089"/>
      <c r="Y184" s="1089"/>
      <c r="Z184" s="1089"/>
    </row>
    <row r="185" spans="1:26" ht="36.75" customHeight="1">
      <c r="A185" s="195" t="s">
        <v>1193</v>
      </c>
      <c r="B185" s="308"/>
      <c r="C185" s="308"/>
      <c r="D185" s="308"/>
      <c r="E185" s="308"/>
      <c r="F185" s="308"/>
      <c r="G185" s="308"/>
      <c r="H185" s="308"/>
      <c r="I185" s="308"/>
      <c r="J185" s="308"/>
      <c r="K185" s="308"/>
      <c r="L185" s="1089"/>
      <c r="M185" s="1089"/>
      <c r="N185" s="1089"/>
      <c r="O185" s="1089"/>
      <c r="P185" s="1089"/>
      <c r="Q185" s="1089"/>
      <c r="R185" s="1089"/>
      <c r="S185" s="1089"/>
      <c r="T185" s="1089"/>
      <c r="U185" s="1089"/>
      <c r="V185" s="1089"/>
      <c r="W185" s="1089"/>
      <c r="X185" s="1089"/>
      <c r="Y185" s="1089"/>
      <c r="Z185" s="1089"/>
    </row>
    <row r="186" spans="1:26" ht="14.25" customHeight="1">
      <c r="A186" s="580" t="s">
        <v>155</v>
      </c>
      <c r="B186" s="358" t="s">
        <v>156</v>
      </c>
      <c r="C186" s="196"/>
      <c r="D186" s="359" t="s">
        <v>10</v>
      </c>
      <c r="E186" s="108" t="s">
        <v>353</v>
      </c>
      <c r="F186" s="108" t="s">
        <v>354</v>
      </c>
      <c r="G186" s="108" t="s">
        <v>355</v>
      </c>
      <c r="H186" s="108" t="s">
        <v>356</v>
      </c>
      <c r="I186" s="108" t="s">
        <v>357</v>
      </c>
      <c r="J186" s="108" t="s">
        <v>358</v>
      </c>
      <c r="K186" s="783" t="s">
        <v>24</v>
      </c>
      <c r="L186" s="1089"/>
      <c r="M186" s="1089"/>
      <c r="N186" s="1089"/>
      <c r="O186" s="1089"/>
      <c r="P186" s="1089"/>
      <c r="Q186" s="1089"/>
      <c r="R186" s="1089"/>
      <c r="S186" s="1089"/>
      <c r="T186" s="1089"/>
      <c r="U186" s="1089"/>
      <c r="V186" s="1089"/>
      <c r="W186" s="1089"/>
      <c r="X186" s="1089"/>
      <c r="Y186" s="1089"/>
      <c r="Z186" s="1089"/>
    </row>
    <row r="187" spans="1:26" ht="14.25" customHeight="1">
      <c r="A187" s="1176" t="s">
        <v>157</v>
      </c>
      <c r="B187" s="1173" t="s">
        <v>1194</v>
      </c>
      <c r="C187" s="308" t="s">
        <v>13</v>
      </c>
      <c r="D187" s="308"/>
      <c r="E187" s="1164" t="s">
        <v>160</v>
      </c>
      <c r="F187" s="1277"/>
      <c r="G187" s="1276"/>
      <c r="H187" s="323"/>
      <c r="I187" s="323"/>
      <c r="J187" s="323"/>
      <c r="K187" s="1191" t="s">
        <v>161</v>
      </c>
      <c r="L187" s="1089"/>
      <c r="M187" s="1089"/>
      <c r="N187" s="1089"/>
      <c r="O187" s="1089"/>
      <c r="P187" s="1089"/>
      <c r="Q187" s="1089"/>
      <c r="R187" s="1089"/>
      <c r="S187" s="1089"/>
      <c r="T187" s="1089"/>
      <c r="U187" s="1089"/>
      <c r="V187" s="1089"/>
      <c r="W187" s="1089"/>
      <c r="X187" s="1089"/>
      <c r="Y187" s="1089"/>
      <c r="Z187" s="1089"/>
    </row>
    <row r="188" spans="1:26" ht="14.25" customHeight="1">
      <c r="A188" s="1278"/>
      <c r="B188" s="1278"/>
      <c r="C188" s="201" t="s">
        <v>95</v>
      </c>
      <c r="D188" s="306"/>
      <c r="E188" s="1253" t="s">
        <v>1195</v>
      </c>
      <c r="F188" s="1277"/>
      <c r="G188" s="1276"/>
      <c r="H188" s="323"/>
      <c r="I188" s="323"/>
      <c r="J188" s="323"/>
      <c r="K188" s="1278"/>
      <c r="L188" s="1089"/>
      <c r="M188" s="1089"/>
      <c r="N188" s="1089"/>
      <c r="O188" s="1089"/>
      <c r="P188" s="1089"/>
      <c r="Q188" s="1089"/>
      <c r="R188" s="1089"/>
      <c r="S188" s="1089"/>
      <c r="T188" s="1089"/>
      <c r="U188" s="1089"/>
      <c r="V188" s="1089"/>
      <c r="W188" s="1089"/>
      <c r="X188" s="1089"/>
      <c r="Y188" s="1089"/>
      <c r="Z188" s="1089"/>
    </row>
    <row r="189" spans="1:26" ht="14.25" customHeight="1">
      <c r="A189" s="1278"/>
      <c r="B189" s="1279"/>
      <c r="C189" s="374" t="s">
        <v>586</v>
      </c>
      <c r="D189" s="1251" t="s">
        <v>1196</v>
      </c>
      <c r="E189" s="1277"/>
      <c r="F189" s="1277"/>
      <c r="G189" s="1277"/>
      <c r="H189" s="1277"/>
      <c r="I189" s="1277"/>
      <c r="J189" s="1276"/>
      <c r="K189" s="1278"/>
      <c r="L189" s="1089"/>
      <c r="M189" s="1089"/>
      <c r="N189" s="1089"/>
      <c r="O189" s="1089"/>
      <c r="P189" s="1089"/>
      <c r="Q189" s="1089"/>
      <c r="R189" s="1089"/>
      <c r="S189" s="1089"/>
      <c r="T189" s="1089"/>
      <c r="U189" s="1089"/>
      <c r="V189" s="1089"/>
      <c r="W189" s="1089"/>
      <c r="X189" s="1089"/>
      <c r="Y189" s="1089"/>
      <c r="Z189" s="1089"/>
    </row>
    <row r="190" spans="1:26" ht="14.25" customHeight="1">
      <c r="A190" s="1278"/>
      <c r="B190" s="358" t="s">
        <v>165</v>
      </c>
      <c r="C190" s="196"/>
      <c r="D190" s="359" t="s">
        <v>10</v>
      </c>
      <c r="E190" s="108" t="s">
        <v>353</v>
      </c>
      <c r="F190" s="108" t="s">
        <v>354</v>
      </c>
      <c r="G190" s="108" t="s">
        <v>355</v>
      </c>
      <c r="H190" s="108" t="s">
        <v>356</v>
      </c>
      <c r="I190" s="108" t="s">
        <v>357</v>
      </c>
      <c r="J190" s="108" t="s">
        <v>358</v>
      </c>
      <c r="K190" s="1278"/>
      <c r="L190" s="1089"/>
      <c r="M190" s="1089"/>
      <c r="N190" s="1089"/>
      <c r="O190" s="1089"/>
      <c r="P190" s="1089"/>
      <c r="Q190" s="1089"/>
      <c r="R190" s="1089"/>
      <c r="S190" s="1089"/>
      <c r="T190" s="1089"/>
      <c r="U190" s="1089"/>
      <c r="V190" s="1089"/>
      <c r="W190" s="1089"/>
      <c r="X190" s="1089"/>
      <c r="Y190" s="1089"/>
      <c r="Z190" s="1089"/>
    </row>
    <row r="191" spans="1:26" ht="39" customHeight="1">
      <c r="A191" s="1278"/>
      <c r="B191" s="1173" t="s">
        <v>166</v>
      </c>
      <c r="C191" s="308" t="s">
        <v>13</v>
      </c>
      <c r="D191" s="308"/>
      <c r="E191" s="1256" t="s">
        <v>1197</v>
      </c>
      <c r="F191" s="1277"/>
      <c r="G191" s="1276"/>
      <c r="H191" s="323"/>
      <c r="I191" s="323"/>
      <c r="J191" s="323"/>
      <c r="K191" s="1278"/>
      <c r="L191" s="1089"/>
      <c r="M191" s="1089"/>
      <c r="N191" s="1089"/>
      <c r="O191" s="1089"/>
      <c r="P191" s="1089"/>
      <c r="Q191" s="1089"/>
      <c r="R191" s="1089"/>
      <c r="S191" s="1089"/>
      <c r="T191" s="1089"/>
      <c r="U191" s="1089"/>
      <c r="V191" s="1089"/>
      <c r="W191" s="1089"/>
      <c r="X191" s="1089"/>
      <c r="Y191" s="1089"/>
      <c r="Z191" s="1089"/>
    </row>
    <row r="192" spans="1:26" ht="14.25" customHeight="1">
      <c r="A192" s="1278"/>
      <c r="B192" s="1278"/>
      <c r="C192" s="201" t="s">
        <v>95</v>
      </c>
      <c r="D192" s="306"/>
      <c r="E192" s="1253" t="s">
        <v>1198</v>
      </c>
      <c r="F192" s="1277"/>
      <c r="G192" s="1276"/>
      <c r="H192" s="323"/>
      <c r="I192" s="323"/>
      <c r="J192" s="323"/>
      <c r="K192" s="1278"/>
      <c r="L192" s="1089"/>
      <c r="M192" s="1089"/>
      <c r="N192" s="1089"/>
      <c r="O192" s="1089"/>
      <c r="P192" s="1089"/>
      <c r="Q192" s="1089"/>
      <c r="R192" s="1089"/>
      <c r="S192" s="1089"/>
      <c r="T192" s="1089"/>
      <c r="U192" s="1089"/>
      <c r="V192" s="1089"/>
      <c r="W192" s="1089"/>
      <c r="X192" s="1089"/>
      <c r="Y192" s="1089"/>
      <c r="Z192" s="1089"/>
    </row>
    <row r="193" spans="1:26" ht="14.25" customHeight="1">
      <c r="A193" s="1279"/>
      <c r="B193" s="1279"/>
      <c r="C193" s="374" t="s">
        <v>586</v>
      </c>
      <c r="D193" s="1251" t="s">
        <v>170</v>
      </c>
      <c r="E193" s="1277"/>
      <c r="F193" s="1277"/>
      <c r="G193" s="1277"/>
      <c r="H193" s="1277"/>
      <c r="I193" s="1277"/>
      <c r="J193" s="1276"/>
      <c r="K193" s="1279"/>
      <c r="L193" s="1089"/>
      <c r="M193" s="1089"/>
      <c r="N193" s="1089"/>
      <c r="O193" s="1089"/>
      <c r="P193" s="1089"/>
      <c r="Q193" s="1089"/>
      <c r="R193" s="1089"/>
      <c r="S193" s="1089"/>
      <c r="T193" s="1089"/>
      <c r="U193" s="1089"/>
      <c r="V193" s="1089"/>
      <c r="W193" s="1089"/>
      <c r="X193" s="1089"/>
      <c r="Y193" s="1089"/>
      <c r="Z193" s="1089"/>
    </row>
    <row r="194" spans="1:26" ht="14.25" customHeight="1">
      <c r="A194" s="1185" t="s">
        <v>1199</v>
      </c>
      <c r="B194" s="1178" t="s">
        <v>83</v>
      </c>
      <c r="C194" s="329" t="s">
        <v>628</v>
      </c>
      <c r="D194" s="329" t="s">
        <v>84</v>
      </c>
      <c r="E194" s="329" t="s">
        <v>629</v>
      </c>
      <c r="F194" s="329" t="s">
        <v>85</v>
      </c>
      <c r="G194" s="329" t="s">
        <v>630</v>
      </c>
      <c r="H194" s="1179"/>
      <c r="I194" s="1283"/>
      <c r="J194" s="1284"/>
      <c r="K194" s="308"/>
      <c r="L194" s="1089"/>
      <c r="M194" s="1089"/>
      <c r="N194" s="1089"/>
      <c r="O194" s="1089"/>
      <c r="P194" s="1089"/>
      <c r="Q194" s="1089"/>
      <c r="R194" s="1089"/>
      <c r="S194" s="1089"/>
      <c r="T194" s="1089"/>
      <c r="U194" s="1089"/>
      <c r="V194" s="1089"/>
      <c r="W194" s="1089"/>
      <c r="X194" s="1089"/>
      <c r="Y194" s="1089"/>
      <c r="Z194" s="1089"/>
    </row>
    <row r="195" spans="1:26" ht="14.25" customHeight="1">
      <c r="A195" s="1279"/>
      <c r="B195" s="1279"/>
      <c r="C195" s="234"/>
      <c r="D195" s="234"/>
      <c r="E195" s="230"/>
      <c r="F195" s="230"/>
      <c r="G195" s="230"/>
      <c r="H195" s="1285"/>
      <c r="I195" s="1275"/>
      <c r="J195" s="1286"/>
      <c r="K195" s="308"/>
      <c r="L195" s="1089"/>
      <c r="M195" s="1089"/>
      <c r="N195" s="1089"/>
      <c r="O195" s="1089"/>
      <c r="P195" s="1089"/>
      <c r="Q195" s="1089"/>
      <c r="R195" s="1089"/>
      <c r="S195" s="1089"/>
      <c r="T195" s="1089"/>
      <c r="U195" s="1089"/>
      <c r="V195" s="1089"/>
      <c r="W195" s="1089"/>
      <c r="X195" s="1089"/>
      <c r="Y195" s="1089"/>
      <c r="Z195" s="1089"/>
    </row>
    <row r="196" spans="1:26" ht="14.25" customHeight="1">
      <c r="A196" s="1185" t="s">
        <v>1200</v>
      </c>
      <c r="B196" s="1178" t="s">
        <v>87</v>
      </c>
      <c r="C196" s="329" t="s">
        <v>631</v>
      </c>
      <c r="D196" s="1230"/>
      <c r="E196" s="1283"/>
      <c r="F196" s="1283"/>
      <c r="G196" s="1284"/>
      <c r="H196" s="1285"/>
      <c r="I196" s="1275"/>
      <c r="J196" s="1286"/>
      <c r="K196" s="308"/>
      <c r="L196" s="1089"/>
      <c r="M196" s="1089"/>
      <c r="N196" s="1089"/>
      <c r="O196" s="1089"/>
      <c r="P196" s="1089"/>
      <c r="Q196" s="1089"/>
      <c r="R196" s="1089"/>
      <c r="S196" s="1089"/>
      <c r="T196" s="1089"/>
      <c r="U196" s="1089"/>
      <c r="V196" s="1089"/>
      <c r="W196" s="1089"/>
      <c r="X196" s="1089"/>
      <c r="Y196" s="1089"/>
      <c r="Z196" s="1089"/>
    </row>
    <row r="197" spans="1:26" ht="14.25" customHeight="1">
      <c r="A197" s="1279"/>
      <c r="B197" s="1279"/>
      <c r="C197" s="230"/>
      <c r="D197" s="1287"/>
      <c r="E197" s="1288"/>
      <c r="F197" s="1288"/>
      <c r="G197" s="1289"/>
      <c r="H197" s="1287"/>
      <c r="I197" s="1288"/>
      <c r="J197" s="1289"/>
      <c r="K197" s="308"/>
      <c r="L197" s="1089"/>
      <c r="M197" s="1089"/>
      <c r="N197" s="1089"/>
      <c r="O197" s="1089"/>
      <c r="P197" s="1089"/>
      <c r="Q197" s="1089"/>
      <c r="R197" s="1089"/>
      <c r="S197" s="1089"/>
      <c r="T197" s="1089"/>
      <c r="U197" s="1089"/>
      <c r="V197" s="1089"/>
      <c r="W197" s="1089"/>
      <c r="X197" s="1089"/>
      <c r="Y197" s="1089"/>
      <c r="Z197" s="1089"/>
    </row>
    <row r="198" spans="1:26" ht="14.25" customHeight="1">
      <c r="A198" s="323"/>
      <c r="B198" s="602"/>
      <c r="C198" s="603"/>
      <c r="D198" s="323"/>
      <c r="E198" s="323"/>
      <c r="F198" s="323"/>
      <c r="G198" s="323"/>
      <c r="H198" s="323"/>
      <c r="I198" s="323"/>
      <c r="J198" s="323"/>
      <c r="K198" s="323"/>
      <c r="L198" s="1089"/>
      <c r="M198" s="1089"/>
      <c r="N198" s="1089"/>
      <c r="O198" s="1089"/>
      <c r="P198" s="1089"/>
      <c r="Q198" s="1089"/>
      <c r="R198" s="1089"/>
      <c r="S198" s="1089"/>
      <c r="T198" s="1089"/>
      <c r="U198" s="1089"/>
      <c r="V198" s="1089"/>
      <c r="W198" s="1089"/>
      <c r="X198" s="1089"/>
      <c r="Y198" s="1089"/>
      <c r="Z198" s="1089"/>
    </row>
    <row r="199" spans="1:26" ht="81" customHeight="1">
      <c r="A199" s="195" t="s">
        <v>843</v>
      </c>
      <c r="B199" s="308"/>
      <c r="C199" s="308"/>
      <c r="D199" s="308"/>
      <c r="E199" s="308"/>
      <c r="F199" s="308"/>
      <c r="G199" s="308"/>
      <c r="H199" s="308"/>
      <c r="I199" s="308"/>
      <c r="J199" s="308"/>
      <c r="K199" s="308"/>
      <c r="L199" s="1089"/>
      <c r="M199" s="1089"/>
      <c r="N199" s="1089"/>
      <c r="O199" s="1089"/>
      <c r="P199" s="1089"/>
      <c r="Q199" s="1089"/>
      <c r="R199" s="1089"/>
      <c r="S199" s="1089"/>
      <c r="T199" s="1089"/>
      <c r="U199" s="1089"/>
      <c r="V199" s="1089"/>
      <c r="W199" s="1089"/>
      <c r="X199" s="1089"/>
      <c r="Y199" s="1089"/>
      <c r="Z199" s="1089"/>
    </row>
    <row r="200" spans="1:26" ht="14.25" customHeight="1">
      <c r="A200" s="580" t="s">
        <v>173</v>
      </c>
      <c r="B200" s="358" t="s">
        <v>174</v>
      </c>
      <c r="C200" s="196"/>
      <c r="D200" s="581" t="s">
        <v>10</v>
      </c>
      <c r="E200" s="108" t="s">
        <v>353</v>
      </c>
      <c r="F200" s="108" t="s">
        <v>354</v>
      </c>
      <c r="G200" s="108" t="s">
        <v>355</v>
      </c>
      <c r="H200" s="108" t="s">
        <v>356</v>
      </c>
      <c r="I200" s="108" t="s">
        <v>357</v>
      </c>
      <c r="J200" s="108" t="s">
        <v>358</v>
      </c>
      <c r="K200" s="783" t="s">
        <v>24</v>
      </c>
      <c r="L200" s="1089"/>
      <c r="M200" s="1089"/>
      <c r="N200" s="1089"/>
      <c r="O200" s="1089"/>
      <c r="P200" s="1089"/>
      <c r="Q200" s="1089"/>
      <c r="R200" s="1089"/>
      <c r="S200" s="1089"/>
      <c r="T200" s="1089"/>
      <c r="U200" s="1089"/>
      <c r="V200" s="1089"/>
      <c r="W200" s="1089"/>
      <c r="X200" s="1089"/>
      <c r="Y200" s="1089"/>
      <c r="Z200" s="1089"/>
    </row>
    <row r="201" spans="1:26" ht="32.25" customHeight="1">
      <c r="A201" s="1165" t="s">
        <v>844</v>
      </c>
      <c r="B201" s="141" t="s">
        <v>1201</v>
      </c>
      <c r="C201" s="141" t="s">
        <v>1202</v>
      </c>
      <c r="D201" s="141" t="s">
        <v>167</v>
      </c>
      <c r="E201" s="141" t="s">
        <v>178</v>
      </c>
      <c r="F201" s="253" t="s">
        <v>179</v>
      </c>
      <c r="G201" s="141" t="s">
        <v>180</v>
      </c>
      <c r="H201" s="141" t="s">
        <v>920</v>
      </c>
      <c r="I201" s="141" t="s">
        <v>921</v>
      </c>
      <c r="J201" s="141" t="s">
        <v>1203</v>
      </c>
      <c r="K201" s="1165" t="s">
        <v>183</v>
      </c>
      <c r="L201" s="1089"/>
      <c r="M201" s="1089"/>
      <c r="N201" s="1089"/>
      <c r="O201" s="1089"/>
      <c r="P201" s="1089"/>
      <c r="Q201" s="1089"/>
      <c r="R201" s="1089"/>
      <c r="S201" s="1089"/>
      <c r="T201" s="1089"/>
      <c r="U201" s="1089"/>
      <c r="V201" s="1089"/>
      <c r="W201" s="1089"/>
      <c r="X201" s="1089"/>
      <c r="Y201" s="1089"/>
      <c r="Z201" s="1089"/>
    </row>
    <row r="202" spans="1:26" ht="37.5" customHeight="1">
      <c r="A202" s="1278"/>
      <c r="B202" s="141" t="s">
        <v>1204</v>
      </c>
      <c r="C202" s="201" t="s">
        <v>925</v>
      </c>
      <c r="D202" s="201" t="s">
        <v>167</v>
      </c>
      <c r="E202" s="201" t="s">
        <v>196</v>
      </c>
      <c r="F202" s="162" t="s">
        <v>197</v>
      </c>
      <c r="G202" s="201" t="s">
        <v>198</v>
      </c>
      <c r="H202" s="201" t="s">
        <v>926</v>
      </c>
      <c r="I202" s="201" t="s">
        <v>1205</v>
      </c>
      <c r="J202" s="201"/>
      <c r="K202" s="1278"/>
      <c r="L202" s="1089"/>
      <c r="M202" s="1089"/>
      <c r="N202" s="1089"/>
      <c r="O202" s="1089"/>
      <c r="P202" s="1089"/>
      <c r="Q202" s="1089"/>
      <c r="R202" s="1089"/>
      <c r="S202" s="1089"/>
      <c r="T202" s="1089"/>
      <c r="U202" s="1089"/>
      <c r="V202" s="1089"/>
      <c r="W202" s="1089"/>
      <c r="X202" s="1089"/>
      <c r="Y202" s="1089"/>
      <c r="Z202" s="1089"/>
    </row>
    <row r="203" spans="1:26" ht="14.25" customHeight="1">
      <c r="A203" s="1278"/>
      <c r="B203" s="141" t="s">
        <v>1206</v>
      </c>
      <c r="C203" s="141" t="s">
        <v>1207</v>
      </c>
      <c r="D203" s="141" t="s">
        <v>167</v>
      </c>
      <c r="E203" s="141" t="s">
        <v>167</v>
      </c>
      <c r="F203" s="253" t="s">
        <v>846</v>
      </c>
      <c r="G203" s="585" t="s">
        <v>931</v>
      </c>
      <c r="H203" s="141" t="s">
        <v>848</v>
      </c>
      <c r="I203" s="141" t="s">
        <v>849</v>
      </c>
      <c r="J203" s="141" t="s">
        <v>1208</v>
      </c>
      <c r="K203" s="1278"/>
      <c r="L203" s="1089"/>
      <c r="M203" s="1089"/>
      <c r="N203" s="1089"/>
      <c r="O203" s="1089"/>
      <c r="P203" s="1089"/>
      <c r="Q203" s="1089"/>
      <c r="R203" s="1089"/>
      <c r="S203" s="1089"/>
      <c r="T203" s="1089"/>
      <c r="U203" s="1089"/>
      <c r="V203" s="1089"/>
      <c r="W203" s="1089"/>
      <c r="X203" s="1089"/>
      <c r="Y203" s="1089"/>
      <c r="Z203" s="1089"/>
    </row>
    <row r="204" spans="1:26" ht="15" customHeight="1">
      <c r="A204" s="1278"/>
      <c r="B204" s="141" t="s">
        <v>1209</v>
      </c>
      <c r="C204" s="317" t="s">
        <v>17</v>
      </c>
      <c r="D204" s="317" t="s">
        <v>167</v>
      </c>
      <c r="E204" s="317" t="s">
        <v>852</v>
      </c>
      <c r="F204" s="317" t="s">
        <v>853</v>
      </c>
      <c r="G204" s="317" t="s">
        <v>934</v>
      </c>
      <c r="H204" s="317" t="s">
        <v>935</v>
      </c>
      <c r="I204" s="317" t="s">
        <v>856</v>
      </c>
      <c r="J204" s="317"/>
      <c r="K204" s="1278"/>
      <c r="L204" s="1089"/>
      <c r="M204" s="1089"/>
      <c r="N204" s="1089"/>
      <c r="O204" s="1089"/>
      <c r="P204" s="1089"/>
      <c r="Q204" s="1089"/>
      <c r="R204" s="1089"/>
      <c r="S204" s="1089"/>
      <c r="T204" s="1089"/>
      <c r="U204" s="1089"/>
      <c r="V204" s="1089"/>
      <c r="W204" s="1089"/>
      <c r="X204" s="1089"/>
      <c r="Y204" s="1089"/>
      <c r="Z204" s="1089"/>
    </row>
    <row r="205" spans="1:26" ht="61.5" customHeight="1">
      <c r="A205" s="1278"/>
      <c r="B205" s="141" t="s">
        <v>1210</v>
      </c>
      <c r="C205" s="141" t="s">
        <v>34</v>
      </c>
      <c r="D205" s="141" t="s">
        <v>189</v>
      </c>
      <c r="E205" s="141" t="s">
        <v>190</v>
      </c>
      <c r="F205" s="253" t="s">
        <v>191</v>
      </c>
      <c r="G205" s="688" t="s">
        <v>1211</v>
      </c>
      <c r="H205" s="113"/>
      <c r="I205" s="113"/>
      <c r="J205" s="113"/>
      <c r="K205" s="1278"/>
      <c r="L205" s="1089"/>
      <c r="M205" s="1089"/>
      <c r="N205" s="1089"/>
      <c r="O205" s="1089"/>
      <c r="P205" s="1089"/>
      <c r="Q205" s="1089"/>
      <c r="R205" s="1089"/>
      <c r="S205" s="1089"/>
      <c r="T205" s="1089"/>
      <c r="U205" s="1089"/>
      <c r="V205" s="1089"/>
      <c r="W205" s="1089"/>
      <c r="X205" s="1089"/>
      <c r="Y205" s="1089"/>
      <c r="Z205" s="1089"/>
    </row>
    <row r="206" spans="1:26" ht="69.75" customHeight="1">
      <c r="A206" s="1278"/>
      <c r="B206" s="141" t="s">
        <v>1212</v>
      </c>
      <c r="C206" s="201" t="s">
        <v>43</v>
      </c>
      <c r="D206" s="201" t="s">
        <v>167</v>
      </c>
      <c r="E206" s="201" t="s">
        <v>201</v>
      </c>
      <c r="F206" s="162" t="s">
        <v>202</v>
      </c>
      <c r="G206" s="120" t="s">
        <v>1213</v>
      </c>
      <c r="H206" s="113"/>
      <c r="I206" s="113"/>
      <c r="J206" s="113"/>
      <c r="K206" s="1278"/>
      <c r="L206" s="1089"/>
      <c r="M206" s="1089"/>
      <c r="N206" s="1089"/>
      <c r="O206" s="1089"/>
      <c r="P206" s="1089"/>
      <c r="Q206" s="1089"/>
      <c r="R206" s="1089"/>
      <c r="S206" s="1089"/>
      <c r="T206" s="1089"/>
      <c r="U206" s="1089"/>
      <c r="V206" s="1089"/>
      <c r="W206" s="1089"/>
      <c r="X206" s="1089"/>
      <c r="Y206" s="1089"/>
      <c r="Z206" s="1089"/>
    </row>
    <row r="207" spans="1:26" ht="14.25" customHeight="1">
      <c r="A207" s="1278"/>
      <c r="B207" s="141" t="s">
        <v>1214</v>
      </c>
      <c r="C207" s="141" t="s">
        <v>1215</v>
      </c>
      <c r="D207" s="141" t="s">
        <v>167</v>
      </c>
      <c r="E207" s="141" t="s">
        <v>167</v>
      </c>
      <c r="F207" s="141" t="s">
        <v>167</v>
      </c>
      <c r="G207" s="141" t="s">
        <v>194</v>
      </c>
      <c r="H207" s="113"/>
      <c r="I207" s="113"/>
      <c r="J207" s="113"/>
      <c r="K207" s="1278"/>
      <c r="L207" s="1089"/>
      <c r="M207" s="1089"/>
      <c r="N207" s="1089"/>
      <c r="O207" s="1089"/>
      <c r="P207" s="1089"/>
      <c r="Q207" s="1089"/>
      <c r="R207" s="1089"/>
      <c r="S207" s="1089"/>
      <c r="T207" s="1089"/>
      <c r="U207" s="1089"/>
      <c r="V207" s="1089"/>
      <c r="W207" s="1089"/>
      <c r="X207" s="1089"/>
      <c r="Y207" s="1089"/>
      <c r="Z207" s="1089"/>
    </row>
    <row r="208" spans="1:26" ht="33.75" customHeight="1">
      <c r="A208" s="1278"/>
      <c r="B208" s="141" t="s">
        <v>1216</v>
      </c>
      <c r="C208" s="201" t="s">
        <v>204</v>
      </c>
      <c r="D208" s="201" t="s">
        <v>167</v>
      </c>
      <c r="E208" s="201" t="s">
        <v>205</v>
      </c>
      <c r="F208" s="310" t="s">
        <v>1217</v>
      </c>
      <c r="G208" s="585" t="s">
        <v>1218</v>
      </c>
      <c r="H208" s="113"/>
      <c r="I208" s="113"/>
      <c r="J208" s="113"/>
      <c r="K208" s="1278"/>
      <c r="L208" s="1089"/>
      <c r="M208" s="1089"/>
      <c r="N208" s="1089"/>
      <c r="O208" s="1089"/>
      <c r="P208" s="1089"/>
      <c r="Q208" s="1089"/>
      <c r="R208" s="1089"/>
      <c r="S208" s="1089"/>
      <c r="T208" s="1089"/>
      <c r="U208" s="1089"/>
      <c r="V208" s="1089"/>
      <c r="W208" s="1089"/>
      <c r="X208" s="1089"/>
      <c r="Y208" s="1089"/>
      <c r="Z208" s="1089"/>
    </row>
    <row r="209" spans="1:26" ht="14.25" customHeight="1">
      <c r="A209" s="1278"/>
      <c r="B209" s="141" t="s">
        <v>1219</v>
      </c>
      <c r="C209" s="1162" t="s">
        <v>18</v>
      </c>
      <c r="D209" s="1277"/>
      <c r="E209" s="1277"/>
      <c r="F209" s="1277"/>
      <c r="G209" s="1277"/>
      <c r="H209" s="1277"/>
      <c r="I209" s="1277"/>
      <c r="J209" s="1276"/>
      <c r="K209" s="1278"/>
      <c r="L209" s="1089"/>
      <c r="M209" s="1089"/>
      <c r="N209" s="1089"/>
      <c r="O209" s="1089"/>
      <c r="P209" s="1089"/>
      <c r="Q209" s="1089"/>
      <c r="R209" s="1089"/>
      <c r="S209" s="1089"/>
      <c r="T209" s="1089"/>
      <c r="U209" s="1089"/>
      <c r="V209" s="1089"/>
      <c r="W209" s="1089"/>
      <c r="X209" s="1089"/>
      <c r="Y209" s="1089"/>
      <c r="Z209" s="1089"/>
    </row>
    <row r="210" spans="1:26" ht="14.25" customHeight="1">
      <c r="A210" s="1278"/>
      <c r="B210" s="141" t="s">
        <v>1220</v>
      </c>
      <c r="C210" s="1164" t="s">
        <v>208</v>
      </c>
      <c r="D210" s="1277"/>
      <c r="E210" s="1277"/>
      <c r="F210" s="1277"/>
      <c r="G210" s="1277"/>
      <c r="H210" s="1277"/>
      <c r="I210" s="1277"/>
      <c r="J210" s="1276"/>
      <c r="K210" s="1279"/>
      <c r="L210" s="1089"/>
      <c r="M210" s="1089"/>
      <c r="N210" s="1089"/>
      <c r="O210" s="1089"/>
      <c r="P210" s="1089"/>
      <c r="Q210" s="1089"/>
      <c r="R210" s="1089"/>
      <c r="S210" s="1089"/>
      <c r="T210" s="1089"/>
      <c r="U210" s="1089"/>
      <c r="V210" s="1089"/>
      <c r="W210" s="1089"/>
      <c r="X210" s="1089"/>
      <c r="Y210" s="1089"/>
      <c r="Z210" s="1089"/>
    </row>
    <row r="211" spans="1:26" ht="14.25" customHeight="1">
      <c r="A211" s="1278"/>
      <c r="B211" s="358" t="s">
        <v>209</v>
      </c>
      <c r="C211" s="196"/>
      <c r="D211" s="581" t="s">
        <v>10</v>
      </c>
      <c r="E211" s="108" t="s">
        <v>353</v>
      </c>
      <c r="F211" s="108" t="s">
        <v>354</v>
      </c>
      <c r="G211" s="108" t="s">
        <v>355</v>
      </c>
      <c r="H211" s="108" t="s">
        <v>356</v>
      </c>
      <c r="I211" s="108" t="s">
        <v>357</v>
      </c>
      <c r="J211" s="108" t="s">
        <v>358</v>
      </c>
      <c r="K211" s="783" t="s">
        <v>24</v>
      </c>
      <c r="L211" s="1089"/>
      <c r="M211" s="1089"/>
      <c r="N211" s="1089"/>
      <c r="O211" s="1089"/>
      <c r="P211" s="1089"/>
      <c r="Q211" s="1089"/>
      <c r="R211" s="1089"/>
      <c r="S211" s="1089"/>
      <c r="T211" s="1089"/>
      <c r="U211" s="1089"/>
      <c r="V211" s="1089"/>
      <c r="W211" s="1089"/>
      <c r="X211" s="1089"/>
      <c r="Y211" s="1089"/>
      <c r="Z211" s="1089"/>
    </row>
    <row r="212" spans="1:26" ht="14.25" customHeight="1">
      <c r="A212" s="1278"/>
      <c r="B212" s="1191" t="s">
        <v>1221</v>
      </c>
      <c r="C212" s="141" t="s">
        <v>1222</v>
      </c>
      <c r="D212" s="141" t="s">
        <v>167</v>
      </c>
      <c r="E212" s="141" t="s">
        <v>211</v>
      </c>
      <c r="F212" s="141" t="s">
        <v>212</v>
      </c>
      <c r="G212" s="141" t="s">
        <v>213</v>
      </c>
      <c r="H212" s="141" t="s">
        <v>214</v>
      </c>
      <c r="I212" s="141" t="s">
        <v>937</v>
      </c>
      <c r="J212" s="141" t="s">
        <v>1223</v>
      </c>
      <c r="K212" s="1191"/>
      <c r="L212" s="1089"/>
      <c r="M212" s="1089"/>
      <c r="N212" s="1089"/>
      <c r="O212" s="1089"/>
      <c r="P212" s="1089"/>
      <c r="Q212" s="1089"/>
      <c r="R212" s="1089"/>
      <c r="S212" s="1089"/>
      <c r="T212" s="1089"/>
      <c r="U212" s="1089"/>
      <c r="V212" s="1089"/>
      <c r="W212" s="1089"/>
      <c r="X212" s="1089"/>
      <c r="Y212" s="1089"/>
      <c r="Z212" s="1089"/>
    </row>
    <row r="213" spans="1:26" ht="66.75" customHeight="1">
      <c r="A213" s="1278"/>
      <c r="B213" s="1278"/>
      <c r="C213" s="201" t="s">
        <v>925</v>
      </c>
      <c r="D213" s="201" t="s">
        <v>167</v>
      </c>
      <c r="E213" s="201" t="s">
        <v>232</v>
      </c>
      <c r="F213" s="162" t="s">
        <v>233</v>
      </c>
      <c r="G213" s="158" t="s">
        <v>941</v>
      </c>
      <c r="H213" s="158" t="s">
        <v>942</v>
      </c>
      <c r="I213" s="158" t="s">
        <v>943</v>
      </c>
      <c r="J213" s="201"/>
      <c r="K213" s="1278"/>
      <c r="L213" s="1089"/>
      <c r="M213" s="1089"/>
      <c r="N213" s="1089"/>
      <c r="O213" s="1089"/>
      <c r="P213" s="1089"/>
      <c r="Q213" s="1089"/>
      <c r="R213" s="1089"/>
      <c r="S213" s="1089"/>
      <c r="T213" s="1089"/>
      <c r="U213" s="1089"/>
      <c r="V213" s="1089"/>
      <c r="W213" s="1089"/>
      <c r="X213" s="1089"/>
      <c r="Y213" s="1089"/>
      <c r="Z213" s="1089"/>
    </row>
    <row r="214" spans="1:26" ht="14.25" customHeight="1">
      <c r="A214" s="1278"/>
      <c r="B214" s="1278"/>
      <c r="C214" s="141" t="s">
        <v>770</v>
      </c>
      <c r="D214" s="141" t="s">
        <v>167</v>
      </c>
      <c r="E214" s="141" t="s">
        <v>167</v>
      </c>
      <c r="F214" s="310" t="s">
        <v>216</v>
      </c>
      <c r="G214" s="585" t="s">
        <v>217</v>
      </c>
      <c r="H214" s="585" t="s">
        <v>218</v>
      </c>
      <c r="I214" s="585" t="s">
        <v>219</v>
      </c>
      <c r="J214" s="588"/>
      <c r="K214" s="1278"/>
      <c r="L214" s="1089"/>
      <c r="M214" s="1089"/>
      <c r="N214" s="1089"/>
      <c r="O214" s="1089"/>
      <c r="P214" s="1089"/>
      <c r="Q214" s="1089"/>
      <c r="R214" s="1089"/>
      <c r="S214" s="1089"/>
      <c r="T214" s="1089"/>
      <c r="U214" s="1089"/>
      <c r="V214" s="1089"/>
      <c r="W214" s="1089"/>
      <c r="X214" s="1089"/>
      <c r="Y214" s="1089"/>
      <c r="Z214" s="1089"/>
    </row>
    <row r="215" spans="1:26" ht="14.25" customHeight="1">
      <c r="A215" s="1278"/>
      <c r="B215" s="1278"/>
      <c r="C215" s="317" t="s">
        <v>17</v>
      </c>
      <c r="D215" s="317" t="s">
        <v>167</v>
      </c>
      <c r="E215" s="317" t="s">
        <v>862</v>
      </c>
      <c r="F215" s="317" t="s">
        <v>863</v>
      </c>
      <c r="G215" s="317" t="s">
        <v>864</v>
      </c>
      <c r="H215" s="317" t="s">
        <v>865</v>
      </c>
      <c r="I215" s="317" t="s">
        <v>866</v>
      </c>
      <c r="J215" s="317"/>
      <c r="K215" s="1278"/>
      <c r="L215" s="1089"/>
      <c r="M215" s="1089"/>
      <c r="N215" s="1089"/>
      <c r="O215" s="1089"/>
      <c r="P215" s="1089"/>
      <c r="Q215" s="1089"/>
      <c r="R215" s="1089"/>
      <c r="S215" s="1089"/>
      <c r="T215" s="1089"/>
      <c r="U215" s="1089"/>
      <c r="V215" s="1089"/>
      <c r="W215" s="1089"/>
      <c r="X215" s="1089"/>
      <c r="Y215" s="1089"/>
      <c r="Z215" s="1089"/>
    </row>
    <row r="216" spans="1:26" ht="80.25" customHeight="1">
      <c r="A216" s="1278"/>
      <c r="B216" s="1278"/>
      <c r="C216" s="141" t="s">
        <v>34</v>
      </c>
      <c r="D216" s="141" t="s">
        <v>220</v>
      </c>
      <c r="E216" s="141" t="s">
        <v>221</v>
      </c>
      <c r="F216" s="253" t="s">
        <v>222</v>
      </c>
      <c r="G216" s="585" t="s">
        <v>223</v>
      </c>
      <c r="H216" s="113"/>
      <c r="I216" s="113"/>
      <c r="J216" s="113"/>
      <c r="K216" s="1278"/>
      <c r="L216" s="1089"/>
      <c r="M216" s="1089"/>
      <c r="N216" s="1089"/>
      <c r="O216" s="1089"/>
      <c r="P216" s="1089"/>
      <c r="Q216" s="1089"/>
      <c r="R216" s="1089"/>
      <c r="S216" s="1089"/>
      <c r="T216" s="1089"/>
      <c r="U216" s="1089"/>
      <c r="V216" s="1089"/>
      <c r="W216" s="1089"/>
      <c r="X216" s="1089"/>
      <c r="Y216" s="1089"/>
      <c r="Z216" s="1089"/>
    </row>
    <row r="217" spans="1:26" ht="15.75" customHeight="1">
      <c r="A217" s="1278"/>
      <c r="B217" s="1278"/>
      <c r="C217" s="201" t="s">
        <v>43</v>
      </c>
      <c r="D217" s="201" t="s">
        <v>167</v>
      </c>
      <c r="E217" s="201" t="s">
        <v>237</v>
      </c>
      <c r="F217" s="162" t="s">
        <v>238</v>
      </c>
      <c r="G217" s="113"/>
      <c r="H217" s="113"/>
      <c r="I217" s="113"/>
      <c r="J217" s="113"/>
      <c r="K217" s="1278"/>
      <c r="L217" s="1089"/>
      <c r="M217" s="1089"/>
      <c r="N217" s="1089"/>
      <c r="O217" s="1089"/>
      <c r="P217" s="1089"/>
      <c r="Q217" s="1089"/>
      <c r="R217" s="1089"/>
      <c r="S217" s="1089"/>
      <c r="T217" s="1089"/>
      <c r="U217" s="1089"/>
      <c r="V217" s="1089"/>
      <c r="W217" s="1089"/>
      <c r="X217" s="1089"/>
      <c r="Y217" s="1089"/>
      <c r="Z217" s="1089"/>
    </row>
    <row r="218" spans="1:26" ht="30" customHeight="1">
      <c r="A218" s="1278"/>
      <c r="B218" s="1278"/>
      <c r="C218" s="141" t="s">
        <v>224</v>
      </c>
      <c r="D218" s="141" t="s">
        <v>225</v>
      </c>
      <c r="E218" s="141" t="s">
        <v>226</v>
      </c>
      <c r="F218" s="253" t="s">
        <v>227</v>
      </c>
      <c r="G218" s="585" t="s">
        <v>228</v>
      </c>
      <c r="H218" s="113"/>
      <c r="I218" s="113"/>
      <c r="J218" s="113"/>
      <c r="K218" s="1278"/>
      <c r="L218" s="1089"/>
      <c r="M218" s="1089"/>
      <c r="N218" s="1089"/>
      <c r="O218" s="1089"/>
      <c r="P218" s="1089"/>
      <c r="Q218" s="1089"/>
      <c r="R218" s="1089"/>
      <c r="S218" s="1089"/>
      <c r="T218" s="1089"/>
      <c r="U218" s="1089"/>
      <c r="V218" s="1089"/>
      <c r="W218" s="1089"/>
      <c r="X218" s="1089"/>
      <c r="Y218" s="1089"/>
      <c r="Z218" s="1089"/>
    </row>
    <row r="219" spans="1:26" ht="24" customHeight="1">
      <c r="A219" s="1278"/>
      <c r="B219" s="1278"/>
      <c r="C219" s="201" t="s">
        <v>204</v>
      </c>
      <c r="D219" s="201" t="s">
        <v>167</v>
      </c>
      <c r="E219" s="201" t="s">
        <v>240</v>
      </c>
      <c r="F219" s="162" t="s">
        <v>241</v>
      </c>
      <c r="G219" s="113"/>
      <c r="H219" s="113"/>
      <c r="I219" s="113"/>
      <c r="J219" s="113"/>
      <c r="K219" s="1278"/>
      <c r="L219" s="1089"/>
      <c r="M219" s="1089"/>
      <c r="N219" s="1089"/>
      <c r="O219" s="1089"/>
      <c r="P219" s="1089"/>
      <c r="Q219" s="1089"/>
      <c r="R219" s="1089"/>
      <c r="S219" s="1089"/>
      <c r="T219" s="1089"/>
      <c r="U219" s="1089"/>
      <c r="V219" s="1089"/>
      <c r="W219" s="1089"/>
      <c r="X219" s="1089"/>
      <c r="Y219" s="1089"/>
      <c r="Z219" s="1089"/>
    </row>
    <row r="220" spans="1:26" ht="14.25" customHeight="1">
      <c r="A220" s="1278"/>
      <c r="B220" s="1278"/>
      <c r="C220" s="1162" t="s">
        <v>18</v>
      </c>
      <c r="D220" s="1277"/>
      <c r="E220" s="1277"/>
      <c r="F220" s="1277"/>
      <c r="G220" s="1277"/>
      <c r="H220" s="1277"/>
      <c r="I220" s="1277"/>
      <c r="J220" s="1276"/>
      <c r="K220" s="1278"/>
      <c r="L220" s="1089"/>
      <c r="M220" s="1089"/>
      <c r="N220" s="1089"/>
      <c r="O220" s="1089"/>
      <c r="P220" s="1089"/>
      <c r="Q220" s="1089"/>
      <c r="R220" s="1089"/>
      <c r="S220" s="1089"/>
      <c r="T220" s="1089"/>
      <c r="U220" s="1089"/>
      <c r="V220" s="1089"/>
      <c r="W220" s="1089"/>
      <c r="X220" s="1089"/>
      <c r="Y220" s="1089"/>
      <c r="Z220" s="1089"/>
    </row>
    <row r="221" spans="1:26" ht="14.25" customHeight="1">
      <c r="A221" s="1278"/>
      <c r="B221" s="1279"/>
      <c r="C221" s="1164" t="s">
        <v>869</v>
      </c>
      <c r="D221" s="1277"/>
      <c r="E221" s="1277"/>
      <c r="F221" s="1277"/>
      <c r="G221" s="1277"/>
      <c r="H221" s="1277"/>
      <c r="I221" s="1277"/>
      <c r="J221" s="1276"/>
      <c r="K221" s="1279"/>
      <c r="L221" s="1089"/>
      <c r="M221" s="1089"/>
      <c r="N221" s="1089"/>
      <c r="O221" s="1089"/>
      <c r="P221" s="1089"/>
      <c r="Q221" s="1089"/>
      <c r="R221" s="1089"/>
      <c r="S221" s="1089"/>
      <c r="T221" s="1089"/>
      <c r="U221" s="1089"/>
      <c r="V221" s="1089"/>
      <c r="W221" s="1089"/>
      <c r="X221" s="1089"/>
      <c r="Y221" s="1089"/>
      <c r="Z221" s="1089"/>
    </row>
    <row r="222" spans="1:26" ht="14.25" customHeight="1">
      <c r="A222" s="1278"/>
      <c r="B222" s="358" t="s">
        <v>243</v>
      </c>
      <c r="C222" s="196"/>
      <c r="D222" s="581" t="s">
        <v>10</v>
      </c>
      <c r="E222" s="108" t="s">
        <v>353</v>
      </c>
      <c r="F222" s="108" t="s">
        <v>354</v>
      </c>
      <c r="G222" s="108" t="s">
        <v>355</v>
      </c>
      <c r="H222" s="108" t="s">
        <v>356</v>
      </c>
      <c r="I222" s="108" t="s">
        <v>357</v>
      </c>
      <c r="J222" s="108" t="s">
        <v>358</v>
      </c>
      <c r="K222" s="783" t="s">
        <v>24</v>
      </c>
      <c r="L222" s="1089"/>
      <c r="M222" s="1089"/>
      <c r="N222" s="1089"/>
      <c r="O222" s="1089"/>
      <c r="P222" s="1089"/>
      <c r="Q222" s="1089"/>
      <c r="R222" s="1089"/>
      <c r="S222" s="1089"/>
      <c r="T222" s="1089"/>
      <c r="U222" s="1089"/>
      <c r="V222" s="1089"/>
      <c r="W222" s="1089"/>
      <c r="X222" s="1089"/>
      <c r="Y222" s="1089"/>
      <c r="Z222" s="1089"/>
    </row>
    <row r="223" spans="1:26" ht="14.25" customHeight="1">
      <c r="A223" s="1278"/>
      <c r="B223" s="1191" t="s">
        <v>1224</v>
      </c>
      <c r="C223" s="141" t="s">
        <v>13</v>
      </c>
      <c r="D223" s="141" t="s">
        <v>167</v>
      </c>
      <c r="E223" s="776">
        <v>4500</v>
      </c>
      <c r="F223" s="776">
        <v>5600</v>
      </c>
      <c r="G223" s="776">
        <v>26000</v>
      </c>
      <c r="H223" s="776">
        <v>36000</v>
      </c>
      <c r="I223" s="776">
        <v>46500</v>
      </c>
      <c r="J223" s="776">
        <v>50000</v>
      </c>
      <c r="K223" s="1191"/>
      <c r="L223" s="1089"/>
      <c r="M223" s="1089"/>
      <c r="N223" s="1089"/>
      <c r="O223" s="1089"/>
      <c r="P223" s="1089"/>
      <c r="Q223" s="1089"/>
      <c r="R223" s="1089"/>
      <c r="S223" s="1089"/>
      <c r="T223" s="1089"/>
      <c r="U223" s="1089"/>
      <c r="V223" s="1089"/>
      <c r="W223" s="1089"/>
      <c r="X223" s="1089"/>
      <c r="Y223" s="1089"/>
      <c r="Z223" s="1089"/>
    </row>
    <row r="224" spans="1:26" ht="14.25" customHeight="1">
      <c r="A224" s="1278"/>
      <c r="B224" s="1278"/>
      <c r="C224" s="201" t="s">
        <v>95</v>
      </c>
      <c r="D224" s="201" t="s">
        <v>167</v>
      </c>
      <c r="E224" s="352">
        <v>7500</v>
      </c>
      <c r="F224" s="352">
        <v>16449</v>
      </c>
      <c r="G224" s="598">
        <v>30006</v>
      </c>
      <c r="H224" s="352">
        <v>41496</v>
      </c>
      <c r="I224" s="352">
        <v>59342</v>
      </c>
      <c r="J224" s="201"/>
      <c r="K224" s="1278"/>
      <c r="L224" s="1089"/>
      <c r="M224" s="1089"/>
      <c r="N224" s="1089"/>
      <c r="O224" s="1089"/>
      <c r="P224" s="1089"/>
      <c r="Q224" s="1089"/>
      <c r="R224" s="1089"/>
      <c r="S224" s="1089"/>
      <c r="T224" s="1089"/>
      <c r="U224" s="1089"/>
      <c r="V224" s="1089"/>
      <c r="W224" s="1089"/>
      <c r="X224" s="1089"/>
      <c r="Y224" s="1089"/>
      <c r="Z224" s="1089"/>
    </row>
    <row r="225" spans="1:26" ht="14.25" customHeight="1">
      <c r="A225" s="1278"/>
      <c r="B225" s="1278"/>
      <c r="C225" s="1162" t="s">
        <v>18</v>
      </c>
      <c r="D225" s="1277"/>
      <c r="E225" s="1277"/>
      <c r="F225" s="1277"/>
      <c r="G225" s="1277"/>
      <c r="H225" s="1277"/>
      <c r="I225" s="1277"/>
      <c r="J225" s="1276"/>
      <c r="K225" s="1278"/>
      <c r="L225" s="1089"/>
      <c r="M225" s="1089"/>
      <c r="N225" s="1089"/>
      <c r="O225" s="1089"/>
      <c r="P225" s="1089"/>
      <c r="Q225" s="1089"/>
      <c r="R225" s="1089"/>
      <c r="S225" s="1089"/>
      <c r="T225" s="1089"/>
      <c r="U225" s="1089"/>
      <c r="V225" s="1089"/>
      <c r="W225" s="1089"/>
      <c r="X225" s="1089"/>
      <c r="Y225" s="1089"/>
      <c r="Z225" s="1089"/>
    </row>
    <row r="226" spans="1:26" ht="14.25" customHeight="1">
      <c r="A226" s="1279"/>
      <c r="B226" s="1279"/>
      <c r="C226" s="1164" t="s">
        <v>247</v>
      </c>
      <c r="D226" s="1277"/>
      <c r="E226" s="1277"/>
      <c r="F226" s="1277"/>
      <c r="G226" s="1277"/>
      <c r="H226" s="1277"/>
      <c r="I226" s="1277"/>
      <c r="J226" s="1276"/>
      <c r="K226" s="1279"/>
      <c r="L226" s="1089"/>
      <c r="M226" s="1089"/>
      <c r="N226" s="1089"/>
      <c r="O226" s="1089"/>
      <c r="P226" s="1089"/>
      <c r="Q226" s="1089"/>
      <c r="R226" s="1089"/>
      <c r="S226" s="1089"/>
      <c r="T226" s="1089"/>
      <c r="U226" s="1089"/>
      <c r="V226" s="1089"/>
      <c r="W226" s="1089"/>
      <c r="X226" s="1089"/>
      <c r="Y226" s="1089"/>
      <c r="Z226" s="1089"/>
    </row>
    <row r="227" spans="1:26" ht="14.25" customHeight="1">
      <c r="A227" s="1185" t="s">
        <v>948</v>
      </c>
      <c r="B227" s="1178" t="s">
        <v>83</v>
      </c>
      <c r="C227" s="329" t="s">
        <v>628</v>
      </c>
      <c r="D227" s="329" t="s">
        <v>84</v>
      </c>
      <c r="E227" s="329" t="s">
        <v>629</v>
      </c>
      <c r="F227" s="329" t="s">
        <v>85</v>
      </c>
      <c r="G227" s="329" t="s">
        <v>630</v>
      </c>
      <c r="H227" s="1179"/>
      <c r="I227" s="1283"/>
      <c r="J227" s="1284"/>
      <c r="K227" s="308"/>
      <c r="L227" s="1089"/>
      <c r="M227" s="1089"/>
      <c r="N227" s="1089"/>
      <c r="O227" s="1089"/>
      <c r="P227" s="1089"/>
      <c r="Q227" s="1089"/>
      <c r="R227" s="1089"/>
      <c r="S227" s="1089"/>
      <c r="T227" s="1089"/>
      <c r="U227" s="1089"/>
      <c r="V227" s="1089"/>
      <c r="W227" s="1089"/>
      <c r="X227" s="1089"/>
      <c r="Y227" s="1089"/>
      <c r="Z227" s="1089"/>
    </row>
    <row r="228" spans="1:26" ht="14.25" customHeight="1">
      <c r="A228" s="1279"/>
      <c r="B228" s="1279"/>
      <c r="C228" s="234"/>
      <c r="D228" s="234"/>
      <c r="E228" s="230"/>
      <c r="F228" s="230"/>
      <c r="G228" s="230"/>
      <c r="H228" s="1285"/>
      <c r="I228" s="1275"/>
      <c r="J228" s="1286"/>
      <c r="K228" s="308"/>
      <c r="L228" s="1089"/>
      <c r="M228" s="1089"/>
      <c r="N228" s="1089"/>
      <c r="O228" s="1089"/>
      <c r="P228" s="1089"/>
      <c r="Q228" s="1089"/>
      <c r="R228" s="1089"/>
      <c r="S228" s="1089"/>
      <c r="T228" s="1089"/>
      <c r="U228" s="1089"/>
      <c r="V228" s="1089"/>
      <c r="W228" s="1089"/>
      <c r="X228" s="1089"/>
      <c r="Y228" s="1089"/>
      <c r="Z228" s="1089"/>
    </row>
    <row r="229" spans="1:26" ht="14.25" customHeight="1">
      <c r="A229" s="1185" t="s">
        <v>949</v>
      </c>
      <c r="B229" s="1178" t="s">
        <v>87</v>
      </c>
      <c r="C229" s="329" t="s">
        <v>631</v>
      </c>
      <c r="D229" s="1230"/>
      <c r="E229" s="1283"/>
      <c r="F229" s="1283"/>
      <c r="G229" s="1284"/>
      <c r="H229" s="1285"/>
      <c r="I229" s="1275"/>
      <c r="J229" s="1286"/>
      <c r="K229" s="308"/>
      <c r="L229" s="1089"/>
      <c r="M229" s="1089"/>
      <c r="N229" s="1089"/>
      <c r="O229" s="1089"/>
      <c r="P229" s="1089"/>
      <c r="Q229" s="1089"/>
      <c r="R229" s="1089"/>
      <c r="S229" s="1089"/>
      <c r="T229" s="1089"/>
      <c r="U229" s="1089"/>
      <c r="V229" s="1089"/>
      <c r="W229" s="1089"/>
      <c r="X229" s="1089"/>
      <c r="Y229" s="1089"/>
      <c r="Z229" s="1089"/>
    </row>
    <row r="230" spans="1:26" ht="14.25" customHeight="1">
      <c r="A230" s="1279"/>
      <c r="B230" s="1279"/>
      <c r="C230" s="230"/>
      <c r="D230" s="1287"/>
      <c r="E230" s="1288"/>
      <c r="F230" s="1288"/>
      <c r="G230" s="1289"/>
      <c r="H230" s="1287"/>
      <c r="I230" s="1288"/>
      <c r="J230" s="1289"/>
      <c r="K230" s="308"/>
      <c r="L230" s="1089"/>
      <c r="M230" s="1089"/>
      <c r="N230" s="1089"/>
      <c r="O230" s="1089"/>
      <c r="P230" s="1089"/>
      <c r="Q230" s="1089"/>
      <c r="R230" s="1089"/>
      <c r="S230" s="1089"/>
      <c r="T230" s="1089"/>
      <c r="U230" s="1089"/>
      <c r="V230" s="1089"/>
      <c r="W230" s="1089"/>
      <c r="X230" s="1089"/>
      <c r="Y230" s="1089"/>
      <c r="Z230" s="1089"/>
    </row>
    <row r="231" spans="1:26" ht="14.25" customHeight="1">
      <c r="A231" s="323"/>
      <c r="B231" s="602"/>
      <c r="C231" s="603"/>
      <c r="D231" s="323"/>
      <c r="E231" s="323"/>
      <c r="F231" s="323"/>
      <c r="G231" s="323"/>
      <c r="H231" s="323"/>
      <c r="I231" s="323"/>
      <c r="J231" s="323"/>
      <c r="K231" s="323"/>
      <c r="L231" s="1089"/>
      <c r="M231" s="1089"/>
      <c r="N231" s="1089"/>
      <c r="O231" s="1089"/>
      <c r="P231" s="1089"/>
      <c r="Q231" s="1089"/>
      <c r="R231" s="1089"/>
      <c r="S231" s="1089"/>
      <c r="T231" s="1089"/>
      <c r="U231" s="1089"/>
      <c r="V231" s="1089"/>
      <c r="W231" s="1089"/>
      <c r="X231" s="1089"/>
      <c r="Y231" s="1089"/>
      <c r="Z231" s="1089"/>
    </row>
    <row r="232" spans="1:26" ht="59.25" customHeight="1">
      <c r="A232" s="195" t="s">
        <v>1225</v>
      </c>
      <c r="B232" s="308"/>
      <c r="C232" s="308"/>
      <c r="D232" s="308"/>
      <c r="E232" s="308"/>
      <c r="F232" s="308"/>
      <c r="G232" s="308"/>
      <c r="H232" s="308"/>
      <c r="I232" s="308"/>
      <c r="J232" s="308"/>
      <c r="K232" s="308"/>
      <c r="L232" s="1089"/>
      <c r="M232" s="1089"/>
      <c r="N232" s="1089"/>
      <c r="O232" s="1089"/>
      <c r="P232" s="1089"/>
      <c r="Q232" s="1089"/>
      <c r="R232" s="1089"/>
      <c r="S232" s="1089"/>
      <c r="T232" s="1089"/>
      <c r="U232" s="1089"/>
      <c r="V232" s="1089"/>
      <c r="W232" s="1089"/>
      <c r="X232" s="1089"/>
      <c r="Y232" s="1089"/>
      <c r="Z232" s="1089"/>
    </row>
    <row r="233" spans="1:26" ht="14.25" customHeight="1">
      <c r="A233" s="580" t="s">
        <v>1226</v>
      </c>
      <c r="B233" s="791" t="s">
        <v>265</v>
      </c>
      <c r="C233" s="792"/>
      <c r="D233" s="581" t="s">
        <v>10</v>
      </c>
      <c r="E233" s="108" t="s">
        <v>353</v>
      </c>
      <c r="F233" s="108" t="s">
        <v>354</v>
      </c>
      <c r="G233" s="108" t="s">
        <v>355</v>
      </c>
      <c r="H233" s="108" t="s">
        <v>356</v>
      </c>
      <c r="I233" s="108" t="s">
        <v>357</v>
      </c>
      <c r="J233" s="108" t="s">
        <v>358</v>
      </c>
      <c r="K233" s="783" t="s">
        <v>24</v>
      </c>
      <c r="L233" s="1089"/>
      <c r="M233" s="1089"/>
      <c r="N233" s="1089"/>
      <c r="O233" s="1089"/>
      <c r="P233" s="1089"/>
      <c r="Q233" s="1089"/>
      <c r="R233" s="1089"/>
      <c r="S233" s="1089"/>
      <c r="T233" s="1089"/>
      <c r="U233" s="1089"/>
      <c r="V233" s="1089"/>
      <c r="W233" s="1089"/>
      <c r="X233" s="1089"/>
      <c r="Y233" s="1089"/>
      <c r="Z233" s="1089"/>
    </row>
    <row r="234" spans="1:26" ht="14.25" customHeight="1">
      <c r="A234" s="1257" t="s">
        <v>1227</v>
      </c>
      <c r="B234" s="1173" t="s">
        <v>266</v>
      </c>
      <c r="C234" s="141" t="s">
        <v>13</v>
      </c>
      <c r="D234" s="793"/>
      <c r="E234" s="793"/>
      <c r="F234" s="308">
        <v>4</v>
      </c>
      <c r="G234" s="308">
        <v>4</v>
      </c>
      <c r="H234" s="603"/>
      <c r="I234" s="603"/>
      <c r="J234" s="794"/>
      <c r="K234" s="1191" t="s">
        <v>1228</v>
      </c>
      <c r="L234" s="1089"/>
      <c r="M234" s="1089"/>
      <c r="N234" s="1089"/>
      <c r="O234" s="1089"/>
      <c r="P234" s="1089"/>
      <c r="Q234" s="1089"/>
      <c r="R234" s="1089"/>
      <c r="S234" s="1089"/>
      <c r="T234" s="1089"/>
      <c r="U234" s="1089"/>
      <c r="V234" s="1089"/>
      <c r="W234" s="1089"/>
      <c r="X234" s="1089"/>
      <c r="Y234" s="1089"/>
      <c r="Z234" s="1089"/>
    </row>
    <row r="235" spans="1:26" ht="14.25" customHeight="1">
      <c r="A235" s="1278"/>
      <c r="B235" s="1278"/>
      <c r="C235" s="201" t="s">
        <v>95</v>
      </c>
      <c r="D235" s="793"/>
      <c r="E235" s="793"/>
      <c r="F235" s="162" t="s">
        <v>167</v>
      </c>
      <c r="G235" s="306" t="s">
        <v>1229</v>
      </c>
      <c r="H235" s="603"/>
      <c r="I235" s="603"/>
      <c r="J235" s="794"/>
      <c r="K235" s="1278"/>
      <c r="L235" s="1089"/>
      <c r="M235" s="1089"/>
      <c r="N235" s="1089"/>
      <c r="O235" s="1089"/>
      <c r="P235" s="1089"/>
      <c r="Q235" s="1089"/>
      <c r="R235" s="1089"/>
      <c r="S235" s="1089"/>
      <c r="T235" s="1089"/>
      <c r="U235" s="1089"/>
      <c r="V235" s="1089"/>
      <c r="W235" s="1089"/>
      <c r="X235" s="1089"/>
      <c r="Y235" s="1089"/>
      <c r="Z235" s="1089"/>
    </row>
    <row r="236" spans="1:26" ht="14.25" customHeight="1">
      <c r="A236" s="1278"/>
      <c r="B236" s="1278"/>
      <c r="C236" s="1162" t="s">
        <v>18</v>
      </c>
      <c r="D236" s="1277"/>
      <c r="E236" s="1277"/>
      <c r="F236" s="1277"/>
      <c r="G236" s="1276"/>
      <c r="H236" s="603"/>
      <c r="I236" s="603"/>
      <c r="J236" s="323"/>
      <c r="K236" s="1278"/>
      <c r="L236" s="1089"/>
      <c r="M236" s="1089"/>
      <c r="N236" s="1089"/>
      <c r="O236" s="1089"/>
      <c r="P236" s="1089"/>
      <c r="Q236" s="1089"/>
      <c r="R236" s="1089"/>
      <c r="S236" s="1089"/>
      <c r="T236" s="1089"/>
      <c r="U236" s="1089"/>
      <c r="V236" s="1089"/>
      <c r="W236" s="1089"/>
      <c r="X236" s="1089"/>
      <c r="Y236" s="1089"/>
      <c r="Z236" s="1089"/>
    </row>
    <row r="237" spans="1:26" ht="14.25" customHeight="1">
      <c r="A237" s="1278"/>
      <c r="B237" s="1279"/>
      <c r="C237" s="1254" t="s">
        <v>1230</v>
      </c>
      <c r="D237" s="1277"/>
      <c r="E237" s="1277"/>
      <c r="F237" s="1277"/>
      <c r="G237" s="1276"/>
      <c r="H237" s="603"/>
      <c r="I237" s="603"/>
      <c r="J237" s="323"/>
      <c r="K237" s="1278"/>
      <c r="L237" s="1089"/>
      <c r="M237" s="1089"/>
      <c r="N237" s="1089"/>
      <c r="O237" s="1089"/>
      <c r="P237" s="1089"/>
      <c r="Q237" s="1089"/>
      <c r="R237" s="1089"/>
      <c r="S237" s="1089"/>
      <c r="T237" s="1089"/>
      <c r="U237" s="1089"/>
      <c r="V237" s="1089"/>
      <c r="W237" s="1089"/>
      <c r="X237" s="1089"/>
      <c r="Y237" s="1089"/>
      <c r="Z237" s="1089"/>
    </row>
    <row r="238" spans="1:26" ht="14.25" customHeight="1">
      <c r="A238" s="1278"/>
      <c r="B238" s="358" t="s">
        <v>267</v>
      </c>
      <c r="C238" s="792"/>
      <c r="D238" s="581" t="s">
        <v>10</v>
      </c>
      <c r="E238" s="108" t="s">
        <v>353</v>
      </c>
      <c r="F238" s="108" t="s">
        <v>354</v>
      </c>
      <c r="G238" s="108" t="s">
        <v>355</v>
      </c>
      <c r="H238" s="108" t="s">
        <v>356</v>
      </c>
      <c r="I238" s="108" t="s">
        <v>357</v>
      </c>
      <c r="J238" s="108" t="s">
        <v>358</v>
      </c>
      <c r="K238" s="1278"/>
      <c r="L238" s="1089"/>
      <c r="M238" s="1089"/>
      <c r="N238" s="1089"/>
      <c r="O238" s="1089"/>
      <c r="P238" s="1089"/>
      <c r="Q238" s="1089"/>
      <c r="R238" s="1089"/>
      <c r="S238" s="1089"/>
      <c r="T238" s="1089"/>
      <c r="U238" s="1089"/>
      <c r="V238" s="1089"/>
      <c r="W238" s="1089"/>
      <c r="X238" s="1089"/>
      <c r="Y238" s="1089"/>
      <c r="Z238" s="1089"/>
    </row>
    <row r="239" spans="1:26" ht="14.25" customHeight="1">
      <c r="A239" s="1278"/>
      <c r="B239" s="1173" t="s">
        <v>268</v>
      </c>
      <c r="C239" s="141" t="s">
        <v>13</v>
      </c>
      <c r="D239" s="793"/>
      <c r="E239" s="793"/>
      <c r="F239" s="308">
        <v>3</v>
      </c>
      <c r="G239" s="308">
        <v>3</v>
      </c>
      <c r="H239" s="603"/>
      <c r="I239" s="603"/>
      <c r="J239" s="794"/>
      <c r="K239" s="1278"/>
      <c r="L239" s="1089"/>
      <c r="M239" s="1089"/>
      <c r="N239" s="1089"/>
      <c r="O239" s="1089"/>
      <c r="P239" s="1089"/>
      <c r="Q239" s="1089"/>
      <c r="R239" s="1089"/>
      <c r="S239" s="1089"/>
      <c r="T239" s="1089"/>
      <c r="U239" s="1089"/>
      <c r="V239" s="1089"/>
      <c r="W239" s="1089"/>
      <c r="X239" s="1089"/>
      <c r="Y239" s="1089"/>
      <c r="Z239" s="1089"/>
    </row>
    <row r="240" spans="1:26" ht="14.25" customHeight="1">
      <c r="A240" s="1278"/>
      <c r="B240" s="1278"/>
      <c r="C240" s="201" t="s">
        <v>95</v>
      </c>
      <c r="D240" s="793"/>
      <c r="E240" s="793"/>
      <c r="F240" s="162" t="s">
        <v>167</v>
      </c>
      <c r="G240" s="306" t="s">
        <v>1231</v>
      </c>
      <c r="H240" s="603"/>
      <c r="I240" s="603"/>
      <c r="J240" s="794"/>
      <c r="K240" s="1278"/>
      <c r="L240" s="1089"/>
      <c r="M240" s="1089"/>
      <c r="N240" s="1089"/>
      <c r="O240" s="1089"/>
      <c r="P240" s="1089"/>
      <c r="Q240" s="1089"/>
      <c r="R240" s="1089"/>
      <c r="S240" s="1089"/>
      <c r="T240" s="1089"/>
      <c r="U240" s="1089"/>
      <c r="V240" s="1089"/>
      <c r="W240" s="1089"/>
      <c r="X240" s="1089"/>
      <c r="Y240" s="1089"/>
      <c r="Z240" s="1089"/>
    </row>
    <row r="241" spans="1:26" ht="14.25" customHeight="1">
      <c r="A241" s="1278"/>
      <c r="B241" s="1278"/>
      <c r="C241" s="1162" t="s">
        <v>18</v>
      </c>
      <c r="D241" s="1277"/>
      <c r="E241" s="1277"/>
      <c r="F241" s="1277"/>
      <c r="G241" s="1276"/>
      <c r="H241" s="603"/>
      <c r="I241" s="603"/>
      <c r="J241" s="323"/>
      <c r="K241" s="1278"/>
      <c r="L241" s="1089"/>
      <c r="M241" s="1089"/>
      <c r="N241" s="1089"/>
      <c r="O241" s="1089"/>
      <c r="P241" s="1089"/>
      <c r="Q241" s="1089"/>
      <c r="R241" s="1089"/>
      <c r="S241" s="1089"/>
      <c r="T241" s="1089"/>
      <c r="U241" s="1089"/>
      <c r="V241" s="1089"/>
      <c r="W241" s="1089"/>
      <c r="X241" s="1089"/>
      <c r="Y241" s="1089"/>
      <c r="Z241" s="1089"/>
    </row>
    <row r="242" spans="1:26" ht="14.25" customHeight="1">
      <c r="A242" s="1279"/>
      <c r="B242" s="1279"/>
      <c r="C242" s="1254" t="s">
        <v>1232</v>
      </c>
      <c r="D242" s="1277"/>
      <c r="E242" s="1277"/>
      <c r="F242" s="1277"/>
      <c r="G242" s="1276"/>
      <c r="H242" s="603"/>
      <c r="I242" s="603"/>
      <c r="J242" s="323"/>
      <c r="K242" s="1279"/>
      <c r="L242" s="1089"/>
      <c r="M242" s="1089"/>
      <c r="N242" s="1089"/>
      <c r="O242" s="1089"/>
      <c r="P242" s="1089"/>
      <c r="Q242" s="1089"/>
      <c r="R242" s="1089"/>
      <c r="S242" s="1089"/>
      <c r="T242" s="1089"/>
      <c r="U242" s="1089"/>
      <c r="V242" s="1089"/>
      <c r="W242" s="1089"/>
      <c r="X242" s="1089"/>
      <c r="Y242" s="1089"/>
      <c r="Z242" s="1089"/>
    </row>
    <row r="243" spans="1:26" ht="14.25" customHeight="1">
      <c r="A243" s="580" t="s">
        <v>1233</v>
      </c>
      <c r="B243" s="358" t="s">
        <v>269</v>
      </c>
      <c r="C243" s="792"/>
      <c r="D243" s="581" t="s">
        <v>10</v>
      </c>
      <c r="E243" s="108" t="s">
        <v>353</v>
      </c>
      <c r="F243" s="108" t="s">
        <v>354</v>
      </c>
      <c r="G243" s="108" t="s">
        <v>355</v>
      </c>
      <c r="H243" s="108" t="s">
        <v>356</v>
      </c>
      <c r="I243" s="108" t="s">
        <v>357</v>
      </c>
      <c r="J243" s="108" t="s">
        <v>358</v>
      </c>
      <c r="K243" s="783" t="s">
        <v>24</v>
      </c>
      <c r="L243" s="1089"/>
      <c r="M243" s="1089"/>
      <c r="N243" s="1089"/>
      <c r="O243" s="1089"/>
      <c r="P243" s="1089"/>
      <c r="Q243" s="1089"/>
      <c r="R243" s="1089"/>
      <c r="S243" s="1089"/>
      <c r="T243" s="1089"/>
      <c r="U243" s="1089"/>
      <c r="V243" s="1089"/>
      <c r="W243" s="1089"/>
      <c r="X243" s="1089"/>
      <c r="Y243" s="1089"/>
      <c r="Z243" s="1089"/>
    </row>
    <row r="244" spans="1:26" ht="14.25" customHeight="1">
      <c r="A244" s="1257" t="s">
        <v>1234</v>
      </c>
      <c r="B244" s="1173" t="s">
        <v>270</v>
      </c>
      <c r="C244" s="795" t="s">
        <v>13</v>
      </c>
      <c r="D244" s="793"/>
      <c r="E244" s="793"/>
      <c r="F244" s="308">
        <v>2</v>
      </c>
      <c r="G244" s="306" t="s">
        <v>1235</v>
      </c>
      <c r="H244" s="603"/>
      <c r="I244" s="603"/>
      <c r="J244" s="794"/>
      <c r="K244" s="1191" t="s">
        <v>1236</v>
      </c>
      <c r="L244" s="1089"/>
      <c r="M244" s="1089"/>
      <c r="N244" s="1089"/>
      <c r="O244" s="1089"/>
      <c r="P244" s="1089"/>
      <c r="Q244" s="1089"/>
      <c r="R244" s="1089"/>
      <c r="S244" s="1089"/>
      <c r="T244" s="1089"/>
      <c r="U244" s="1089"/>
      <c r="V244" s="1089"/>
      <c r="W244" s="1089"/>
      <c r="X244" s="1089"/>
      <c r="Y244" s="1089"/>
      <c r="Z244" s="1089"/>
    </row>
    <row r="245" spans="1:26" ht="14.25" customHeight="1">
      <c r="A245" s="1278"/>
      <c r="B245" s="1278"/>
      <c r="C245" s="201" t="s">
        <v>95</v>
      </c>
      <c r="D245" s="793"/>
      <c r="E245" s="793"/>
      <c r="F245" s="162" t="s">
        <v>167</v>
      </c>
      <c r="G245" s="306" t="s">
        <v>1237</v>
      </c>
      <c r="H245" s="603"/>
      <c r="I245" s="603"/>
      <c r="J245" s="794"/>
      <c r="K245" s="1278"/>
      <c r="L245" s="1089"/>
      <c r="M245" s="1089"/>
      <c r="N245" s="1089"/>
      <c r="O245" s="1089"/>
      <c r="P245" s="1089"/>
      <c r="Q245" s="1089"/>
      <c r="R245" s="1089"/>
      <c r="S245" s="1089"/>
      <c r="T245" s="1089"/>
      <c r="U245" s="1089"/>
      <c r="V245" s="1089"/>
      <c r="W245" s="1089"/>
      <c r="X245" s="1089"/>
      <c r="Y245" s="1089"/>
      <c r="Z245" s="1089"/>
    </row>
    <row r="246" spans="1:26" ht="14.25" customHeight="1">
      <c r="A246" s="1278"/>
      <c r="B246" s="1278"/>
      <c r="C246" s="1162" t="s">
        <v>18</v>
      </c>
      <c r="D246" s="1277"/>
      <c r="E246" s="1277"/>
      <c r="F246" s="1277"/>
      <c r="G246" s="1276"/>
      <c r="H246" s="603"/>
      <c r="I246" s="603"/>
      <c r="J246" s="323"/>
      <c r="K246" s="1278"/>
      <c r="L246" s="1089"/>
      <c r="M246" s="1089"/>
      <c r="N246" s="1089"/>
      <c r="O246" s="1089"/>
      <c r="P246" s="1089"/>
      <c r="Q246" s="1089"/>
      <c r="R246" s="1089"/>
      <c r="S246" s="1089"/>
      <c r="T246" s="1089"/>
      <c r="U246" s="1089"/>
      <c r="V246" s="1089"/>
      <c r="W246" s="1089"/>
      <c r="X246" s="1089"/>
      <c r="Y246" s="1089"/>
      <c r="Z246" s="1089"/>
    </row>
    <row r="247" spans="1:26" ht="14.25" customHeight="1">
      <c r="A247" s="1278"/>
      <c r="B247" s="1279"/>
      <c r="C247" s="1254" t="s">
        <v>1230</v>
      </c>
      <c r="D247" s="1277"/>
      <c r="E247" s="1277"/>
      <c r="F247" s="1277"/>
      <c r="G247" s="1276"/>
      <c r="H247" s="603"/>
      <c r="I247" s="603"/>
      <c r="J247" s="323"/>
      <c r="K247" s="1278"/>
      <c r="L247" s="1089"/>
      <c r="M247" s="1089"/>
      <c r="N247" s="1089"/>
      <c r="O247" s="1089"/>
      <c r="P247" s="1089"/>
      <c r="Q247" s="1089"/>
      <c r="R247" s="1089"/>
      <c r="S247" s="1089"/>
      <c r="T247" s="1089"/>
      <c r="U247" s="1089"/>
      <c r="V247" s="1089"/>
      <c r="W247" s="1089"/>
      <c r="X247" s="1089"/>
      <c r="Y247" s="1089"/>
      <c r="Z247" s="1089"/>
    </row>
    <row r="248" spans="1:26" ht="14.25" customHeight="1">
      <c r="A248" s="1278"/>
      <c r="B248" s="358" t="s">
        <v>271</v>
      </c>
      <c r="C248" s="792"/>
      <c r="D248" s="581" t="s">
        <v>10</v>
      </c>
      <c r="E248" s="108" t="s">
        <v>353</v>
      </c>
      <c r="F248" s="108" t="s">
        <v>354</v>
      </c>
      <c r="G248" s="108" t="s">
        <v>355</v>
      </c>
      <c r="H248" s="108" t="s">
        <v>356</v>
      </c>
      <c r="I248" s="108" t="s">
        <v>357</v>
      </c>
      <c r="J248" s="108" t="s">
        <v>358</v>
      </c>
      <c r="K248" s="1278"/>
      <c r="L248" s="1089"/>
      <c r="M248" s="1089"/>
      <c r="N248" s="1089"/>
      <c r="O248" s="1089"/>
      <c r="P248" s="1089"/>
      <c r="Q248" s="1089"/>
      <c r="R248" s="1089"/>
      <c r="S248" s="1089"/>
      <c r="T248" s="1089"/>
      <c r="U248" s="1089"/>
      <c r="V248" s="1089"/>
      <c r="W248" s="1089"/>
      <c r="X248" s="1089"/>
      <c r="Y248" s="1089"/>
      <c r="Z248" s="1089"/>
    </row>
    <row r="249" spans="1:26" ht="14.25" customHeight="1">
      <c r="A249" s="1278"/>
      <c r="B249" s="1173" t="s">
        <v>272</v>
      </c>
      <c r="C249" s="795" t="s">
        <v>13</v>
      </c>
      <c r="D249" s="793"/>
      <c r="E249" s="793"/>
      <c r="F249" s="308">
        <v>2</v>
      </c>
      <c r="G249" s="306">
        <v>2</v>
      </c>
      <c r="H249" s="603"/>
      <c r="I249" s="603"/>
      <c r="J249" s="794"/>
      <c r="K249" s="1278"/>
      <c r="L249" s="1089"/>
      <c r="M249" s="1089"/>
      <c r="N249" s="1089"/>
      <c r="O249" s="1089"/>
      <c r="P249" s="1089"/>
      <c r="Q249" s="1089"/>
      <c r="R249" s="1089"/>
      <c r="S249" s="1089"/>
      <c r="T249" s="1089"/>
      <c r="U249" s="1089"/>
      <c r="V249" s="1089"/>
      <c r="W249" s="1089"/>
      <c r="X249" s="1089"/>
      <c r="Y249" s="1089"/>
      <c r="Z249" s="1089"/>
    </row>
    <row r="250" spans="1:26" ht="14.25" customHeight="1">
      <c r="A250" s="1278"/>
      <c r="B250" s="1278"/>
      <c r="C250" s="201" t="s">
        <v>95</v>
      </c>
      <c r="D250" s="793"/>
      <c r="E250" s="793"/>
      <c r="F250" s="162" t="s">
        <v>167</v>
      </c>
      <c r="G250" s="306" t="s">
        <v>1238</v>
      </c>
      <c r="H250" s="603"/>
      <c r="I250" s="603"/>
      <c r="J250" s="794"/>
      <c r="K250" s="1278"/>
      <c r="L250" s="1089"/>
      <c r="M250" s="1089"/>
      <c r="N250" s="1089"/>
      <c r="O250" s="1089"/>
      <c r="P250" s="1089"/>
      <c r="Q250" s="1089"/>
      <c r="R250" s="1089"/>
      <c r="S250" s="1089"/>
      <c r="T250" s="1089"/>
      <c r="U250" s="1089"/>
      <c r="V250" s="1089"/>
      <c r="W250" s="1089"/>
      <c r="X250" s="1089"/>
      <c r="Y250" s="1089"/>
      <c r="Z250" s="1089"/>
    </row>
    <row r="251" spans="1:26" ht="14.25" customHeight="1">
      <c r="A251" s="1278"/>
      <c r="B251" s="1278"/>
      <c r="C251" s="1162" t="s">
        <v>18</v>
      </c>
      <c r="D251" s="1277"/>
      <c r="E251" s="1277"/>
      <c r="F251" s="1277"/>
      <c r="G251" s="1276"/>
      <c r="H251" s="603"/>
      <c r="I251" s="603"/>
      <c r="J251" s="323"/>
      <c r="K251" s="1278"/>
      <c r="L251" s="1089"/>
      <c r="M251" s="1089"/>
      <c r="N251" s="1089"/>
      <c r="O251" s="1089"/>
      <c r="P251" s="1089"/>
      <c r="Q251" s="1089"/>
      <c r="R251" s="1089"/>
      <c r="S251" s="1089"/>
      <c r="T251" s="1089"/>
      <c r="U251" s="1089"/>
      <c r="V251" s="1089"/>
      <c r="W251" s="1089"/>
      <c r="X251" s="1089"/>
      <c r="Y251" s="1089"/>
      <c r="Z251" s="1089"/>
    </row>
    <row r="252" spans="1:26" ht="14.25" customHeight="1">
      <c r="A252" s="1279"/>
      <c r="B252" s="1279"/>
      <c r="C252" s="1254" t="s">
        <v>1232</v>
      </c>
      <c r="D252" s="1277"/>
      <c r="E252" s="1277"/>
      <c r="F252" s="1277"/>
      <c r="G252" s="1276"/>
      <c r="H252" s="603"/>
      <c r="I252" s="603"/>
      <c r="J252" s="323"/>
      <c r="K252" s="1279"/>
      <c r="L252" s="1089"/>
      <c r="M252" s="1089"/>
      <c r="N252" s="1089"/>
      <c r="O252" s="1089"/>
      <c r="P252" s="1089"/>
      <c r="Q252" s="1089"/>
      <c r="R252" s="1089"/>
      <c r="S252" s="1089"/>
      <c r="T252" s="1089"/>
      <c r="U252" s="1089"/>
      <c r="V252" s="1089"/>
      <c r="W252" s="1089"/>
      <c r="X252" s="1089"/>
      <c r="Y252" s="1089"/>
      <c r="Z252" s="1089"/>
    </row>
    <row r="253" spans="1:26" ht="14.25" customHeight="1">
      <c r="A253" s="1185" t="s">
        <v>1199</v>
      </c>
      <c r="B253" s="1178" t="s">
        <v>83</v>
      </c>
      <c r="C253" s="329" t="s">
        <v>628</v>
      </c>
      <c r="D253" s="329" t="s">
        <v>84</v>
      </c>
      <c r="E253" s="329" t="s">
        <v>629</v>
      </c>
      <c r="F253" s="329" t="s">
        <v>85</v>
      </c>
      <c r="G253" s="329" t="s">
        <v>630</v>
      </c>
      <c r="H253" s="230"/>
      <c r="I253" s="230"/>
      <c r="J253" s="230"/>
      <c r="K253" s="230"/>
      <c r="L253" s="1089"/>
      <c r="M253" s="1089"/>
      <c r="N253" s="1089"/>
      <c r="O253" s="1089"/>
      <c r="P253" s="1089"/>
      <c r="Q253" s="1089"/>
      <c r="R253" s="1089"/>
      <c r="S253" s="1089"/>
      <c r="T253" s="1089"/>
      <c r="U253" s="1089"/>
      <c r="V253" s="1089"/>
      <c r="W253" s="1089"/>
      <c r="X253" s="1089"/>
      <c r="Y253" s="1089"/>
      <c r="Z253" s="1089"/>
    </row>
    <row r="254" spans="1:26" ht="14.25" customHeight="1">
      <c r="A254" s="1279"/>
      <c r="B254" s="1279"/>
      <c r="C254" s="796">
        <v>464886</v>
      </c>
      <c r="D254" s="797">
        <v>0</v>
      </c>
      <c r="E254" s="797">
        <v>0</v>
      </c>
      <c r="F254" s="796">
        <f>SUM(C254:E254)</f>
        <v>464886</v>
      </c>
      <c r="G254" s="798">
        <v>1</v>
      </c>
      <c r="H254" s="230"/>
      <c r="I254" s="230"/>
      <c r="J254" s="230"/>
      <c r="K254" s="230"/>
      <c r="L254" s="1089"/>
      <c r="M254" s="1089"/>
      <c r="N254" s="1089"/>
      <c r="O254" s="1089"/>
      <c r="P254" s="1089"/>
      <c r="Q254" s="1089"/>
      <c r="R254" s="1089"/>
      <c r="S254" s="1089"/>
      <c r="T254" s="1089"/>
      <c r="U254" s="1089"/>
      <c r="V254" s="1089"/>
      <c r="W254" s="1089"/>
      <c r="X254" s="1089"/>
      <c r="Y254" s="1089"/>
      <c r="Z254" s="1089"/>
    </row>
    <row r="255" spans="1:26" ht="14.25" customHeight="1">
      <c r="A255" s="1185" t="s">
        <v>1192</v>
      </c>
      <c r="B255" s="1178" t="s">
        <v>87</v>
      </c>
      <c r="C255" s="329" t="s">
        <v>631</v>
      </c>
      <c r="D255" s="764"/>
      <c r="E255" s="1255"/>
      <c r="F255" s="1283"/>
      <c r="G255" s="1284"/>
      <c r="H255" s="230"/>
      <c r="I255" s="230"/>
      <c r="J255" s="230"/>
      <c r="K255" s="230"/>
      <c r="L255" s="1089"/>
      <c r="M255" s="1089"/>
      <c r="N255" s="1089"/>
      <c r="O255" s="1089"/>
      <c r="P255" s="1089"/>
      <c r="Q255" s="1089"/>
      <c r="R255" s="1089"/>
      <c r="S255" s="1089"/>
      <c r="T255" s="1089"/>
      <c r="U255" s="1089"/>
      <c r="V255" s="1089"/>
      <c r="W255" s="1089"/>
      <c r="X255" s="1089"/>
      <c r="Y255" s="1089"/>
      <c r="Z255" s="1089"/>
    </row>
    <row r="256" spans="1:26" ht="14.25" customHeight="1">
      <c r="A256" s="1279"/>
      <c r="B256" s="1279"/>
      <c r="C256" s="327"/>
      <c r="D256" s="764"/>
      <c r="E256" s="1287"/>
      <c r="F256" s="1288"/>
      <c r="G256" s="1289"/>
      <c r="H256" s="230"/>
      <c r="I256" s="230"/>
      <c r="J256" s="230"/>
      <c r="K256" s="230"/>
      <c r="L256" s="1089"/>
      <c r="M256" s="1089"/>
      <c r="N256" s="1089"/>
      <c r="O256" s="1089"/>
      <c r="P256" s="1089"/>
      <c r="Q256" s="1089"/>
      <c r="R256" s="1089"/>
      <c r="S256" s="1089"/>
      <c r="T256" s="1089"/>
      <c r="U256" s="1089"/>
      <c r="V256" s="1089"/>
      <c r="W256" s="1089"/>
      <c r="X256" s="1089"/>
      <c r="Y256" s="1089"/>
      <c r="Z256" s="1089"/>
    </row>
    <row r="257" spans="1:26" ht="14.25" customHeight="1">
      <c r="A257" s="1089"/>
      <c r="B257" s="1089"/>
      <c r="C257" s="1089"/>
      <c r="D257" s="1089"/>
      <c r="E257" s="1089"/>
      <c r="F257" s="1089"/>
      <c r="G257" s="1089"/>
      <c r="H257" s="1089"/>
      <c r="I257" s="1089"/>
      <c r="J257" s="1089"/>
      <c r="K257" s="1089"/>
      <c r="L257" s="1089"/>
      <c r="M257" s="1089"/>
      <c r="N257" s="1089"/>
      <c r="O257" s="1089"/>
      <c r="P257" s="1089"/>
      <c r="Q257" s="1089"/>
      <c r="R257" s="1089"/>
      <c r="S257" s="1089"/>
      <c r="T257" s="1089"/>
      <c r="U257" s="1089"/>
      <c r="V257" s="1089"/>
      <c r="W257" s="1089"/>
      <c r="X257" s="1089"/>
      <c r="Y257" s="1089"/>
      <c r="Z257" s="1089"/>
    </row>
    <row r="258" spans="1:26" ht="14.25" customHeight="1">
      <c r="A258" s="1089"/>
      <c r="B258" s="1089"/>
      <c r="C258" s="1089"/>
      <c r="D258" s="1089"/>
      <c r="E258" s="1089"/>
      <c r="F258" s="1089"/>
      <c r="G258" s="1089"/>
      <c r="H258" s="1089"/>
      <c r="I258" s="1089"/>
      <c r="J258" s="1089"/>
      <c r="K258" s="1089"/>
      <c r="L258" s="1089"/>
      <c r="M258" s="1089"/>
      <c r="N258" s="1089"/>
      <c r="O258" s="1089"/>
      <c r="P258" s="1089"/>
      <c r="Q258" s="1089"/>
      <c r="R258" s="1089"/>
      <c r="S258" s="1089"/>
      <c r="T258" s="1089"/>
      <c r="U258" s="1089"/>
      <c r="V258" s="1089"/>
      <c r="W258" s="1089"/>
      <c r="X258" s="1089"/>
      <c r="Y258" s="1089"/>
      <c r="Z258" s="1089"/>
    </row>
    <row r="259" spans="1:26" ht="14.25" customHeight="1">
      <c r="A259" s="1089"/>
      <c r="B259" s="1089"/>
      <c r="C259" s="1089"/>
      <c r="D259" s="1089"/>
      <c r="E259" s="1089"/>
      <c r="F259" s="1089"/>
      <c r="G259" s="1089"/>
      <c r="H259" s="1089"/>
      <c r="I259" s="1089"/>
      <c r="J259" s="1089"/>
      <c r="K259" s="1089"/>
      <c r="L259" s="1089"/>
      <c r="M259" s="1089"/>
      <c r="N259" s="1089"/>
      <c r="O259" s="1089"/>
      <c r="P259" s="1089"/>
      <c r="Q259" s="1089"/>
      <c r="R259" s="1089"/>
      <c r="S259" s="1089"/>
      <c r="T259" s="1089"/>
      <c r="U259" s="1089"/>
      <c r="V259" s="1089"/>
      <c r="W259" s="1089"/>
      <c r="X259" s="1089"/>
      <c r="Y259" s="1089"/>
      <c r="Z259" s="1089"/>
    </row>
    <row r="260" spans="1:26" ht="14.25" customHeight="1">
      <c r="A260" s="1089"/>
      <c r="B260" s="1089"/>
      <c r="C260" s="1089"/>
      <c r="D260" s="1089"/>
      <c r="E260" s="1089"/>
      <c r="F260" s="1089"/>
      <c r="G260" s="1089"/>
      <c r="H260" s="1089"/>
      <c r="I260" s="1089"/>
      <c r="J260" s="1089"/>
      <c r="K260" s="1089"/>
      <c r="L260" s="1089"/>
      <c r="M260" s="1089"/>
      <c r="N260" s="1089"/>
      <c r="O260" s="1089"/>
      <c r="P260" s="1089"/>
      <c r="Q260" s="1089"/>
      <c r="R260" s="1089"/>
      <c r="S260" s="1089"/>
      <c r="T260" s="1089"/>
      <c r="U260" s="1089"/>
      <c r="V260" s="1089"/>
      <c r="W260" s="1089"/>
      <c r="X260" s="1089"/>
      <c r="Y260" s="1089"/>
      <c r="Z260" s="1089"/>
    </row>
    <row r="261" spans="1:26" ht="14.25" customHeight="1">
      <c r="A261" s="1089"/>
      <c r="B261" s="1089"/>
      <c r="C261" s="1089"/>
      <c r="D261" s="1089"/>
      <c r="E261" s="1089"/>
      <c r="F261" s="1089"/>
      <c r="G261" s="1089"/>
      <c r="H261" s="1089"/>
      <c r="I261" s="1089"/>
      <c r="J261" s="1089"/>
      <c r="K261" s="1089"/>
      <c r="L261" s="1089"/>
      <c r="M261" s="1089"/>
      <c r="N261" s="1089"/>
      <c r="O261" s="1089"/>
      <c r="P261" s="1089"/>
      <c r="Q261" s="1089"/>
      <c r="R261" s="1089"/>
      <c r="S261" s="1089"/>
      <c r="T261" s="1089"/>
      <c r="U261" s="1089"/>
      <c r="V261" s="1089"/>
      <c r="W261" s="1089"/>
      <c r="X261" s="1089"/>
      <c r="Y261" s="1089"/>
      <c r="Z261" s="1089"/>
    </row>
    <row r="262" spans="1:26" ht="14.25" customHeight="1">
      <c r="A262" s="1089"/>
      <c r="B262" s="1089"/>
      <c r="C262" s="1089"/>
      <c r="D262" s="1089"/>
      <c r="E262" s="1089"/>
      <c r="F262" s="1089"/>
      <c r="G262" s="1089"/>
      <c r="H262" s="1089"/>
      <c r="I262" s="1089"/>
      <c r="J262" s="1089"/>
      <c r="K262" s="1089"/>
      <c r="L262" s="1089"/>
      <c r="M262" s="1089"/>
      <c r="N262" s="1089"/>
      <c r="O262" s="1089"/>
      <c r="P262" s="1089"/>
      <c r="Q262" s="1089"/>
      <c r="R262" s="1089"/>
      <c r="S262" s="1089"/>
      <c r="T262" s="1089"/>
      <c r="U262" s="1089"/>
      <c r="V262" s="1089"/>
      <c r="W262" s="1089"/>
      <c r="X262" s="1089"/>
      <c r="Y262" s="1089"/>
      <c r="Z262" s="1089"/>
    </row>
    <row r="263" spans="1:26" ht="14.25" customHeight="1">
      <c r="A263" s="1089"/>
      <c r="B263" s="1089"/>
      <c r="C263" s="1089"/>
      <c r="D263" s="1089"/>
      <c r="E263" s="1089"/>
      <c r="F263" s="1089"/>
      <c r="G263" s="1089"/>
      <c r="H263" s="1089"/>
      <c r="I263" s="1089"/>
      <c r="J263" s="1089"/>
      <c r="K263" s="1089"/>
      <c r="L263" s="1089"/>
      <c r="M263" s="1089"/>
      <c r="N263" s="1089"/>
      <c r="O263" s="1089"/>
      <c r="P263" s="1089"/>
      <c r="Q263" s="1089"/>
      <c r="R263" s="1089"/>
      <c r="S263" s="1089"/>
      <c r="T263" s="1089"/>
      <c r="U263" s="1089"/>
      <c r="V263" s="1089"/>
      <c r="W263" s="1089"/>
      <c r="X263" s="1089"/>
      <c r="Y263" s="1089"/>
      <c r="Z263" s="1089"/>
    </row>
    <row r="264" spans="1:26" ht="14.25" customHeight="1">
      <c r="A264" s="1089"/>
      <c r="B264" s="1089"/>
      <c r="C264" s="1089"/>
      <c r="D264" s="1089"/>
      <c r="E264" s="1089"/>
      <c r="F264" s="1089"/>
      <c r="G264" s="1089"/>
      <c r="H264" s="1089"/>
      <c r="I264" s="1089"/>
      <c r="J264" s="1089"/>
      <c r="K264" s="1089"/>
      <c r="L264" s="1089"/>
      <c r="M264" s="1089"/>
      <c r="N264" s="1089"/>
      <c r="O264" s="1089"/>
      <c r="P264" s="1089"/>
      <c r="Q264" s="1089"/>
      <c r="R264" s="1089"/>
      <c r="S264" s="1089"/>
      <c r="T264" s="1089"/>
      <c r="U264" s="1089"/>
      <c r="V264" s="1089"/>
      <c r="W264" s="1089"/>
      <c r="X264" s="1089"/>
      <c r="Y264" s="1089"/>
      <c r="Z264" s="1089"/>
    </row>
    <row r="265" spans="1:26" ht="14.25" customHeight="1">
      <c r="A265" s="1089"/>
      <c r="B265" s="1089"/>
      <c r="C265" s="1089"/>
      <c r="D265" s="1089"/>
      <c r="E265" s="1089"/>
      <c r="F265" s="1089"/>
      <c r="G265" s="1089"/>
      <c r="H265" s="1089"/>
      <c r="I265" s="1089"/>
      <c r="J265" s="1089"/>
      <c r="K265" s="1089"/>
      <c r="L265" s="1089"/>
      <c r="M265" s="1089"/>
      <c r="N265" s="1089"/>
      <c r="O265" s="1089"/>
      <c r="P265" s="1089"/>
      <c r="Q265" s="1089"/>
      <c r="R265" s="1089"/>
      <c r="S265" s="1089"/>
      <c r="T265" s="1089"/>
      <c r="U265" s="1089"/>
      <c r="V265" s="1089"/>
      <c r="W265" s="1089"/>
      <c r="X265" s="1089"/>
      <c r="Y265" s="1089"/>
      <c r="Z265" s="1089"/>
    </row>
    <row r="266" spans="1:26" ht="14.25" customHeight="1">
      <c r="A266" s="1089"/>
      <c r="B266" s="1089"/>
      <c r="C266" s="1089"/>
      <c r="D266" s="1089"/>
      <c r="E266" s="1089"/>
      <c r="F266" s="1089"/>
      <c r="G266" s="1089"/>
      <c r="H266" s="1089"/>
      <c r="I266" s="1089"/>
      <c r="J266" s="1089"/>
      <c r="K266" s="1089"/>
      <c r="L266" s="1089"/>
      <c r="M266" s="1089"/>
      <c r="N266" s="1089"/>
      <c r="O266" s="1089"/>
      <c r="P266" s="1089"/>
      <c r="Q266" s="1089"/>
      <c r="R266" s="1089"/>
      <c r="S266" s="1089"/>
      <c r="T266" s="1089"/>
      <c r="U266" s="1089"/>
      <c r="V266" s="1089"/>
      <c r="W266" s="1089"/>
      <c r="X266" s="1089"/>
      <c r="Y266" s="1089"/>
      <c r="Z266" s="1089"/>
    </row>
    <row r="267" spans="1:26" ht="14.25" customHeight="1">
      <c r="A267" s="1089"/>
      <c r="B267" s="1089"/>
      <c r="C267" s="1089"/>
      <c r="D267" s="1089"/>
      <c r="E267" s="1089"/>
      <c r="F267" s="1089"/>
      <c r="G267" s="1089"/>
      <c r="H267" s="1089"/>
      <c r="I267" s="1089"/>
      <c r="J267" s="1089"/>
      <c r="K267" s="1089"/>
      <c r="L267" s="1089"/>
      <c r="M267" s="1089"/>
      <c r="N267" s="1089"/>
      <c r="O267" s="1089"/>
      <c r="P267" s="1089"/>
      <c r="Q267" s="1089"/>
      <c r="R267" s="1089"/>
      <c r="S267" s="1089"/>
      <c r="T267" s="1089"/>
      <c r="U267" s="1089"/>
      <c r="V267" s="1089"/>
      <c r="W267" s="1089"/>
      <c r="X267" s="1089"/>
      <c r="Y267" s="1089"/>
      <c r="Z267" s="1089"/>
    </row>
    <row r="268" spans="1:26" ht="14.25" customHeight="1">
      <c r="A268" s="1089"/>
      <c r="B268" s="1089"/>
      <c r="C268" s="1089"/>
      <c r="D268" s="1089"/>
      <c r="E268" s="1089"/>
      <c r="F268" s="1089"/>
      <c r="G268" s="1089"/>
      <c r="H268" s="1089"/>
      <c r="I268" s="1089"/>
      <c r="J268" s="1089"/>
      <c r="K268" s="1089"/>
      <c r="L268" s="1089"/>
      <c r="M268" s="1089"/>
      <c r="N268" s="1089"/>
      <c r="O268" s="1089"/>
      <c r="P268" s="1089"/>
      <c r="Q268" s="1089"/>
      <c r="R268" s="1089"/>
      <c r="S268" s="1089"/>
      <c r="T268" s="1089"/>
      <c r="U268" s="1089"/>
      <c r="V268" s="1089"/>
      <c r="W268" s="1089"/>
      <c r="X268" s="1089"/>
      <c r="Y268" s="1089"/>
      <c r="Z268" s="1089"/>
    </row>
    <row r="269" spans="1:26" ht="14.25" customHeight="1">
      <c r="A269" s="1089"/>
      <c r="B269" s="1089"/>
      <c r="C269" s="1089"/>
      <c r="D269" s="1089"/>
      <c r="E269" s="1089"/>
      <c r="F269" s="1089"/>
      <c r="G269" s="1089"/>
      <c r="H269" s="1089"/>
      <c r="I269" s="1089"/>
      <c r="J269" s="1089"/>
      <c r="K269" s="1089"/>
      <c r="L269" s="1089"/>
      <c r="M269" s="1089"/>
      <c r="N269" s="1089"/>
      <c r="O269" s="1089"/>
      <c r="P269" s="1089"/>
      <c r="Q269" s="1089"/>
      <c r="R269" s="1089"/>
      <c r="S269" s="1089"/>
      <c r="T269" s="1089"/>
      <c r="U269" s="1089"/>
      <c r="V269" s="1089"/>
      <c r="W269" s="1089"/>
      <c r="X269" s="1089"/>
      <c r="Y269" s="1089"/>
      <c r="Z269" s="1089"/>
    </row>
    <row r="270" spans="1:26" ht="14.25" customHeight="1">
      <c r="A270" s="1089"/>
      <c r="B270" s="1089"/>
      <c r="C270" s="1089"/>
      <c r="D270" s="1089"/>
      <c r="E270" s="1089"/>
      <c r="F270" s="1089"/>
      <c r="G270" s="1089"/>
      <c r="H270" s="1089"/>
      <c r="I270" s="1089"/>
      <c r="J270" s="1089"/>
      <c r="K270" s="1089"/>
      <c r="L270" s="1089"/>
      <c r="M270" s="1089"/>
      <c r="N270" s="1089"/>
      <c r="O270" s="1089"/>
      <c r="P270" s="1089"/>
      <c r="Q270" s="1089"/>
      <c r="R270" s="1089"/>
      <c r="S270" s="1089"/>
      <c r="T270" s="1089"/>
      <c r="U270" s="1089"/>
      <c r="V270" s="1089"/>
      <c r="W270" s="1089"/>
      <c r="X270" s="1089"/>
      <c r="Y270" s="1089"/>
      <c r="Z270" s="1089"/>
    </row>
    <row r="271" spans="1:26" ht="14.25" customHeight="1">
      <c r="A271" s="1089"/>
      <c r="B271" s="1089"/>
      <c r="C271" s="1089"/>
      <c r="D271" s="1089"/>
      <c r="E271" s="1089"/>
      <c r="F271" s="1089"/>
      <c r="G271" s="1089"/>
      <c r="H271" s="1089"/>
      <c r="I271" s="1089"/>
      <c r="J271" s="1089"/>
      <c r="K271" s="1089"/>
      <c r="L271" s="1089"/>
      <c r="M271" s="1089"/>
      <c r="N271" s="1089"/>
      <c r="O271" s="1089"/>
      <c r="P271" s="1089"/>
      <c r="Q271" s="1089"/>
      <c r="R271" s="1089"/>
      <c r="S271" s="1089"/>
      <c r="T271" s="1089"/>
      <c r="U271" s="1089"/>
      <c r="V271" s="1089"/>
      <c r="W271" s="1089"/>
      <c r="X271" s="1089"/>
      <c r="Y271" s="1089"/>
      <c r="Z271" s="1089"/>
    </row>
    <row r="272" spans="1:26" ht="14.25" customHeight="1">
      <c r="A272" s="1089"/>
      <c r="B272" s="1089"/>
      <c r="C272" s="1089"/>
      <c r="D272" s="1089"/>
      <c r="E272" s="1089"/>
      <c r="F272" s="1089"/>
      <c r="G272" s="1089"/>
      <c r="H272" s="1089"/>
      <c r="I272" s="1089"/>
      <c r="J272" s="1089"/>
      <c r="K272" s="1089"/>
      <c r="L272" s="1089"/>
      <c r="M272" s="1089"/>
      <c r="N272" s="1089"/>
      <c r="O272" s="1089"/>
      <c r="P272" s="1089"/>
      <c r="Q272" s="1089"/>
      <c r="R272" s="1089"/>
      <c r="S272" s="1089"/>
      <c r="T272" s="1089"/>
      <c r="U272" s="1089"/>
      <c r="V272" s="1089"/>
      <c r="W272" s="1089"/>
      <c r="X272" s="1089"/>
      <c r="Y272" s="1089"/>
      <c r="Z272" s="1089"/>
    </row>
    <row r="273" spans="1:26" ht="14.25" customHeight="1">
      <c r="A273" s="1089"/>
      <c r="B273" s="1089"/>
      <c r="C273" s="1089"/>
      <c r="D273" s="1089"/>
      <c r="E273" s="1089"/>
      <c r="F273" s="1089"/>
      <c r="G273" s="1089"/>
      <c r="H273" s="1089"/>
      <c r="I273" s="1089"/>
      <c r="J273" s="1089"/>
      <c r="K273" s="1089"/>
      <c r="L273" s="1089"/>
      <c r="M273" s="1089"/>
      <c r="N273" s="1089"/>
      <c r="O273" s="1089"/>
      <c r="P273" s="1089"/>
      <c r="Q273" s="1089"/>
      <c r="R273" s="1089"/>
      <c r="S273" s="1089"/>
      <c r="T273" s="1089"/>
      <c r="U273" s="1089"/>
      <c r="V273" s="1089"/>
      <c r="W273" s="1089"/>
      <c r="X273" s="1089"/>
      <c r="Y273" s="1089"/>
      <c r="Z273" s="1089"/>
    </row>
    <row r="274" spans="1:26" ht="14.25" customHeight="1">
      <c r="A274" s="1089"/>
      <c r="B274" s="1089"/>
      <c r="C274" s="1089"/>
      <c r="D274" s="1089"/>
      <c r="E274" s="1089"/>
      <c r="F274" s="1089"/>
      <c r="G274" s="1089"/>
      <c r="H274" s="1089"/>
      <c r="I274" s="1089"/>
      <c r="J274" s="1089"/>
      <c r="K274" s="1089"/>
      <c r="L274" s="1089"/>
      <c r="M274" s="1089"/>
      <c r="N274" s="1089"/>
      <c r="O274" s="1089"/>
      <c r="P274" s="1089"/>
      <c r="Q274" s="1089"/>
      <c r="R274" s="1089"/>
      <c r="S274" s="1089"/>
      <c r="T274" s="1089"/>
      <c r="U274" s="1089"/>
      <c r="V274" s="1089"/>
      <c r="W274" s="1089"/>
      <c r="X274" s="1089"/>
      <c r="Y274" s="1089"/>
      <c r="Z274" s="1089"/>
    </row>
    <row r="275" spans="1:26" ht="14.25" customHeight="1">
      <c r="A275" s="1089"/>
      <c r="B275" s="1089"/>
      <c r="C275" s="1089"/>
      <c r="D275" s="1089"/>
      <c r="E275" s="1089"/>
      <c r="F275" s="1089"/>
      <c r="G275" s="1089"/>
      <c r="H275" s="1089"/>
      <c r="I275" s="1089"/>
      <c r="J275" s="1089"/>
      <c r="K275" s="1089"/>
      <c r="L275" s="1089"/>
      <c r="M275" s="1089"/>
      <c r="N275" s="1089"/>
      <c r="O275" s="1089"/>
      <c r="P275" s="1089"/>
      <c r="Q275" s="1089"/>
      <c r="R275" s="1089"/>
      <c r="S275" s="1089"/>
      <c r="T275" s="1089"/>
      <c r="U275" s="1089"/>
      <c r="V275" s="1089"/>
      <c r="W275" s="1089"/>
      <c r="X275" s="1089"/>
      <c r="Y275" s="1089"/>
      <c r="Z275" s="1089"/>
    </row>
    <row r="276" spans="1:26" ht="14.25" customHeight="1">
      <c r="A276" s="1089"/>
      <c r="B276" s="1089"/>
      <c r="C276" s="1089"/>
      <c r="D276" s="1089"/>
      <c r="E276" s="1089"/>
      <c r="F276" s="1089"/>
      <c r="G276" s="1089"/>
      <c r="H276" s="1089"/>
      <c r="I276" s="1089"/>
      <c r="J276" s="1089"/>
      <c r="K276" s="1089"/>
      <c r="L276" s="1089"/>
      <c r="M276" s="1089"/>
      <c r="N276" s="1089"/>
      <c r="O276" s="1089"/>
      <c r="P276" s="1089"/>
      <c r="Q276" s="1089"/>
      <c r="R276" s="1089"/>
      <c r="S276" s="1089"/>
      <c r="T276" s="1089"/>
      <c r="U276" s="1089"/>
      <c r="V276" s="1089"/>
      <c r="W276" s="1089"/>
      <c r="X276" s="1089"/>
      <c r="Y276" s="1089"/>
      <c r="Z276" s="1089"/>
    </row>
    <row r="277" spans="1:26" ht="14.25" customHeight="1">
      <c r="A277" s="1089"/>
      <c r="B277" s="1089"/>
      <c r="C277" s="1089"/>
      <c r="D277" s="1089"/>
      <c r="E277" s="1089"/>
      <c r="F277" s="1089"/>
      <c r="G277" s="1089"/>
      <c r="H277" s="1089"/>
      <c r="I277" s="1089"/>
      <c r="J277" s="1089"/>
      <c r="K277" s="1089"/>
      <c r="L277" s="1089"/>
      <c r="M277" s="1089"/>
      <c r="N277" s="1089"/>
      <c r="O277" s="1089"/>
      <c r="P277" s="1089"/>
      <c r="Q277" s="1089"/>
      <c r="R277" s="1089"/>
      <c r="S277" s="1089"/>
      <c r="T277" s="1089"/>
      <c r="U277" s="1089"/>
      <c r="V277" s="1089"/>
      <c r="W277" s="1089"/>
      <c r="X277" s="1089"/>
      <c r="Y277" s="1089"/>
      <c r="Z277" s="1089"/>
    </row>
    <row r="278" spans="1:26" ht="14.25" customHeight="1">
      <c r="A278" s="1089"/>
      <c r="B278" s="1089"/>
      <c r="C278" s="1089"/>
      <c r="D278" s="1089"/>
      <c r="E278" s="1089"/>
      <c r="F278" s="1089"/>
      <c r="G278" s="1089"/>
      <c r="H278" s="1089"/>
      <c r="I278" s="1089"/>
      <c r="J278" s="1089"/>
      <c r="K278" s="1089"/>
      <c r="L278" s="1089"/>
      <c r="M278" s="1089"/>
      <c r="N278" s="1089"/>
      <c r="O278" s="1089"/>
      <c r="P278" s="1089"/>
      <c r="Q278" s="1089"/>
      <c r="R278" s="1089"/>
      <c r="S278" s="1089"/>
      <c r="T278" s="1089"/>
      <c r="U278" s="1089"/>
      <c r="V278" s="1089"/>
      <c r="W278" s="1089"/>
      <c r="X278" s="1089"/>
      <c r="Y278" s="1089"/>
      <c r="Z278" s="1089"/>
    </row>
    <row r="279" spans="1:26" ht="14.25" customHeight="1">
      <c r="A279" s="1089"/>
      <c r="B279" s="1089"/>
      <c r="C279" s="1089"/>
      <c r="D279" s="1089"/>
      <c r="E279" s="1089"/>
      <c r="F279" s="1089"/>
      <c r="G279" s="1089"/>
      <c r="H279" s="1089"/>
      <c r="I279" s="1089"/>
      <c r="J279" s="1089"/>
      <c r="K279" s="1089"/>
      <c r="L279" s="1089"/>
      <c r="M279" s="1089"/>
      <c r="N279" s="1089"/>
      <c r="O279" s="1089"/>
      <c r="P279" s="1089"/>
      <c r="Q279" s="1089"/>
      <c r="R279" s="1089"/>
      <c r="S279" s="1089"/>
      <c r="T279" s="1089"/>
      <c r="U279" s="1089"/>
      <c r="V279" s="1089"/>
      <c r="W279" s="1089"/>
      <c r="X279" s="1089"/>
      <c r="Y279" s="1089"/>
      <c r="Z279" s="1089"/>
    </row>
    <row r="280" spans="1:26" ht="14.25" customHeight="1">
      <c r="A280" s="1089"/>
      <c r="B280" s="1089"/>
      <c r="C280" s="1089"/>
      <c r="D280" s="1089"/>
      <c r="E280" s="1089"/>
      <c r="F280" s="1089"/>
      <c r="G280" s="1089"/>
      <c r="H280" s="1089"/>
      <c r="I280" s="1089"/>
      <c r="J280" s="1089"/>
      <c r="K280" s="1089"/>
      <c r="L280" s="1089"/>
      <c r="M280" s="1089"/>
      <c r="N280" s="1089"/>
      <c r="O280" s="1089"/>
      <c r="P280" s="1089"/>
      <c r="Q280" s="1089"/>
      <c r="R280" s="1089"/>
      <c r="S280" s="1089"/>
      <c r="T280" s="1089"/>
      <c r="U280" s="1089"/>
      <c r="V280" s="1089"/>
      <c r="W280" s="1089"/>
      <c r="X280" s="1089"/>
      <c r="Y280" s="1089"/>
      <c r="Z280" s="1089"/>
    </row>
    <row r="281" spans="1:26" ht="14.25" customHeight="1">
      <c r="A281" s="1089"/>
      <c r="B281" s="1089"/>
      <c r="C281" s="1089"/>
      <c r="D281" s="1089"/>
      <c r="E281" s="1089"/>
      <c r="F281" s="1089"/>
      <c r="G281" s="1089"/>
      <c r="H281" s="1089"/>
      <c r="I281" s="1089"/>
      <c r="J281" s="1089"/>
      <c r="K281" s="1089"/>
      <c r="L281" s="1089"/>
      <c r="M281" s="1089"/>
      <c r="N281" s="1089"/>
      <c r="O281" s="1089"/>
      <c r="P281" s="1089"/>
      <c r="Q281" s="1089"/>
      <c r="R281" s="1089"/>
      <c r="S281" s="1089"/>
      <c r="T281" s="1089"/>
      <c r="U281" s="1089"/>
      <c r="V281" s="1089"/>
      <c r="W281" s="1089"/>
      <c r="X281" s="1089"/>
      <c r="Y281" s="1089"/>
      <c r="Z281" s="1089"/>
    </row>
    <row r="282" spans="1:26" ht="14.25" customHeight="1">
      <c r="A282" s="1089"/>
      <c r="B282" s="1089"/>
      <c r="C282" s="1089"/>
      <c r="D282" s="1089"/>
      <c r="E282" s="1089"/>
      <c r="F282" s="1089"/>
      <c r="G282" s="1089"/>
      <c r="H282" s="1089"/>
      <c r="I282" s="1089"/>
      <c r="J282" s="1089"/>
      <c r="K282" s="1089"/>
      <c r="L282" s="1089"/>
      <c r="M282" s="1089"/>
      <c r="N282" s="1089"/>
      <c r="O282" s="1089"/>
      <c r="P282" s="1089"/>
      <c r="Q282" s="1089"/>
      <c r="R282" s="1089"/>
      <c r="S282" s="1089"/>
      <c r="T282" s="1089"/>
      <c r="U282" s="1089"/>
      <c r="V282" s="1089"/>
      <c r="W282" s="1089"/>
      <c r="X282" s="1089"/>
      <c r="Y282" s="1089"/>
      <c r="Z282" s="1089"/>
    </row>
    <row r="283" spans="1:26" ht="14.25" customHeight="1">
      <c r="A283" s="1089"/>
      <c r="B283" s="1089"/>
      <c r="C283" s="1089"/>
      <c r="D283" s="1089"/>
      <c r="E283" s="1089"/>
      <c r="F283" s="1089"/>
      <c r="G283" s="1089"/>
      <c r="H283" s="1089"/>
      <c r="I283" s="1089"/>
      <c r="J283" s="1089"/>
      <c r="K283" s="1089"/>
      <c r="L283" s="1089"/>
      <c r="M283" s="1089"/>
      <c r="N283" s="1089"/>
      <c r="O283" s="1089"/>
      <c r="P283" s="1089"/>
      <c r="Q283" s="1089"/>
      <c r="R283" s="1089"/>
      <c r="S283" s="1089"/>
      <c r="T283" s="1089"/>
      <c r="U283" s="1089"/>
      <c r="V283" s="1089"/>
      <c r="W283" s="1089"/>
      <c r="X283" s="1089"/>
      <c r="Y283" s="1089"/>
      <c r="Z283" s="1089"/>
    </row>
    <row r="284" spans="1:26" ht="14.25" customHeight="1">
      <c r="A284" s="1089"/>
      <c r="B284" s="1089"/>
      <c r="C284" s="1089"/>
      <c r="D284" s="1089"/>
      <c r="E284" s="1089"/>
      <c r="F284" s="1089"/>
      <c r="G284" s="1089"/>
      <c r="H284" s="1089"/>
      <c r="I284" s="1089"/>
      <c r="J284" s="1089"/>
      <c r="K284" s="1089"/>
      <c r="L284" s="1089"/>
      <c r="M284" s="1089"/>
      <c r="N284" s="1089"/>
      <c r="O284" s="1089"/>
      <c r="P284" s="1089"/>
      <c r="Q284" s="1089"/>
      <c r="R284" s="1089"/>
      <c r="S284" s="1089"/>
      <c r="T284" s="1089"/>
      <c r="U284" s="1089"/>
      <c r="V284" s="1089"/>
      <c r="W284" s="1089"/>
      <c r="X284" s="1089"/>
      <c r="Y284" s="1089"/>
      <c r="Z284" s="1089"/>
    </row>
    <row r="285" spans="1:26" ht="14.25" customHeight="1">
      <c r="A285" s="1089"/>
      <c r="B285" s="1089"/>
      <c r="C285" s="1089"/>
      <c r="D285" s="1089"/>
      <c r="E285" s="1089"/>
      <c r="F285" s="1089"/>
      <c r="G285" s="1089"/>
      <c r="H285" s="1089"/>
      <c r="I285" s="1089"/>
      <c r="J285" s="1089"/>
      <c r="K285" s="1089"/>
      <c r="L285" s="1089"/>
      <c r="M285" s="1089"/>
      <c r="N285" s="1089"/>
      <c r="O285" s="1089"/>
      <c r="P285" s="1089"/>
      <c r="Q285" s="1089"/>
      <c r="R285" s="1089"/>
      <c r="S285" s="1089"/>
      <c r="T285" s="1089"/>
      <c r="U285" s="1089"/>
      <c r="V285" s="1089"/>
      <c r="W285" s="1089"/>
      <c r="X285" s="1089"/>
      <c r="Y285" s="1089"/>
      <c r="Z285" s="1089"/>
    </row>
    <row r="286" spans="1:26" ht="14.25" customHeight="1">
      <c r="A286" s="1089"/>
      <c r="B286" s="1089"/>
      <c r="C286" s="1089"/>
      <c r="D286" s="1089"/>
      <c r="E286" s="1089"/>
      <c r="F286" s="1089"/>
      <c r="G286" s="1089"/>
      <c r="H286" s="1089"/>
      <c r="I286" s="1089"/>
      <c r="J286" s="1089"/>
      <c r="K286" s="1089"/>
      <c r="L286" s="1089"/>
      <c r="M286" s="1089"/>
      <c r="N286" s="1089"/>
      <c r="O286" s="1089"/>
      <c r="P286" s="1089"/>
      <c r="Q286" s="1089"/>
      <c r="R286" s="1089"/>
      <c r="S286" s="1089"/>
      <c r="T286" s="1089"/>
      <c r="U286" s="1089"/>
      <c r="V286" s="1089"/>
      <c r="W286" s="1089"/>
      <c r="X286" s="1089"/>
      <c r="Y286" s="1089"/>
      <c r="Z286" s="1089"/>
    </row>
    <row r="287" spans="1:26" ht="14.25" customHeight="1">
      <c r="A287" s="1089"/>
      <c r="B287" s="1089"/>
      <c r="C287" s="1089"/>
      <c r="D287" s="1089"/>
      <c r="E287" s="1089"/>
      <c r="F287" s="1089"/>
      <c r="G287" s="1089"/>
      <c r="H287" s="1089"/>
      <c r="I287" s="1089"/>
      <c r="J287" s="1089"/>
      <c r="K287" s="1089"/>
      <c r="L287" s="1089"/>
      <c r="M287" s="1089"/>
      <c r="N287" s="1089"/>
      <c r="O287" s="1089"/>
      <c r="P287" s="1089"/>
      <c r="Q287" s="1089"/>
      <c r="R287" s="1089"/>
      <c r="S287" s="1089"/>
      <c r="T287" s="1089"/>
      <c r="U287" s="1089"/>
      <c r="V287" s="1089"/>
      <c r="W287" s="1089"/>
      <c r="X287" s="1089"/>
      <c r="Y287" s="1089"/>
      <c r="Z287" s="1089"/>
    </row>
    <row r="288" spans="1:26" ht="14.25" customHeight="1">
      <c r="A288" s="1089"/>
      <c r="B288" s="1089"/>
      <c r="C288" s="1089"/>
      <c r="D288" s="1089"/>
      <c r="E288" s="1089"/>
      <c r="F288" s="1089"/>
      <c r="G288" s="1089"/>
      <c r="H288" s="1089"/>
      <c r="I288" s="1089"/>
      <c r="J288" s="1089"/>
      <c r="K288" s="1089"/>
      <c r="L288" s="1089"/>
      <c r="M288" s="1089"/>
      <c r="N288" s="1089"/>
      <c r="O288" s="1089"/>
      <c r="P288" s="1089"/>
      <c r="Q288" s="1089"/>
      <c r="R288" s="1089"/>
      <c r="S288" s="1089"/>
      <c r="T288" s="1089"/>
      <c r="U288" s="1089"/>
      <c r="V288" s="1089"/>
      <c r="W288" s="1089"/>
      <c r="X288" s="1089"/>
      <c r="Y288" s="1089"/>
      <c r="Z288" s="1089"/>
    </row>
    <row r="289" spans="1:26" ht="14.25" customHeight="1">
      <c r="A289" s="1089"/>
      <c r="B289" s="1089"/>
      <c r="C289" s="1089"/>
      <c r="D289" s="1089"/>
      <c r="E289" s="1089"/>
      <c r="F289" s="1089"/>
      <c r="G289" s="1089"/>
      <c r="H289" s="1089"/>
      <c r="I289" s="1089"/>
      <c r="J289" s="1089"/>
      <c r="K289" s="1089"/>
      <c r="L289" s="1089"/>
      <c r="M289" s="1089"/>
      <c r="N289" s="1089"/>
      <c r="O289" s="1089"/>
      <c r="P289" s="1089"/>
      <c r="Q289" s="1089"/>
      <c r="R289" s="1089"/>
      <c r="S289" s="1089"/>
      <c r="T289" s="1089"/>
      <c r="U289" s="1089"/>
      <c r="V289" s="1089"/>
      <c r="W289" s="1089"/>
      <c r="X289" s="1089"/>
      <c r="Y289" s="1089"/>
      <c r="Z289" s="1089"/>
    </row>
    <row r="290" spans="1:26" ht="14.25" customHeight="1">
      <c r="A290" s="1089"/>
      <c r="B290" s="1089"/>
      <c r="C290" s="1089"/>
      <c r="D290" s="1089"/>
      <c r="E290" s="1089"/>
      <c r="F290" s="1089"/>
      <c r="G290" s="1089"/>
      <c r="H290" s="1089"/>
      <c r="I290" s="1089"/>
      <c r="J290" s="1089"/>
      <c r="K290" s="1089"/>
      <c r="L290" s="1089"/>
      <c r="M290" s="1089"/>
      <c r="N290" s="1089"/>
      <c r="O290" s="1089"/>
      <c r="P290" s="1089"/>
      <c r="Q290" s="1089"/>
      <c r="R290" s="1089"/>
      <c r="S290" s="1089"/>
      <c r="T290" s="1089"/>
      <c r="U290" s="1089"/>
      <c r="V290" s="1089"/>
      <c r="W290" s="1089"/>
      <c r="X290" s="1089"/>
      <c r="Y290" s="1089"/>
      <c r="Z290" s="1089"/>
    </row>
    <row r="291" spans="1:26" ht="14.25" customHeight="1">
      <c r="A291" s="1089"/>
      <c r="B291" s="1089"/>
      <c r="C291" s="1089"/>
      <c r="D291" s="1089"/>
      <c r="E291" s="1089"/>
      <c r="F291" s="1089"/>
      <c r="G291" s="1089"/>
      <c r="H291" s="1089"/>
      <c r="I291" s="1089"/>
      <c r="J291" s="1089"/>
      <c r="K291" s="1089"/>
      <c r="L291" s="1089"/>
      <c r="M291" s="1089"/>
      <c r="N291" s="1089"/>
      <c r="O291" s="1089"/>
      <c r="P291" s="1089"/>
      <c r="Q291" s="1089"/>
      <c r="R291" s="1089"/>
      <c r="S291" s="1089"/>
      <c r="T291" s="1089"/>
      <c r="U291" s="1089"/>
      <c r="V291" s="1089"/>
      <c r="W291" s="1089"/>
      <c r="X291" s="1089"/>
      <c r="Y291" s="1089"/>
      <c r="Z291" s="1089"/>
    </row>
    <row r="292" spans="1:26" ht="14.25" customHeight="1">
      <c r="A292" s="1089"/>
      <c r="B292" s="1089"/>
      <c r="C292" s="1089"/>
      <c r="D292" s="1089"/>
      <c r="E292" s="1089"/>
      <c r="F292" s="1089"/>
      <c r="G292" s="1089"/>
      <c r="H292" s="1089"/>
      <c r="I292" s="1089"/>
      <c r="J292" s="1089"/>
      <c r="K292" s="1089"/>
      <c r="L292" s="1089"/>
      <c r="M292" s="1089"/>
      <c r="N292" s="1089"/>
      <c r="O292" s="1089"/>
      <c r="P292" s="1089"/>
      <c r="Q292" s="1089"/>
      <c r="R292" s="1089"/>
      <c r="S292" s="1089"/>
      <c r="T292" s="1089"/>
      <c r="U292" s="1089"/>
      <c r="V292" s="1089"/>
      <c r="W292" s="1089"/>
      <c r="X292" s="1089"/>
      <c r="Y292" s="1089"/>
      <c r="Z292" s="1089"/>
    </row>
    <row r="293" spans="1:26" ht="14.25" customHeight="1">
      <c r="A293" s="1089"/>
      <c r="B293" s="1089"/>
      <c r="C293" s="1089"/>
      <c r="D293" s="1089"/>
      <c r="E293" s="1089"/>
      <c r="F293" s="1089"/>
      <c r="G293" s="1089"/>
      <c r="H293" s="1089"/>
      <c r="I293" s="1089"/>
      <c r="J293" s="1089"/>
      <c r="K293" s="1089"/>
      <c r="L293" s="1089"/>
      <c r="M293" s="1089"/>
      <c r="N293" s="1089"/>
      <c r="O293" s="1089"/>
      <c r="P293" s="1089"/>
      <c r="Q293" s="1089"/>
      <c r="R293" s="1089"/>
      <c r="S293" s="1089"/>
      <c r="T293" s="1089"/>
      <c r="U293" s="1089"/>
      <c r="V293" s="1089"/>
      <c r="W293" s="1089"/>
      <c r="X293" s="1089"/>
      <c r="Y293" s="1089"/>
      <c r="Z293" s="1089"/>
    </row>
    <row r="294" spans="1:26" ht="14.25" customHeight="1">
      <c r="A294" s="1089"/>
      <c r="B294" s="1089"/>
      <c r="C294" s="1089"/>
      <c r="D294" s="1089"/>
      <c r="E294" s="1089"/>
      <c r="F294" s="1089"/>
      <c r="G294" s="1089"/>
      <c r="H294" s="1089"/>
      <c r="I294" s="1089"/>
      <c r="J294" s="1089"/>
      <c r="K294" s="1089"/>
      <c r="L294" s="1089"/>
      <c r="M294" s="1089"/>
      <c r="N294" s="1089"/>
      <c r="O294" s="1089"/>
      <c r="P294" s="1089"/>
      <c r="Q294" s="1089"/>
      <c r="R294" s="1089"/>
      <c r="S294" s="1089"/>
      <c r="T294" s="1089"/>
      <c r="U294" s="1089"/>
      <c r="V294" s="1089"/>
      <c r="W294" s="1089"/>
      <c r="X294" s="1089"/>
      <c r="Y294" s="1089"/>
      <c r="Z294" s="1089"/>
    </row>
    <row r="295" spans="1:26" ht="14.25" customHeight="1">
      <c r="A295" s="1089"/>
      <c r="B295" s="1089"/>
      <c r="C295" s="1089"/>
      <c r="D295" s="1089"/>
      <c r="E295" s="1089"/>
      <c r="F295" s="1089"/>
      <c r="G295" s="1089"/>
      <c r="H295" s="1089"/>
      <c r="I295" s="1089"/>
      <c r="J295" s="1089"/>
      <c r="K295" s="1089"/>
      <c r="L295" s="1089"/>
      <c r="M295" s="1089"/>
      <c r="N295" s="1089"/>
      <c r="O295" s="1089"/>
      <c r="P295" s="1089"/>
      <c r="Q295" s="1089"/>
      <c r="R295" s="1089"/>
      <c r="S295" s="1089"/>
      <c r="T295" s="1089"/>
      <c r="U295" s="1089"/>
      <c r="V295" s="1089"/>
      <c r="W295" s="1089"/>
      <c r="X295" s="1089"/>
      <c r="Y295" s="1089"/>
      <c r="Z295" s="1089"/>
    </row>
    <row r="296" spans="1:26" ht="14.25" customHeight="1">
      <c r="A296" s="1089"/>
      <c r="B296" s="1089"/>
      <c r="C296" s="1089"/>
      <c r="D296" s="1089"/>
      <c r="E296" s="1089"/>
      <c r="F296" s="1089"/>
      <c r="G296" s="1089"/>
      <c r="H296" s="1089"/>
      <c r="I296" s="1089"/>
      <c r="J296" s="1089"/>
      <c r="K296" s="1089"/>
      <c r="L296" s="1089"/>
      <c r="M296" s="1089"/>
      <c r="N296" s="1089"/>
      <c r="O296" s="1089"/>
      <c r="P296" s="1089"/>
      <c r="Q296" s="1089"/>
      <c r="R296" s="1089"/>
      <c r="S296" s="1089"/>
      <c r="T296" s="1089"/>
      <c r="U296" s="1089"/>
      <c r="V296" s="1089"/>
      <c r="W296" s="1089"/>
      <c r="X296" s="1089"/>
      <c r="Y296" s="1089"/>
      <c r="Z296" s="1089"/>
    </row>
    <row r="297" spans="1:26" ht="14.25" customHeight="1">
      <c r="A297" s="1089"/>
      <c r="B297" s="1089"/>
      <c r="C297" s="1089"/>
      <c r="D297" s="1089"/>
      <c r="E297" s="1089"/>
      <c r="F297" s="1089"/>
      <c r="G297" s="1089"/>
      <c r="H297" s="1089"/>
      <c r="I297" s="1089"/>
      <c r="J297" s="1089"/>
      <c r="K297" s="1089"/>
      <c r="L297" s="1089"/>
      <c r="M297" s="1089"/>
      <c r="N297" s="1089"/>
      <c r="O297" s="1089"/>
      <c r="P297" s="1089"/>
      <c r="Q297" s="1089"/>
      <c r="R297" s="1089"/>
      <c r="S297" s="1089"/>
      <c r="T297" s="1089"/>
      <c r="U297" s="1089"/>
      <c r="V297" s="1089"/>
      <c r="W297" s="1089"/>
      <c r="X297" s="1089"/>
      <c r="Y297" s="1089"/>
      <c r="Z297" s="1089"/>
    </row>
    <row r="298" spans="1:26" ht="14.25" customHeight="1">
      <c r="A298" s="1089"/>
      <c r="B298" s="1089"/>
      <c r="C298" s="1089"/>
      <c r="D298" s="1089"/>
      <c r="E298" s="1089"/>
      <c r="F298" s="1089"/>
      <c r="G298" s="1089"/>
      <c r="H298" s="1089"/>
      <c r="I298" s="1089"/>
      <c r="J298" s="1089"/>
      <c r="K298" s="1089"/>
      <c r="L298" s="1089"/>
      <c r="M298" s="1089"/>
      <c r="N298" s="1089"/>
      <c r="O298" s="1089"/>
      <c r="P298" s="1089"/>
      <c r="Q298" s="1089"/>
      <c r="R298" s="1089"/>
      <c r="S298" s="1089"/>
      <c r="T298" s="1089"/>
      <c r="U298" s="1089"/>
      <c r="V298" s="1089"/>
      <c r="W298" s="1089"/>
      <c r="X298" s="1089"/>
      <c r="Y298" s="1089"/>
      <c r="Z298" s="1089"/>
    </row>
    <row r="299" spans="1:26" ht="14.25" customHeight="1">
      <c r="A299" s="1089"/>
      <c r="B299" s="1089"/>
      <c r="C299" s="1089"/>
      <c r="D299" s="1089"/>
      <c r="E299" s="1089"/>
      <c r="F299" s="1089"/>
      <c r="G299" s="1089"/>
      <c r="H299" s="1089"/>
      <c r="I299" s="1089"/>
      <c r="J299" s="1089"/>
      <c r="K299" s="1089"/>
      <c r="L299" s="1089"/>
      <c r="M299" s="1089"/>
      <c r="N299" s="1089"/>
      <c r="O299" s="1089"/>
      <c r="P299" s="1089"/>
      <c r="Q299" s="1089"/>
      <c r="R299" s="1089"/>
      <c r="S299" s="1089"/>
      <c r="T299" s="1089"/>
      <c r="U299" s="1089"/>
      <c r="V299" s="1089"/>
      <c r="W299" s="1089"/>
      <c r="X299" s="1089"/>
      <c r="Y299" s="1089"/>
      <c r="Z299" s="1089"/>
    </row>
    <row r="300" spans="1:26" ht="14.25" customHeight="1">
      <c r="A300" s="1089"/>
      <c r="B300" s="1089"/>
      <c r="C300" s="1089"/>
      <c r="D300" s="1089"/>
      <c r="E300" s="1089"/>
      <c r="F300" s="1089"/>
      <c r="G300" s="1089"/>
      <c r="H300" s="1089"/>
      <c r="I300" s="1089"/>
      <c r="J300" s="1089"/>
      <c r="K300" s="1089"/>
      <c r="L300" s="1089"/>
      <c r="M300" s="1089"/>
      <c r="N300" s="1089"/>
      <c r="O300" s="1089"/>
      <c r="P300" s="1089"/>
      <c r="Q300" s="1089"/>
      <c r="R300" s="1089"/>
      <c r="S300" s="1089"/>
      <c r="T300" s="1089"/>
      <c r="U300" s="1089"/>
      <c r="V300" s="1089"/>
      <c r="W300" s="1089"/>
      <c r="X300" s="1089"/>
      <c r="Y300" s="1089"/>
      <c r="Z300" s="1089"/>
    </row>
    <row r="301" spans="1:26" ht="14.25" customHeight="1">
      <c r="A301" s="1089"/>
      <c r="B301" s="1089"/>
      <c r="C301" s="1089"/>
      <c r="D301" s="1089"/>
      <c r="E301" s="1089"/>
      <c r="F301" s="1089"/>
      <c r="G301" s="1089"/>
      <c r="H301" s="1089"/>
      <c r="I301" s="1089"/>
      <c r="J301" s="1089"/>
      <c r="K301" s="1089"/>
      <c r="L301" s="1089"/>
      <c r="M301" s="1089"/>
      <c r="N301" s="1089"/>
      <c r="O301" s="1089"/>
      <c r="P301" s="1089"/>
      <c r="Q301" s="1089"/>
      <c r="R301" s="1089"/>
      <c r="S301" s="1089"/>
      <c r="T301" s="1089"/>
      <c r="U301" s="1089"/>
      <c r="V301" s="1089"/>
      <c r="W301" s="1089"/>
      <c r="X301" s="1089"/>
      <c r="Y301" s="1089"/>
      <c r="Z301" s="1089"/>
    </row>
    <row r="302" spans="1:26" ht="14.25" customHeight="1">
      <c r="A302" s="1089"/>
      <c r="B302" s="1089"/>
      <c r="C302" s="1089"/>
      <c r="D302" s="1089"/>
      <c r="E302" s="1089"/>
      <c r="F302" s="1089"/>
      <c r="G302" s="1089"/>
      <c r="H302" s="1089"/>
      <c r="I302" s="1089"/>
      <c r="J302" s="1089"/>
      <c r="K302" s="1089"/>
      <c r="L302" s="1089"/>
      <c r="M302" s="1089"/>
      <c r="N302" s="1089"/>
      <c r="O302" s="1089"/>
      <c r="P302" s="1089"/>
      <c r="Q302" s="1089"/>
      <c r="R302" s="1089"/>
      <c r="S302" s="1089"/>
      <c r="T302" s="1089"/>
      <c r="U302" s="1089"/>
      <c r="V302" s="1089"/>
      <c r="W302" s="1089"/>
      <c r="X302" s="1089"/>
      <c r="Y302" s="1089"/>
      <c r="Z302" s="1089"/>
    </row>
    <row r="303" spans="1:26" ht="14.25" customHeight="1">
      <c r="A303" s="1089"/>
      <c r="B303" s="1089"/>
      <c r="C303" s="1089"/>
      <c r="D303" s="1089"/>
      <c r="E303" s="1089"/>
      <c r="F303" s="1089"/>
      <c r="G303" s="1089"/>
      <c r="H303" s="1089"/>
      <c r="I303" s="1089"/>
      <c r="J303" s="1089"/>
      <c r="K303" s="1089"/>
      <c r="L303" s="1089"/>
      <c r="M303" s="1089"/>
      <c r="N303" s="1089"/>
      <c r="O303" s="1089"/>
      <c r="P303" s="1089"/>
      <c r="Q303" s="1089"/>
      <c r="R303" s="1089"/>
      <c r="S303" s="1089"/>
      <c r="T303" s="1089"/>
      <c r="U303" s="1089"/>
      <c r="V303" s="1089"/>
      <c r="W303" s="1089"/>
      <c r="X303" s="1089"/>
      <c r="Y303" s="1089"/>
      <c r="Z303" s="1089"/>
    </row>
    <row r="304" spans="1:26" ht="14.25" customHeight="1">
      <c r="A304" s="1089"/>
      <c r="B304" s="1089"/>
      <c r="C304" s="1089"/>
      <c r="D304" s="1089"/>
      <c r="E304" s="1089"/>
      <c r="F304" s="1089"/>
      <c r="G304" s="1089"/>
      <c r="H304" s="1089"/>
      <c r="I304" s="1089"/>
      <c r="J304" s="1089"/>
      <c r="K304" s="1089"/>
      <c r="L304" s="1089"/>
      <c r="M304" s="1089"/>
      <c r="N304" s="1089"/>
      <c r="O304" s="1089"/>
      <c r="P304" s="1089"/>
      <c r="Q304" s="1089"/>
      <c r="R304" s="1089"/>
      <c r="S304" s="1089"/>
      <c r="T304" s="1089"/>
      <c r="U304" s="1089"/>
      <c r="V304" s="1089"/>
      <c r="W304" s="1089"/>
      <c r="X304" s="1089"/>
      <c r="Y304" s="1089"/>
      <c r="Z304" s="1089"/>
    </row>
    <row r="305" spans="1:26" ht="14.25" customHeight="1">
      <c r="A305" s="1089"/>
      <c r="B305" s="1089"/>
      <c r="C305" s="1089"/>
      <c r="D305" s="1089"/>
      <c r="E305" s="1089"/>
      <c r="F305" s="1089"/>
      <c r="G305" s="1089"/>
      <c r="H305" s="1089"/>
      <c r="I305" s="1089"/>
      <c r="J305" s="1089"/>
      <c r="K305" s="1089"/>
      <c r="L305" s="1089"/>
      <c r="M305" s="1089"/>
      <c r="N305" s="1089"/>
      <c r="O305" s="1089"/>
      <c r="P305" s="1089"/>
      <c r="Q305" s="1089"/>
      <c r="R305" s="1089"/>
      <c r="S305" s="1089"/>
      <c r="T305" s="1089"/>
      <c r="U305" s="1089"/>
      <c r="V305" s="1089"/>
      <c r="W305" s="1089"/>
      <c r="X305" s="1089"/>
      <c r="Y305" s="1089"/>
      <c r="Z305" s="1089"/>
    </row>
    <row r="306" spans="1:26" ht="14.25" customHeight="1">
      <c r="A306" s="1089"/>
      <c r="B306" s="1089"/>
      <c r="C306" s="1089"/>
      <c r="D306" s="1089"/>
      <c r="E306" s="1089"/>
      <c r="F306" s="1089"/>
      <c r="G306" s="1089"/>
      <c r="H306" s="1089"/>
      <c r="I306" s="1089"/>
      <c r="J306" s="1089"/>
      <c r="K306" s="1089"/>
      <c r="L306" s="1089"/>
      <c r="M306" s="1089"/>
      <c r="N306" s="1089"/>
      <c r="O306" s="1089"/>
      <c r="P306" s="1089"/>
      <c r="Q306" s="1089"/>
      <c r="R306" s="1089"/>
      <c r="S306" s="1089"/>
      <c r="T306" s="1089"/>
      <c r="U306" s="1089"/>
      <c r="V306" s="1089"/>
      <c r="W306" s="1089"/>
      <c r="X306" s="1089"/>
      <c r="Y306" s="1089"/>
      <c r="Z306" s="1089"/>
    </row>
    <row r="307" spans="1:26" ht="14.25" customHeight="1">
      <c r="A307" s="1089"/>
      <c r="B307" s="1089"/>
      <c r="C307" s="1089"/>
      <c r="D307" s="1089"/>
      <c r="E307" s="1089"/>
      <c r="F307" s="1089"/>
      <c r="G307" s="1089"/>
      <c r="H307" s="1089"/>
      <c r="I307" s="1089"/>
      <c r="J307" s="1089"/>
      <c r="K307" s="1089"/>
      <c r="L307" s="1089"/>
      <c r="M307" s="1089"/>
      <c r="N307" s="1089"/>
      <c r="O307" s="1089"/>
      <c r="P307" s="1089"/>
      <c r="Q307" s="1089"/>
      <c r="R307" s="1089"/>
      <c r="S307" s="1089"/>
      <c r="T307" s="1089"/>
      <c r="U307" s="1089"/>
      <c r="V307" s="1089"/>
      <c r="W307" s="1089"/>
      <c r="X307" s="1089"/>
      <c r="Y307" s="1089"/>
      <c r="Z307" s="1089"/>
    </row>
    <row r="308" spans="1:26" ht="14.25" customHeight="1">
      <c r="A308" s="1089"/>
      <c r="B308" s="1089"/>
      <c r="C308" s="1089"/>
      <c r="D308" s="1089"/>
      <c r="E308" s="1089"/>
      <c r="F308" s="1089"/>
      <c r="G308" s="1089"/>
      <c r="H308" s="1089"/>
      <c r="I308" s="1089"/>
      <c r="J308" s="1089"/>
      <c r="K308" s="1089"/>
      <c r="L308" s="1089"/>
      <c r="M308" s="1089"/>
      <c r="N308" s="1089"/>
      <c r="O308" s="1089"/>
      <c r="P308" s="1089"/>
      <c r="Q308" s="1089"/>
      <c r="R308" s="1089"/>
      <c r="S308" s="1089"/>
      <c r="T308" s="1089"/>
      <c r="U308" s="1089"/>
      <c r="V308" s="1089"/>
      <c r="W308" s="1089"/>
      <c r="X308" s="1089"/>
      <c r="Y308" s="1089"/>
      <c r="Z308" s="1089"/>
    </row>
    <row r="309" spans="1:26" ht="14.25" customHeight="1">
      <c r="A309" s="1089"/>
      <c r="B309" s="1089"/>
      <c r="C309" s="1089"/>
      <c r="D309" s="1089"/>
      <c r="E309" s="1089"/>
      <c r="F309" s="1089"/>
      <c r="G309" s="1089"/>
      <c r="H309" s="1089"/>
      <c r="I309" s="1089"/>
      <c r="J309" s="1089"/>
      <c r="K309" s="1089"/>
      <c r="L309" s="1089"/>
      <c r="M309" s="1089"/>
      <c r="N309" s="1089"/>
      <c r="O309" s="1089"/>
      <c r="P309" s="1089"/>
      <c r="Q309" s="1089"/>
      <c r="R309" s="1089"/>
      <c r="S309" s="1089"/>
      <c r="T309" s="1089"/>
      <c r="U309" s="1089"/>
      <c r="V309" s="1089"/>
      <c r="W309" s="1089"/>
      <c r="X309" s="1089"/>
      <c r="Y309" s="1089"/>
      <c r="Z309" s="1089"/>
    </row>
    <row r="310" spans="1:26" ht="14.25" customHeight="1">
      <c r="A310" s="1089"/>
      <c r="B310" s="1089"/>
      <c r="C310" s="1089"/>
      <c r="D310" s="1089"/>
      <c r="E310" s="1089"/>
      <c r="F310" s="1089"/>
      <c r="G310" s="1089"/>
      <c r="H310" s="1089"/>
      <c r="I310" s="1089"/>
      <c r="J310" s="1089"/>
      <c r="K310" s="1089"/>
      <c r="L310" s="1089"/>
      <c r="M310" s="1089"/>
      <c r="N310" s="1089"/>
      <c r="O310" s="1089"/>
      <c r="P310" s="1089"/>
      <c r="Q310" s="1089"/>
      <c r="R310" s="1089"/>
      <c r="S310" s="1089"/>
      <c r="T310" s="1089"/>
      <c r="U310" s="1089"/>
      <c r="V310" s="1089"/>
      <c r="W310" s="1089"/>
      <c r="X310" s="1089"/>
      <c r="Y310" s="1089"/>
      <c r="Z310" s="1089"/>
    </row>
    <row r="311" spans="1:26" ht="14.25" customHeight="1">
      <c r="A311" s="1089"/>
      <c r="B311" s="1089"/>
      <c r="C311" s="1089"/>
      <c r="D311" s="1089"/>
      <c r="E311" s="1089"/>
      <c r="F311" s="1089"/>
      <c r="G311" s="1089"/>
      <c r="H311" s="1089"/>
      <c r="I311" s="1089"/>
      <c r="J311" s="1089"/>
      <c r="K311" s="1089"/>
      <c r="L311" s="1089"/>
      <c r="M311" s="1089"/>
      <c r="N311" s="1089"/>
      <c r="O311" s="1089"/>
      <c r="P311" s="1089"/>
      <c r="Q311" s="1089"/>
      <c r="R311" s="1089"/>
      <c r="S311" s="1089"/>
      <c r="T311" s="1089"/>
      <c r="U311" s="1089"/>
      <c r="V311" s="1089"/>
      <c r="W311" s="1089"/>
      <c r="X311" s="1089"/>
      <c r="Y311" s="1089"/>
      <c r="Z311" s="1089"/>
    </row>
    <row r="312" spans="1:26" ht="14.25" customHeight="1">
      <c r="A312" s="1089"/>
      <c r="B312" s="1089"/>
      <c r="C312" s="1089"/>
      <c r="D312" s="1089"/>
      <c r="E312" s="1089"/>
      <c r="F312" s="1089"/>
      <c r="G312" s="1089"/>
      <c r="H312" s="1089"/>
      <c r="I312" s="1089"/>
      <c r="J312" s="1089"/>
      <c r="K312" s="1089"/>
      <c r="L312" s="1089"/>
      <c r="M312" s="1089"/>
      <c r="N312" s="1089"/>
      <c r="O312" s="1089"/>
      <c r="P312" s="1089"/>
      <c r="Q312" s="1089"/>
      <c r="R312" s="1089"/>
      <c r="S312" s="1089"/>
      <c r="T312" s="1089"/>
      <c r="U312" s="1089"/>
      <c r="V312" s="1089"/>
      <c r="W312" s="1089"/>
      <c r="X312" s="1089"/>
      <c r="Y312" s="1089"/>
      <c r="Z312" s="1089"/>
    </row>
    <row r="313" spans="1:26" ht="14.25" customHeight="1">
      <c r="A313" s="1089"/>
      <c r="B313" s="1089"/>
      <c r="C313" s="1089"/>
      <c r="D313" s="1089"/>
      <c r="E313" s="1089"/>
      <c r="F313" s="1089"/>
      <c r="G313" s="1089"/>
      <c r="H313" s="1089"/>
      <c r="I313" s="1089"/>
      <c r="J313" s="1089"/>
      <c r="K313" s="1089"/>
      <c r="L313" s="1089"/>
      <c r="M313" s="1089"/>
      <c r="N313" s="1089"/>
      <c r="O313" s="1089"/>
      <c r="P313" s="1089"/>
      <c r="Q313" s="1089"/>
      <c r="R313" s="1089"/>
      <c r="S313" s="1089"/>
      <c r="T313" s="1089"/>
      <c r="U313" s="1089"/>
      <c r="V313" s="1089"/>
      <c r="W313" s="1089"/>
      <c r="X313" s="1089"/>
      <c r="Y313" s="1089"/>
      <c r="Z313" s="1089"/>
    </row>
    <row r="314" spans="1:26" ht="14.25" customHeight="1">
      <c r="A314" s="1089"/>
      <c r="B314" s="1089"/>
      <c r="C314" s="1089"/>
      <c r="D314" s="1089"/>
      <c r="E314" s="1089"/>
      <c r="F314" s="1089"/>
      <c r="G314" s="1089"/>
      <c r="H314" s="1089"/>
      <c r="I314" s="1089"/>
      <c r="J314" s="1089"/>
      <c r="K314" s="1089"/>
      <c r="L314" s="1089"/>
      <c r="M314" s="1089"/>
      <c r="N314" s="1089"/>
      <c r="O314" s="1089"/>
      <c r="P314" s="1089"/>
      <c r="Q314" s="1089"/>
      <c r="R314" s="1089"/>
      <c r="S314" s="1089"/>
      <c r="T314" s="1089"/>
      <c r="U314" s="1089"/>
      <c r="V314" s="1089"/>
      <c r="W314" s="1089"/>
      <c r="X314" s="1089"/>
      <c r="Y314" s="1089"/>
      <c r="Z314" s="1089"/>
    </row>
    <row r="315" spans="1:26" ht="14.25" customHeight="1">
      <c r="A315" s="1089"/>
      <c r="B315" s="1089"/>
      <c r="C315" s="1089"/>
      <c r="D315" s="1089"/>
      <c r="E315" s="1089"/>
      <c r="F315" s="1089"/>
      <c r="G315" s="1089"/>
      <c r="H315" s="1089"/>
      <c r="I315" s="1089"/>
      <c r="J315" s="1089"/>
      <c r="K315" s="1089"/>
      <c r="L315" s="1089"/>
      <c r="M315" s="1089"/>
      <c r="N315" s="1089"/>
      <c r="O315" s="1089"/>
      <c r="P315" s="1089"/>
      <c r="Q315" s="1089"/>
      <c r="R315" s="1089"/>
      <c r="S315" s="1089"/>
      <c r="T315" s="1089"/>
      <c r="U315" s="1089"/>
      <c r="V315" s="1089"/>
      <c r="W315" s="1089"/>
      <c r="X315" s="1089"/>
      <c r="Y315" s="1089"/>
      <c r="Z315" s="1089"/>
    </row>
    <row r="316" spans="1:26" ht="14.25" customHeight="1">
      <c r="A316" s="1089"/>
      <c r="B316" s="1089"/>
      <c r="C316" s="1089"/>
      <c r="D316" s="1089"/>
      <c r="E316" s="1089"/>
      <c r="F316" s="1089"/>
      <c r="G316" s="1089"/>
      <c r="H316" s="1089"/>
      <c r="I316" s="1089"/>
      <c r="J316" s="1089"/>
      <c r="K316" s="1089"/>
      <c r="L316" s="1089"/>
      <c r="M316" s="1089"/>
      <c r="N316" s="1089"/>
      <c r="O316" s="1089"/>
      <c r="P316" s="1089"/>
      <c r="Q316" s="1089"/>
      <c r="R316" s="1089"/>
      <c r="S316" s="1089"/>
      <c r="T316" s="1089"/>
      <c r="U316" s="1089"/>
      <c r="V316" s="1089"/>
      <c r="W316" s="1089"/>
      <c r="X316" s="1089"/>
      <c r="Y316" s="1089"/>
      <c r="Z316" s="1089"/>
    </row>
    <row r="317" spans="1:26" ht="14.25" customHeight="1">
      <c r="A317" s="1089"/>
      <c r="B317" s="1089"/>
      <c r="C317" s="1089"/>
      <c r="D317" s="1089"/>
      <c r="E317" s="1089"/>
      <c r="F317" s="1089"/>
      <c r="G317" s="1089"/>
      <c r="H317" s="1089"/>
      <c r="I317" s="1089"/>
      <c r="J317" s="1089"/>
      <c r="K317" s="1089"/>
      <c r="L317" s="1089"/>
      <c r="M317" s="1089"/>
      <c r="N317" s="1089"/>
      <c r="O317" s="1089"/>
      <c r="P317" s="1089"/>
      <c r="Q317" s="1089"/>
      <c r="R317" s="1089"/>
      <c r="S317" s="1089"/>
      <c r="T317" s="1089"/>
      <c r="U317" s="1089"/>
      <c r="V317" s="1089"/>
      <c r="W317" s="1089"/>
      <c r="X317" s="1089"/>
      <c r="Y317" s="1089"/>
      <c r="Z317" s="1089"/>
    </row>
    <row r="318" spans="1:26" ht="14.25" customHeight="1">
      <c r="A318" s="1089"/>
      <c r="B318" s="1089"/>
      <c r="C318" s="1089"/>
      <c r="D318" s="1089"/>
      <c r="E318" s="1089"/>
      <c r="F318" s="1089"/>
      <c r="G318" s="1089"/>
      <c r="H318" s="1089"/>
      <c r="I318" s="1089"/>
      <c r="J318" s="1089"/>
      <c r="K318" s="1089"/>
      <c r="L318" s="1089"/>
      <c r="M318" s="1089"/>
      <c r="N318" s="1089"/>
      <c r="O318" s="1089"/>
      <c r="P318" s="1089"/>
      <c r="Q318" s="1089"/>
      <c r="R318" s="1089"/>
      <c r="S318" s="1089"/>
      <c r="T318" s="1089"/>
      <c r="U318" s="1089"/>
      <c r="V318" s="1089"/>
      <c r="W318" s="1089"/>
      <c r="X318" s="1089"/>
      <c r="Y318" s="1089"/>
      <c r="Z318" s="1089"/>
    </row>
    <row r="319" spans="1:26" ht="14.25" customHeight="1">
      <c r="A319" s="1089"/>
      <c r="B319" s="1089"/>
      <c r="C319" s="1089"/>
      <c r="D319" s="1089"/>
      <c r="E319" s="1089"/>
      <c r="F319" s="1089"/>
      <c r="G319" s="1089"/>
      <c r="H319" s="1089"/>
      <c r="I319" s="1089"/>
      <c r="J319" s="1089"/>
      <c r="K319" s="1089"/>
      <c r="L319" s="1089"/>
      <c r="M319" s="1089"/>
      <c r="N319" s="1089"/>
      <c r="O319" s="1089"/>
      <c r="P319" s="1089"/>
      <c r="Q319" s="1089"/>
      <c r="R319" s="1089"/>
      <c r="S319" s="1089"/>
      <c r="T319" s="1089"/>
      <c r="U319" s="1089"/>
      <c r="V319" s="1089"/>
      <c r="W319" s="1089"/>
      <c r="X319" s="1089"/>
      <c r="Y319" s="1089"/>
      <c r="Z319" s="1089"/>
    </row>
    <row r="320" spans="1:26" ht="14.25" customHeight="1">
      <c r="A320" s="1089"/>
      <c r="B320" s="1089"/>
      <c r="C320" s="1089"/>
      <c r="D320" s="1089"/>
      <c r="E320" s="1089"/>
      <c r="F320" s="1089"/>
      <c r="G320" s="1089"/>
      <c r="H320" s="1089"/>
      <c r="I320" s="1089"/>
      <c r="J320" s="1089"/>
      <c r="K320" s="1089"/>
      <c r="L320" s="1089"/>
      <c r="M320" s="1089"/>
      <c r="N320" s="1089"/>
      <c r="O320" s="1089"/>
      <c r="P320" s="1089"/>
      <c r="Q320" s="1089"/>
      <c r="R320" s="1089"/>
      <c r="S320" s="1089"/>
      <c r="T320" s="1089"/>
      <c r="U320" s="1089"/>
      <c r="V320" s="1089"/>
      <c r="W320" s="1089"/>
      <c r="X320" s="1089"/>
      <c r="Y320" s="1089"/>
      <c r="Z320" s="1089"/>
    </row>
    <row r="321" spans="1:26" ht="14.25" customHeight="1">
      <c r="A321" s="1089"/>
      <c r="B321" s="1089"/>
      <c r="C321" s="1089"/>
      <c r="D321" s="1089"/>
      <c r="E321" s="1089"/>
      <c r="F321" s="1089"/>
      <c r="G321" s="1089"/>
      <c r="H321" s="1089"/>
      <c r="I321" s="1089"/>
      <c r="J321" s="1089"/>
      <c r="K321" s="1089"/>
      <c r="L321" s="1089"/>
      <c r="M321" s="1089"/>
      <c r="N321" s="1089"/>
      <c r="O321" s="1089"/>
      <c r="P321" s="1089"/>
      <c r="Q321" s="1089"/>
      <c r="R321" s="1089"/>
      <c r="S321" s="1089"/>
      <c r="T321" s="1089"/>
      <c r="U321" s="1089"/>
      <c r="V321" s="1089"/>
      <c r="W321" s="1089"/>
      <c r="X321" s="1089"/>
      <c r="Y321" s="1089"/>
      <c r="Z321" s="1089"/>
    </row>
    <row r="322" spans="1:26" ht="14.25" customHeight="1">
      <c r="A322" s="1089"/>
      <c r="B322" s="1089"/>
      <c r="C322" s="1089"/>
      <c r="D322" s="1089"/>
      <c r="E322" s="1089"/>
      <c r="F322" s="1089"/>
      <c r="G322" s="1089"/>
      <c r="H322" s="1089"/>
      <c r="I322" s="1089"/>
      <c r="J322" s="1089"/>
      <c r="K322" s="1089"/>
      <c r="L322" s="1089"/>
      <c r="M322" s="1089"/>
      <c r="N322" s="1089"/>
      <c r="O322" s="1089"/>
      <c r="P322" s="1089"/>
      <c r="Q322" s="1089"/>
      <c r="R322" s="1089"/>
      <c r="S322" s="1089"/>
      <c r="T322" s="1089"/>
      <c r="U322" s="1089"/>
      <c r="V322" s="1089"/>
      <c r="W322" s="1089"/>
      <c r="X322" s="1089"/>
      <c r="Y322" s="1089"/>
      <c r="Z322" s="1089"/>
    </row>
    <row r="323" spans="1:26" ht="14.25" customHeight="1">
      <c r="A323" s="1089"/>
      <c r="B323" s="1089"/>
      <c r="C323" s="1089"/>
      <c r="D323" s="1089"/>
      <c r="E323" s="1089"/>
      <c r="F323" s="1089"/>
      <c r="G323" s="1089"/>
      <c r="H323" s="1089"/>
      <c r="I323" s="1089"/>
      <c r="J323" s="1089"/>
      <c r="K323" s="1089"/>
      <c r="L323" s="1089"/>
      <c r="M323" s="1089"/>
      <c r="N323" s="1089"/>
      <c r="O323" s="1089"/>
      <c r="P323" s="1089"/>
      <c r="Q323" s="1089"/>
      <c r="R323" s="1089"/>
      <c r="S323" s="1089"/>
      <c r="T323" s="1089"/>
      <c r="U323" s="1089"/>
      <c r="V323" s="1089"/>
      <c r="W323" s="1089"/>
      <c r="X323" s="1089"/>
      <c r="Y323" s="1089"/>
      <c r="Z323" s="1089"/>
    </row>
    <row r="324" spans="1:26" ht="14.25" customHeight="1">
      <c r="A324" s="1089"/>
      <c r="B324" s="1089"/>
      <c r="C324" s="1089"/>
      <c r="D324" s="1089"/>
      <c r="E324" s="1089"/>
      <c r="F324" s="1089"/>
      <c r="G324" s="1089"/>
      <c r="H324" s="1089"/>
      <c r="I324" s="1089"/>
      <c r="J324" s="1089"/>
      <c r="K324" s="1089"/>
      <c r="L324" s="1089"/>
      <c r="M324" s="1089"/>
      <c r="N324" s="1089"/>
      <c r="O324" s="1089"/>
      <c r="P324" s="1089"/>
      <c r="Q324" s="1089"/>
      <c r="R324" s="1089"/>
      <c r="S324" s="1089"/>
      <c r="T324" s="1089"/>
      <c r="U324" s="1089"/>
      <c r="V324" s="1089"/>
      <c r="W324" s="1089"/>
      <c r="X324" s="1089"/>
      <c r="Y324" s="1089"/>
      <c r="Z324" s="1089"/>
    </row>
    <row r="325" spans="1:26" ht="14.25" customHeight="1">
      <c r="A325" s="1089"/>
      <c r="B325" s="1089"/>
      <c r="C325" s="1089"/>
      <c r="D325" s="1089"/>
      <c r="E325" s="1089"/>
      <c r="F325" s="1089"/>
      <c r="G325" s="1089"/>
      <c r="H325" s="1089"/>
      <c r="I325" s="1089"/>
      <c r="J325" s="1089"/>
      <c r="K325" s="1089"/>
      <c r="L325" s="1089"/>
      <c r="M325" s="1089"/>
      <c r="N325" s="1089"/>
      <c r="O325" s="1089"/>
      <c r="P325" s="1089"/>
      <c r="Q325" s="1089"/>
      <c r="R325" s="1089"/>
      <c r="S325" s="1089"/>
      <c r="T325" s="1089"/>
      <c r="U325" s="1089"/>
      <c r="V325" s="1089"/>
      <c r="W325" s="1089"/>
      <c r="X325" s="1089"/>
      <c r="Y325" s="1089"/>
      <c r="Z325" s="1089"/>
    </row>
    <row r="326" spans="1:26" ht="14.25" customHeight="1">
      <c r="A326" s="1089"/>
      <c r="B326" s="1089"/>
      <c r="C326" s="1089"/>
      <c r="D326" s="1089"/>
      <c r="E326" s="1089"/>
      <c r="F326" s="1089"/>
      <c r="G326" s="1089"/>
      <c r="H326" s="1089"/>
      <c r="I326" s="1089"/>
      <c r="J326" s="1089"/>
      <c r="K326" s="1089"/>
      <c r="L326" s="1089"/>
      <c r="M326" s="1089"/>
      <c r="N326" s="1089"/>
      <c r="O326" s="1089"/>
      <c r="P326" s="1089"/>
      <c r="Q326" s="1089"/>
      <c r="R326" s="1089"/>
      <c r="S326" s="1089"/>
      <c r="T326" s="1089"/>
      <c r="U326" s="1089"/>
      <c r="V326" s="1089"/>
      <c r="W326" s="1089"/>
      <c r="X326" s="1089"/>
      <c r="Y326" s="1089"/>
      <c r="Z326" s="1089"/>
    </row>
    <row r="327" spans="1:26" ht="14.25" customHeight="1">
      <c r="A327" s="1089"/>
      <c r="B327" s="1089"/>
      <c r="C327" s="1089"/>
      <c r="D327" s="1089"/>
      <c r="E327" s="1089"/>
      <c r="F327" s="1089"/>
      <c r="G327" s="1089"/>
      <c r="H327" s="1089"/>
      <c r="I327" s="1089"/>
      <c r="J327" s="1089"/>
      <c r="K327" s="1089"/>
      <c r="L327" s="1089"/>
      <c r="M327" s="1089"/>
      <c r="N327" s="1089"/>
      <c r="O327" s="1089"/>
      <c r="P327" s="1089"/>
      <c r="Q327" s="1089"/>
      <c r="R327" s="1089"/>
      <c r="S327" s="1089"/>
      <c r="T327" s="1089"/>
      <c r="U327" s="1089"/>
      <c r="V327" s="1089"/>
      <c r="W327" s="1089"/>
      <c r="X327" s="1089"/>
      <c r="Y327" s="1089"/>
      <c r="Z327" s="1089"/>
    </row>
    <row r="328" spans="1:26" ht="14.25" customHeight="1">
      <c r="A328" s="1089"/>
      <c r="B328" s="1089"/>
      <c r="C328" s="1089"/>
      <c r="D328" s="1089"/>
      <c r="E328" s="1089"/>
      <c r="F328" s="1089"/>
      <c r="G328" s="1089"/>
      <c r="H328" s="1089"/>
      <c r="I328" s="1089"/>
      <c r="J328" s="1089"/>
      <c r="K328" s="1089"/>
      <c r="L328" s="1089"/>
      <c r="M328" s="1089"/>
      <c r="N328" s="1089"/>
      <c r="O328" s="1089"/>
      <c r="P328" s="1089"/>
      <c r="Q328" s="1089"/>
      <c r="R328" s="1089"/>
      <c r="S328" s="1089"/>
      <c r="T328" s="1089"/>
      <c r="U328" s="1089"/>
      <c r="V328" s="1089"/>
      <c r="W328" s="1089"/>
      <c r="X328" s="1089"/>
      <c r="Y328" s="1089"/>
      <c r="Z328" s="1089"/>
    </row>
    <row r="329" spans="1:26" ht="14.25" customHeight="1">
      <c r="A329" s="1089"/>
      <c r="B329" s="1089"/>
      <c r="C329" s="1089"/>
      <c r="D329" s="1089"/>
      <c r="E329" s="1089"/>
      <c r="F329" s="1089"/>
      <c r="G329" s="1089"/>
      <c r="H329" s="1089"/>
      <c r="I329" s="1089"/>
      <c r="J329" s="1089"/>
      <c r="K329" s="1089"/>
      <c r="L329" s="1089"/>
      <c r="M329" s="1089"/>
      <c r="N329" s="1089"/>
      <c r="O329" s="1089"/>
      <c r="P329" s="1089"/>
      <c r="Q329" s="1089"/>
      <c r="R329" s="1089"/>
      <c r="S329" s="1089"/>
      <c r="T329" s="1089"/>
      <c r="U329" s="1089"/>
      <c r="V329" s="1089"/>
      <c r="W329" s="1089"/>
      <c r="X329" s="1089"/>
      <c r="Y329" s="1089"/>
      <c r="Z329" s="1089"/>
    </row>
    <row r="330" spans="1:26" ht="14.25" customHeight="1">
      <c r="A330" s="1089"/>
      <c r="B330" s="1089"/>
      <c r="C330" s="1089"/>
      <c r="D330" s="1089"/>
      <c r="E330" s="1089"/>
      <c r="F330" s="1089"/>
      <c r="G330" s="1089"/>
      <c r="H330" s="1089"/>
      <c r="I330" s="1089"/>
      <c r="J330" s="1089"/>
      <c r="K330" s="1089"/>
      <c r="L330" s="1089"/>
      <c r="M330" s="1089"/>
      <c r="N330" s="1089"/>
      <c r="O330" s="1089"/>
      <c r="P330" s="1089"/>
      <c r="Q330" s="1089"/>
      <c r="R330" s="1089"/>
      <c r="S330" s="1089"/>
      <c r="T330" s="1089"/>
      <c r="U330" s="1089"/>
      <c r="V330" s="1089"/>
      <c r="W330" s="1089"/>
      <c r="X330" s="1089"/>
      <c r="Y330" s="1089"/>
      <c r="Z330" s="1089"/>
    </row>
    <row r="331" spans="1:26" ht="14.25" customHeight="1">
      <c r="A331" s="1089"/>
      <c r="B331" s="1089"/>
      <c r="C331" s="1089"/>
      <c r="D331" s="1089"/>
      <c r="E331" s="1089"/>
      <c r="F331" s="1089"/>
      <c r="G331" s="1089"/>
      <c r="H331" s="1089"/>
      <c r="I331" s="1089"/>
      <c r="J331" s="1089"/>
      <c r="K331" s="1089"/>
      <c r="L331" s="1089"/>
      <c r="M331" s="1089"/>
      <c r="N331" s="1089"/>
      <c r="O331" s="1089"/>
      <c r="P331" s="1089"/>
      <c r="Q331" s="1089"/>
      <c r="R331" s="1089"/>
      <c r="S331" s="1089"/>
      <c r="T331" s="1089"/>
      <c r="U331" s="1089"/>
      <c r="V331" s="1089"/>
      <c r="W331" s="1089"/>
      <c r="X331" s="1089"/>
      <c r="Y331" s="1089"/>
      <c r="Z331" s="1089"/>
    </row>
    <row r="332" spans="1:26" ht="14.25" customHeight="1">
      <c r="A332" s="1089"/>
      <c r="B332" s="1089"/>
      <c r="C332" s="1089"/>
      <c r="D332" s="1089"/>
      <c r="E332" s="1089"/>
      <c r="F332" s="1089"/>
      <c r="G332" s="1089"/>
      <c r="H332" s="1089"/>
      <c r="I332" s="1089"/>
      <c r="J332" s="1089"/>
      <c r="K332" s="1089"/>
      <c r="L332" s="1089"/>
      <c r="M332" s="1089"/>
      <c r="N332" s="1089"/>
      <c r="O332" s="1089"/>
      <c r="P332" s="1089"/>
      <c r="Q332" s="1089"/>
      <c r="R332" s="1089"/>
      <c r="S332" s="1089"/>
      <c r="T332" s="1089"/>
      <c r="U332" s="1089"/>
      <c r="V332" s="1089"/>
      <c r="W332" s="1089"/>
      <c r="X332" s="1089"/>
      <c r="Y332" s="1089"/>
      <c r="Z332" s="1089"/>
    </row>
    <row r="333" spans="1:26" ht="14.25" customHeight="1">
      <c r="A333" s="1089"/>
      <c r="B333" s="1089"/>
      <c r="C333" s="1089"/>
      <c r="D333" s="1089"/>
      <c r="E333" s="1089"/>
      <c r="F333" s="1089"/>
      <c r="G333" s="1089"/>
      <c r="H333" s="1089"/>
      <c r="I333" s="1089"/>
      <c r="J333" s="1089"/>
      <c r="K333" s="1089"/>
      <c r="L333" s="1089"/>
      <c r="M333" s="1089"/>
      <c r="N333" s="1089"/>
      <c r="O333" s="1089"/>
      <c r="P333" s="1089"/>
      <c r="Q333" s="1089"/>
      <c r="R333" s="1089"/>
      <c r="S333" s="1089"/>
      <c r="T333" s="1089"/>
      <c r="U333" s="1089"/>
      <c r="V333" s="1089"/>
      <c r="W333" s="1089"/>
      <c r="X333" s="1089"/>
      <c r="Y333" s="1089"/>
      <c r="Z333" s="1089"/>
    </row>
    <row r="334" spans="1:26" ht="14.25" customHeight="1">
      <c r="A334" s="1089"/>
      <c r="B334" s="1089"/>
      <c r="C334" s="1089"/>
      <c r="D334" s="1089"/>
      <c r="E334" s="1089"/>
      <c r="F334" s="1089"/>
      <c r="G334" s="1089"/>
      <c r="H334" s="1089"/>
      <c r="I334" s="1089"/>
      <c r="J334" s="1089"/>
      <c r="K334" s="1089"/>
      <c r="L334" s="1089"/>
      <c r="M334" s="1089"/>
      <c r="N334" s="1089"/>
      <c r="O334" s="1089"/>
      <c r="P334" s="1089"/>
      <c r="Q334" s="1089"/>
      <c r="R334" s="1089"/>
      <c r="S334" s="1089"/>
      <c r="T334" s="1089"/>
      <c r="U334" s="1089"/>
      <c r="V334" s="1089"/>
      <c r="W334" s="1089"/>
      <c r="X334" s="1089"/>
      <c r="Y334" s="1089"/>
      <c r="Z334" s="1089"/>
    </row>
    <row r="335" spans="1:26" ht="14.25" customHeight="1">
      <c r="A335" s="1089"/>
      <c r="B335" s="1089"/>
      <c r="C335" s="1089"/>
      <c r="D335" s="1089"/>
      <c r="E335" s="1089"/>
      <c r="F335" s="1089"/>
      <c r="G335" s="1089"/>
      <c r="H335" s="1089"/>
      <c r="I335" s="1089"/>
      <c r="J335" s="1089"/>
      <c r="K335" s="1089"/>
      <c r="L335" s="1089"/>
      <c r="M335" s="1089"/>
      <c r="N335" s="1089"/>
      <c r="O335" s="1089"/>
      <c r="P335" s="1089"/>
      <c r="Q335" s="1089"/>
      <c r="R335" s="1089"/>
      <c r="S335" s="1089"/>
      <c r="T335" s="1089"/>
      <c r="U335" s="1089"/>
      <c r="V335" s="1089"/>
      <c r="W335" s="1089"/>
      <c r="X335" s="1089"/>
      <c r="Y335" s="1089"/>
      <c r="Z335" s="1089"/>
    </row>
    <row r="336" spans="1:26" ht="14.25" customHeight="1">
      <c r="A336" s="1089"/>
      <c r="B336" s="1089"/>
      <c r="C336" s="1089"/>
      <c r="D336" s="1089"/>
      <c r="E336" s="1089"/>
      <c r="F336" s="1089"/>
      <c r="G336" s="1089"/>
      <c r="H336" s="1089"/>
      <c r="I336" s="1089"/>
      <c r="J336" s="1089"/>
      <c r="K336" s="1089"/>
      <c r="L336" s="1089"/>
      <c r="M336" s="1089"/>
      <c r="N336" s="1089"/>
      <c r="O336" s="1089"/>
      <c r="P336" s="1089"/>
      <c r="Q336" s="1089"/>
      <c r="R336" s="1089"/>
      <c r="S336" s="1089"/>
      <c r="T336" s="1089"/>
      <c r="U336" s="1089"/>
      <c r="V336" s="1089"/>
      <c r="W336" s="1089"/>
      <c r="X336" s="1089"/>
      <c r="Y336" s="1089"/>
      <c r="Z336" s="1089"/>
    </row>
    <row r="337" spans="1:26" ht="14.25" customHeight="1">
      <c r="A337" s="1089"/>
      <c r="B337" s="1089"/>
      <c r="C337" s="1089"/>
      <c r="D337" s="1089"/>
      <c r="E337" s="1089"/>
      <c r="F337" s="1089"/>
      <c r="G337" s="1089"/>
      <c r="H337" s="1089"/>
      <c r="I337" s="1089"/>
      <c r="J337" s="1089"/>
      <c r="K337" s="1089"/>
      <c r="L337" s="1089"/>
      <c r="M337" s="1089"/>
      <c r="N337" s="1089"/>
      <c r="O337" s="1089"/>
      <c r="P337" s="1089"/>
      <c r="Q337" s="1089"/>
      <c r="R337" s="1089"/>
      <c r="S337" s="1089"/>
      <c r="T337" s="1089"/>
      <c r="U337" s="1089"/>
      <c r="V337" s="1089"/>
      <c r="W337" s="1089"/>
      <c r="X337" s="1089"/>
      <c r="Y337" s="1089"/>
      <c r="Z337" s="1089"/>
    </row>
    <row r="338" spans="1:26" ht="14.25" customHeight="1">
      <c r="A338" s="1089"/>
      <c r="B338" s="1089"/>
      <c r="C338" s="1089"/>
      <c r="D338" s="1089"/>
      <c r="E338" s="1089"/>
      <c r="F338" s="1089"/>
      <c r="G338" s="1089"/>
      <c r="H338" s="1089"/>
      <c r="I338" s="1089"/>
      <c r="J338" s="1089"/>
      <c r="K338" s="1089"/>
      <c r="L338" s="1089"/>
      <c r="M338" s="1089"/>
      <c r="N338" s="1089"/>
      <c r="O338" s="1089"/>
      <c r="P338" s="1089"/>
      <c r="Q338" s="1089"/>
      <c r="R338" s="1089"/>
      <c r="S338" s="1089"/>
      <c r="T338" s="1089"/>
      <c r="U338" s="1089"/>
      <c r="V338" s="1089"/>
      <c r="W338" s="1089"/>
      <c r="X338" s="1089"/>
      <c r="Y338" s="1089"/>
      <c r="Z338" s="1089"/>
    </row>
    <row r="339" spans="1:26" ht="14.25" customHeight="1">
      <c r="A339" s="1089"/>
      <c r="B339" s="1089"/>
      <c r="C339" s="1089"/>
      <c r="D339" s="1089"/>
      <c r="E339" s="1089"/>
      <c r="F339" s="1089"/>
      <c r="G339" s="1089"/>
      <c r="H339" s="1089"/>
      <c r="I339" s="1089"/>
      <c r="J339" s="1089"/>
      <c r="K339" s="1089"/>
      <c r="L339" s="1089"/>
      <c r="M339" s="1089"/>
      <c r="N339" s="1089"/>
      <c r="O339" s="1089"/>
      <c r="P339" s="1089"/>
      <c r="Q339" s="1089"/>
      <c r="R339" s="1089"/>
      <c r="S339" s="1089"/>
      <c r="T339" s="1089"/>
      <c r="U339" s="1089"/>
      <c r="V339" s="1089"/>
      <c r="W339" s="1089"/>
      <c r="X339" s="1089"/>
      <c r="Y339" s="1089"/>
      <c r="Z339" s="1089"/>
    </row>
    <row r="340" spans="1:26" ht="14.25" customHeight="1">
      <c r="A340" s="1089"/>
      <c r="B340" s="1089"/>
      <c r="C340" s="1089"/>
      <c r="D340" s="1089"/>
      <c r="E340" s="1089"/>
      <c r="F340" s="1089"/>
      <c r="G340" s="1089"/>
      <c r="H340" s="1089"/>
      <c r="I340" s="1089"/>
      <c r="J340" s="1089"/>
      <c r="K340" s="1089"/>
      <c r="L340" s="1089"/>
      <c r="M340" s="1089"/>
      <c r="N340" s="1089"/>
      <c r="O340" s="1089"/>
      <c r="P340" s="1089"/>
      <c r="Q340" s="1089"/>
      <c r="R340" s="1089"/>
      <c r="S340" s="1089"/>
      <c r="T340" s="1089"/>
      <c r="U340" s="1089"/>
      <c r="V340" s="1089"/>
      <c r="W340" s="1089"/>
      <c r="X340" s="1089"/>
      <c r="Y340" s="1089"/>
      <c r="Z340" s="1089"/>
    </row>
    <row r="341" spans="1:26" ht="14.25" customHeight="1">
      <c r="A341" s="1089"/>
      <c r="B341" s="1089"/>
      <c r="C341" s="1089"/>
      <c r="D341" s="1089"/>
      <c r="E341" s="1089"/>
      <c r="F341" s="1089"/>
      <c r="G341" s="1089"/>
      <c r="H341" s="1089"/>
      <c r="I341" s="1089"/>
      <c r="J341" s="1089"/>
      <c r="K341" s="1089"/>
      <c r="L341" s="1089"/>
      <c r="M341" s="1089"/>
      <c r="N341" s="1089"/>
      <c r="O341" s="1089"/>
      <c r="P341" s="1089"/>
      <c r="Q341" s="1089"/>
      <c r="R341" s="1089"/>
      <c r="S341" s="1089"/>
      <c r="T341" s="1089"/>
      <c r="U341" s="1089"/>
      <c r="V341" s="1089"/>
      <c r="W341" s="1089"/>
      <c r="X341" s="1089"/>
      <c r="Y341" s="1089"/>
      <c r="Z341" s="1089"/>
    </row>
    <row r="342" spans="1:26" ht="14.25" customHeight="1">
      <c r="A342" s="1089"/>
      <c r="B342" s="1089"/>
      <c r="C342" s="1089"/>
      <c r="D342" s="1089"/>
      <c r="E342" s="1089"/>
      <c r="F342" s="1089"/>
      <c r="G342" s="1089"/>
      <c r="H342" s="1089"/>
      <c r="I342" s="1089"/>
      <c r="J342" s="1089"/>
      <c r="K342" s="1089"/>
      <c r="L342" s="1089"/>
      <c r="M342" s="1089"/>
      <c r="N342" s="1089"/>
      <c r="O342" s="1089"/>
      <c r="P342" s="1089"/>
      <c r="Q342" s="1089"/>
      <c r="R342" s="1089"/>
      <c r="S342" s="1089"/>
      <c r="T342" s="1089"/>
      <c r="U342" s="1089"/>
      <c r="V342" s="1089"/>
      <c r="W342" s="1089"/>
      <c r="X342" s="1089"/>
      <c r="Y342" s="1089"/>
      <c r="Z342" s="1089"/>
    </row>
    <row r="343" spans="1:26" ht="14.25" customHeight="1">
      <c r="A343" s="1089"/>
      <c r="B343" s="1089"/>
      <c r="C343" s="1089"/>
      <c r="D343" s="1089"/>
      <c r="E343" s="1089"/>
      <c r="F343" s="1089"/>
      <c r="G343" s="1089"/>
      <c r="H343" s="1089"/>
      <c r="I343" s="1089"/>
      <c r="J343" s="1089"/>
      <c r="K343" s="1089"/>
      <c r="L343" s="1089"/>
      <c r="M343" s="1089"/>
      <c r="N343" s="1089"/>
      <c r="O343" s="1089"/>
      <c r="P343" s="1089"/>
      <c r="Q343" s="1089"/>
      <c r="R343" s="1089"/>
      <c r="S343" s="1089"/>
      <c r="T343" s="1089"/>
      <c r="U343" s="1089"/>
      <c r="V343" s="1089"/>
      <c r="W343" s="1089"/>
      <c r="X343" s="1089"/>
      <c r="Y343" s="1089"/>
      <c r="Z343" s="1089"/>
    </row>
    <row r="344" spans="1:26" ht="14.25" customHeight="1">
      <c r="A344" s="1089"/>
      <c r="B344" s="1089"/>
      <c r="C344" s="1089"/>
      <c r="D344" s="1089"/>
      <c r="E344" s="1089"/>
      <c r="F344" s="1089"/>
      <c r="G344" s="1089"/>
      <c r="H344" s="1089"/>
      <c r="I344" s="1089"/>
      <c r="J344" s="1089"/>
      <c r="K344" s="1089"/>
      <c r="L344" s="1089"/>
      <c r="M344" s="1089"/>
      <c r="N344" s="1089"/>
      <c r="O344" s="1089"/>
      <c r="P344" s="1089"/>
      <c r="Q344" s="1089"/>
      <c r="R344" s="1089"/>
      <c r="S344" s="1089"/>
      <c r="T344" s="1089"/>
      <c r="U344" s="1089"/>
      <c r="V344" s="1089"/>
      <c r="W344" s="1089"/>
      <c r="X344" s="1089"/>
      <c r="Y344" s="1089"/>
      <c r="Z344" s="1089"/>
    </row>
    <row r="345" spans="1:26" ht="14.25" customHeight="1">
      <c r="A345" s="1089"/>
      <c r="B345" s="1089"/>
      <c r="C345" s="1089"/>
      <c r="D345" s="1089"/>
      <c r="E345" s="1089"/>
      <c r="F345" s="1089"/>
      <c r="G345" s="1089"/>
      <c r="H345" s="1089"/>
      <c r="I345" s="1089"/>
      <c r="J345" s="1089"/>
      <c r="K345" s="1089"/>
      <c r="L345" s="1089"/>
      <c r="M345" s="1089"/>
      <c r="N345" s="1089"/>
      <c r="O345" s="1089"/>
      <c r="P345" s="1089"/>
      <c r="Q345" s="1089"/>
      <c r="R345" s="1089"/>
      <c r="S345" s="1089"/>
      <c r="T345" s="1089"/>
      <c r="U345" s="1089"/>
      <c r="V345" s="1089"/>
      <c r="W345" s="1089"/>
      <c r="X345" s="1089"/>
      <c r="Y345" s="1089"/>
      <c r="Z345" s="1089"/>
    </row>
    <row r="346" spans="1:26" ht="14.25" customHeight="1">
      <c r="A346" s="1089"/>
      <c r="B346" s="1089"/>
      <c r="C346" s="1089"/>
      <c r="D346" s="1089"/>
      <c r="E346" s="1089"/>
      <c r="F346" s="1089"/>
      <c r="G346" s="1089"/>
      <c r="H346" s="1089"/>
      <c r="I346" s="1089"/>
      <c r="J346" s="1089"/>
      <c r="K346" s="1089"/>
      <c r="L346" s="1089"/>
      <c r="M346" s="1089"/>
      <c r="N346" s="1089"/>
      <c r="O346" s="1089"/>
      <c r="P346" s="1089"/>
      <c r="Q346" s="1089"/>
      <c r="R346" s="1089"/>
      <c r="S346" s="1089"/>
      <c r="T346" s="1089"/>
      <c r="U346" s="1089"/>
      <c r="V346" s="1089"/>
      <c r="W346" s="1089"/>
      <c r="X346" s="1089"/>
      <c r="Y346" s="1089"/>
      <c r="Z346" s="1089"/>
    </row>
    <row r="347" spans="1:26" ht="14.25" customHeight="1">
      <c r="A347" s="1089"/>
      <c r="B347" s="1089"/>
      <c r="C347" s="1089"/>
      <c r="D347" s="1089"/>
      <c r="E347" s="1089"/>
      <c r="F347" s="1089"/>
      <c r="G347" s="1089"/>
      <c r="H347" s="1089"/>
      <c r="I347" s="1089"/>
      <c r="J347" s="1089"/>
      <c r="K347" s="1089"/>
      <c r="L347" s="1089"/>
      <c r="M347" s="1089"/>
      <c r="N347" s="1089"/>
      <c r="O347" s="1089"/>
      <c r="P347" s="1089"/>
      <c r="Q347" s="1089"/>
      <c r="R347" s="1089"/>
      <c r="S347" s="1089"/>
      <c r="T347" s="1089"/>
      <c r="U347" s="1089"/>
      <c r="V347" s="1089"/>
      <c r="W347" s="1089"/>
      <c r="X347" s="1089"/>
      <c r="Y347" s="1089"/>
      <c r="Z347" s="1089"/>
    </row>
    <row r="348" spans="1:26" ht="14.25" customHeight="1">
      <c r="A348" s="1089"/>
      <c r="B348" s="1089"/>
      <c r="C348" s="1089"/>
      <c r="D348" s="1089"/>
      <c r="E348" s="1089"/>
      <c r="F348" s="1089"/>
      <c r="G348" s="1089"/>
      <c r="H348" s="1089"/>
      <c r="I348" s="1089"/>
      <c r="J348" s="1089"/>
      <c r="K348" s="1089"/>
      <c r="L348" s="1089"/>
      <c r="M348" s="1089"/>
      <c r="N348" s="1089"/>
      <c r="O348" s="1089"/>
      <c r="P348" s="1089"/>
      <c r="Q348" s="1089"/>
      <c r="R348" s="1089"/>
      <c r="S348" s="1089"/>
      <c r="T348" s="1089"/>
      <c r="U348" s="1089"/>
      <c r="V348" s="1089"/>
      <c r="W348" s="1089"/>
      <c r="X348" s="1089"/>
      <c r="Y348" s="1089"/>
      <c r="Z348" s="1089"/>
    </row>
    <row r="349" spans="1:26" ht="14.25" customHeight="1">
      <c r="A349" s="1089"/>
      <c r="B349" s="1089"/>
      <c r="C349" s="1089"/>
      <c r="D349" s="1089"/>
      <c r="E349" s="1089"/>
      <c r="F349" s="1089"/>
      <c r="G349" s="1089"/>
      <c r="H349" s="1089"/>
      <c r="I349" s="1089"/>
      <c r="J349" s="1089"/>
      <c r="K349" s="1089"/>
      <c r="L349" s="1089"/>
      <c r="M349" s="1089"/>
      <c r="N349" s="1089"/>
      <c r="O349" s="1089"/>
      <c r="P349" s="1089"/>
      <c r="Q349" s="1089"/>
      <c r="R349" s="1089"/>
      <c r="S349" s="1089"/>
      <c r="T349" s="1089"/>
      <c r="U349" s="1089"/>
      <c r="V349" s="1089"/>
      <c r="W349" s="1089"/>
      <c r="X349" s="1089"/>
      <c r="Y349" s="1089"/>
      <c r="Z349" s="1089"/>
    </row>
    <row r="350" spans="1:26" ht="14.25" customHeight="1">
      <c r="A350" s="1089"/>
      <c r="B350" s="1089"/>
      <c r="C350" s="1089"/>
      <c r="D350" s="1089"/>
      <c r="E350" s="1089"/>
      <c r="F350" s="1089"/>
      <c r="G350" s="1089"/>
      <c r="H350" s="1089"/>
      <c r="I350" s="1089"/>
      <c r="J350" s="1089"/>
      <c r="K350" s="1089"/>
      <c r="L350" s="1089"/>
      <c r="M350" s="1089"/>
      <c r="N350" s="1089"/>
      <c r="O350" s="1089"/>
      <c r="P350" s="1089"/>
      <c r="Q350" s="1089"/>
      <c r="R350" s="1089"/>
      <c r="S350" s="1089"/>
      <c r="T350" s="1089"/>
      <c r="U350" s="1089"/>
      <c r="V350" s="1089"/>
      <c r="W350" s="1089"/>
      <c r="X350" s="1089"/>
      <c r="Y350" s="1089"/>
      <c r="Z350" s="1089"/>
    </row>
    <row r="351" spans="1:26" ht="14.25" customHeight="1">
      <c r="A351" s="1089"/>
      <c r="B351" s="1089"/>
      <c r="C351" s="1089"/>
      <c r="D351" s="1089"/>
      <c r="E351" s="1089"/>
      <c r="F351" s="1089"/>
      <c r="G351" s="1089"/>
      <c r="H351" s="1089"/>
      <c r="I351" s="1089"/>
      <c r="J351" s="1089"/>
      <c r="K351" s="1089"/>
      <c r="L351" s="1089"/>
      <c r="M351" s="1089"/>
      <c r="N351" s="1089"/>
      <c r="O351" s="1089"/>
      <c r="P351" s="1089"/>
      <c r="Q351" s="1089"/>
      <c r="R351" s="1089"/>
      <c r="S351" s="1089"/>
      <c r="T351" s="1089"/>
      <c r="U351" s="1089"/>
      <c r="V351" s="1089"/>
      <c r="W351" s="1089"/>
      <c r="X351" s="1089"/>
      <c r="Y351" s="1089"/>
      <c r="Z351" s="1089"/>
    </row>
    <row r="352" spans="1:26" ht="14.25" customHeight="1">
      <c r="A352" s="1089"/>
      <c r="B352" s="1089"/>
      <c r="C352" s="1089"/>
      <c r="D352" s="1089"/>
      <c r="E352" s="1089"/>
      <c r="F352" s="1089"/>
      <c r="G352" s="1089"/>
      <c r="H352" s="1089"/>
      <c r="I352" s="1089"/>
      <c r="J352" s="1089"/>
      <c r="K352" s="1089"/>
      <c r="L352" s="1089"/>
      <c r="M352" s="1089"/>
      <c r="N352" s="1089"/>
      <c r="O352" s="1089"/>
      <c r="P352" s="1089"/>
      <c r="Q352" s="1089"/>
      <c r="R352" s="1089"/>
      <c r="S352" s="1089"/>
      <c r="T352" s="1089"/>
      <c r="U352" s="1089"/>
      <c r="V352" s="1089"/>
      <c r="W352" s="1089"/>
      <c r="X352" s="1089"/>
      <c r="Y352" s="1089"/>
      <c r="Z352" s="1089"/>
    </row>
    <row r="353" spans="1:26" ht="14.25" customHeight="1">
      <c r="A353" s="1089"/>
      <c r="B353" s="1089"/>
      <c r="C353" s="1089"/>
      <c r="D353" s="1089"/>
      <c r="E353" s="1089"/>
      <c r="F353" s="1089"/>
      <c r="G353" s="1089"/>
      <c r="H353" s="1089"/>
      <c r="I353" s="1089"/>
      <c r="J353" s="1089"/>
      <c r="K353" s="1089"/>
      <c r="L353" s="1089"/>
      <c r="M353" s="1089"/>
      <c r="N353" s="1089"/>
      <c r="O353" s="1089"/>
      <c r="P353" s="1089"/>
      <c r="Q353" s="1089"/>
      <c r="R353" s="1089"/>
      <c r="S353" s="1089"/>
      <c r="T353" s="1089"/>
      <c r="U353" s="1089"/>
      <c r="V353" s="1089"/>
      <c r="W353" s="1089"/>
      <c r="X353" s="1089"/>
      <c r="Y353" s="1089"/>
      <c r="Z353" s="1089"/>
    </row>
    <row r="354" spans="1:26" ht="14.25" customHeight="1">
      <c r="A354" s="1089"/>
      <c r="B354" s="1089"/>
      <c r="C354" s="1089"/>
      <c r="D354" s="1089"/>
      <c r="E354" s="1089"/>
      <c r="F354" s="1089"/>
      <c r="G354" s="1089"/>
      <c r="H354" s="1089"/>
      <c r="I354" s="1089"/>
      <c r="J354" s="1089"/>
      <c r="K354" s="1089"/>
      <c r="L354" s="1089"/>
      <c r="M354" s="1089"/>
      <c r="N354" s="1089"/>
      <c r="O354" s="1089"/>
      <c r="P354" s="1089"/>
      <c r="Q354" s="1089"/>
      <c r="R354" s="1089"/>
      <c r="S354" s="1089"/>
      <c r="T354" s="1089"/>
      <c r="U354" s="1089"/>
      <c r="V354" s="1089"/>
      <c r="W354" s="1089"/>
      <c r="X354" s="1089"/>
      <c r="Y354" s="1089"/>
      <c r="Z354" s="1089"/>
    </row>
    <row r="355" spans="1:26" ht="14.25" customHeight="1">
      <c r="A355" s="1089"/>
      <c r="B355" s="1089"/>
      <c r="C355" s="1089"/>
      <c r="D355" s="1089"/>
      <c r="E355" s="1089"/>
      <c r="F355" s="1089"/>
      <c r="G355" s="1089"/>
      <c r="H355" s="1089"/>
      <c r="I355" s="1089"/>
      <c r="J355" s="1089"/>
      <c r="K355" s="1089"/>
      <c r="L355" s="1089"/>
      <c r="M355" s="1089"/>
      <c r="N355" s="1089"/>
      <c r="O355" s="1089"/>
      <c r="P355" s="1089"/>
      <c r="Q355" s="1089"/>
      <c r="R355" s="1089"/>
      <c r="S355" s="1089"/>
      <c r="T355" s="1089"/>
      <c r="U355" s="1089"/>
      <c r="V355" s="1089"/>
      <c r="W355" s="1089"/>
      <c r="X355" s="1089"/>
      <c r="Y355" s="1089"/>
      <c r="Z355" s="1089"/>
    </row>
    <row r="356" spans="1:26" ht="14.25" customHeight="1">
      <c r="A356" s="1089"/>
      <c r="B356" s="1089"/>
      <c r="C356" s="1089"/>
      <c r="D356" s="1089"/>
      <c r="E356" s="1089"/>
      <c r="F356" s="1089"/>
      <c r="G356" s="1089"/>
      <c r="H356" s="1089"/>
      <c r="I356" s="1089"/>
      <c r="J356" s="1089"/>
      <c r="K356" s="1089"/>
      <c r="L356" s="1089"/>
      <c r="M356" s="1089"/>
      <c r="N356" s="1089"/>
      <c r="O356" s="1089"/>
      <c r="P356" s="1089"/>
      <c r="Q356" s="1089"/>
      <c r="R356" s="1089"/>
      <c r="S356" s="1089"/>
      <c r="T356" s="1089"/>
      <c r="U356" s="1089"/>
      <c r="V356" s="1089"/>
      <c r="W356" s="1089"/>
      <c r="X356" s="1089"/>
      <c r="Y356" s="1089"/>
      <c r="Z356" s="1089"/>
    </row>
    <row r="357" spans="1:26" ht="14.25" customHeight="1">
      <c r="A357" s="1089"/>
      <c r="B357" s="1089"/>
      <c r="C357" s="1089"/>
      <c r="D357" s="1089"/>
      <c r="E357" s="1089"/>
      <c r="F357" s="1089"/>
      <c r="G357" s="1089"/>
      <c r="H357" s="1089"/>
      <c r="I357" s="1089"/>
      <c r="J357" s="1089"/>
      <c r="K357" s="1089"/>
      <c r="L357" s="1089"/>
      <c r="M357" s="1089"/>
      <c r="N357" s="1089"/>
      <c r="O357" s="1089"/>
      <c r="P357" s="1089"/>
      <c r="Q357" s="1089"/>
      <c r="R357" s="1089"/>
      <c r="S357" s="1089"/>
      <c r="T357" s="1089"/>
      <c r="U357" s="1089"/>
      <c r="V357" s="1089"/>
      <c r="W357" s="1089"/>
      <c r="X357" s="1089"/>
      <c r="Y357" s="1089"/>
      <c r="Z357" s="1089"/>
    </row>
    <row r="358" spans="1:26" ht="14.25" customHeight="1">
      <c r="A358" s="1089"/>
      <c r="B358" s="1089"/>
      <c r="C358" s="1089"/>
      <c r="D358" s="1089"/>
      <c r="E358" s="1089"/>
      <c r="F358" s="1089"/>
      <c r="G358" s="1089"/>
      <c r="H358" s="1089"/>
      <c r="I358" s="1089"/>
      <c r="J358" s="1089"/>
      <c r="K358" s="1089"/>
      <c r="L358" s="1089"/>
      <c r="M358" s="1089"/>
      <c r="N358" s="1089"/>
      <c r="O358" s="1089"/>
      <c r="P358" s="1089"/>
      <c r="Q358" s="1089"/>
      <c r="R358" s="1089"/>
      <c r="S358" s="1089"/>
      <c r="T358" s="1089"/>
      <c r="U358" s="1089"/>
      <c r="V358" s="1089"/>
      <c r="W358" s="1089"/>
      <c r="X358" s="1089"/>
      <c r="Y358" s="1089"/>
      <c r="Z358" s="1089"/>
    </row>
    <row r="359" spans="1:26" ht="14.25" customHeight="1">
      <c r="A359" s="1089"/>
      <c r="B359" s="1089"/>
      <c r="C359" s="1089"/>
      <c r="D359" s="1089"/>
      <c r="E359" s="1089"/>
      <c r="F359" s="1089"/>
      <c r="G359" s="1089"/>
      <c r="H359" s="1089"/>
      <c r="I359" s="1089"/>
      <c r="J359" s="1089"/>
      <c r="K359" s="1089"/>
      <c r="L359" s="1089"/>
      <c r="M359" s="1089"/>
      <c r="N359" s="1089"/>
      <c r="O359" s="1089"/>
      <c r="P359" s="1089"/>
      <c r="Q359" s="1089"/>
      <c r="R359" s="1089"/>
      <c r="S359" s="1089"/>
      <c r="T359" s="1089"/>
      <c r="U359" s="1089"/>
      <c r="V359" s="1089"/>
      <c r="W359" s="1089"/>
      <c r="X359" s="1089"/>
      <c r="Y359" s="1089"/>
      <c r="Z359" s="1089"/>
    </row>
    <row r="360" spans="1:26" ht="14.25" customHeight="1">
      <c r="A360" s="1089"/>
      <c r="B360" s="1089"/>
      <c r="C360" s="1089"/>
      <c r="D360" s="1089"/>
      <c r="E360" s="1089"/>
      <c r="F360" s="1089"/>
      <c r="G360" s="1089"/>
      <c r="H360" s="1089"/>
      <c r="I360" s="1089"/>
      <c r="J360" s="1089"/>
      <c r="K360" s="1089"/>
      <c r="L360" s="1089"/>
      <c r="M360" s="1089"/>
      <c r="N360" s="1089"/>
      <c r="O360" s="1089"/>
      <c r="P360" s="1089"/>
      <c r="Q360" s="1089"/>
      <c r="R360" s="1089"/>
      <c r="S360" s="1089"/>
      <c r="T360" s="1089"/>
      <c r="U360" s="1089"/>
      <c r="V360" s="1089"/>
      <c r="W360" s="1089"/>
      <c r="X360" s="1089"/>
      <c r="Y360" s="1089"/>
      <c r="Z360" s="1089"/>
    </row>
    <row r="361" spans="1:26" ht="14.25" customHeight="1">
      <c r="A361" s="1089"/>
      <c r="B361" s="1089"/>
      <c r="C361" s="1089"/>
      <c r="D361" s="1089"/>
      <c r="E361" s="1089"/>
      <c r="F361" s="1089"/>
      <c r="G361" s="1089"/>
      <c r="H361" s="1089"/>
      <c r="I361" s="1089"/>
      <c r="J361" s="1089"/>
      <c r="K361" s="1089"/>
      <c r="L361" s="1089"/>
      <c r="M361" s="1089"/>
      <c r="N361" s="1089"/>
      <c r="O361" s="1089"/>
      <c r="P361" s="1089"/>
      <c r="Q361" s="1089"/>
      <c r="R361" s="1089"/>
      <c r="S361" s="1089"/>
      <c r="T361" s="1089"/>
      <c r="U361" s="1089"/>
      <c r="V361" s="1089"/>
      <c r="W361" s="1089"/>
      <c r="X361" s="1089"/>
      <c r="Y361" s="1089"/>
      <c r="Z361" s="1089"/>
    </row>
    <row r="362" spans="1:26" ht="14.25" customHeight="1">
      <c r="A362" s="1089"/>
      <c r="B362" s="1089"/>
      <c r="C362" s="1089"/>
      <c r="D362" s="1089"/>
      <c r="E362" s="1089"/>
      <c r="F362" s="1089"/>
      <c r="G362" s="1089"/>
      <c r="H362" s="1089"/>
      <c r="I362" s="1089"/>
      <c r="J362" s="1089"/>
      <c r="K362" s="1089"/>
      <c r="L362" s="1089"/>
      <c r="M362" s="1089"/>
      <c r="N362" s="1089"/>
      <c r="O362" s="1089"/>
      <c r="P362" s="1089"/>
      <c r="Q362" s="1089"/>
      <c r="R362" s="1089"/>
      <c r="S362" s="1089"/>
      <c r="T362" s="1089"/>
      <c r="U362" s="1089"/>
      <c r="V362" s="1089"/>
      <c r="W362" s="1089"/>
      <c r="X362" s="1089"/>
      <c r="Y362" s="1089"/>
      <c r="Z362" s="1089"/>
    </row>
    <row r="363" spans="1:26" ht="14.25" customHeight="1">
      <c r="A363" s="1089"/>
      <c r="B363" s="1089"/>
      <c r="C363" s="1089"/>
      <c r="D363" s="1089"/>
      <c r="E363" s="1089"/>
      <c r="F363" s="1089"/>
      <c r="G363" s="1089"/>
      <c r="H363" s="1089"/>
      <c r="I363" s="1089"/>
      <c r="J363" s="1089"/>
      <c r="K363" s="1089"/>
      <c r="L363" s="1089"/>
      <c r="M363" s="1089"/>
      <c r="N363" s="1089"/>
      <c r="O363" s="1089"/>
      <c r="P363" s="1089"/>
      <c r="Q363" s="1089"/>
      <c r="R363" s="1089"/>
      <c r="S363" s="1089"/>
      <c r="T363" s="1089"/>
      <c r="U363" s="1089"/>
      <c r="V363" s="1089"/>
      <c r="W363" s="1089"/>
      <c r="X363" s="1089"/>
      <c r="Y363" s="1089"/>
      <c r="Z363" s="1089"/>
    </row>
    <row r="364" spans="1:26" ht="14.25" customHeight="1">
      <c r="A364" s="1089"/>
      <c r="B364" s="1089"/>
      <c r="C364" s="1089"/>
      <c r="D364" s="1089"/>
      <c r="E364" s="1089"/>
      <c r="F364" s="1089"/>
      <c r="G364" s="1089"/>
      <c r="H364" s="1089"/>
      <c r="I364" s="1089"/>
      <c r="J364" s="1089"/>
      <c r="K364" s="1089"/>
      <c r="L364" s="1089"/>
      <c r="M364" s="1089"/>
      <c r="N364" s="1089"/>
      <c r="O364" s="1089"/>
      <c r="P364" s="1089"/>
      <c r="Q364" s="1089"/>
      <c r="R364" s="1089"/>
      <c r="S364" s="1089"/>
      <c r="T364" s="1089"/>
      <c r="U364" s="1089"/>
      <c r="V364" s="1089"/>
      <c r="W364" s="1089"/>
      <c r="X364" s="1089"/>
      <c r="Y364" s="1089"/>
      <c r="Z364" s="1089"/>
    </row>
    <row r="365" spans="1:26" ht="14.25" customHeight="1">
      <c r="A365" s="1089"/>
      <c r="B365" s="1089"/>
      <c r="C365" s="1089"/>
      <c r="D365" s="1089"/>
      <c r="E365" s="1089"/>
      <c r="F365" s="1089"/>
      <c r="G365" s="1089"/>
      <c r="H365" s="1089"/>
      <c r="I365" s="1089"/>
      <c r="J365" s="1089"/>
      <c r="K365" s="1089"/>
      <c r="L365" s="1089"/>
      <c r="M365" s="1089"/>
      <c r="N365" s="1089"/>
      <c r="O365" s="1089"/>
      <c r="P365" s="1089"/>
      <c r="Q365" s="1089"/>
      <c r="R365" s="1089"/>
      <c r="S365" s="1089"/>
      <c r="T365" s="1089"/>
      <c r="U365" s="1089"/>
      <c r="V365" s="1089"/>
      <c r="W365" s="1089"/>
      <c r="X365" s="1089"/>
      <c r="Y365" s="1089"/>
      <c r="Z365" s="1089"/>
    </row>
    <row r="366" spans="1:26" ht="14.25" customHeight="1">
      <c r="A366" s="1089"/>
      <c r="B366" s="1089"/>
      <c r="C366" s="1089"/>
      <c r="D366" s="1089"/>
      <c r="E366" s="1089"/>
      <c r="F366" s="1089"/>
      <c r="G366" s="1089"/>
      <c r="H366" s="1089"/>
      <c r="I366" s="1089"/>
      <c r="J366" s="1089"/>
      <c r="K366" s="1089"/>
      <c r="L366" s="1089"/>
      <c r="M366" s="1089"/>
      <c r="N366" s="1089"/>
      <c r="O366" s="1089"/>
      <c r="P366" s="1089"/>
      <c r="Q366" s="1089"/>
      <c r="R366" s="1089"/>
      <c r="S366" s="1089"/>
      <c r="T366" s="1089"/>
      <c r="U366" s="1089"/>
      <c r="V366" s="1089"/>
      <c r="W366" s="1089"/>
      <c r="X366" s="1089"/>
      <c r="Y366" s="1089"/>
      <c r="Z366" s="1089"/>
    </row>
    <row r="367" spans="1:26" ht="14.25" customHeight="1">
      <c r="A367" s="1089"/>
      <c r="B367" s="1089"/>
      <c r="C367" s="1089"/>
      <c r="D367" s="1089"/>
      <c r="E367" s="1089"/>
      <c r="F367" s="1089"/>
      <c r="G367" s="1089"/>
      <c r="H367" s="1089"/>
      <c r="I367" s="1089"/>
      <c r="J367" s="1089"/>
      <c r="K367" s="1089"/>
      <c r="L367" s="1089"/>
      <c r="M367" s="1089"/>
      <c r="N367" s="1089"/>
      <c r="O367" s="1089"/>
      <c r="P367" s="1089"/>
      <c r="Q367" s="1089"/>
      <c r="R367" s="1089"/>
      <c r="S367" s="1089"/>
      <c r="T367" s="1089"/>
      <c r="U367" s="1089"/>
      <c r="V367" s="1089"/>
      <c r="W367" s="1089"/>
      <c r="X367" s="1089"/>
      <c r="Y367" s="1089"/>
      <c r="Z367" s="1089"/>
    </row>
    <row r="368" spans="1:26" ht="14.25" customHeight="1">
      <c r="A368" s="1089"/>
      <c r="B368" s="1089"/>
      <c r="C368" s="1089"/>
      <c r="D368" s="1089"/>
      <c r="E368" s="1089"/>
      <c r="F368" s="1089"/>
      <c r="G368" s="1089"/>
      <c r="H368" s="1089"/>
      <c r="I368" s="1089"/>
      <c r="J368" s="1089"/>
      <c r="K368" s="1089"/>
      <c r="L368" s="1089"/>
      <c r="M368" s="1089"/>
      <c r="N368" s="1089"/>
      <c r="O368" s="1089"/>
      <c r="P368" s="1089"/>
      <c r="Q368" s="1089"/>
      <c r="R368" s="1089"/>
      <c r="S368" s="1089"/>
      <c r="T368" s="1089"/>
      <c r="U368" s="1089"/>
      <c r="V368" s="1089"/>
      <c r="W368" s="1089"/>
      <c r="X368" s="1089"/>
      <c r="Y368" s="1089"/>
      <c r="Z368" s="1089"/>
    </row>
    <row r="369" spans="1:26" ht="14.25" customHeight="1">
      <c r="A369" s="1089"/>
      <c r="B369" s="1089"/>
      <c r="C369" s="1089"/>
      <c r="D369" s="1089"/>
      <c r="E369" s="1089"/>
      <c r="F369" s="1089"/>
      <c r="G369" s="1089"/>
      <c r="H369" s="1089"/>
      <c r="I369" s="1089"/>
      <c r="J369" s="1089"/>
      <c r="K369" s="1089"/>
      <c r="L369" s="1089"/>
      <c r="M369" s="1089"/>
      <c r="N369" s="1089"/>
      <c r="O369" s="1089"/>
      <c r="P369" s="1089"/>
      <c r="Q369" s="1089"/>
      <c r="R369" s="1089"/>
      <c r="S369" s="1089"/>
      <c r="T369" s="1089"/>
      <c r="U369" s="1089"/>
      <c r="V369" s="1089"/>
      <c r="W369" s="1089"/>
      <c r="X369" s="1089"/>
      <c r="Y369" s="1089"/>
      <c r="Z369" s="1089"/>
    </row>
    <row r="370" spans="1:26" ht="14.25" customHeight="1">
      <c r="A370" s="1089"/>
      <c r="B370" s="1089"/>
      <c r="C370" s="1089"/>
      <c r="D370" s="1089"/>
      <c r="E370" s="1089"/>
      <c r="F370" s="1089"/>
      <c r="G370" s="1089"/>
      <c r="H370" s="1089"/>
      <c r="I370" s="1089"/>
      <c r="J370" s="1089"/>
      <c r="K370" s="1089"/>
      <c r="L370" s="1089"/>
      <c r="M370" s="1089"/>
      <c r="N370" s="1089"/>
      <c r="O370" s="1089"/>
      <c r="P370" s="1089"/>
      <c r="Q370" s="1089"/>
      <c r="R370" s="1089"/>
      <c r="S370" s="1089"/>
      <c r="T370" s="1089"/>
      <c r="U370" s="1089"/>
      <c r="V370" s="1089"/>
      <c r="W370" s="1089"/>
      <c r="X370" s="1089"/>
      <c r="Y370" s="1089"/>
      <c r="Z370" s="1089"/>
    </row>
    <row r="371" spans="1:26" ht="14.25" customHeight="1">
      <c r="A371" s="1089"/>
      <c r="B371" s="1089"/>
      <c r="C371" s="1089"/>
      <c r="D371" s="1089"/>
      <c r="E371" s="1089"/>
      <c r="F371" s="1089"/>
      <c r="G371" s="1089"/>
      <c r="H371" s="1089"/>
      <c r="I371" s="1089"/>
      <c r="J371" s="1089"/>
      <c r="K371" s="1089"/>
      <c r="L371" s="1089"/>
      <c r="M371" s="1089"/>
      <c r="N371" s="1089"/>
      <c r="O371" s="1089"/>
      <c r="P371" s="1089"/>
      <c r="Q371" s="1089"/>
      <c r="R371" s="1089"/>
      <c r="S371" s="1089"/>
      <c r="T371" s="1089"/>
      <c r="U371" s="1089"/>
      <c r="V371" s="1089"/>
      <c r="W371" s="1089"/>
      <c r="X371" s="1089"/>
      <c r="Y371" s="1089"/>
      <c r="Z371" s="1089"/>
    </row>
    <row r="372" spans="1:26" ht="14.25" customHeight="1">
      <c r="A372" s="1089"/>
      <c r="B372" s="1089"/>
      <c r="C372" s="1089"/>
      <c r="D372" s="1089"/>
      <c r="E372" s="1089"/>
      <c r="F372" s="1089"/>
      <c r="G372" s="1089"/>
      <c r="H372" s="1089"/>
      <c r="I372" s="1089"/>
      <c r="J372" s="1089"/>
      <c r="K372" s="1089"/>
      <c r="L372" s="1089"/>
      <c r="M372" s="1089"/>
      <c r="N372" s="1089"/>
      <c r="O372" s="1089"/>
      <c r="P372" s="1089"/>
      <c r="Q372" s="1089"/>
      <c r="R372" s="1089"/>
      <c r="S372" s="1089"/>
      <c r="T372" s="1089"/>
      <c r="U372" s="1089"/>
      <c r="V372" s="1089"/>
      <c r="W372" s="1089"/>
      <c r="X372" s="1089"/>
      <c r="Y372" s="1089"/>
      <c r="Z372" s="1089"/>
    </row>
    <row r="373" spans="1:26" ht="14.25" customHeight="1">
      <c r="A373" s="1089"/>
      <c r="B373" s="1089"/>
      <c r="C373" s="1089"/>
      <c r="D373" s="1089"/>
      <c r="E373" s="1089"/>
      <c r="F373" s="1089"/>
      <c r="G373" s="1089"/>
      <c r="H373" s="1089"/>
      <c r="I373" s="1089"/>
      <c r="J373" s="1089"/>
      <c r="K373" s="1089"/>
      <c r="L373" s="1089"/>
      <c r="M373" s="1089"/>
      <c r="N373" s="1089"/>
      <c r="O373" s="1089"/>
      <c r="P373" s="1089"/>
      <c r="Q373" s="1089"/>
      <c r="R373" s="1089"/>
      <c r="S373" s="1089"/>
      <c r="T373" s="1089"/>
      <c r="U373" s="1089"/>
      <c r="V373" s="1089"/>
      <c r="W373" s="1089"/>
      <c r="X373" s="1089"/>
      <c r="Y373" s="1089"/>
      <c r="Z373" s="1089"/>
    </row>
    <row r="374" spans="1:26" ht="14.25" customHeight="1">
      <c r="A374" s="1089"/>
      <c r="B374" s="1089"/>
      <c r="C374" s="1089"/>
      <c r="D374" s="1089"/>
      <c r="E374" s="1089"/>
      <c r="F374" s="1089"/>
      <c r="G374" s="1089"/>
      <c r="H374" s="1089"/>
      <c r="I374" s="1089"/>
      <c r="J374" s="1089"/>
      <c r="K374" s="1089"/>
      <c r="L374" s="1089"/>
      <c r="M374" s="1089"/>
      <c r="N374" s="1089"/>
      <c r="O374" s="1089"/>
      <c r="P374" s="1089"/>
      <c r="Q374" s="1089"/>
      <c r="R374" s="1089"/>
      <c r="S374" s="1089"/>
      <c r="T374" s="1089"/>
      <c r="U374" s="1089"/>
      <c r="V374" s="1089"/>
      <c r="W374" s="1089"/>
      <c r="X374" s="1089"/>
      <c r="Y374" s="1089"/>
      <c r="Z374" s="1089"/>
    </row>
    <row r="375" spans="1:26" ht="14.25" customHeight="1">
      <c r="A375" s="1089"/>
      <c r="B375" s="1089"/>
      <c r="C375" s="1089"/>
      <c r="D375" s="1089"/>
      <c r="E375" s="1089"/>
      <c r="F375" s="1089"/>
      <c r="G375" s="1089"/>
      <c r="H375" s="1089"/>
      <c r="I375" s="1089"/>
      <c r="J375" s="1089"/>
      <c r="K375" s="1089"/>
      <c r="L375" s="1089"/>
      <c r="M375" s="1089"/>
      <c r="N375" s="1089"/>
      <c r="O375" s="1089"/>
      <c r="P375" s="1089"/>
      <c r="Q375" s="1089"/>
      <c r="R375" s="1089"/>
      <c r="S375" s="1089"/>
      <c r="T375" s="1089"/>
      <c r="U375" s="1089"/>
      <c r="V375" s="1089"/>
      <c r="W375" s="1089"/>
      <c r="X375" s="1089"/>
      <c r="Y375" s="1089"/>
      <c r="Z375" s="1089"/>
    </row>
    <row r="376" spans="1:26" ht="14.25" customHeight="1">
      <c r="A376" s="1089"/>
      <c r="B376" s="1089"/>
      <c r="C376" s="1089"/>
      <c r="D376" s="1089"/>
      <c r="E376" s="1089"/>
      <c r="F376" s="1089"/>
      <c r="G376" s="1089"/>
      <c r="H376" s="1089"/>
      <c r="I376" s="1089"/>
      <c r="J376" s="1089"/>
      <c r="K376" s="1089"/>
      <c r="L376" s="1089"/>
      <c r="M376" s="1089"/>
      <c r="N376" s="1089"/>
      <c r="O376" s="1089"/>
      <c r="P376" s="1089"/>
      <c r="Q376" s="1089"/>
      <c r="R376" s="1089"/>
      <c r="S376" s="1089"/>
      <c r="T376" s="1089"/>
      <c r="U376" s="1089"/>
      <c r="V376" s="1089"/>
      <c r="W376" s="1089"/>
      <c r="X376" s="1089"/>
      <c r="Y376" s="1089"/>
      <c r="Z376" s="1089"/>
    </row>
    <row r="377" spans="1:26" ht="14.25" customHeight="1">
      <c r="A377" s="1089"/>
      <c r="B377" s="1089"/>
      <c r="C377" s="1089"/>
      <c r="D377" s="1089"/>
      <c r="E377" s="1089"/>
      <c r="F377" s="1089"/>
      <c r="G377" s="1089"/>
      <c r="H377" s="1089"/>
      <c r="I377" s="1089"/>
      <c r="J377" s="1089"/>
      <c r="K377" s="1089"/>
      <c r="L377" s="1089"/>
      <c r="M377" s="1089"/>
      <c r="N377" s="1089"/>
      <c r="O377" s="1089"/>
      <c r="P377" s="1089"/>
      <c r="Q377" s="1089"/>
      <c r="R377" s="1089"/>
      <c r="S377" s="1089"/>
      <c r="T377" s="1089"/>
      <c r="U377" s="1089"/>
      <c r="V377" s="1089"/>
      <c r="W377" s="1089"/>
      <c r="X377" s="1089"/>
      <c r="Y377" s="1089"/>
      <c r="Z377" s="1089"/>
    </row>
    <row r="378" spans="1:26" ht="14.25" customHeight="1">
      <c r="A378" s="1089"/>
      <c r="B378" s="1089"/>
      <c r="C378" s="1089"/>
      <c r="D378" s="1089"/>
      <c r="E378" s="1089"/>
      <c r="F378" s="1089"/>
      <c r="G378" s="1089"/>
      <c r="H378" s="1089"/>
      <c r="I378" s="1089"/>
      <c r="J378" s="1089"/>
      <c r="K378" s="1089"/>
      <c r="L378" s="1089"/>
      <c r="M378" s="1089"/>
      <c r="N378" s="1089"/>
      <c r="O378" s="1089"/>
      <c r="P378" s="1089"/>
      <c r="Q378" s="1089"/>
      <c r="R378" s="1089"/>
      <c r="S378" s="1089"/>
      <c r="T378" s="1089"/>
      <c r="U378" s="1089"/>
      <c r="V378" s="1089"/>
      <c r="W378" s="1089"/>
      <c r="X378" s="1089"/>
      <c r="Y378" s="1089"/>
      <c r="Z378" s="1089"/>
    </row>
    <row r="379" spans="1:26" ht="14.25" customHeight="1">
      <c r="A379" s="1089"/>
      <c r="B379" s="1089"/>
      <c r="C379" s="1089"/>
      <c r="D379" s="1089"/>
      <c r="E379" s="1089"/>
      <c r="F379" s="1089"/>
      <c r="G379" s="1089"/>
      <c r="H379" s="1089"/>
      <c r="I379" s="1089"/>
      <c r="J379" s="1089"/>
      <c r="K379" s="1089"/>
      <c r="L379" s="1089"/>
      <c r="M379" s="1089"/>
      <c r="N379" s="1089"/>
      <c r="O379" s="1089"/>
      <c r="P379" s="1089"/>
      <c r="Q379" s="1089"/>
      <c r="R379" s="1089"/>
      <c r="S379" s="1089"/>
      <c r="T379" s="1089"/>
      <c r="U379" s="1089"/>
      <c r="V379" s="1089"/>
      <c r="W379" s="1089"/>
      <c r="X379" s="1089"/>
      <c r="Y379" s="1089"/>
      <c r="Z379" s="1089"/>
    </row>
    <row r="380" spans="1:26" ht="14.25" customHeight="1">
      <c r="A380" s="1089"/>
      <c r="B380" s="1089"/>
      <c r="C380" s="1089"/>
      <c r="D380" s="1089"/>
      <c r="E380" s="1089"/>
      <c r="F380" s="1089"/>
      <c r="G380" s="1089"/>
      <c r="H380" s="1089"/>
      <c r="I380" s="1089"/>
      <c r="J380" s="1089"/>
      <c r="K380" s="1089"/>
      <c r="L380" s="1089"/>
      <c r="M380" s="1089"/>
      <c r="N380" s="1089"/>
      <c r="O380" s="1089"/>
      <c r="P380" s="1089"/>
      <c r="Q380" s="1089"/>
      <c r="R380" s="1089"/>
      <c r="S380" s="1089"/>
      <c r="T380" s="1089"/>
      <c r="U380" s="1089"/>
      <c r="V380" s="1089"/>
      <c r="W380" s="1089"/>
      <c r="X380" s="1089"/>
      <c r="Y380" s="1089"/>
      <c r="Z380" s="1089"/>
    </row>
    <row r="381" spans="1:26" ht="14.25" customHeight="1">
      <c r="A381" s="1089"/>
      <c r="B381" s="1089"/>
      <c r="C381" s="1089"/>
      <c r="D381" s="1089"/>
      <c r="E381" s="1089"/>
      <c r="F381" s="1089"/>
      <c r="G381" s="1089"/>
      <c r="H381" s="1089"/>
      <c r="I381" s="1089"/>
      <c r="J381" s="1089"/>
      <c r="K381" s="1089"/>
      <c r="L381" s="1089"/>
      <c r="M381" s="1089"/>
      <c r="N381" s="1089"/>
      <c r="O381" s="1089"/>
      <c r="P381" s="1089"/>
      <c r="Q381" s="1089"/>
      <c r="R381" s="1089"/>
      <c r="S381" s="1089"/>
      <c r="T381" s="1089"/>
      <c r="U381" s="1089"/>
      <c r="V381" s="1089"/>
      <c r="W381" s="1089"/>
      <c r="X381" s="1089"/>
      <c r="Y381" s="1089"/>
      <c r="Z381" s="1089"/>
    </row>
    <row r="382" spans="1:26" ht="14.25" customHeight="1">
      <c r="A382" s="1089"/>
      <c r="B382" s="1089"/>
      <c r="C382" s="1089"/>
      <c r="D382" s="1089"/>
      <c r="E382" s="1089"/>
      <c r="F382" s="1089"/>
      <c r="G382" s="1089"/>
      <c r="H382" s="1089"/>
      <c r="I382" s="1089"/>
      <c r="J382" s="1089"/>
      <c r="K382" s="1089"/>
      <c r="L382" s="1089"/>
      <c r="M382" s="1089"/>
      <c r="N382" s="1089"/>
      <c r="O382" s="1089"/>
      <c r="P382" s="1089"/>
      <c r="Q382" s="1089"/>
      <c r="R382" s="1089"/>
      <c r="S382" s="1089"/>
      <c r="T382" s="1089"/>
      <c r="U382" s="1089"/>
      <c r="V382" s="1089"/>
      <c r="W382" s="1089"/>
      <c r="X382" s="1089"/>
      <c r="Y382" s="1089"/>
      <c r="Z382" s="1089"/>
    </row>
    <row r="383" spans="1:26" ht="14.25" customHeight="1">
      <c r="A383" s="1089"/>
      <c r="B383" s="1089"/>
      <c r="C383" s="1089"/>
      <c r="D383" s="1089"/>
      <c r="E383" s="1089"/>
      <c r="F383" s="1089"/>
      <c r="G383" s="1089"/>
      <c r="H383" s="1089"/>
      <c r="I383" s="1089"/>
      <c r="J383" s="1089"/>
      <c r="K383" s="1089"/>
      <c r="L383" s="1089"/>
      <c r="M383" s="1089"/>
      <c r="N383" s="1089"/>
      <c r="O383" s="1089"/>
      <c r="P383" s="1089"/>
      <c r="Q383" s="1089"/>
      <c r="R383" s="1089"/>
      <c r="S383" s="1089"/>
      <c r="T383" s="1089"/>
      <c r="U383" s="1089"/>
      <c r="V383" s="1089"/>
      <c r="W383" s="1089"/>
      <c r="X383" s="1089"/>
      <c r="Y383" s="1089"/>
      <c r="Z383" s="1089"/>
    </row>
    <row r="384" spans="1:26" ht="14.25" customHeight="1">
      <c r="A384" s="1089"/>
      <c r="B384" s="1089"/>
      <c r="C384" s="1089"/>
      <c r="D384" s="1089"/>
      <c r="E384" s="1089"/>
      <c r="F384" s="1089"/>
      <c r="G384" s="1089"/>
      <c r="H384" s="1089"/>
      <c r="I384" s="1089"/>
      <c r="J384" s="1089"/>
      <c r="K384" s="1089"/>
      <c r="L384" s="1089"/>
      <c r="M384" s="1089"/>
      <c r="N384" s="1089"/>
      <c r="O384" s="1089"/>
      <c r="P384" s="1089"/>
      <c r="Q384" s="1089"/>
      <c r="R384" s="1089"/>
      <c r="S384" s="1089"/>
      <c r="T384" s="1089"/>
      <c r="U384" s="1089"/>
      <c r="V384" s="1089"/>
      <c r="W384" s="1089"/>
      <c r="X384" s="1089"/>
      <c r="Y384" s="1089"/>
      <c r="Z384" s="1089"/>
    </row>
    <row r="385" spans="1:26" ht="14.25" customHeight="1">
      <c r="A385" s="1089"/>
      <c r="B385" s="1089"/>
      <c r="C385" s="1089"/>
      <c r="D385" s="1089"/>
      <c r="E385" s="1089"/>
      <c r="F385" s="1089"/>
      <c r="G385" s="1089"/>
      <c r="H385" s="1089"/>
      <c r="I385" s="1089"/>
      <c r="J385" s="1089"/>
      <c r="K385" s="1089"/>
      <c r="L385" s="1089"/>
      <c r="M385" s="1089"/>
      <c r="N385" s="1089"/>
      <c r="O385" s="1089"/>
      <c r="P385" s="1089"/>
      <c r="Q385" s="1089"/>
      <c r="R385" s="1089"/>
      <c r="S385" s="1089"/>
      <c r="T385" s="1089"/>
      <c r="U385" s="1089"/>
      <c r="V385" s="1089"/>
      <c r="W385" s="1089"/>
      <c r="X385" s="1089"/>
      <c r="Y385" s="1089"/>
      <c r="Z385" s="1089"/>
    </row>
    <row r="386" spans="1:26" ht="14.25" customHeight="1">
      <c r="A386" s="1089"/>
      <c r="B386" s="1089"/>
      <c r="C386" s="1089"/>
      <c r="D386" s="1089"/>
      <c r="E386" s="1089"/>
      <c r="F386" s="1089"/>
      <c r="G386" s="1089"/>
      <c r="H386" s="1089"/>
      <c r="I386" s="1089"/>
      <c r="J386" s="1089"/>
      <c r="K386" s="1089"/>
      <c r="L386" s="1089"/>
      <c r="M386" s="1089"/>
      <c r="N386" s="1089"/>
      <c r="O386" s="1089"/>
      <c r="P386" s="1089"/>
      <c r="Q386" s="1089"/>
      <c r="R386" s="1089"/>
      <c r="S386" s="1089"/>
      <c r="T386" s="1089"/>
      <c r="U386" s="1089"/>
      <c r="V386" s="1089"/>
      <c r="W386" s="1089"/>
      <c r="X386" s="1089"/>
      <c r="Y386" s="1089"/>
      <c r="Z386" s="1089"/>
    </row>
    <row r="387" spans="1:26" ht="14.25" customHeight="1">
      <c r="A387" s="1089"/>
      <c r="B387" s="1089"/>
      <c r="C387" s="1089"/>
      <c r="D387" s="1089"/>
      <c r="E387" s="1089"/>
      <c r="F387" s="1089"/>
      <c r="G387" s="1089"/>
      <c r="H387" s="1089"/>
      <c r="I387" s="1089"/>
      <c r="J387" s="1089"/>
      <c r="K387" s="1089"/>
      <c r="L387" s="1089"/>
      <c r="M387" s="1089"/>
      <c r="N387" s="1089"/>
      <c r="O387" s="1089"/>
      <c r="P387" s="1089"/>
      <c r="Q387" s="1089"/>
      <c r="R387" s="1089"/>
      <c r="S387" s="1089"/>
      <c r="T387" s="1089"/>
      <c r="U387" s="1089"/>
      <c r="V387" s="1089"/>
      <c r="W387" s="1089"/>
      <c r="X387" s="1089"/>
      <c r="Y387" s="1089"/>
      <c r="Z387" s="1089"/>
    </row>
    <row r="388" spans="1:26" ht="14.25" customHeight="1">
      <c r="A388" s="1089"/>
      <c r="B388" s="1089"/>
      <c r="C388" s="1089"/>
      <c r="D388" s="1089"/>
      <c r="E388" s="1089"/>
      <c r="F388" s="1089"/>
      <c r="G388" s="1089"/>
      <c r="H388" s="1089"/>
      <c r="I388" s="1089"/>
      <c r="J388" s="1089"/>
      <c r="K388" s="1089"/>
      <c r="L388" s="1089"/>
      <c r="M388" s="1089"/>
      <c r="N388" s="1089"/>
      <c r="O388" s="1089"/>
      <c r="P388" s="1089"/>
      <c r="Q388" s="1089"/>
      <c r="R388" s="1089"/>
      <c r="S388" s="1089"/>
      <c r="T388" s="1089"/>
      <c r="U388" s="1089"/>
      <c r="V388" s="1089"/>
      <c r="W388" s="1089"/>
      <c r="X388" s="1089"/>
      <c r="Y388" s="1089"/>
      <c r="Z388" s="1089"/>
    </row>
    <row r="389" spans="1:26" ht="14.25" customHeight="1">
      <c r="A389" s="1089"/>
      <c r="B389" s="1089"/>
      <c r="C389" s="1089"/>
      <c r="D389" s="1089"/>
      <c r="E389" s="1089"/>
      <c r="F389" s="1089"/>
      <c r="G389" s="1089"/>
      <c r="H389" s="1089"/>
      <c r="I389" s="1089"/>
      <c r="J389" s="1089"/>
      <c r="K389" s="1089"/>
      <c r="L389" s="1089"/>
      <c r="M389" s="1089"/>
      <c r="N389" s="1089"/>
      <c r="O389" s="1089"/>
      <c r="P389" s="1089"/>
      <c r="Q389" s="1089"/>
      <c r="R389" s="1089"/>
      <c r="S389" s="1089"/>
      <c r="T389" s="1089"/>
      <c r="U389" s="1089"/>
      <c r="V389" s="1089"/>
      <c r="W389" s="1089"/>
      <c r="X389" s="1089"/>
      <c r="Y389" s="1089"/>
      <c r="Z389" s="1089"/>
    </row>
    <row r="390" spans="1:26" ht="14.25" customHeight="1">
      <c r="A390" s="1089"/>
      <c r="B390" s="1089"/>
      <c r="C390" s="1089"/>
      <c r="D390" s="1089"/>
      <c r="E390" s="1089"/>
      <c r="F390" s="1089"/>
      <c r="G390" s="1089"/>
      <c r="H390" s="1089"/>
      <c r="I390" s="1089"/>
      <c r="J390" s="1089"/>
      <c r="K390" s="1089"/>
      <c r="L390" s="1089"/>
      <c r="M390" s="1089"/>
      <c r="N390" s="1089"/>
      <c r="O390" s="1089"/>
      <c r="P390" s="1089"/>
      <c r="Q390" s="1089"/>
      <c r="R390" s="1089"/>
      <c r="S390" s="1089"/>
      <c r="T390" s="1089"/>
      <c r="U390" s="1089"/>
      <c r="V390" s="1089"/>
      <c r="W390" s="1089"/>
      <c r="X390" s="1089"/>
      <c r="Y390" s="1089"/>
      <c r="Z390" s="1089"/>
    </row>
    <row r="391" spans="1:26" ht="14.25" customHeight="1">
      <c r="A391" s="1089"/>
      <c r="B391" s="1089"/>
      <c r="C391" s="1089"/>
      <c r="D391" s="1089"/>
      <c r="E391" s="1089"/>
      <c r="F391" s="1089"/>
      <c r="G391" s="1089"/>
      <c r="H391" s="1089"/>
      <c r="I391" s="1089"/>
      <c r="J391" s="1089"/>
      <c r="K391" s="1089"/>
      <c r="L391" s="1089"/>
      <c r="M391" s="1089"/>
      <c r="N391" s="1089"/>
      <c r="O391" s="1089"/>
      <c r="P391" s="1089"/>
      <c r="Q391" s="1089"/>
      <c r="R391" s="1089"/>
      <c r="S391" s="1089"/>
      <c r="T391" s="1089"/>
      <c r="U391" s="1089"/>
      <c r="V391" s="1089"/>
      <c r="W391" s="1089"/>
      <c r="X391" s="1089"/>
      <c r="Y391" s="1089"/>
      <c r="Z391" s="1089"/>
    </row>
    <row r="392" spans="1:26" ht="14.25" customHeight="1">
      <c r="A392" s="1089"/>
      <c r="B392" s="1089"/>
      <c r="C392" s="1089"/>
      <c r="D392" s="1089"/>
      <c r="E392" s="1089"/>
      <c r="F392" s="1089"/>
      <c r="G392" s="1089"/>
      <c r="H392" s="1089"/>
      <c r="I392" s="1089"/>
      <c r="J392" s="1089"/>
      <c r="K392" s="1089"/>
      <c r="L392" s="1089"/>
      <c r="M392" s="1089"/>
      <c r="N392" s="1089"/>
      <c r="O392" s="1089"/>
      <c r="P392" s="1089"/>
      <c r="Q392" s="1089"/>
      <c r="R392" s="1089"/>
      <c r="S392" s="1089"/>
      <c r="T392" s="1089"/>
      <c r="U392" s="1089"/>
      <c r="V392" s="1089"/>
      <c r="W392" s="1089"/>
      <c r="X392" s="1089"/>
      <c r="Y392" s="1089"/>
      <c r="Z392" s="1089"/>
    </row>
    <row r="393" spans="1:26" ht="14.25" customHeight="1">
      <c r="A393" s="1089"/>
      <c r="B393" s="1089"/>
      <c r="C393" s="1089"/>
      <c r="D393" s="1089"/>
      <c r="E393" s="1089"/>
      <c r="F393" s="1089"/>
      <c r="G393" s="1089"/>
      <c r="H393" s="1089"/>
      <c r="I393" s="1089"/>
      <c r="J393" s="1089"/>
      <c r="K393" s="1089"/>
      <c r="L393" s="1089"/>
      <c r="M393" s="1089"/>
      <c r="N393" s="1089"/>
      <c r="O393" s="1089"/>
      <c r="P393" s="1089"/>
      <c r="Q393" s="1089"/>
      <c r="R393" s="1089"/>
      <c r="S393" s="1089"/>
      <c r="T393" s="1089"/>
      <c r="U393" s="1089"/>
      <c r="V393" s="1089"/>
      <c r="W393" s="1089"/>
      <c r="X393" s="1089"/>
      <c r="Y393" s="1089"/>
      <c r="Z393" s="1089"/>
    </row>
    <row r="394" spans="1:26" ht="14.25" customHeight="1">
      <c r="A394" s="1089"/>
      <c r="B394" s="1089"/>
      <c r="C394" s="1089"/>
      <c r="D394" s="1089"/>
      <c r="E394" s="1089"/>
      <c r="F394" s="1089"/>
      <c r="G394" s="1089"/>
      <c r="H394" s="1089"/>
      <c r="I394" s="1089"/>
      <c r="J394" s="1089"/>
      <c r="K394" s="1089"/>
      <c r="L394" s="1089"/>
      <c r="M394" s="1089"/>
      <c r="N394" s="1089"/>
      <c r="O394" s="1089"/>
      <c r="P394" s="1089"/>
      <c r="Q394" s="1089"/>
      <c r="R394" s="1089"/>
      <c r="S394" s="1089"/>
      <c r="T394" s="1089"/>
      <c r="U394" s="1089"/>
      <c r="V394" s="1089"/>
      <c r="W394" s="1089"/>
      <c r="X394" s="1089"/>
      <c r="Y394" s="1089"/>
      <c r="Z394" s="1089"/>
    </row>
    <row r="395" spans="1:26" ht="14.25" customHeight="1">
      <c r="A395" s="1089"/>
      <c r="B395" s="1089"/>
      <c r="C395" s="1089"/>
      <c r="D395" s="1089"/>
      <c r="E395" s="1089"/>
      <c r="F395" s="1089"/>
      <c r="G395" s="1089"/>
      <c r="H395" s="1089"/>
      <c r="I395" s="1089"/>
      <c r="J395" s="1089"/>
      <c r="K395" s="1089"/>
      <c r="L395" s="1089"/>
      <c r="M395" s="1089"/>
      <c r="N395" s="1089"/>
      <c r="O395" s="1089"/>
      <c r="P395" s="1089"/>
      <c r="Q395" s="1089"/>
      <c r="R395" s="1089"/>
      <c r="S395" s="1089"/>
      <c r="T395" s="1089"/>
      <c r="U395" s="1089"/>
      <c r="V395" s="1089"/>
      <c r="W395" s="1089"/>
      <c r="X395" s="1089"/>
      <c r="Y395" s="1089"/>
      <c r="Z395" s="1089"/>
    </row>
    <row r="396" spans="1:26" ht="14.25" customHeight="1">
      <c r="A396" s="1089"/>
      <c r="B396" s="1089"/>
      <c r="C396" s="1089"/>
      <c r="D396" s="1089"/>
      <c r="E396" s="1089"/>
      <c r="F396" s="1089"/>
      <c r="G396" s="1089"/>
      <c r="H396" s="1089"/>
      <c r="I396" s="1089"/>
      <c r="J396" s="1089"/>
      <c r="K396" s="1089"/>
      <c r="L396" s="1089"/>
      <c r="M396" s="1089"/>
      <c r="N396" s="1089"/>
      <c r="O396" s="1089"/>
      <c r="P396" s="1089"/>
      <c r="Q396" s="1089"/>
      <c r="R396" s="1089"/>
      <c r="S396" s="1089"/>
      <c r="T396" s="1089"/>
      <c r="U396" s="1089"/>
      <c r="V396" s="1089"/>
      <c r="W396" s="1089"/>
      <c r="X396" s="1089"/>
      <c r="Y396" s="1089"/>
      <c r="Z396" s="1089"/>
    </row>
    <row r="397" spans="1:26" ht="14.25" customHeight="1">
      <c r="A397" s="1089"/>
      <c r="B397" s="1089"/>
      <c r="C397" s="1089"/>
      <c r="D397" s="1089"/>
      <c r="E397" s="1089"/>
      <c r="F397" s="1089"/>
      <c r="G397" s="1089"/>
      <c r="H397" s="1089"/>
      <c r="I397" s="1089"/>
      <c r="J397" s="1089"/>
      <c r="K397" s="1089"/>
      <c r="L397" s="1089"/>
      <c r="M397" s="1089"/>
      <c r="N397" s="1089"/>
      <c r="O397" s="1089"/>
      <c r="P397" s="1089"/>
      <c r="Q397" s="1089"/>
      <c r="R397" s="1089"/>
      <c r="S397" s="1089"/>
      <c r="T397" s="1089"/>
      <c r="U397" s="1089"/>
      <c r="V397" s="1089"/>
      <c r="W397" s="1089"/>
      <c r="X397" s="1089"/>
      <c r="Y397" s="1089"/>
      <c r="Z397" s="1089"/>
    </row>
    <row r="398" spans="1:26" ht="14.25" customHeight="1">
      <c r="A398" s="1089"/>
      <c r="B398" s="1089"/>
      <c r="C398" s="1089"/>
      <c r="D398" s="1089"/>
      <c r="E398" s="1089"/>
      <c r="F398" s="1089"/>
      <c r="G398" s="1089"/>
      <c r="H398" s="1089"/>
      <c r="I398" s="1089"/>
      <c r="J398" s="1089"/>
      <c r="K398" s="1089"/>
      <c r="L398" s="1089"/>
      <c r="M398" s="1089"/>
      <c r="N398" s="1089"/>
      <c r="O398" s="1089"/>
      <c r="P398" s="1089"/>
      <c r="Q398" s="1089"/>
      <c r="R398" s="1089"/>
      <c r="S398" s="1089"/>
      <c r="T398" s="1089"/>
      <c r="U398" s="1089"/>
      <c r="V398" s="1089"/>
      <c r="W398" s="1089"/>
      <c r="X398" s="1089"/>
      <c r="Y398" s="1089"/>
      <c r="Z398" s="1089"/>
    </row>
    <row r="399" spans="1:26" ht="14.25" customHeight="1">
      <c r="A399" s="1089"/>
      <c r="B399" s="1089"/>
      <c r="C399" s="1089"/>
      <c r="D399" s="1089"/>
      <c r="E399" s="1089"/>
      <c r="F399" s="1089"/>
      <c r="G399" s="1089"/>
      <c r="H399" s="1089"/>
      <c r="I399" s="1089"/>
      <c r="J399" s="1089"/>
      <c r="K399" s="1089"/>
      <c r="L399" s="1089"/>
      <c r="M399" s="1089"/>
      <c r="N399" s="1089"/>
      <c r="O399" s="1089"/>
      <c r="P399" s="1089"/>
      <c r="Q399" s="1089"/>
      <c r="R399" s="1089"/>
      <c r="S399" s="1089"/>
      <c r="T399" s="1089"/>
      <c r="U399" s="1089"/>
      <c r="V399" s="1089"/>
      <c r="W399" s="1089"/>
      <c r="X399" s="1089"/>
      <c r="Y399" s="1089"/>
      <c r="Z399" s="1089"/>
    </row>
    <row r="400" spans="1:26" ht="14.25" customHeight="1">
      <c r="A400" s="1089"/>
      <c r="B400" s="1089"/>
      <c r="C400" s="1089"/>
      <c r="D400" s="1089"/>
      <c r="E400" s="1089"/>
      <c r="F400" s="1089"/>
      <c r="G400" s="1089"/>
      <c r="H400" s="1089"/>
      <c r="I400" s="1089"/>
      <c r="J400" s="1089"/>
      <c r="K400" s="1089"/>
      <c r="L400" s="1089"/>
      <c r="M400" s="1089"/>
      <c r="N400" s="1089"/>
      <c r="O400" s="1089"/>
      <c r="P400" s="1089"/>
      <c r="Q400" s="1089"/>
      <c r="R400" s="1089"/>
      <c r="S400" s="1089"/>
      <c r="T400" s="1089"/>
      <c r="U400" s="1089"/>
      <c r="V400" s="1089"/>
      <c r="W400" s="1089"/>
      <c r="X400" s="1089"/>
      <c r="Y400" s="1089"/>
      <c r="Z400" s="1089"/>
    </row>
    <row r="401" spans="1:26" ht="14.25" customHeight="1">
      <c r="A401" s="1089"/>
      <c r="B401" s="1089"/>
      <c r="C401" s="1089"/>
      <c r="D401" s="1089"/>
      <c r="E401" s="1089"/>
      <c r="F401" s="1089"/>
      <c r="G401" s="1089"/>
      <c r="H401" s="1089"/>
      <c r="I401" s="1089"/>
      <c r="J401" s="1089"/>
      <c r="K401" s="1089"/>
      <c r="L401" s="1089"/>
      <c r="M401" s="1089"/>
      <c r="N401" s="1089"/>
      <c r="O401" s="1089"/>
      <c r="P401" s="1089"/>
      <c r="Q401" s="1089"/>
      <c r="R401" s="1089"/>
      <c r="S401" s="1089"/>
      <c r="T401" s="1089"/>
      <c r="U401" s="1089"/>
      <c r="V401" s="1089"/>
      <c r="W401" s="1089"/>
      <c r="X401" s="1089"/>
      <c r="Y401" s="1089"/>
      <c r="Z401" s="1089"/>
    </row>
    <row r="402" spans="1:26" ht="14.25" customHeight="1">
      <c r="A402" s="1089"/>
      <c r="B402" s="1089"/>
      <c r="C402" s="1089"/>
      <c r="D402" s="1089"/>
      <c r="E402" s="1089"/>
      <c r="F402" s="1089"/>
      <c r="G402" s="1089"/>
      <c r="H402" s="1089"/>
      <c r="I402" s="1089"/>
      <c r="J402" s="1089"/>
      <c r="K402" s="1089"/>
      <c r="L402" s="1089"/>
      <c r="M402" s="1089"/>
      <c r="N402" s="1089"/>
      <c r="O402" s="1089"/>
      <c r="P402" s="1089"/>
      <c r="Q402" s="1089"/>
      <c r="R402" s="1089"/>
      <c r="S402" s="1089"/>
      <c r="T402" s="1089"/>
      <c r="U402" s="1089"/>
      <c r="V402" s="1089"/>
      <c r="W402" s="1089"/>
      <c r="X402" s="1089"/>
      <c r="Y402" s="1089"/>
      <c r="Z402" s="1089"/>
    </row>
    <row r="403" spans="1:26" ht="14.25" customHeight="1">
      <c r="A403" s="1089"/>
      <c r="B403" s="1089"/>
      <c r="C403" s="1089"/>
      <c r="D403" s="1089"/>
      <c r="E403" s="1089"/>
      <c r="F403" s="1089"/>
      <c r="G403" s="1089"/>
      <c r="H403" s="1089"/>
      <c r="I403" s="1089"/>
      <c r="J403" s="1089"/>
      <c r="K403" s="1089"/>
      <c r="L403" s="1089"/>
      <c r="M403" s="1089"/>
      <c r="N403" s="1089"/>
      <c r="O403" s="1089"/>
      <c r="P403" s="1089"/>
      <c r="Q403" s="1089"/>
      <c r="R403" s="1089"/>
      <c r="S403" s="1089"/>
      <c r="T403" s="1089"/>
      <c r="U403" s="1089"/>
      <c r="V403" s="1089"/>
      <c r="W403" s="1089"/>
      <c r="X403" s="1089"/>
      <c r="Y403" s="1089"/>
      <c r="Z403" s="1089"/>
    </row>
    <row r="404" spans="1:26" ht="14.25" customHeight="1">
      <c r="A404" s="1089"/>
      <c r="B404" s="1089"/>
      <c r="C404" s="1089"/>
      <c r="D404" s="1089"/>
      <c r="E404" s="1089"/>
      <c r="F404" s="1089"/>
      <c r="G404" s="1089"/>
      <c r="H404" s="1089"/>
      <c r="I404" s="1089"/>
      <c r="J404" s="1089"/>
      <c r="K404" s="1089"/>
      <c r="L404" s="1089"/>
      <c r="M404" s="1089"/>
      <c r="N404" s="1089"/>
      <c r="O404" s="1089"/>
      <c r="P404" s="1089"/>
      <c r="Q404" s="1089"/>
      <c r="R404" s="1089"/>
      <c r="S404" s="1089"/>
      <c r="T404" s="1089"/>
      <c r="U404" s="1089"/>
      <c r="V404" s="1089"/>
      <c r="W404" s="1089"/>
      <c r="X404" s="1089"/>
      <c r="Y404" s="1089"/>
      <c r="Z404" s="1089"/>
    </row>
    <row r="405" spans="1:26" ht="14.25" customHeight="1">
      <c r="A405" s="1089"/>
      <c r="B405" s="1089"/>
      <c r="C405" s="1089"/>
      <c r="D405" s="1089"/>
      <c r="E405" s="1089"/>
      <c r="F405" s="1089"/>
      <c r="G405" s="1089"/>
      <c r="H405" s="1089"/>
      <c r="I405" s="1089"/>
      <c r="J405" s="1089"/>
      <c r="K405" s="1089"/>
      <c r="L405" s="1089"/>
      <c r="M405" s="1089"/>
      <c r="N405" s="1089"/>
      <c r="O405" s="1089"/>
      <c r="P405" s="1089"/>
      <c r="Q405" s="1089"/>
      <c r="R405" s="1089"/>
      <c r="S405" s="1089"/>
      <c r="T405" s="1089"/>
      <c r="U405" s="1089"/>
      <c r="V405" s="1089"/>
      <c r="W405" s="1089"/>
      <c r="X405" s="1089"/>
      <c r="Y405" s="1089"/>
      <c r="Z405" s="1089"/>
    </row>
    <row r="406" spans="1:26" ht="14.25" customHeight="1">
      <c r="A406" s="1089"/>
      <c r="B406" s="1089"/>
      <c r="C406" s="1089"/>
      <c r="D406" s="1089"/>
      <c r="E406" s="1089"/>
      <c r="F406" s="1089"/>
      <c r="G406" s="1089"/>
      <c r="H406" s="1089"/>
      <c r="I406" s="1089"/>
      <c r="J406" s="1089"/>
      <c r="K406" s="1089"/>
      <c r="L406" s="1089"/>
      <c r="M406" s="1089"/>
      <c r="N406" s="1089"/>
      <c r="O406" s="1089"/>
      <c r="P406" s="1089"/>
      <c r="Q406" s="1089"/>
      <c r="R406" s="1089"/>
      <c r="S406" s="1089"/>
      <c r="T406" s="1089"/>
      <c r="U406" s="1089"/>
      <c r="V406" s="1089"/>
      <c r="W406" s="1089"/>
      <c r="X406" s="1089"/>
      <c r="Y406" s="1089"/>
      <c r="Z406" s="1089"/>
    </row>
    <row r="407" spans="1:26" ht="14.25" customHeight="1">
      <c r="A407" s="1089"/>
      <c r="B407" s="1089"/>
      <c r="C407" s="1089"/>
      <c r="D407" s="1089"/>
      <c r="E407" s="1089"/>
      <c r="F407" s="1089"/>
      <c r="G407" s="1089"/>
      <c r="H407" s="1089"/>
      <c r="I407" s="1089"/>
      <c r="J407" s="1089"/>
      <c r="K407" s="1089"/>
      <c r="L407" s="1089"/>
      <c r="M407" s="1089"/>
      <c r="N407" s="1089"/>
      <c r="O407" s="1089"/>
      <c r="P407" s="1089"/>
      <c r="Q407" s="1089"/>
      <c r="R407" s="1089"/>
      <c r="S407" s="1089"/>
      <c r="T407" s="1089"/>
      <c r="U407" s="1089"/>
      <c r="V407" s="1089"/>
      <c r="W407" s="1089"/>
      <c r="X407" s="1089"/>
      <c r="Y407" s="1089"/>
      <c r="Z407" s="1089"/>
    </row>
    <row r="408" spans="1:26" ht="14.25" customHeight="1">
      <c r="A408" s="1089"/>
      <c r="B408" s="1089"/>
      <c r="C408" s="1089"/>
      <c r="D408" s="1089"/>
      <c r="E408" s="1089"/>
      <c r="F408" s="1089"/>
      <c r="G408" s="1089"/>
      <c r="H408" s="1089"/>
      <c r="I408" s="1089"/>
      <c r="J408" s="1089"/>
      <c r="K408" s="1089"/>
      <c r="L408" s="1089"/>
      <c r="M408" s="1089"/>
      <c r="N408" s="1089"/>
      <c r="O408" s="1089"/>
      <c r="P408" s="1089"/>
      <c r="Q408" s="1089"/>
      <c r="R408" s="1089"/>
      <c r="S408" s="1089"/>
      <c r="T408" s="1089"/>
      <c r="U408" s="1089"/>
      <c r="V408" s="1089"/>
      <c r="W408" s="1089"/>
      <c r="X408" s="1089"/>
      <c r="Y408" s="1089"/>
      <c r="Z408" s="1089"/>
    </row>
    <row r="409" spans="1:26" ht="14.25" customHeight="1">
      <c r="A409" s="1089"/>
      <c r="B409" s="1089"/>
      <c r="C409" s="1089"/>
      <c r="D409" s="1089"/>
      <c r="E409" s="1089"/>
      <c r="F409" s="1089"/>
      <c r="G409" s="1089"/>
      <c r="H409" s="1089"/>
      <c r="I409" s="1089"/>
      <c r="J409" s="1089"/>
      <c r="K409" s="1089"/>
      <c r="L409" s="1089"/>
      <c r="M409" s="1089"/>
      <c r="N409" s="1089"/>
      <c r="O409" s="1089"/>
      <c r="P409" s="1089"/>
      <c r="Q409" s="1089"/>
      <c r="R409" s="1089"/>
      <c r="S409" s="1089"/>
      <c r="T409" s="1089"/>
      <c r="U409" s="1089"/>
      <c r="V409" s="1089"/>
      <c r="W409" s="1089"/>
      <c r="X409" s="1089"/>
      <c r="Y409" s="1089"/>
      <c r="Z409" s="1089"/>
    </row>
    <row r="410" spans="1:26" ht="14.25" customHeight="1">
      <c r="A410" s="1089"/>
      <c r="B410" s="1089"/>
      <c r="C410" s="1089"/>
      <c r="D410" s="1089"/>
      <c r="E410" s="1089"/>
      <c r="F410" s="1089"/>
      <c r="G410" s="1089"/>
      <c r="H410" s="1089"/>
      <c r="I410" s="1089"/>
      <c r="J410" s="1089"/>
      <c r="K410" s="1089"/>
      <c r="L410" s="1089"/>
      <c r="M410" s="1089"/>
      <c r="N410" s="1089"/>
      <c r="O410" s="1089"/>
      <c r="P410" s="1089"/>
      <c r="Q410" s="1089"/>
      <c r="R410" s="1089"/>
      <c r="S410" s="1089"/>
      <c r="T410" s="1089"/>
      <c r="U410" s="1089"/>
      <c r="V410" s="1089"/>
      <c r="W410" s="1089"/>
      <c r="X410" s="1089"/>
      <c r="Y410" s="1089"/>
      <c r="Z410" s="1089"/>
    </row>
    <row r="411" spans="1:26" ht="14.25" customHeight="1">
      <c r="A411" s="1089"/>
      <c r="B411" s="1089"/>
      <c r="C411" s="1089"/>
      <c r="D411" s="1089"/>
      <c r="E411" s="1089"/>
      <c r="F411" s="1089"/>
      <c r="G411" s="1089"/>
      <c r="H411" s="1089"/>
      <c r="I411" s="1089"/>
      <c r="J411" s="1089"/>
      <c r="K411" s="1089"/>
      <c r="L411" s="1089"/>
      <c r="M411" s="1089"/>
      <c r="N411" s="1089"/>
      <c r="O411" s="1089"/>
      <c r="P411" s="1089"/>
      <c r="Q411" s="1089"/>
      <c r="R411" s="1089"/>
      <c r="S411" s="1089"/>
      <c r="T411" s="1089"/>
      <c r="U411" s="1089"/>
      <c r="V411" s="1089"/>
      <c r="W411" s="1089"/>
      <c r="X411" s="1089"/>
      <c r="Y411" s="1089"/>
      <c r="Z411" s="1089"/>
    </row>
    <row r="412" spans="1:26" ht="14.25" customHeight="1">
      <c r="A412" s="1089"/>
      <c r="B412" s="1089"/>
      <c r="C412" s="1089"/>
      <c r="D412" s="1089"/>
      <c r="E412" s="1089"/>
      <c r="F412" s="1089"/>
      <c r="G412" s="1089"/>
      <c r="H412" s="1089"/>
      <c r="I412" s="1089"/>
      <c r="J412" s="1089"/>
      <c r="K412" s="1089"/>
      <c r="L412" s="1089"/>
      <c r="M412" s="1089"/>
      <c r="N412" s="1089"/>
      <c r="O412" s="1089"/>
      <c r="P412" s="1089"/>
      <c r="Q412" s="1089"/>
      <c r="R412" s="1089"/>
      <c r="S412" s="1089"/>
      <c r="T412" s="1089"/>
      <c r="U412" s="1089"/>
      <c r="V412" s="1089"/>
      <c r="W412" s="1089"/>
      <c r="X412" s="1089"/>
      <c r="Y412" s="1089"/>
      <c r="Z412" s="1089"/>
    </row>
    <row r="413" spans="1:26" ht="14.25" customHeight="1">
      <c r="A413" s="1089"/>
      <c r="B413" s="1089"/>
      <c r="C413" s="1089"/>
      <c r="D413" s="1089"/>
      <c r="E413" s="1089"/>
      <c r="F413" s="1089"/>
      <c r="G413" s="1089"/>
      <c r="H413" s="1089"/>
      <c r="I413" s="1089"/>
      <c r="J413" s="1089"/>
      <c r="K413" s="1089"/>
      <c r="L413" s="1089"/>
      <c r="M413" s="1089"/>
      <c r="N413" s="1089"/>
      <c r="O413" s="1089"/>
      <c r="P413" s="1089"/>
      <c r="Q413" s="1089"/>
      <c r="R413" s="1089"/>
      <c r="S413" s="1089"/>
      <c r="T413" s="1089"/>
      <c r="U413" s="1089"/>
      <c r="V413" s="1089"/>
      <c r="W413" s="1089"/>
      <c r="X413" s="1089"/>
      <c r="Y413" s="1089"/>
      <c r="Z413" s="1089"/>
    </row>
    <row r="414" spans="1:26" ht="14.25" customHeight="1">
      <c r="A414" s="1089"/>
      <c r="B414" s="1089"/>
      <c r="C414" s="1089"/>
      <c r="D414" s="1089"/>
      <c r="E414" s="1089"/>
      <c r="F414" s="1089"/>
      <c r="G414" s="1089"/>
      <c r="H414" s="1089"/>
      <c r="I414" s="1089"/>
      <c r="J414" s="1089"/>
      <c r="K414" s="1089"/>
      <c r="L414" s="1089"/>
      <c r="M414" s="1089"/>
      <c r="N414" s="1089"/>
      <c r="O414" s="1089"/>
      <c r="P414" s="1089"/>
      <c r="Q414" s="1089"/>
      <c r="R414" s="1089"/>
      <c r="S414" s="1089"/>
      <c r="T414" s="1089"/>
      <c r="U414" s="1089"/>
      <c r="V414" s="1089"/>
      <c r="W414" s="1089"/>
      <c r="X414" s="1089"/>
      <c r="Y414" s="1089"/>
      <c r="Z414" s="1089"/>
    </row>
    <row r="415" spans="1:26" ht="14.25" customHeight="1">
      <c r="A415" s="1089"/>
      <c r="B415" s="1089"/>
      <c r="C415" s="1089"/>
      <c r="D415" s="1089"/>
      <c r="E415" s="1089"/>
      <c r="F415" s="1089"/>
      <c r="G415" s="1089"/>
      <c r="H415" s="1089"/>
      <c r="I415" s="1089"/>
      <c r="J415" s="1089"/>
      <c r="K415" s="1089"/>
      <c r="L415" s="1089"/>
      <c r="M415" s="1089"/>
      <c r="N415" s="1089"/>
      <c r="O415" s="1089"/>
      <c r="P415" s="1089"/>
      <c r="Q415" s="1089"/>
      <c r="R415" s="1089"/>
      <c r="S415" s="1089"/>
      <c r="T415" s="1089"/>
      <c r="U415" s="1089"/>
      <c r="V415" s="1089"/>
      <c r="W415" s="1089"/>
      <c r="X415" s="1089"/>
      <c r="Y415" s="1089"/>
      <c r="Z415" s="1089"/>
    </row>
    <row r="416" spans="1:26" ht="14.25" customHeight="1">
      <c r="A416" s="1089"/>
      <c r="B416" s="1089"/>
      <c r="C416" s="1089"/>
      <c r="D416" s="1089"/>
      <c r="E416" s="1089"/>
      <c r="F416" s="1089"/>
      <c r="G416" s="1089"/>
      <c r="H416" s="1089"/>
      <c r="I416" s="1089"/>
      <c r="J416" s="1089"/>
      <c r="K416" s="1089"/>
      <c r="L416" s="1089"/>
      <c r="M416" s="1089"/>
      <c r="N416" s="1089"/>
      <c r="O416" s="1089"/>
      <c r="P416" s="1089"/>
      <c r="Q416" s="1089"/>
      <c r="R416" s="1089"/>
      <c r="S416" s="1089"/>
      <c r="T416" s="1089"/>
      <c r="U416" s="1089"/>
      <c r="V416" s="1089"/>
      <c r="W416" s="1089"/>
      <c r="X416" s="1089"/>
      <c r="Y416" s="1089"/>
      <c r="Z416" s="1089"/>
    </row>
    <row r="417" spans="1:26" ht="14.25" customHeight="1">
      <c r="A417" s="1089"/>
      <c r="B417" s="1089"/>
      <c r="C417" s="1089"/>
      <c r="D417" s="1089"/>
      <c r="E417" s="1089"/>
      <c r="F417" s="1089"/>
      <c r="G417" s="1089"/>
      <c r="H417" s="1089"/>
      <c r="I417" s="1089"/>
      <c r="J417" s="1089"/>
      <c r="K417" s="1089"/>
      <c r="L417" s="1089"/>
      <c r="M417" s="1089"/>
      <c r="N417" s="1089"/>
      <c r="O417" s="1089"/>
      <c r="P417" s="1089"/>
      <c r="Q417" s="1089"/>
      <c r="R417" s="1089"/>
      <c r="S417" s="1089"/>
      <c r="T417" s="1089"/>
      <c r="U417" s="1089"/>
      <c r="V417" s="1089"/>
      <c r="W417" s="1089"/>
      <c r="X417" s="1089"/>
      <c r="Y417" s="1089"/>
      <c r="Z417" s="1089"/>
    </row>
    <row r="418" spans="1:26" ht="14.25" customHeight="1">
      <c r="A418" s="1089"/>
      <c r="B418" s="1089"/>
      <c r="C418" s="1089"/>
      <c r="D418" s="1089"/>
      <c r="E418" s="1089"/>
      <c r="F418" s="1089"/>
      <c r="G418" s="1089"/>
      <c r="H418" s="1089"/>
      <c r="I418" s="1089"/>
      <c r="J418" s="1089"/>
      <c r="K418" s="1089"/>
      <c r="L418" s="1089"/>
      <c r="M418" s="1089"/>
      <c r="N418" s="1089"/>
      <c r="O418" s="1089"/>
      <c r="P418" s="1089"/>
      <c r="Q418" s="1089"/>
      <c r="R418" s="1089"/>
      <c r="S418" s="1089"/>
      <c r="T418" s="1089"/>
      <c r="U418" s="1089"/>
      <c r="V418" s="1089"/>
      <c r="W418" s="1089"/>
      <c r="X418" s="1089"/>
      <c r="Y418" s="1089"/>
      <c r="Z418" s="1089"/>
    </row>
    <row r="419" spans="1:26" ht="14.25" customHeight="1">
      <c r="A419" s="1089"/>
      <c r="B419" s="1089"/>
      <c r="C419" s="1089"/>
      <c r="D419" s="1089"/>
      <c r="E419" s="1089"/>
      <c r="F419" s="1089"/>
      <c r="G419" s="1089"/>
      <c r="H419" s="1089"/>
      <c r="I419" s="1089"/>
      <c r="J419" s="1089"/>
      <c r="K419" s="1089"/>
      <c r="L419" s="1089"/>
      <c r="M419" s="1089"/>
      <c r="N419" s="1089"/>
      <c r="O419" s="1089"/>
      <c r="P419" s="1089"/>
      <c r="Q419" s="1089"/>
      <c r="R419" s="1089"/>
      <c r="S419" s="1089"/>
      <c r="T419" s="1089"/>
      <c r="U419" s="1089"/>
      <c r="V419" s="1089"/>
      <c r="W419" s="1089"/>
      <c r="X419" s="1089"/>
      <c r="Y419" s="1089"/>
      <c r="Z419" s="1089"/>
    </row>
    <row r="420" spans="1:26" ht="14.25" customHeight="1">
      <c r="A420" s="1089"/>
      <c r="B420" s="1089"/>
      <c r="C420" s="1089"/>
      <c r="D420" s="1089"/>
      <c r="E420" s="1089"/>
      <c r="F420" s="1089"/>
      <c r="G420" s="1089"/>
      <c r="H420" s="1089"/>
      <c r="I420" s="1089"/>
      <c r="J420" s="1089"/>
      <c r="K420" s="1089"/>
      <c r="L420" s="1089"/>
      <c r="M420" s="1089"/>
      <c r="N420" s="1089"/>
      <c r="O420" s="1089"/>
      <c r="P420" s="1089"/>
      <c r="Q420" s="1089"/>
      <c r="R420" s="1089"/>
      <c r="S420" s="1089"/>
      <c r="T420" s="1089"/>
      <c r="U420" s="1089"/>
      <c r="V420" s="1089"/>
      <c r="W420" s="1089"/>
      <c r="X420" s="1089"/>
      <c r="Y420" s="1089"/>
      <c r="Z420" s="1089"/>
    </row>
    <row r="421" spans="1:26" ht="14.25" customHeight="1">
      <c r="A421" s="1089"/>
      <c r="B421" s="1089"/>
      <c r="C421" s="1089"/>
      <c r="D421" s="1089"/>
      <c r="E421" s="1089"/>
      <c r="F421" s="1089"/>
      <c r="G421" s="1089"/>
      <c r="H421" s="1089"/>
      <c r="I421" s="1089"/>
      <c r="J421" s="1089"/>
      <c r="K421" s="1089"/>
      <c r="L421" s="1089"/>
      <c r="M421" s="1089"/>
      <c r="N421" s="1089"/>
      <c r="O421" s="1089"/>
      <c r="P421" s="1089"/>
      <c r="Q421" s="1089"/>
      <c r="R421" s="1089"/>
      <c r="S421" s="1089"/>
      <c r="T421" s="1089"/>
      <c r="U421" s="1089"/>
      <c r="V421" s="1089"/>
      <c r="W421" s="1089"/>
      <c r="X421" s="1089"/>
      <c r="Y421" s="1089"/>
      <c r="Z421" s="1089"/>
    </row>
    <row r="422" spans="1:26" ht="14.25" customHeight="1">
      <c r="A422" s="1089"/>
      <c r="B422" s="1089"/>
      <c r="C422" s="1089"/>
      <c r="D422" s="1089"/>
      <c r="E422" s="1089"/>
      <c r="F422" s="1089"/>
      <c r="G422" s="1089"/>
      <c r="H422" s="1089"/>
      <c r="I422" s="1089"/>
      <c r="J422" s="1089"/>
      <c r="K422" s="1089"/>
      <c r="L422" s="1089"/>
      <c r="M422" s="1089"/>
      <c r="N422" s="1089"/>
      <c r="O422" s="1089"/>
      <c r="P422" s="1089"/>
      <c r="Q422" s="1089"/>
      <c r="R422" s="1089"/>
      <c r="S422" s="1089"/>
      <c r="T422" s="1089"/>
      <c r="U422" s="1089"/>
      <c r="V422" s="1089"/>
      <c r="W422" s="1089"/>
      <c r="X422" s="1089"/>
      <c r="Y422" s="1089"/>
      <c r="Z422" s="1089"/>
    </row>
    <row r="423" spans="1:26" ht="14.25" customHeight="1">
      <c r="A423" s="1089"/>
      <c r="B423" s="1089"/>
      <c r="C423" s="1089"/>
      <c r="D423" s="1089"/>
      <c r="E423" s="1089"/>
      <c r="F423" s="1089"/>
      <c r="G423" s="1089"/>
      <c r="H423" s="1089"/>
      <c r="I423" s="1089"/>
      <c r="J423" s="1089"/>
      <c r="K423" s="1089"/>
      <c r="L423" s="1089"/>
      <c r="M423" s="1089"/>
      <c r="N423" s="1089"/>
      <c r="O423" s="1089"/>
      <c r="P423" s="1089"/>
      <c r="Q423" s="1089"/>
      <c r="R423" s="1089"/>
      <c r="S423" s="1089"/>
      <c r="T423" s="1089"/>
      <c r="U423" s="1089"/>
      <c r="V423" s="1089"/>
      <c r="W423" s="1089"/>
      <c r="X423" s="1089"/>
      <c r="Y423" s="1089"/>
      <c r="Z423" s="1089"/>
    </row>
    <row r="424" spans="1:26" ht="14.25" customHeight="1">
      <c r="A424" s="1089"/>
      <c r="B424" s="1089"/>
      <c r="C424" s="1089"/>
      <c r="D424" s="1089"/>
      <c r="E424" s="1089"/>
      <c r="F424" s="1089"/>
      <c r="G424" s="1089"/>
      <c r="H424" s="1089"/>
      <c r="I424" s="1089"/>
      <c r="J424" s="1089"/>
      <c r="K424" s="1089"/>
      <c r="L424" s="1089"/>
      <c r="M424" s="1089"/>
      <c r="N424" s="1089"/>
      <c r="O424" s="1089"/>
      <c r="P424" s="1089"/>
      <c r="Q424" s="1089"/>
      <c r="R424" s="1089"/>
      <c r="S424" s="1089"/>
      <c r="T424" s="1089"/>
      <c r="U424" s="1089"/>
      <c r="V424" s="1089"/>
      <c r="W424" s="1089"/>
      <c r="X424" s="1089"/>
      <c r="Y424" s="1089"/>
      <c r="Z424" s="1089"/>
    </row>
    <row r="425" spans="1:26" ht="14.25" customHeight="1">
      <c r="A425" s="1089"/>
      <c r="B425" s="1089"/>
      <c r="C425" s="1089"/>
      <c r="D425" s="1089"/>
      <c r="E425" s="1089"/>
      <c r="F425" s="1089"/>
      <c r="G425" s="1089"/>
      <c r="H425" s="1089"/>
      <c r="I425" s="1089"/>
      <c r="J425" s="1089"/>
      <c r="K425" s="1089"/>
      <c r="L425" s="1089"/>
      <c r="M425" s="1089"/>
      <c r="N425" s="1089"/>
      <c r="O425" s="1089"/>
      <c r="P425" s="1089"/>
      <c r="Q425" s="1089"/>
      <c r="R425" s="1089"/>
      <c r="S425" s="1089"/>
      <c r="T425" s="1089"/>
      <c r="U425" s="1089"/>
      <c r="V425" s="1089"/>
      <c r="W425" s="1089"/>
      <c r="X425" s="1089"/>
      <c r="Y425" s="1089"/>
      <c r="Z425" s="1089"/>
    </row>
    <row r="426" spans="1:26" ht="14.25" customHeight="1">
      <c r="A426" s="1089"/>
      <c r="B426" s="1089"/>
      <c r="C426" s="1089"/>
      <c r="D426" s="1089"/>
      <c r="E426" s="1089"/>
      <c r="F426" s="1089"/>
      <c r="G426" s="1089"/>
      <c r="H426" s="1089"/>
      <c r="I426" s="1089"/>
      <c r="J426" s="1089"/>
      <c r="K426" s="1089"/>
      <c r="L426" s="1089"/>
      <c r="M426" s="1089"/>
      <c r="N426" s="1089"/>
      <c r="O426" s="1089"/>
      <c r="P426" s="1089"/>
      <c r="Q426" s="1089"/>
      <c r="R426" s="1089"/>
      <c r="S426" s="1089"/>
      <c r="T426" s="1089"/>
      <c r="U426" s="1089"/>
      <c r="V426" s="1089"/>
      <c r="W426" s="1089"/>
      <c r="X426" s="1089"/>
      <c r="Y426" s="1089"/>
      <c r="Z426" s="1089"/>
    </row>
    <row r="427" spans="1:26" ht="14.25" customHeight="1">
      <c r="A427" s="1089"/>
      <c r="B427" s="1089"/>
      <c r="C427" s="1089"/>
      <c r="D427" s="1089"/>
      <c r="E427" s="1089"/>
      <c r="F427" s="1089"/>
      <c r="G427" s="1089"/>
      <c r="H427" s="1089"/>
      <c r="I427" s="1089"/>
      <c r="J427" s="1089"/>
      <c r="K427" s="1089"/>
      <c r="L427" s="1089"/>
      <c r="M427" s="1089"/>
      <c r="N427" s="1089"/>
      <c r="O427" s="1089"/>
      <c r="P427" s="1089"/>
      <c r="Q427" s="1089"/>
      <c r="R427" s="1089"/>
      <c r="S427" s="1089"/>
      <c r="T427" s="1089"/>
      <c r="U427" s="1089"/>
      <c r="V427" s="1089"/>
      <c r="W427" s="1089"/>
      <c r="X427" s="1089"/>
      <c r="Y427" s="1089"/>
      <c r="Z427" s="1089"/>
    </row>
    <row r="428" spans="1:26" ht="14.25" customHeight="1">
      <c r="A428" s="1089"/>
      <c r="B428" s="1089"/>
      <c r="C428" s="1089"/>
      <c r="D428" s="1089"/>
      <c r="E428" s="1089"/>
      <c r="F428" s="1089"/>
      <c r="G428" s="1089"/>
      <c r="H428" s="1089"/>
      <c r="I428" s="1089"/>
      <c r="J428" s="1089"/>
      <c r="K428" s="1089"/>
      <c r="L428" s="1089"/>
      <c r="M428" s="1089"/>
      <c r="N428" s="1089"/>
      <c r="O428" s="1089"/>
      <c r="P428" s="1089"/>
      <c r="Q428" s="1089"/>
      <c r="R428" s="1089"/>
      <c r="S428" s="1089"/>
      <c r="T428" s="1089"/>
      <c r="U428" s="1089"/>
      <c r="V428" s="1089"/>
      <c r="W428" s="1089"/>
      <c r="X428" s="1089"/>
      <c r="Y428" s="1089"/>
      <c r="Z428" s="1089"/>
    </row>
    <row r="429" spans="1:26" ht="14.25" customHeight="1">
      <c r="A429" s="1089"/>
      <c r="B429" s="1089"/>
      <c r="C429" s="1089"/>
      <c r="D429" s="1089"/>
      <c r="E429" s="1089"/>
      <c r="F429" s="1089"/>
      <c r="G429" s="1089"/>
      <c r="H429" s="1089"/>
      <c r="I429" s="1089"/>
      <c r="J429" s="1089"/>
      <c r="K429" s="1089"/>
      <c r="L429" s="1089"/>
      <c r="M429" s="1089"/>
      <c r="N429" s="1089"/>
      <c r="O429" s="1089"/>
      <c r="P429" s="1089"/>
      <c r="Q429" s="1089"/>
      <c r="R429" s="1089"/>
      <c r="S429" s="1089"/>
      <c r="T429" s="1089"/>
      <c r="U429" s="1089"/>
      <c r="V429" s="1089"/>
      <c r="W429" s="1089"/>
      <c r="X429" s="1089"/>
      <c r="Y429" s="1089"/>
      <c r="Z429" s="1089"/>
    </row>
    <row r="430" spans="1:26" ht="14.25" customHeight="1">
      <c r="A430" s="1089"/>
      <c r="B430" s="1089"/>
      <c r="C430" s="1089"/>
      <c r="D430" s="1089"/>
      <c r="E430" s="1089"/>
      <c r="F430" s="1089"/>
      <c r="G430" s="1089"/>
      <c r="H430" s="1089"/>
      <c r="I430" s="1089"/>
      <c r="J430" s="1089"/>
      <c r="K430" s="1089"/>
      <c r="L430" s="1089"/>
      <c r="M430" s="1089"/>
      <c r="N430" s="1089"/>
      <c r="O430" s="1089"/>
      <c r="P430" s="1089"/>
      <c r="Q430" s="1089"/>
      <c r="R430" s="1089"/>
      <c r="S430" s="1089"/>
      <c r="T430" s="1089"/>
      <c r="U430" s="1089"/>
      <c r="V430" s="1089"/>
      <c r="W430" s="1089"/>
      <c r="X430" s="1089"/>
      <c r="Y430" s="1089"/>
      <c r="Z430" s="1089"/>
    </row>
    <row r="431" spans="1:26" ht="14.25" customHeight="1">
      <c r="A431" s="1089"/>
      <c r="B431" s="1089"/>
      <c r="C431" s="1089"/>
      <c r="D431" s="1089"/>
      <c r="E431" s="1089"/>
      <c r="F431" s="1089"/>
      <c r="G431" s="1089"/>
      <c r="H431" s="1089"/>
      <c r="I431" s="1089"/>
      <c r="J431" s="1089"/>
      <c r="K431" s="1089"/>
      <c r="L431" s="1089"/>
      <c r="M431" s="1089"/>
      <c r="N431" s="1089"/>
      <c r="O431" s="1089"/>
      <c r="P431" s="1089"/>
      <c r="Q431" s="1089"/>
      <c r="R431" s="1089"/>
      <c r="S431" s="1089"/>
      <c r="T431" s="1089"/>
      <c r="U431" s="1089"/>
      <c r="V431" s="1089"/>
      <c r="W431" s="1089"/>
      <c r="X431" s="1089"/>
      <c r="Y431" s="1089"/>
      <c r="Z431" s="1089"/>
    </row>
    <row r="432" spans="1:26" ht="14.25" customHeight="1">
      <c r="A432" s="1089"/>
      <c r="B432" s="1089"/>
      <c r="C432" s="1089"/>
      <c r="D432" s="1089"/>
      <c r="E432" s="1089"/>
      <c r="F432" s="1089"/>
      <c r="G432" s="1089"/>
      <c r="H432" s="1089"/>
      <c r="I432" s="1089"/>
      <c r="J432" s="1089"/>
      <c r="K432" s="1089"/>
      <c r="L432" s="1089"/>
      <c r="M432" s="1089"/>
      <c r="N432" s="1089"/>
      <c r="O432" s="1089"/>
      <c r="P432" s="1089"/>
      <c r="Q432" s="1089"/>
      <c r="R432" s="1089"/>
      <c r="S432" s="1089"/>
      <c r="T432" s="1089"/>
      <c r="U432" s="1089"/>
      <c r="V432" s="1089"/>
      <c r="W432" s="1089"/>
      <c r="X432" s="1089"/>
      <c r="Y432" s="1089"/>
      <c r="Z432" s="1089"/>
    </row>
    <row r="433" spans="1:26" ht="14.25" customHeight="1">
      <c r="A433" s="1089"/>
      <c r="B433" s="1089"/>
      <c r="C433" s="1089"/>
      <c r="D433" s="1089"/>
      <c r="E433" s="1089"/>
      <c r="F433" s="1089"/>
      <c r="G433" s="1089"/>
      <c r="H433" s="1089"/>
      <c r="I433" s="1089"/>
      <c r="J433" s="1089"/>
      <c r="K433" s="1089"/>
      <c r="L433" s="1089"/>
      <c r="M433" s="1089"/>
      <c r="N433" s="1089"/>
      <c r="O433" s="1089"/>
      <c r="P433" s="1089"/>
      <c r="Q433" s="1089"/>
      <c r="R433" s="1089"/>
      <c r="S433" s="1089"/>
      <c r="T433" s="1089"/>
      <c r="U433" s="1089"/>
      <c r="V433" s="1089"/>
      <c r="W433" s="1089"/>
      <c r="X433" s="1089"/>
      <c r="Y433" s="1089"/>
      <c r="Z433" s="1089"/>
    </row>
    <row r="434" spans="1:26" ht="14.25" customHeight="1">
      <c r="A434" s="1089"/>
      <c r="B434" s="1089"/>
      <c r="C434" s="1089"/>
      <c r="D434" s="1089"/>
      <c r="E434" s="1089"/>
      <c r="F434" s="1089"/>
      <c r="G434" s="1089"/>
      <c r="H434" s="1089"/>
      <c r="I434" s="1089"/>
      <c r="J434" s="1089"/>
      <c r="K434" s="1089"/>
      <c r="L434" s="1089"/>
      <c r="M434" s="1089"/>
      <c r="N434" s="1089"/>
      <c r="O434" s="1089"/>
      <c r="P434" s="1089"/>
      <c r="Q434" s="1089"/>
      <c r="R434" s="1089"/>
      <c r="S434" s="1089"/>
      <c r="T434" s="1089"/>
      <c r="U434" s="1089"/>
      <c r="V434" s="1089"/>
      <c r="W434" s="1089"/>
      <c r="X434" s="1089"/>
      <c r="Y434" s="1089"/>
      <c r="Z434" s="1089"/>
    </row>
    <row r="435" spans="1:26" ht="14.25" customHeight="1">
      <c r="A435" s="1089"/>
      <c r="B435" s="1089"/>
      <c r="C435" s="1089"/>
      <c r="D435" s="1089"/>
      <c r="E435" s="1089"/>
      <c r="F435" s="1089"/>
      <c r="G435" s="1089"/>
      <c r="H435" s="1089"/>
      <c r="I435" s="1089"/>
      <c r="J435" s="1089"/>
      <c r="K435" s="1089"/>
      <c r="L435" s="1089"/>
      <c r="M435" s="1089"/>
      <c r="N435" s="1089"/>
      <c r="O435" s="1089"/>
      <c r="P435" s="1089"/>
      <c r="Q435" s="1089"/>
      <c r="R435" s="1089"/>
      <c r="S435" s="1089"/>
      <c r="T435" s="1089"/>
      <c r="U435" s="1089"/>
      <c r="V435" s="1089"/>
      <c r="W435" s="1089"/>
      <c r="X435" s="1089"/>
      <c r="Y435" s="1089"/>
      <c r="Z435" s="1089"/>
    </row>
    <row r="436" spans="1:26" ht="14.25" customHeight="1">
      <c r="A436" s="1089"/>
      <c r="B436" s="1089"/>
      <c r="C436" s="1089"/>
      <c r="D436" s="1089"/>
      <c r="E436" s="1089"/>
      <c r="F436" s="1089"/>
      <c r="G436" s="1089"/>
      <c r="H436" s="1089"/>
      <c r="I436" s="1089"/>
      <c r="J436" s="1089"/>
      <c r="K436" s="1089"/>
      <c r="L436" s="1089"/>
      <c r="M436" s="1089"/>
      <c r="N436" s="1089"/>
      <c r="O436" s="1089"/>
      <c r="P436" s="1089"/>
      <c r="Q436" s="1089"/>
      <c r="R436" s="1089"/>
      <c r="S436" s="1089"/>
      <c r="T436" s="1089"/>
      <c r="U436" s="1089"/>
      <c r="V436" s="1089"/>
      <c r="W436" s="1089"/>
      <c r="X436" s="1089"/>
      <c r="Y436" s="1089"/>
      <c r="Z436" s="1089"/>
    </row>
    <row r="437" spans="1:26" ht="14.25" customHeight="1">
      <c r="A437" s="1089"/>
      <c r="B437" s="1089"/>
      <c r="C437" s="1089"/>
      <c r="D437" s="1089"/>
      <c r="E437" s="1089"/>
      <c r="F437" s="1089"/>
      <c r="G437" s="1089"/>
      <c r="H437" s="1089"/>
      <c r="I437" s="1089"/>
      <c r="J437" s="1089"/>
      <c r="K437" s="1089"/>
      <c r="L437" s="1089"/>
      <c r="M437" s="1089"/>
      <c r="N437" s="1089"/>
      <c r="O437" s="1089"/>
      <c r="P437" s="1089"/>
      <c r="Q437" s="1089"/>
      <c r="R437" s="1089"/>
      <c r="S437" s="1089"/>
      <c r="T437" s="1089"/>
      <c r="U437" s="1089"/>
      <c r="V437" s="1089"/>
      <c r="W437" s="1089"/>
      <c r="X437" s="1089"/>
      <c r="Y437" s="1089"/>
      <c r="Z437" s="1089"/>
    </row>
    <row r="438" spans="1:26" ht="14.25" customHeight="1">
      <c r="A438" s="1089"/>
      <c r="B438" s="1089"/>
      <c r="C438" s="1089"/>
      <c r="D438" s="1089"/>
      <c r="E438" s="1089"/>
      <c r="F438" s="1089"/>
      <c r="G438" s="1089"/>
      <c r="H438" s="1089"/>
      <c r="I438" s="1089"/>
      <c r="J438" s="1089"/>
      <c r="K438" s="1089"/>
      <c r="L438" s="1089"/>
      <c r="M438" s="1089"/>
      <c r="N438" s="1089"/>
      <c r="O438" s="1089"/>
      <c r="P438" s="1089"/>
      <c r="Q438" s="1089"/>
      <c r="R438" s="1089"/>
      <c r="S438" s="1089"/>
      <c r="T438" s="1089"/>
      <c r="U438" s="1089"/>
      <c r="V438" s="1089"/>
      <c r="W438" s="1089"/>
      <c r="X438" s="1089"/>
      <c r="Y438" s="1089"/>
      <c r="Z438" s="1089"/>
    </row>
    <row r="439" spans="1:26" ht="14.25" customHeight="1">
      <c r="A439" s="1089"/>
      <c r="B439" s="1089"/>
      <c r="C439" s="1089"/>
      <c r="D439" s="1089"/>
      <c r="E439" s="1089"/>
      <c r="F439" s="1089"/>
      <c r="G439" s="1089"/>
      <c r="H439" s="1089"/>
      <c r="I439" s="1089"/>
      <c r="J439" s="1089"/>
      <c r="K439" s="1089"/>
      <c r="L439" s="1089"/>
      <c r="M439" s="1089"/>
      <c r="N439" s="1089"/>
      <c r="O439" s="1089"/>
      <c r="P439" s="1089"/>
      <c r="Q439" s="1089"/>
      <c r="R439" s="1089"/>
      <c r="S439" s="1089"/>
      <c r="T439" s="1089"/>
      <c r="U439" s="1089"/>
      <c r="V439" s="1089"/>
      <c r="W439" s="1089"/>
      <c r="X439" s="1089"/>
      <c r="Y439" s="1089"/>
      <c r="Z439" s="1089"/>
    </row>
    <row r="440" spans="1:26" ht="14.25" customHeight="1">
      <c r="A440" s="1089"/>
      <c r="B440" s="1089"/>
      <c r="C440" s="1089"/>
      <c r="D440" s="1089"/>
      <c r="E440" s="1089"/>
      <c r="F440" s="1089"/>
      <c r="G440" s="1089"/>
      <c r="H440" s="1089"/>
      <c r="I440" s="1089"/>
      <c r="J440" s="1089"/>
      <c r="K440" s="1089"/>
      <c r="L440" s="1089"/>
      <c r="M440" s="1089"/>
      <c r="N440" s="1089"/>
      <c r="O440" s="1089"/>
      <c r="P440" s="1089"/>
      <c r="Q440" s="1089"/>
      <c r="R440" s="1089"/>
      <c r="S440" s="1089"/>
      <c r="T440" s="1089"/>
      <c r="U440" s="1089"/>
      <c r="V440" s="1089"/>
      <c r="W440" s="1089"/>
      <c r="X440" s="1089"/>
      <c r="Y440" s="1089"/>
      <c r="Z440" s="1089"/>
    </row>
    <row r="441" spans="1:26" ht="14.25" customHeight="1">
      <c r="A441" s="1089"/>
      <c r="B441" s="1089"/>
      <c r="C441" s="1089"/>
      <c r="D441" s="1089"/>
      <c r="E441" s="1089"/>
      <c r="F441" s="1089"/>
      <c r="G441" s="1089"/>
      <c r="H441" s="1089"/>
      <c r="I441" s="1089"/>
      <c r="J441" s="1089"/>
      <c r="K441" s="1089"/>
      <c r="L441" s="1089"/>
      <c r="M441" s="1089"/>
      <c r="N441" s="1089"/>
      <c r="O441" s="1089"/>
      <c r="P441" s="1089"/>
      <c r="Q441" s="1089"/>
      <c r="R441" s="1089"/>
      <c r="S441" s="1089"/>
      <c r="T441" s="1089"/>
      <c r="U441" s="1089"/>
      <c r="V441" s="1089"/>
      <c r="W441" s="1089"/>
      <c r="X441" s="1089"/>
      <c r="Y441" s="1089"/>
      <c r="Z441" s="1089"/>
    </row>
    <row r="442" spans="1:26" ht="14.25" customHeight="1">
      <c r="A442" s="1089"/>
      <c r="B442" s="1089"/>
      <c r="C442" s="1089"/>
      <c r="D442" s="1089"/>
      <c r="E442" s="1089"/>
      <c r="F442" s="1089"/>
      <c r="G442" s="1089"/>
      <c r="H442" s="1089"/>
      <c r="I442" s="1089"/>
      <c r="J442" s="1089"/>
      <c r="K442" s="1089"/>
      <c r="L442" s="1089"/>
      <c r="M442" s="1089"/>
      <c r="N442" s="1089"/>
      <c r="O442" s="1089"/>
      <c r="P442" s="1089"/>
      <c r="Q442" s="1089"/>
      <c r="R442" s="1089"/>
      <c r="S442" s="1089"/>
      <c r="T442" s="1089"/>
      <c r="U442" s="1089"/>
      <c r="V442" s="1089"/>
      <c r="W442" s="1089"/>
      <c r="X442" s="1089"/>
      <c r="Y442" s="1089"/>
      <c r="Z442" s="1089"/>
    </row>
    <row r="443" spans="1:26" ht="14.25" customHeight="1">
      <c r="A443" s="1089"/>
      <c r="B443" s="1089"/>
      <c r="C443" s="1089"/>
      <c r="D443" s="1089"/>
      <c r="E443" s="1089"/>
      <c r="F443" s="1089"/>
      <c r="G443" s="1089"/>
      <c r="H443" s="1089"/>
      <c r="I443" s="1089"/>
      <c r="J443" s="1089"/>
      <c r="K443" s="1089"/>
      <c r="L443" s="1089"/>
      <c r="M443" s="1089"/>
      <c r="N443" s="1089"/>
      <c r="O443" s="1089"/>
      <c r="P443" s="1089"/>
      <c r="Q443" s="1089"/>
      <c r="R443" s="1089"/>
      <c r="S443" s="1089"/>
      <c r="T443" s="1089"/>
      <c r="U443" s="1089"/>
      <c r="V443" s="1089"/>
      <c r="W443" s="1089"/>
      <c r="X443" s="1089"/>
      <c r="Y443" s="1089"/>
      <c r="Z443" s="1089"/>
    </row>
    <row r="444" spans="1:26" ht="14.25" customHeight="1">
      <c r="A444" s="1089"/>
      <c r="B444" s="1089"/>
      <c r="C444" s="1089"/>
      <c r="D444" s="1089"/>
      <c r="E444" s="1089"/>
      <c r="F444" s="1089"/>
      <c r="G444" s="1089"/>
      <c r="H444" s="1089"/>
      <c r="I444" s="1089"/>
      <c r="J444" s="1089"/>
      <c r="K444" s="1089"/>
      <c r="L444" s="1089"/>
      <c r="M444" s="1089"/>
      <c r="N444" s="1089"/>
      <c r="O444" s="1089"/>
      <c r="P444" s="1089"/>
      <c r="Q444" s="1089"/>
      <c r="R444" s="1089"/>
      <c r="S444" s="1089"/>
      <c r="T444" s="1089"/>
      <c r="U444" s="1089"/>
      <c r="V444" s="1089"/>
      <c r="W444" s="1089"/>
      <c r="X444" s="1089"/>
      <c r="Y444" s="1089"/>
      <c r="Z444" s="1089"/>
    </row>
    <row r="445" spans="1:26" ht="14.25" customHeight="1">
      <c r="A445" s="1089"/>
      <c r="B445" s="1089"/>
      <c r="C445" s="1089"/>
      <c r="D445" s="1089"/>
      <c r="E445" s="1089"/>
      <c r="F445" s="1089"/>
      <c r="G445" s="1089"/>
      <c r="H445" s="1089"/>
      <c r="I445" s="1089"/>
      <c r="J445" s="1089"/>
      <c r="K445" s="1089"/>
      <c r="L445" s="1089"/>
      <c r="M445" s="1089"/>
      <c r="N445" s="1089"/>
      <c r="O445" s="1089"/>
      <c r="P445" s="1089"/>
      <c r="Q445" s="1089"/>
      <c r="R445" s="1089"/>
      <c r="S445" s="1089"/>
      <c r="T445" s="1089"/>
      <c r="U445" s="1089"/>
      <c r="V445" s="1089"/>
      <c r="W445" s="1089"/>
      <c r="X445" s="1089"/>
      <c r="Y445" s="1089"/>
      <c r="Z445" s="1089"/>
    </row>
    <row r="446" spans="1:26" ht="14.25" customHeight="1">
      <c r="A446" s="1089"/>
      <c r="B446" s="1089"/>
      <c r="C446" s="1089"/>
      <c r="D446" s="1089"/>
      <c r="E446" s="1089"/>
      <c r="F446" s="1089"/>
      <c r="G446" s="1089"/>
      <c r="H446" s="1089"/>
      <c r="I446" s="1089"/>
      <c r="J446" s="1089"/>
      <c r="K446" s="1089"/>
      <c r="L446" s="1089"/>
      <c r="M446" s="1089"/>
      <c r="N446" s="1089"/>
      <c r="O446" s="1089"/>
      <c r="P446" s="1089"/>
      <c r="Q446" s="1089"/>
      <c r="R446" s="1089"/>
      <c r="S446" s="1089"/>
      <c r="T446" s="1089"/>
      <c r="U446" s="1089"/>
      <c r="V446" s="1089"/>
      <c r="W446" s="1089"/>
      <c r="X446" s="1089"/>
      <c r="Y446" s="1089"/>
      <c r="Z446" s="1089"/>
    </row>
    <row r="447" spans="1:26" ht="14.25" customHeight="1">
      <c r="A447" s="1089"/>
      <c r="B447" s="1089"/>
      <c r="C447" s="1089"/>
      <c r="D447" s="1089"/>
      <c r="E447" s="1089"/>
      <c r="F447" s="1089"/>
      <c r="G447" s="1089"/>
      <c r="H447" s="1089"/>
      <c r="I447" s="1089"/>
      <c r="J447" s="1089"/>
      <c r="K447" s="1089"/>
      <c r="L447" s="1089"/>
      <c r="M447" s="1089"/>
      <c r="N447" s="1089"/>
      <c r="O447" s="1089"/>
      <c r="P447" s="1089"/>
      <c r="Q447" s="1089"/>
      <c r="R447" s="1089"/>
      <c r="S447" s="1089"/>
      <c r="T447" s="1089"/>
      <c r="U447" s="1089"/>
      <c r="V447" s="1089"/>
      <c r="W447" s="1089"/>
      <c r="X447" s="1089"/>
      <c r="Y447" s="1089"/>
      <c r="Z447" s="1089"/>
    </row>
    <row r="448" spans="1:26" ht="14.25" customHeight="1">
      <c r="A448" s="1089"/>
      <c r="B448" s="1089"/>
      <c r="C448" s="1089"/>
      <c r="D448" s="1089"/>
      <c r="E448" s="1089"/>
      <c r="F448" s="1089"/>
      <c r="G448" s="1089"/>
      <c r="H448" s="1089"/>
      <c r="I448" s="1089"/>
      <c r="J448" s="1089"/>
      <c r="K448" s="1089"/>
      <c r="L448" s="1089"/>
      <c r="M448" s="1089"/>
      <c r="N448" s="1089"/>
      <c r="O448" s="1089"/>
      <c r="P448" s="1089"/>
      <c r="Q448" s="1089"/>
      <c r="R448" s="1089"/>
      <c r="S448" s="1089"/>
      <c r="T448" s="1089"/>
      <c r="U448" s="1089"/>
      <c r="V448" s="1089"/>
      <c r="W448" s="1089"/>
      <c r="X448" s="1089"/>
      <c r="Y448" s="1089"/>
      <c r="Z448" s="1089"/>
    </row>
    <row r="449" spans="1:26" ht="14.25" customHeight="1">
      <c r="A449" s="1089"/>
      <c r="B449" s="1089"/>
      <c r="C449" s="1089"/>
      <c r="D449" s="1089"/>
      <c r="E449" s="1089"/>
      <c r="F449" s="1089"/>
      <c r="G449" s="1089"/>
      <c r="H449" s="1089"/>
      <c r="I449" s="1089"/>
      <c r="J449" s="1089"/>
      <c r="K449" s="1089"/>
      <c r="L449" s="1089"/>
      <c r="M449" s="1089"/>
      <c r="N449" s="1089"/>
      <c r="O449" s="1089"/>
      <c r="P449" s="1089"/>
      <c r="Q449" s="1089"/>
      <c r="R449" s="1089"/>
      <c r="S449" s="1089"/>
      <c r="T449" s="1089"/>
      <c r="U449" s="1089"/>
      <c r="V449" s="1089"/>
      <c r="W449" s="1089"/>
      <c r="X449" s="1089"/>
      <c r="Y449" s="1089"/>
      <c r="Z449" s="1089"/>
    </row>
    <row r="450" spans="1:26" ht="14.25" customHeight="1">
      <c r="A450" s="1089"/>
      <c r="B450" s="1089"/>
      <c r="C450" s="1089"/>
      <c r="D450" s="1089"/>
      <c r="E450" s="1089"/>
      <c r="F450" s="1089"/>
      <c r="G450" s="1089"/>
      <c r="H450" s="1089"/>
      <c r="I450" s="1089"/>
      <c r="J450" s="1089"/>
      <c r="K450" s="1089"/>
      <c r="L450" s="1089"/>
      <c r="M450" s="1089"/>
      <c r="N450" s="1089"/>
      <c r="O450" s="1089"/>
      <c r="P450" s="1089"/>
      <c r="Q450" s="1089"/>
      <c r="R450" s="1089"/>
      <c r="S450" s="1089"/>
      <c r="T450" s="1089"/>
      <c r="U450" s="1089"/>
      <c r="V450" s="1089"/>
      <c r="W450" s="1089"/>
      <c r="X450" s="1089"/>
      <c r="Y450" s="1089"/>
      <c r="Z450" s="1089"/>
    </row>
    <row r="451" spans="1:26" ht="14.25" customHeight="1">
      <c r="A451" s="1089"/>
      <c r="B451" s="1089"/>
      <c r="C451" s="1089"/>
      <c r="D451" s="1089"/>
      <c r="E451" s="1089"/>
      <c r="F451" s="1089"/>
      <c r="G451" s="1089"/>
      <c r="H451" s="1089"/>
      <c r="I451" s="1089"/>
      <c r="J451" s="1089"/>
      <c r="K451" s="1089"/>
      <c r="L451" s="1089"/>
      <c r="M451" s="1089"/>
      <c r="N451" s="1089"/>
      <c r="O451" s="1089"/>
      <c r="P451" s="1089"/>
      <c r="Q451" s="1089"/>
      <c r="R451" s="1089"/>
      <c r="S451" s="1089"/>
      <c r="T451" s="1089"/>
      <c r="U451" s="1089"/>
      <c r="V451" s="1089"/>
      <c r="W451" s="1089"/>
      <c r="X451" s="1089"/>
      <c r="Y451" s="1089"/>
      <c r="Z451" s="1089"/>
    </row>
    <row r="452" spans="1:26" ht="14.25" customHeight="1">
      <c r="A452" s="1089"/>
      <c r="B452" s="1089"/>
      <c r="C452" s="1089"/>
      <c r="D452" s="1089"/>
      <c r="E452" s="1089"/>
      <c r="F452" s="1089"/>
      <c r="G452" s="1089"/>
      <c r="H452" s="1089"/>
      <c r="I452" s="1089"/>
      <c r="J452" s="1089"/>
      <c r="K452" s="1089"/>
      <c r="L452" s="1089"/>
      <c r="M452" s="1089"/>
      <c r="N452" s="1089"/>
      <c r="O452" s="1089"/>
      <c r="P452" s="1089"/>
      <c r="Q452" s="1089"/>
      <c r="R452" s="1089"/>
      <c r="S452" s="1089"/>
      <c r="T452" s="1089"/>
      <c r="U452" s="1089"/>
      <c r="V452" s="1089"/>
      <c r="W452" s="1089"/>
      <c r="X452" s="1089"/>
      <c r="Y452" s="1089"/>
      <c r="Z452" s="1089"/>
    </row>
    <row r="453" spans="1:26" ht="14.25" customHeight="1">
      <c r="A453" s="1089"/>
      <c r="B453" s="1089"/>
      <c r="C453" s="1089"/>
      <c r="D453" s="1089"/>
      <c r="E453" s="1089"/>
      <c r="F453" s="1089"/>
      <c r="G453" s="1089"/>
      <c r="H453" s="1089"/>
      <c r="I453" s="1089"/>
      <c r="J453" s="1089"/>
      <c r="K453" s="1089"/>
      <c r="L453" s="1089"/>
      <c r="M453" s="1089"/>
      <c r="N453" s="1089"/>
      <c r="O453" s="1089"/>
      <c r="P453" s="1089"/>
      <c r="Q453" s="1089"/>
      <c r="R453" s="1089"/>
      <c r="S453" s="1089"/>
      <c r="T453" s="1089"/>
      <c r="U453" s="1089"/>
      <c r="V453" s="1089"/>
      <c r="W453" s="1089"/>
      <c r="X453" s="1089"/>
      <c r="Y453" s="1089"/>
      <c r="Z453" s="1089"/>
    </row>
    <row r="454" spans="1:26" ht="14.25" customHeight="1">
      <c r="A454" s="1089"/>
      <c r="B454" s="1089"/>
      <c r="C454" s="1089"/>
      <c r="D454" s="1089"/>
      <c r="E454" s="1089"/>
      <c r="F454" s="1089"/>
      <c r="G454" s="1089"/>
      <c r="H454" s="1089"/>
      <c r="I454" s="1089"/>
      <c r="J454" s="1089"/>
      <c r="K454" s="1089"/>
      <c r="L454" s="1089"/>
      <c r="M454" s="1089"/>
      <c r="N454" s="1089"/>
      <c r="O454" s="1089"/>
      <c r="P454" s="1089"/>
      <c r="Q454" s="1089"/>
      <c r="R454" s="1089"/>
      <c r="S454" s="1089"/>
      <c r="T454" s="1089"/>
      <c r="U454" s="1089"/>
      <c r="V454" s="1089"/>
      <c r="W454" s="1089"/>
      <c r="X454" s="1089"/>
      <c r="Y454" s="1089"/>
      <c r="Z454" s="1089"/>
    </row>
    <row r="455" spans="1:26" ht="14.25" customHeight="1">
      <c r="A455" s="1089"/>
      <c r="B455" s="1089"/>
      <c r="C455" s="1089"/>
      <c r="D455" s="1089"/>
      <c r="E455" s="1089"/>
      <c r="F455" s="1089"/>
      <c r="G455" s="1089"/>
      <c r="H455" s="1089"/>
      <c r="I455" s="1089"/>
      <c r="J455" s="1089"/>
      <c r="K455" s="1089"/>
      <c r="L455" s="1089"/>
      <c r="M455" s="1089"/>
      <c r="N455" s="1089"/>
      <c r="O455" s="1089"/>
      <c r="P455" s="1089"/>
      <c r="Q455" s="1089"/>
      <c r="R455" s="1089"/>
      <c r="S455" s="1089"/>
      <c r="T455" s="1089"/>
      <c r="U455" s="1089"/>
      <c r="V455" s="1089"/>
      <c r="W455" s="1089"/>
      <c r="X455" s="1089"/>
      <c r="Y455" s="1089"/>
      <c r="Z455" s="1089"/>
    </row>
    <row r="456" spans="1:26" ht="14.25" customHeight="1">
      <c r="A456" s="1089"/>
      <c r="B456" s="1089"/>
      <c r="C456" s="1089"/>
      <c r="D456" s="1089"/>
      <c r="E456" s="1089"/>
      <c r="F456" s="1089"/>
      <c r="G456" s="1089"/>
      <c r="H456" s="1089"/>
      <c r="I456" s="1089"/>
      <c r="J456" s="1089"/>
      <c r="K456" s="1089"/>
      <c r="L456" s="1089"/>
      <c r="M456" s="1089"/>
      <c r="N456" s="1089"/>
      <c r="O456" s="1089"/>
      <c r="P456" s="1089"/>
      <c r="Q456" s="1089"/>
      <c r="R456" s="1089"/>
      <c r="S456" s="1089"/>
      <c r="T456" s="1089"/>
      <c r="U456" s="1089"/>
      <c r="V456" s="1089"/>
      <c r="W456" s="1089"/>
      <c r="X456" s="1089"/>
      <c r="Y456" s="1089"/>
      <c r="Z456" s="1089"/>
    </row>
    <row r="457" spans="1:26" ht="14.25" customHeight="1">
      <c r="A457" s="1089"/>
      <c r="B457" s="1089"/>
      <c r="C457" s="1089"/>
      <c r="D457" s="1089"/>
      <c r="E457" s="1089"/>
      <c r="F457" s="1089"/>
      <c r="G457" s="1089"/>
      <c r="H457" s="1089"/>
      <c r="I457" s="1089"/>
      <c r="J457" s="1089"/>
      <c r="K457" s="1089"/>
      <c r="L457" s="1089"/>
      <c r="M457" s="1089"/>
      <c r="N457" s="1089"/>
      <c r="O457" s="1089"/>
      <c r="P457" s="1089"/>
      <c r="Q457" s="1089"/>
      <c r="R457" s="1089"/>
      <c r="S457" s="1089"/>
      <c r="T457" s="1089"/>
      <c r="U457" s="1089"/>
      <c r="V457" s="1089"/>
      <c r="W457" s="1089"/>
      <c r="X457" s="1089"/>
      <c r="Y457" s="1089"/>
      <c r="Z457" s="1089"/>
    </row>
    <row r="458" spans="1:26" ht="14.25" customHeight="1">
      <c r="A458" s="1089"/>
      <c r="B458" s="1089"/>
      <c r="C458" s="1089"/>
      <c r="D458" s="1089"/>
      <c r="E458" s="1089"/>
      <c r="F458" s="1089"/>
      <c r="G458" s="1089"/>
      <c r="H458" s="1089"/>
      <c r="I458" s="1089"/>
      <c r="J458" s="1089"/>
      <c r="K458" s="1089"/>
      <c r="L458" s="1089"/>
      <c r="M458" s="1089"/>
      <c r="N458" s="1089"/>
      <c r="O458" s="1089"/>
      <c r="P458" s="1089"/>
      <c r="Q458" s="1089"/>
      <c r="R458" s="1089"/>
      <c r="S458" s="1089"/>
      <c r="T458" s="1089"/>
      <c r="U458" s="1089"/>
      <c r="V458" s="1089"/>
      <c r="W458" s="1089"/>
      <c r="X458" s="1089"/>
      <c r="Y458" s="1089"/>
      <c r="Z458" s="1089"/>
    </row>
    <row r="459" spans="1:26" ht="14.25" customHeight="1">
      <c r="A459" s="1089"/>
      <c r="B459" s="1089"/>
      <c r="C459" s="1089"/>
      <c r="D459" s="1089"/>
      <c r="E459" s="1089"/>
      <c r="F459" s="1089"/>
      <c r="G459" s="1089"/>
      <c r="H459" s="1089"/>
      <c r="I459" s="1089"/>
      <c r="J459" s="1089"/>
      <c r="K459" s="1089"/>
      <c r="L459" s="1089"/>
      <c r="M459" s="1089"/>
      <c r="N459" s="1089"/>
      <c r="O459" s="1089"/>
      <c r="P459" s="1089"/>
      <c r="Q459" s="1089"/>
      <c r="R459" s="1089"/>
      <c r="S459" s="1089"/>
      <c r="T459" s="1089"/>
      <c r="U459" s="1089"/>
      <c r="V459" s="1089"/>
      <c r="W459" s="1089"/>
      <c r="X459" s="1089"/>
      <c r="Y459" s="1089"/>
      <c r="Z459" s="1089"/>
    </row>
    <row r="460" spans="1:26" ht="14.25" customHeight="1">
      <c r="A460" s="1089"/>
      <c r="B460" s="1089"/>
      <c r="C460" s="1089"/>
      <c r="D460" s="1089"/>
      <c r="E460" s="1089"/>
      <c r="F460" s="1089"/>
      <c r="G460" s="1089"/>
      <c r="H460" s="1089"/>
      <c r="I460" s="1089"/>
      <c r="J460" s="1089"/>
      <c r="K460" s="1089"/>
      <c r="L460" s="1089"/>
      <c r="M460" s="1089"/>
      <c r="N460" s="1089"/>
      <c r="O460" s="1089"/>
      <c r="P460" s="1089"/>
      <c r="Q460" s="1089"/>
      <c r="R460" s="1089"/>
      <c r="S460" s="1089"/>
      <c r="T460" s="1089"/>
      <c r="U460" s="1089"/>
      <c r="V460" s="1089"/>
      <c r="W460" s="1089"/>
      <c r="X460" s="1089"/>
      <c r="Y460" s="1089"/>
      <c r="Z460" s="1089"/>
    </row>
    <row r="461" spans="1:26" ht="14.25" customHeight="1">
      <c r="A461" s="1089"/>
      <c r="B461" s="1089"/>
      <c r="C461" s="1089"/>
      <c r="D461" s="1089"/>
      <c r="E461" s="1089"/>
      <c r="F461" s="1089"/>
      <c r="G461" s="1089"/>
      <c r="H461" s="1089"/>
      <c r="I461" s="1089"/>
      <c r="J461" s="1089"/>
      <c r="K461" s="1089"/>
      <c r="L461" s="1089"/>
      <c r="M461" s="1089"/>
      <c r="N461" s="1089"/>
      <c r="O461" s="1089"/>
      <c r="P461" s="1089"/>
      <c r="Q461" s="1089"/>
      <c r="R461" s="1089"/>
      <c r="S461" s="1089"/>
      <c r="T461" s="1089"/>
      <c r="U461" s="1089"/>
      <c r="V461" s="1089"/>
      <c r="W461" s="1089"/>
      <c r="X461" s="1089"/>
      <c r="Y461" s="1089"/>
      <c r="Z461" s="1089"/>
    </row>
    <row r="462" spans="1:26" ht="14.25" customHeight="1">
      <c r="A462" s="1089"/>
      <c r="B462" s="1089"/>
      <c r="C462" s="1089"/>
      <c r="D462" s="1089"/>
      <c r="E462" s="1089"/>
      <c r="F462" s="1089"/>
      <c r="G462" s="1089"/>
      <c r="H462" s="1089"/>
      <c r="I462" s="1089"/>
      <c r="J462" s="1089"/>
      <c r="K462" s="1089"/>
      <c r="L462" s="1089"/>
      <c r="M462" s="1089"/>
      <c r="N462" s="1089"/>
      <c r="O462" s="1089"/>
      <c r="P462" s="1089"/>
      <c r="Q462" s="1089"/>
      <c r="R462" s="1089"/>
      <c r="S462" s="1089"/>
      <c r="T462" s="1089"/>
      <c r="U462" s="1089"/>
      <c r="V462" s="1089"/>
      <c r="W462" s="1089"/>
      <c r="X462" s="1089"/>
      <c r="Y462" s="1089"/>
      <c r="Z462" s="1089"/>
    </row>
    <row r="463" spans="1:26" ht="14.25" customHeight="1">
      <c r="A463" s="1089"/>
      <c r="B463" s="1089"/>
      <c r="C463" s="1089"/>
      <c r="D463" s="1089"/>
      <c r="E463" s="1089"/>
      <c r="F463" s="1089"/>
      <c r="G463" s="1089"/>
      <c r="H463" s="1089"/>
      <c r="I463" s="1089"/>
      <c r="J463" s="1089"/>
      <c r="K463" s="1089"/>
      <c r="L463" s="1089"/>
      <c r="M463" s="1089"/>
      <c r="N463" s="1089"/>
      <c r="O463" s="1089"/>
      <c r="P463" s="1089"/>
      <c r="Q463" s="1089"/>
      <c r="R463" s="1089"/>
      <c r="S463" s="1089"/>
      <c r="T463" s="1089"/>
      <c r="U463" s="1089"/>
      <c r="V463" s="1089"/>
      <c r="W463" s="1089"/>
      <c r="X463" s="1089"/>
      <c r="Y463" s="1089"/>
      <c r="Z463" s="1089"/>
    </row>
    <row r="464" spans="1:26" ht="14.25" customHeight="1">
      <c r="A464" s="1089"/>
      <c r="B464" s="1089"/>
      <c r="C464" s="1089"/>
      <c r="D464" s="1089"/>
      <c r="E464" s="1089"/>
      <c r="F464" s="1089"/>
      <c r="G464" s="1089"/>
      <c r="H464" s="1089"/>
      <c r="I464" s="1089"/>
      <c r="J464" s="1089"/>
      <c r="K464" s="1089"/>
      <c r="L464" s="1089"/>
      <c r="M464" s="1089"/>
      <c r="N464" s="1089"/>
      <c r="O464" s="1089"/>
      <c r="P464" s="1089"/>
      <c r="Q464" s="1089"/>
      <c r="R464" s="1089"/>
      <c r="S464" s="1089"/>
      <c r="T464" s="1089"/>
      <c r="U464" s="1089"/>
      <c r="V464" s="1089"/>
      <c r="W464" s="1089"/>
      <c r="X464" s="1089"/>
      <c r="Y464" s="1089"/>
      <c r="Z464" s="1089"/>
    </row>
    <row r="465" spans="1:26" ht="14.25" customHeight="1">
      <c r="A465" s="1089"/>
      <c r="B465" s="1089"/>
      <c r="C465" s="1089"/>
      <c r="D465" s="1089"/>
      <c r="E465" s="1089"/>
      <c r="F465" s="1089"/>
      <c r="G465" s="1089"/>
      <c r="H465" s="1089"/>
      <c r="I465" s="1089"/>
      <c r="J465" s="1089"/>
      <c r="K465" s="1089"/>
      <c r="L465" s="1089"/>
      <c r="M465" s="1089"/>
      <c r="N465" s="1089"/>
      <c r="O465" s="1089"/>
      <c r="P465" s="1089"/>
      <c r="Q465" s="1089"/>
      <c r="R465" s="1089"/>
      <c r="S465" s="1089"/>
      <c r="T465" s="1089"/>
      <c r="U465" s="1089"/>
      <c r="V465" s="1089"/>
      <c r="W465" s="1089"/>
      <c r="X465" s="1089"/>
      <c r="Y465" s="1089"/>
      <c r="Z465" s="1089"/>
    </row>
    <row r="466" spans="1:26" ht="14.25" customHeight="1">
      <c r="A466" s="1089"/>
      <c r="B466" s="1089"/>
      <c r="C466" s="1089"/>
      <c r="D466" s="1089"/>
      <c r="E466" s="1089"/>
      <c r="F466" s="1089"/>
      <c r="G466" s="1089"/>
      <c r="H466" s="1089"/>
      <c r="I466" s="1089"/>
      <c r="J466" s="1089"/>
      <c r="K466" s="1089"/>
      <c r="L466" s="1089"/>
      <c r="M466" s="1089"/>
      <c r="N466" s="1089"/>
      <c r="O466" s="1089"/>
      <c r="P466" s="1089"/>
      <c r="Q466" s="1089"/>
      <c r="R466" s="1089"/>
      <c r="S466" s="1089"/>
      <c r="T466" s="1089"/>
      <c r="U466" s="1089"/>
      <c r="V466" s="1089"/>
      <c r="W466" s="1089"/>
      <c r="X466" s="1089"/>
      <c r="Y466" s="1089"/>
      <c r="Z466" s="1089"/>
    </row>
    <row r="467" spans="1:26" ht="14.25" customHeight="1">
      <c r="A467" s="1089"/>
      <c r="B467" s="1089"/>
      <c r="C467" s="1089"/>
      <c r="D467" s="1089"/>
      <c r="E467" s="1089"/>
      <c r="F467" s="1089"/>
      <c r="G467" s="1089"/>
      <c r="H467" s="1089"/>
      <c r="I467" s="1089"/>
      <c r="J467" s="1089"/>
      <c r="K467" s="1089"/>
      <c r="L467" s="1089"/>
      <c r="M467" s="1089"/>
      <c r="N467" s="1089"/>
      <c r="O467" s="1089"/>
      <c r="P467" s="1089"/>
      <c r="Q467" s="1089"/>
      <c r="R467" s="1089"/>
      <c r="S467" s="1089"/>
      <c r="T467" s="1089"/>
      <c r="U467" s="1089"/>
      <c r="V467" s="1089"/>
      <c r="W467" s="1089"/>
      <c r="X467" s="1089"/>
      <c r="Y467" s="1089"/>
      <c r="Z467" s="1089"/>
    </row>
    <row r="468" spans="1:26" ht="14.25" customHeight="1">
      <c r="A468" s="1089"/>
      <c r="B468" s="1089"/>
      <c r="C468" s="1089"/>
      <c r="D468" s="1089"/>
      <c r="E468" s="1089"/>
      <c r="F468" s="1089"/>
      <c r="G468" s="1089"/>
      <c r="H468" s="1089"/>
      <c r="I468" s="1089"/>
      <c r="J468" s="1089"/>
      <c r="K468" s="1089"/>
      <c r="L468" s="1089"/>
      <c r="M468" s="1089"/>
      <c r="N468" s="1089"/>
      <c r="O468" s="1089"/>
      <c r="P468" s="1089"/>
      <c r="Q468" s="1089"/>
      <c r="R468" s="1089"/>
      <c r="S468" s="1089"/>
      <c r="T468" s="1089"/>
      <c r="U468" s="1089"/>
      <c r="V468" s="1089"/>
      <c r="W468" s="1089"/>
      <c r="X468" s="1089"/>
      <c r="Y468" s="1089"/>
      <c r="Z468" s="1089"/>
    </row>
    <row r="469" spans="1:26" ht="14.25" customHeight="1">
      <c r="A469" s="1089"/>
      <c r="B469" s="1089"/>
      <c r="C469" s="1089"/>
      <c r="D469" s="1089"/>
      <c r="E469" s="1089"/>
      <c r="F469" s="1089"/>
      <c r="G469" s="1089"/>
      <c r="H469" s="1089"/>
      <c r="I469" s="1089"/>
      <c r="J469" s="1089"/>
      <c r="K469" s="1089"/>
      <c r="L469" s="1089"/>
      <c r="M469" s="1089"/>
      <c r="N469" s="1089"/>
      <c r="O469" s="1089"/>
      <c r="P469" s="1089"/>
      <c r="Q469" s="1089"/>
      <c r="R469" s="1089"/>
      <c r="S469" s="1089"/>
      <c r="T469" s="1089"/>
      <c r="U469" s="1089"/>
      <c r="V469" s="1089"/>
      <c r="W469" s="1089"/>
      <c r="X469" s="1089"/>
      <c r="Y469" s="1089"/>
      <c r="Z469" s="1089"/>
    </row>
    <row r="470" spans="1:26" ht="14.25" customHeight="1">
      <c r="A470" s="1089"/>
      <c r="B470" s="1089"/>
      <c r="C470" s="1089"/>
      <c r="D470" s="1089"/>
      <c r="E470" s="1089"/>
      <c r="F470" s="1089"/>
      <c r="G470" s="1089"/>
      <c r="H470" s="1089"/>
      <c r="I470" s="1089"/>
      <c r="J470" s="1089"/>
      <c r="K470" s="1089"/>
      <c r="L470" s="1089"/>
      <c r="M470" s="1089"/>
      <c r="N470" s="1089"/>
      <c r="O470" s="1089"/>
      <c r="P470" s="1089"/>
      <c r="Q470" s="1089"/>
      <c r="R470" s="1089"/>
      <c r="S470" s="1089"/>
      <c r="T470" s="1089"/>
      <c r="U470" s="1089"/>
      <c r="V470" s="1089"/>
      <c r="W470" s="1089"/>
      <c r="X470" s="1089"/>
      <c r="Y470" s="1089"/>
      <c r="Z470" s="1089"/>
    </row>
    <row r="471" spans="1:26" ht="14.25" customHeight="1">
      <c r="A471" s="1089"/>
      <c r="B471" s="1089"/>
      <c r="C471" s="1089"/>
      <c r="D471" s="1089"/>
      <c r="E471" s="1089"/>
      <c r="F471" s="1089"/>
      <c r="G471" s="1089"/>
      <c r="H471" s="1089"/>
      <c r="I471" s="1089"/>
      <c r="J471" s="1089"/>
      <c r="K471" s="1089"/>
      <c r="L471" s="1089"/>
      <c r="M471" s="1089"/>
      <c r="N471" s="1089"/>
      <c r="O471" s="1089"/>
      <c r="P471" s="1089"/>
      <c r="Q471" s="1089"/>
      <c r="R471" s="1089"/>
      <c r="S471" s="1089"/>
      <c r="T471" s="1089"/>
      <c r="U471" s="1089"/>
      <c r="V471" s="1089"/>
      <c r="W471" s="1089"/>
      <c r="X471" s="1089"/>
      <c r="Y471" s="1089"/>
      <c r="Z471" s="1089"/>
    </row>
    <row r="472" spans="1:26" ht="14.25" customHeight="1">
      <c r="A472" s="1089"/>
      <c r="B472" s="1089"/>
      <c r="C472" s="1089"/>
      <c r="D472" s="1089"/>
      <c r="E472" s="1089"/>
      <c r="F472" s="1089"/>
      <c r="G472" s="1089"/>
      <c r="H472" s="1089"/>
      <c r="I472" s="1089"/>
      <c r="J472" s="1089"/>
      <c r="K472" s="1089"/>
      <c r="L472" s="1089"/>
      <c r="M472" s="1089"/>
      <c r="N472" s="1089"/>
      <c r="O472" s="1089"/>
      <c r="P472" s="1089"/>
      <c r="Q472" s="1089"/>
      <c r="R472" s="1089"/>
      <c r="S472" s="1089"/>
      <c r="T472" s="1089"/>
      <c r="U472" s="1089"/>
      <c r="V472" s="1089"/>
      <c r="W472" s="1089"/>
      <c r="X472" s="1089"/>
      <c r="Y472" s="1089"/>
      <c r="Z472" s="1089"/>
    </row>
    <row r="473" spans="1:26" ht="14.25" customHeight="1">
      <c r="A473" s="1089"/>
      <c r="B473" s="1089"/>
      <c r="C473" s="1089"/>
      <c r="D473" s="1089"/>
      <c r="E473" s="1089"/>
      <c r="F473" s="1089"/>
      <c r="G473" s="1089"/>
      <c r="H473" s="1089"/>
      <c r="I473" s="1089"/>
      <c r="J473" s="1089"/>
      <c r="K473" s="1089"/>
      <c r="L473" s="1089"/>
      <c r="M473" s="1089"/>
      <c r="N473" s="1089"/>
      <c r="O473" s="1089"/>
      <c r="P473" s="1089"/>
      <c r="Q473" s="1089"/>
      <c r="R473" s="1089"/>
      <c r="S473" s="1089"/>
      <c r="T473" s="1089"/>
      <c r="U473" s="1089"/>
      <c r="V473" s="1089"/>
      <c r="W473" s="1089"/>
      <c r="X473" s="1089"/>
      <c r="Y473" s="1089"/>
      <c r="Z473" s="1089"/>
    </row>
    <row r="474" spans="1:26" ht="14.25" customHeight="1">
      <c r="A474" s="1089"/>
      <c r="B474" s="1089"/>
      <c r="C474" s="1089"/>
      <c r="D474" s="1089"/>
      <c r="E474" s="1089"/>
      <c r="F474" s="1089"/>
      <c r="G474" s="1089"/>
      <c r="H474" s="1089"/>
      <c r="I474" s="1089"/>
      <c r="J474" s="1089"/>
      <c r="K474" s="1089"/>
      <c r="L474" s="1089"/>
      <c r="M474" s="1089"/>
      <c r="N474" s="1089"/>
      <c r="O474" s="1089"/>
      <c r="P474" s="1089"/>
      <c r="Q474" s="1089"/>
      <c r="R474" s="1089"/>
      <c r="S474" s="1089"/>
      <c r="T474" s="1089"/>
      <c r="U474" s="1089"/>
      <c r="V474" s="1089"/>
      <c r="W474" s="1089"/>
      <c r="X474" s="1089"/>
      <c r="Y474" s="1089"/>
      <c r="Z474" s="1089"/>
    </row>
    <row r="475" spans="1:26" ht="14.25" customHeight="1">
      <c r="A475" s="1089"/>
      <c r="B475" s="1089"/>
      <c r="C475" s="1089"/>
      <c r="D475" s="1089"/>
      <c r="E475" s="1089"/>
      <c r="F475" s="1089"/>
      <c r="G475" s="1089"/>
      <c r="H475" s="1089"/>
      <c r="I475" s="1089"/>
      <c r="J475" s="1089"/>
      <c r="K475" s="1089"/>
      <c r="L475" s="1089"/>
      <c r="M475" s="1089"/>
      <c r="N475" s="1089"/>
      <c r="O475" s="1089"/>
      <c r="P475" s="1089"/>
      <c r="Q475" s="1089"/>
      <c r="R475" s="1089"/>
      <c r="S475" s="1089"/>
      <c r="T475" s="1089"/>
      <c r="U475" s="1089"/>
      <c r="V475" s="1089"/>
      <c r="W475" s="1089"/>
      <c r="X475" s="1089"/>
      <c r="Y475" s="1089"/>
      <c r="Z475" s="1089"/>
    </row>
    <row r="476" spans="1:26" ht="14.25" customHeight="1">
      <c r="A476" s="1089"/>
      <c r="B476" s="1089"/>
      <c r="C476" s="1089"/>
      <c r="D476" s="1089"/>
      <c r="E476" s="1089"/>
      <c r="F476" s="1089"/>
      <c r="G476" s="1089"/>
      <c r="H476" s="1089"/>
      <c r="I476" s="1089"/>
      <c r="J476" s="1089"/>
      <c r="K476" s="1089"/>
      <c r="L476" s="1089"/>
      <c r="M476" s="1089"/>
      <c r="N476" s="1089"/>
      <c r="O476" s="1089"/>
      <c r="P476" s="1089"/>
      <c r="Q476" s="1089"/>
      <c r="R476" s="1089"/>
      <c r="S476" s="1089"/>
      <c r="T476" s="1089"/>
      <c r="U476" s="1089"/>
      <c r="V476" s="1089"/>
      <c r="W476" s="1089"/>
      <c r="X476" s="1089"/>
      <c r="Y476" s="1089"/>
      <c r="Z476" s="1089"/>
    </row>
    <row r="477" spans="1:26" ht="14.25" customHeight="1">
      <c r="A477" s="1089"/>
      <c r="B477" s="1089"/>
      <c r="C477" s="1089"/>
      <c r="D477" s="1089"/>
      <c r="E477" s="1089"/>
      <c r="F477" s="1089"/>
      <c r="G477" s="1089"/>
      <c r="H477" s="1089"/>
      <c r="I477" s="1089"/>
      <c r="J477" s="1089"/>
      <c r="K477" s="1089"/>
      <c r="L477" s="1089"/>
      <c r="M477" s="1089"/>
      <c r="N477" s="1089"/>
      <c r="O477" s="1089"/>
      <c r="P477" s="1089"/>
      <c r="Q477" s="1089"/>
      <c r="R477" s="1089"/>
      <c r="S477" s="1089"/>
      <c r="T477" s="1089"/>
      <c r="U477" s="1089"/>
      <c r="V477" s="1089"/>
      <c r="W477" s="1089"/>
      <c r="X477" s="1089"/>
      <c r="Y477" s="1089"/>
      <c r="Z477" s="1089"/>
    </row>
    <row r="478" spans="1:26" ht="14.25" customHeight="1">
      <c r="A478" s="1089"/>
      <c r="B478" s="1089"/>
      <c r="C478" s="1089"/>
      <c r="D478" s="1089"/>
      <c r="E478" s="1089"/>
      <c r="F478" s="1089"/>
      <c r="G478" s="1089"/>
      <c r="H478" s="1089"/>
      <c r="I478" s="1089"/>
      <c r="J478" s="1089"/>
      <c r="K478" s="1089"/>
      <c r="L478" s="1089"/>
      <c r="M478" s="1089"/>
      <c r="N478" s="1089"/>
      <c r="O478" s="1089"/>
      <c r="P478" s="1089"/>
      <c r="Q478" s="1089"/>
      <c r="R478" s="1089"/>
      <c r="S478" s="1089"/>
      <c r="T478" s="1089"/>
      <c r="U478" s="1089"/>
      <c r="V478" s="1089"/>
      <c r="W478" s="1089"/>
      <c r="X478" s="1089"/>
      <c r="Y478" s="1089"/>
      <c r="Z478" s="1089"/>
    </row>
    <row r="479" spans="1:26" ht="14.25" customHeight="1">
      <c r="A479" s="1089"/>
      <c r="B479" s="1089"/>
      <c r="C479" s="1089"/>
      <c r="D479" s="1089"/>
      <c r="E479" s="1089"/>
      <c r="F479" s="1089"/>
      <c r="G479" s="1089"/>
      <c r="H479" s="1089"/>
      <c r="I479" s="1089"/>
      <c r="J479" s="1089"/>
      <c r="K479" s="1089"/>
      <c r="L479" s="1089"/>
      <c r="M479" s="1089"/>
      <c r="N479" s="1089"/>
      <c r="O479" s="1089"/>
      <c r="P479" s="1089"/>
      <c r="Q479" s="1089"/>
      <c r="R479" s="1089"/>
      <c r="S479" s="1089"/>
      <c r="T479" s="1089"/>
      <c r="U479" s="1089"/>
      <c r="V479" s="1089"/>
      <c r="W479" s="1089"/>
      <c r="X479" s="1089"/>
      <c r="Y479" s="1089"/>
      <c r="Z479" s="1089"/>
    </row>
    <row r="480" spans="1:26" ht="14.25" customHeight="1">
      <c r="A480" s="1089"/>
      <c r="B480" s="1089"/>
      <c r="C480" s="1089"/>
      <c r="D480" s="1089"/>
      <c r="E480" s="1089"/>
      <c r="F480" s="1089"/>
      <c r="G480" s="1089"/>
      <c r="H480" s="1089"/>
      <c r="I480" s="1089"/>
      <c r="J480" s="1089"/>
      <c r="K480" s="1089"/>
      <c r="L480" s="1089"/>
      <c r="M480" s="1089"/>
      <c r="N480" s="1089"/>
      <c r="O480" s="1089"/>
      <c r="P480" s="1089"/>
      <c r="Q480" s="1089"/>
      <c r="R480" s="1089"/>
      <c r="S480" s="1089"/>
      <c r="T480" s="1089"/>
      <c r="U480" s="1089"/>
      <c r="V480" s="1089"/>
      <c r="W480" s="1089"/>
      <c r="X480" s="1089"/>
      <c r="Y480" s="1089"/>
      <c r="Z480" s="1089"/>
    </row>
    <row r="481" spans="1:26" ht="14.25" customHeight="1">
      <c r="A481" s="1089"/>
      <c r="B481" s="1089"/>
      <c r="C481" s="1089"/>
      <c r="D481" s="1089"/>
      <c r="E481" s="1089"/>
      <c r="F481" s="1089"/>
      <c r="G481" s="1089"/>
      <c r="H481" s="1089"/>
      <c r="I481" s="1089"/>
      <c r="J481" s="1089"/>
      <c r="K481" s="1089"/>
      <c r="L481" s="1089"/>
      <c r="M481" s="1089"/>
      <c r="N481" s="1089"/>
      <c r="O481" s="1089"/>
      <c r="P481" s="1089"/>
      <c r="Q481" s="1089"/>
      <c r="R481" s="1089"/>
      <c r="S481" s="1089"/>
      <c r="T481" s="1089"/>
      <c r="U481" s="1089"/>
      <c r="V481" s="1089"/>
      <c r="W481" s="1089"/>
      <c r="X481" s="1089"/>
      <c r="Y481" s="1089"/>
      <c r="Z481" s="1089"/>
    </row>
    <row r="482" spans="1:26" ht="14.25" customHeight="1">
      <c r="A482" s="1089"/>
      <c r="B482" s="1089"/>
      <c r="C482" s="1089"/>
      <c r="D482" s="1089"/>
      <c r="E482" s="1089"/>
      <c r="F482" s="1089"/>
      <c r="G482" s="1089"/>
      <c r="H482" s="1089"/>
      <c r="I482" s="1089"/>
      <c r="J482" s="1089"/>
      <c r="K482" s="1089"/>
      <c r="L482" s="1089"/>
      <c r="M482" s="1089"/>
      <c r="N482" s="1089"/>
      <c r="O482" s="1089"/>
      <c r="P482" s="1089"/>
      <c r="Q482" s="1089"/>
      <c r="R482" s="1089"/>
      <c r="S482" s="1089"/>
      <c r="T482" s="1089"/>
      <c r="U482" s="1089"/>
      <c r="V482" s="1089"/>
      <c r="W482" s="1089"/>
      <c r="X482" s="1089"/>
      <c r="Y482" s="1089"/>
      <c r="Z482" s="1089"/>
    </row>
    <row r="483" spans="1:26" ht="14.25" customHeight="1">
      <c r="A483" s="1089"/>
      <c r="B483" s="1089"/>
      <c r="C483" s="1089"/>
      <c r="D483" s="1089"/>
      <c r="E483" s="1089"/>
      <c r="F483" s="1089"/>
      <c r="G483" s="1089"/>
      <c r="H483" s="1089"/>
      <c r="I483" s="1089"/>
      <c r="J483" s="1089"/>
      <c r="K483" s="1089"/>
      <c r="L483" s="1089"/>
      <c r="M483" s="1089"/>
      <c r="N483" s="1089"/>
      <c r="O483" s="1089"/>
      <c r="P483" s="1089"/>
      <c r="Q483" s="1089"/>
      <c r="R483" s="1089"/>
      <c r="S483" s="1089"/>
      <c r="T483" s="1089"/>
      <c r="U483" s="1089"/>
      <c r="V483" s="1089"/>
      <c r="W483" s="1089"/>
      <c r="X483" s="1089"/>
      <c r="Y483" s="1089"/>
      <c r="Z483" s="1089"/>
    </row>
    <row r="484" spans="1:26" ht="14.25" customHeight="1">
      <c r="A484" s="1089"/>
      <c r="B484" s="1089"/>
      <c r="C484" s="1089"/>
      <c r="D484" s="1089"/>
      <c r="E484" s="1089"/>
      <c r="F484" s="1089"/>
      <c r="G484" s="1089"/>
      <c r="H484" s="1089"/>
      <c r="I484" s="1089"/>
      <c r="J484" s="1089"/>
      <c r="K484" s="1089"/>
      <c r="L484" s="1089"/>
      <c r="M484" s="1089"/>
      <c r="N484" s="1089"/>
      <c r="O484" s="1089"/>
      <c r="P484" s="1089"/>
      <c r="Q484" s="1089"/>
      <c r="R484" s="1089"/>
      <c r="S484" s="1089"/>
      <c r="T484" s="1089"/>
      <c r="U484" s="1089"/>
      <c r="V484" s="1089"/>
      <c r="W484" s="1089"/>
      <c r="X484" s="1089"/>
      <c r="Y484" s="1089"/>
      <c r="Z484" s="1089"/>
    </row>
    <row r="485" spans="1:26" ht="14.25" customHeight="1">
      <c r="A485" s="1089"/>
      <c r="B485" s="1089"/>
      <c r="C485" s="1089"/>
      <c r="D485" s="1089"/>
      <c r="E485" s="1089"/>
      <c r="F485" s="1089"/>
      <c r="G485" s="1089"/>
      <c r="H485" s="1089"/>
      <c r="I485" s="1089"/>
      <c r="J485" s="1089"/>
      <c r="K485" s="1089"/>
      <c r="L485" s="1089"/>
      <c r="M485" s="1089"/>
      <c r="N485" s="1089"/>
      <c r="O485" s="1089"/>
      <c r="P485" s="1089"/>
      <c r="Q485" s="1089"/>
      <c r="R485" s="1089"/>
      <c r="S485" s="1089"/>
      <c r="T485" s="1089"/>
      <c r="U485" s="1089"/>
      <c r="V485" s="1089"/>
      <c r="W485" s="1089"/>
      <c r="X485" s="1089"/>
      <c r="Y485" s="1089"/>
      <c r="Z485" s="1089"/>
    </row>
    <row r="486" spans="1:26" ht="14.25" customHeight="1">
      <c r="A486" s="1089"/>
      <c r="B486" s="1089"/>
      <c r="C486" s="1089"/>
      <c r="D486" s="1089"/>
      <c r="E486" s="1089"/>
      <c r="F486" s="1089"/>
      <c r="G486" s="1089"/>
      <c r="H486" s="1089"/>
      <c r="I486" s="1089"/>
      <c r="J486" s="1089"/>
      <c r="K486" s="1089"/>
      <c r="L486" s="1089"/>
      <c r="M486" s="1089"/>
      <c r="N486" s="1089"/>
      <c r="O486" s="1089"/>
      <c r="P486" s="1089"/>
      <c r="Q486" s="1089"/>
      <c r="R486" s="1089"/>
      <c r="S486" s="1089"/>
      <c r="T486" s="1089"/>
      <c r="U486" s="1089"/>
      <c r="V486" s="1089"/>
      <c r="W486" s="1089"/>
      <c r="X486" s="1089"/>
      <c r="Y486" s="1089"/>
      <c r="Z486" s="1089"/>
    </row>
    <row r="487" spans="1:26" ht="14.25" customHeight="1">
      <c r="A487" s="1089"/>
      <c r="B487" s="1089"/>
      <c r="C487" s="1089"/>
      <c r="D487" s="1089"/>
      <c r="E487" s="1089"/>
      <c r="F487" s="1089"/>
      <c r="G487" s="1089"/>
      <c r="H487" s="1089"/>
      <c r="I487" s="1089"/>
      <c r="J487" s="1089"/>
      <c r="K487" s="1089"/>
      <c r="L487" s="1089"/>
      <c r="M487" s="1089"/>
      <c r="N487" s="1089"/>
      <c r="O487" s="1089"/>
      <c r="P487" s="1089"/>
      <c r="Q487" s="1089"/>
      <c r="R487" s="1089"/>
      <c r="S487" s="1089"/>
      <c r="T487" s="1089"/>
      <c r="U487" s="1089"/>
      <c r="V487" s="1089"/>
      <c r="W487" s="1089"/>
      <c r="X487" s="1089"/>
      <c r="Y487" s="1089"/>
      <c r="Z487" s="1089"/>
    </row>
    <row r="488" spans="1:26" ht="14.25" customHeight="1">
      <c r="A488" s="1089"/>
      <c r="B488" s="1089"/>
      <c r="C488" s="1089"/>
      <c r="D488" s="1089"/>
      <c r="E488" s="1089"/>
      <c r="F488" s="1089"/>
      <c r="G488" s="1089"/>
      <c r="H488" s="1089"/>
      <c r="I488" s="1089"/>
      <c r="J488" s="1089"/>
      <c r="K488" s="1089"/>
      <c r="L488" s="1089"/>
      <c r="M488" s="1089"/>
      <c r="N488" s="1089"/>
      <c r="O488" s="1089"/>
      <c r="P488" s="1089"/>
      <c r="Q488" s="1089"/>
      <c r="R488" s="1089"/>
      <c r="S488" s="1089"/>
      <c r="T488" s="1089"/>
      <c r="U488" s="1089"/>
      <c r="V488" s="1089"/>
      <c r="W488" s="1089"/>
      <c r="X488" s="1089"/>
      <c r="Y488" s="1089"/>
      <c r="Z488" s="1089"/>
    </row>
    <row r="489" spans="1:26" ht="14.25" customHeight="1">
      <c r="A489" s="1089"/>
      <c r="B489" s="1089"/>
      <c r="C489" s="1089"/>
      <c r="D489" s="1089"/>
      <c r="E489" s="1089"/>
      <c r="F489" s="1089"/>
      <c r="G489" s="1089"/>
      <c r="H489" s="1089"/>
      <c r="I489" s="1089"/>
      <c r="J489" s="1089"/>
      <c r="K489" s="1089"/>
      <c r="L489" s="1089"/>
      <c r="M489" s="1089"/>
      <c r="N489" s="1089"/>
      <c r="O489" s="1089"/>
      <c r="P489" s="1089"/>
      <c r="Q489" s="1089"/>
      <c r="R489" s="1089"/>
      <c r="S489" s="1089"/>
      <c r="T489" s="1089"/>
      <c r="U489" s="1089"/>
      <c r="V489" s="1089"/>
      <c r="W489" s="1089"/>
      <c r="X489" s="1089"/>
      <c r="Y489" s="1089"/>
      <c r="Z489" s="1089"/>
    </row>
    <row r="490" spans="1:26" ht="14.25" customHeight="1">
      <c r="A490" s="1089"/>
      <c r="B490" s="1089"/>
      <c r="C490" s="1089"/>
      <c r="D490" s="1089"/>
      <c r="E490" s="1089"/>
      <c r="F490" s="1089"/>
      <c r="G490" s="1089"/>
      <c r="H490" s="1089"/>
      <c r="I490" s="1089"/>
      <c r="J490" s="1089"/>
      <c r="K490" s="1089"/>
      <c r="L490" s="1089"/>
      <c r="M490" s="1089"/>
      <c r="N490" s="1089"/>
      <c r="O490" s="1089"/>
      <c r="P490" s="1089"/>
      <c r="Q490" s="1089"/>
      <c r="R490" s="1089"/>
      <c r="S490" s="1089"/>
      <c r="T490" s="1089"/>
      <c r="U490" s="1089"/>
      <c r="V490" s="1089"/>
      <c r="W490" s="1089"/>
      <c r="X490" s="1089"/>
      <c r="Y490" s="1089"/>
      <c r="Z490" s="1089"/>
    </row>
    <row r="491" spans="1:26" ht="14.25" customHeight="1">
      <c r="A491" s="1089"/>
      <c r="B491" s="1089"/>
      <c r="C491" s="1089"/>
      <c r="D491" s="1089"/>
      <c r="E491" s="1089"/>
      <c r="F491" s="1089"/>
      <c r="G491" s="1089"/>
      <c r="H491" s="1089"/>
      <c r="I491" s="1089"/>
      <c r="J491" s="1089"/>
      <c r="K491" s="1089"/>
      <c r="L491" s="1089"/>
      <c r="M491" s="1089"/>
      <c r="N491" s="1089"/>
      <c r="O491" s="1089"/>
      <c r="P491" s="1089"/>
      <c r="Q491" s="1089"/>
      <c r="R491" s="1089"/>
      <c r="S491" s="1089"/>
      <c r="T491" s="1089"/>
      <c r="U491" s="1089"/>
      <c r="V491" s="1089"/>
      <c r="W491" s="1089"/>
      <c r="X491" s="1089"/>
      <c r="Y491" s="1089"/>
      <c r="Z491" s="1089"/>
    </row>
    <row r="492" spans="1:26" ht="14.25" customHeight="1">
      <c r="A492" s="1089"/>
      <c r="B492" s="1089"/>
      <c r="C492" s="1089"/>
      <c r="D492" s="1089"/>
      <c r="E492" s="1089"/>
      <c r="F492" s="1089"/>
      <c r="G492" s="1089"/>
      <c r="H492" s="1089"/>
      <c r="I492" s="1089"/>
      <c r="J492" s="1089"/>
      <c r="K492" s="1089"/>
      <c r="L492" s="1089"/>
      <c r="M492" s="1089"/>
      <c r="N492" s="1089"/>
      <c r="O492" s="1089"/>
      <c r="P492" s="1089"/>
      <c r="Q492" s="1089"/>
      <c r="R492" s="1089"/>
      <c r="S492" s="1089"/>
      <c r="T492" s="1089"/>
      <c r="U492" s="1089"/>
      <c r="V492" s="1089"/>
      <c r="W492" s="1089"/>
      <c r="X492" s="1089"/>
      <c r="Y492" s="1089"/>
      <c r="Z492" s="1089"/>
    </row>
    <row r="493" spans="1:26" ht="14.25" customHeight="1">
      <c r="A493" s="1089"/>
      <c r="B493" s="1089"/>
      <c r="C493" s="1089"/>
      <c r="D493" s="1089"/>
      <c r="E493" s="1089"/>
      <c r="F493" s="1089"/>
      <c r="G493" s="1089"/>
      <c r="H493" s="1089"/>
      <c r="I493" s="1089"/>
      <c r="J493" s="1089"/>
      <c r="K493" s="1089"/>
      <c r="L493" s="1089"/>
      <c r="M493" s="1089"/>
      <c r="N493" s="1089"/>
      <c r="O493" s="1089"/>
      <c r="P493" s="1089"/>
      <c r="Q493" s="1089"/>
      <c r="R493" s="1089"/>
      <c r="S493" s="1089"/>
      <c r="T493" s="1089"/>
      <c r="U493" s="1089"/>
      <c r="V493" s="1089"/>
      <c r="W493" s="1089"/>
      <c r="X493" s="1089"/>
      <c r="Y493" s="1089"/>
      <c r="Z493" s="1089"/>
    </row>
    <row r="494" spans="1:26" ht="14.25" customHeight="1">
      <c r="A494" s="1089"/>
      <c r="B494" s="1089"/>
      <c r="C494" s="1089"/>
      <c r="D494" s="1089"/>
      <c r="E494" s="1089"/>
      <c r="F494" s="1089"/>
      <c r="G494" s="1089"/>
      <c r="H494" s="1089"/>
      <c r="I494" s="1089"/>
      <c r="J494" s="1089"/>
      <c r="K494" s="1089"/>
      <c r="L494" s="1089"/>
      <c r="M494" s="1089"/>
      <c r="N494" s="1089"/>
      <c r="O494" s="1089"/>
      <c r="P494" s="1089"/>
      <c r="Q494" s="1089"/>
      <c r="R494" s="1089"/>
      <c r="S494" s="1089"/>
      <c r="T494" s="1089"/>
      <c r="U494" s="1089"/>
      <c r="V494" s="1089"/>
      <c r="W494" s="1089"/>
      <c r="X494" s="1089"/>
      <c r="Y494" s="1089"/>
      <c r="Z494" s="1089"/>
    </row>
    <row r="495" spans="1:26" ht="14.25" customHeight="1">
      <c r="A495" s="1089"/>
      <c r="B495" s="1089"/>
      <c r="C495" s="1089"/>
      <c r="D495" s="1089"/>
      <c r="E495" s="1089"/>
      <c r="F495" s="1089"/>
      <c r="G495" s="1089"/>
      <c r="H495" s="1089"/>
      <c r="I495" s="1089"/>
      <c r="J495" s="1089"/>
      <c r="K495" s="1089"/>
      <c r="L495" s="1089"/>
      <c r="M495" s="1089"/>
      <c r="N495" s="1089"/>
      <c r="O495" s="1089"/>
      <c r="P495" s="1089"/>
      <c r="Q495" s="1089"/>
      <c r="R495" s="1089"/>
      <c r="S495" s="1089"/>
      <c r="T495" s="1089"/>
      <c r="U495" s="1089"/>
      <c r="V495" s="1089"/>
      <c r="W495" s="1089"/>
      <c r="X495" s="1089"/>
      <c r="Y495" s="1089"/>
      <c r="Z495" s="1089"/>
    </row>
    <row r="496" spans="1:26" ht="14.25" customHeight="1">
      <c r="A496" s="1089"/>
      <c r="B496" s="1089"/>
      <c r="C496" s="1089"/>
      <c r="D496" s="1089"/>
      <c r="E496" s="1089"/>
      <c r="F496" s="1089"/>
      <c r="G496" s="1089"/>
      <c r="H496" s="1089"/>
      <c r="I496" s="1089"/>
      <c r="J496" s="1089"/>
      <c r="K496" s="1089"/>
      <c r="L496" s="1089"/>
      <c r="M496" s="1089"/>
      <c r="N496" s="1089"/>
      <c r="O496" s="1089"/>
      <c r="P496" s="1089"/>
      <c r="Q496" s="1089"/>
      <c r="R496" s="1089"/>
      <c r="S496" s="1089"/>
      <c r="T496" s="1089"/>
      <c r="U496" s="1089"/>
      <c r="V496" s="1089"/>
      <c r="W496" s="1089"/>
      <c r="X496" s="1089"/>
      <c r="Y496" s="1089"/>
      <c r="Z496" s="1089"/>
    </row>
    <row r="497" spans="1:26" ht="14.25" customHeight="1">
      <c r="A497" s="1089"/>
      <c r="B497" s="1089"/>
      <c r="C497" s="1089"/>
      <c r="D497" s="1089"/>
      <c r="E497" s="1089"/>
      <c r="F497" s="1089"/>
      <c r="G497" s="1089"/>
      <c r="H497" s="1089"/>
      <c r="I497" s="1089"/>
      <c r="J497" s="1089"/>
      <c r="K497" s="1089"/>
      <c r="L497" s="1089"/>
      <c r="M497" s="1089"/>
      <c r="N497" s="1089"/>
      <c r="O497" s="1089"/>
      <c r="P497" s="1089"/>
      <c r="Q497" s="1089"/>
      <c r="R497" s="1089"/>
      <c r="S497" s="1089"/>
      <c r="T497" s="1089"/>
      <c r="U497" s="1089"/>
      <c r="V497" s="1089"/>
      <c r="W497" s="1089"/>
      <c r="X497" s="1089"/>
      <c r="Y497" s="1089"/>
      <c r="Z497" s="1089"/>
    </row>
    <row r="498" spans="1:26" ht="14.25" customHeight="1">
      <c r="A498" s="1089"/>
      <c r="B498" s="1089"/>
      <c r="C498" s="1089"/>
      <c r="D498" s="1089"/>
      <c r="E498" s="1089"/>
      <c r="F498" s="1089"/>
      <c r="G498" s="1089"/>
      <c r="H498" s="1089"/>
      <c r="I498" s="1089"/>
      <c r="J498" s="1089"/>
      <c r="K498" s="1089"/>
      <c r="L498" s="1089"/>
      <c r="M498" s="1089"/>
      <c r="N498" s="1089"/>
      <c r="O498" s="1089"/>
      <c r="P498" s="1089"/>
      <c r="Q498" s="1089"/>
      <c r="R498" s="1089"/>
      <c r="S498" s="1089"/>
      <c r="T498" s="1089"/>
      <c r="U498" s="1089"/>
      <c r="V498" s="1089"/>
      <c r="W498" s="1089"/>
      <c r="X498" s="1089"/>
      <c r="Y498" s="1089"/>
      <c r="Z498" s="1089"/>
    </row>
    <row r="499" spans="1:26" ht="14.25" customHeight="1">
      <c r="A499" s="1089"/>
      <c r="B499" s="1089"/>
      <c r="C499" s="1089"/>
      <c r="D499" s="1089"/>
      <c r="E499" s="1089"/>
      <c r="F499" s="1089"/>
      <c r="G499" s="1089"/>
      <c r="H499" s="1089"/>
      <c r="I499" s="1089"/>
      <c r="J499" s="1089"/>
      <c r="K499" s="1089"/>
      <c r="L499" s="1089"/>
      <c r="M499" s="1089"/>
      <c r="N499" s="1089"/>
      <c r="O499" s="1089"/>
      <c r="P499" s="1089"/>
      <c r="Q499" s="1089"/>
      <c r="R499" s="1089"/>
      <c r="S499" s="1089"/>
      <c r="T499" s="1089"/>
      <c r="U499" s="1089"/>
      <c r="V499" s="1089"/>
      <c r="W499" s="1089"/>
      <c r="X499" s="1089"/>
      <c r="Y499" s="1089"/>
      <c r="Z499" s="1089"/>
    </row>
    <row r="500" spans="1:26" ht="14.25" customHeight="1">
      <c r="A500" s="1089"/>
      <c r="B500" s="1089"/>
      <c r="C500" s="1089"/>
      <c r="D500" s="1089"/>
      <c r="E500" s="1089"/>
      <c r="F500" s="1089"/>
      <c r="G500" s="1089"/>
      <c r="H500" s="1089"/>
      <c r="I500" s="1089"/>
      <c r="J500" s="1089"/>
      <c r="K500" s="1089"/>
      <c r="L500" s="1089"/>
      <c r="M500" s="1089"/>
      <c r="N500" s="1089"/>
      <c r="O500" s="1089"/>
      <c r="P500" s="1089"/>
      <c r="Q500" s="1089"/>
      <c r="R500" s="1089"/>
      <c r="S500" s="1089"/>
      <c r="T500" s="1089"/>
      <c r="U500" s="1089"/>
      <c r="V500" s="1089"/>
      <c r="W500" s="1089"/>
      <c r="X500" s="1089"/>
      <c r="Y500" s="1089"/>
      <c r="Z500" s="1089"/>
    </row>
    <row r="501" spans="1:26" ht="14.25" customHeight="1">
      <c r="A501" s="1089"/>
      <c r="B501" s="1089"/>
      <c r="C501" s="1089"/>
      <c r="D501" s="1089"/>
      <c r="E501" s="1089"/>
      <c r="F501" s="1089"/>
      <c r="G501" s="1089"/>
      <c r="H501" s="1089"/>
      <c r="I501" s="1089"/>
      <c r="J501" s="1089"/>
      <c r="K501" s="1089"/>
      <c r="L501" s="1089"/>
      <c r="M501" s="1089"/>
      <c r="N501" s="1089"/>
      <c r="O501" s="1089"/>
      <c r="P501" s="1089"/>
      <c r="Q501" s="1089"/>
      <c r="R501" s="1089"/>
      <c r="S501" s="1089"/>
      <c r="T501" s="1089"/>
      <c r="U501" s="1089"/>
      <c r="V501" s="1089"/>
      <c r="W501" s="1089"/>
      <c r="X501" s="1089"/>
      <c r="Y501" s="1089"/>
      <c r="Z501" s="1089"/>
    </row>
    <row r="502" spans="1:26" ht="14.25" customHeight="1">
      <c r="A502" s="1089"/>
      <c r="B502" s="1089"/>
      <c r="C502" s="1089"/>
      <c r="D502" s="1089"/>
      <c r="E502" s="1089"/>
      <c r="F502" s="1089"/>
      <c r="G502" s="1089"/>
      <c r="H502" s="1089"/>
      <c r="I502" s="1089"/>
      <c r="J502" s="1089"/>
      <c r="K502" s="1089"/>
      <c r="L502" s="1089"/>
      <c r="M502" s="1089"/>
      <c r="N502" s="1089"/>
      <c r="O502" s="1089"/>
      <c r="P502" s="1089"/>
      <c r="Q502" s="1089"/>
      <c r="R502" s="1089"/>
      <c r="S502" s="1089"/>
      <c r="T502" s="1089"/>
      <c r="U502" s="1089"/>
      <c r="V502" s="1089"/>
      <c r="W502" s="1089"/>
      <c r="X502" s="1089"/>
      <c r="Y502" s="1089"/>
      <c r="Z502" s="1089"/>
    </row>
    <row r="503" spans="1:26" ht="14.25" customHeight="1">
      <c r="A503" s="1089"/>
      <c r="B503" s="1089"/>
      <c r="C503" s="1089"/>
      <c r="D503" s="1089"/>
      <c r="E503" s="1089"/>
      <c r="F503" s="1089"/>
      <c r="G503" s="1089"/>
      <c r="H503" s="1089"/>
      <c r="I503" s="1089"/>
      <c r="J503" s="1089"/>
      <c r="K503" s="1089"/>
      <c r="L503" s="1089"/>
      <c r="M503" s="1089"/>
      <c r="N503" s="1089"/>
      <c r="O503" s="1089"/>
      <c r="P503" s="1089"/>
      <c r="Q503" s="1089"/>
      <c r="R503" s="1089"/>
      <c r="S503" s="1089"/>
      <c r="T503" s="1089"/>
      <c r="U503" s="1089"/>
      <c r="V503" s="1089"/>
      <c r="W503" s="1089"/>
      <c r="X503" s="1089"/>
      <c r="Y503" s="1089"/>
      <c r="Z503" s="1089"/>
    </row>
    <row r="504" spans="1:26" ht="14.25" customHeight="1">
      <c r="A504" s="1089"/>
      <c r="B504" s="1089"/>
      <c r="C504" s="1089"/>
      <c r="D504" s="1089"/>
      <c r="E504" s="1089"/>
      <c r="F504" s="1089"/>
      <c r="G504" s="1089"/>
      <c r="H504" s="1089"/>
      <c r="I504" s="1089"/>
      <c r="J504" s="1089"/>
      <c r="K504" s="1089"/>
      <c r="L504" s="1089"/>
      <c r="M504" s="1089"/>
      <c r="N504" s="1089"/>
      <c r="O504" s="1089"/>
      <c r="P504" s="1089"/>
      <c r="Q504" s="1089"/>
      <c r="R504" s="1089"/>
      <c r="S504" s="1089"/>
      <c r="T504" s="1089"/>
      <c r="U504" s="1089"/>
      <c r="V504" s="1089"/>
      <c r="W504" s="1089"/>
      <c r="X504" s="1089"/>
      <c r="Y504" s="1089"/>
      <c r="Z504" s="1089"/>
    </row>
    <row r="505" spans="1:26" ht="14.25" customHeight="1">
      <c r="A505" s="1089"/>
      <c r="B505" s="1089"/>
      <c r="C505" s="1089"/>
      <c r="D505" s="1089"/>
      <c r="E505" s="1089"/>
      <c r="F505" s="1089"/>
      <c r="G505" s="1089"/>
      <c r="H505" s="1089"/>
      <c r="I505" s="1089"/>
      <c r="J505" s="1089"/>
      <c r="K505" s="1089"/>
      <c r="L505" s="1089"/>
      <c r="M505" s="1089"/>
      <c r="N505" s="1089"/>
      <c r="O505" s="1089"/>
      <c r="P505" s="1089"/>
      <c r="Q505" s="1089"/>
      <c r="R505" s="1089"/>
      <c r="S505" s="1089"/>
      <c r="T505" s="1089"/>
      <c r="U505" s="1089"/>
      <c r="V505" s="1089"/>
      <c r="W505" s="1089"/>
      <c r="X505" s="1089"/>
      <c r="Y505" s="1089"/>
      <c r="Z505" s="1089"/>
    </row>
    <row r="506" spans="1:26" ht="14.25" customHeight="1">
      <c r="A506" s="1089"/>
      <c r="B506" s="1089"/>
      <c r="C506" s="1089"/>
      <c r="D506" s="1089"/>
      <c r="E506" s="1089"/>
      <c r="F506" s="1089"/>
      <c r="G506" s="1089"/>
      <c r="H506" s="1089"/>
      <c r="I506" s="1089"/>
      <c r="J506" s="1089"/>
      <c r="K506" s="1089"/>
      <c r="L506" s="1089"/>
      <c r="M506" s="1089"/>
      <c r="N506" s="1089"/>
      <c r="O506" s="1089"/>
      <c r="P506" s="1089"/>
      <c r="Q506" s="1089"/>
      <c r="R506" s="1089"/>
      <c r="S506" s="1089"/>
      <c r="T506" s="1089"/>
      <c r="U506" s="1089"/>
      <c r="V506" s="1089"/>
      <c r="W506" s="1089"/>
      <c r="X506" s="1089"/>
      <c r="Y506" s="1089"/>
      <c r="Z506" s="1089"/>
    </row>
    <row r="507" spans="1:26" ht="14.25" customHeight="1">
      <c r="A507" s="1089"/>
      <c r="B507" s="1089"/>
      <c r="C507" s="1089"/>
      <c r="D507" s="1089"/>
      <c r="E507" s="1089"/>
      <c r="F507" s="1089"/>
      <c r="G507" s="1089"/>
      <c r="H507" s="1089"/>
      <c r="I507" s="1089"/>
      <c r="J507" s="1089"/>
      <c r="K507" s="1089"/>
      <c r="L507" s="1089"/>
      <c r="M507" s="1089"/>
      <c r="N507" s="1089"/>
      <c r="O507" s="1089"/>
      <c r="P507" s="1089"/>
      <c r="Q507" s="1089"/>
      <c r="R507" s="1089"/>
      <c r="S507" s="1089"/>
      <c r="T507" s="1089"/>
      <c r="U507" s="1089"/>
      <c r="V507" s="1089"/>
      <c r="W507" s="1089"/>
      <c r="X507" s="1089"/>
      <c r="Y507" s="1089"/>
      <c r="Z507" s="1089"/>
    </row>
    <row r="508" spans="1:26" ht="14.25" customHeight="1">
      <c r="A508" s="1089"/>
      <c r="B508" s="1089"/>
      <c r="C508" s="1089"/>
      <c r="D508" s="1089"/>
      <c r="E508" s="1089"/>
      <c r="F508" s="1089"/>
      <c r="G508" s="1089"/>
      <c r="H508" s="1089"/>
      <c r="I508" s="1089"/>
      <c r="J508" s="1089"/>
      <c r="K508" s="1089"/>
      <c r="L508" s="1089"/>
      <c r="M508" s="1089"/>
      <c r="N508" s="1089"/>
      <c r="O508" s="1089"/>
      <c r="P508" s="1089"/>
      <c r="Q508" s="1089"/>
      <c r="R508" s="1089"/>
      <c r="S508" s="1089"/>
      <c r="T508" s="1089"/>
      <c r="U508" s="1089"/>
      <c r="V508" s="1089"/>
      <c r="W508" s="1089"/>
      <c r="X508" s="1089"/>
      <c r="Y508" s="1089"/>
      <c r="Z508" s="1089"/>
    </row>
    <row r="509" spans="1:26" ht="14.25" customHeight="1">
      <c r="A509" s="1089"/>
      <c r="B509" s="1089"/>
      <c r="C509" s="1089"/>
      <c r="D509" s="1089"/>
      <c r="E509" s="1089"/>
      <c r="F509" s="1089"/>
      <c r="G509" s="1089"/>
      <c r="H509" s="1089"/>
      <c r="I509" s="1089"/>
      <c r="J509" s="1089"/>
      <c r="K509" s="1089"/>
      <c r="L509" s="1089"/>
      <c r="M509" s="1089"/>
      <c r="N509" s="1089"/>
      <c r="O509" s="1089"/>
      <c r="P509" s="1089"/>
      <c r="Q509" s="1089"/>
      <c r="R509" s="1089"/>
      <c r="S509" s="1089"/>
      <c r="T509" s="1089"/>
      <c r="U509" s="1089"/>
      <c r="V509" s="1089"/>
      <c r="W509" s="1089"/>
      <c r="X509" s="1089"/>
      <c r="Y509" s="1089"/>
      <c r="Z509" s="1089"/>
    </row>
    <row r="510" spans="1:26" ht="14.25" customHeight="1">
      <c r="A510" s="1089"/>
      <c r="B510" s="1089"/>
      <c r="C510" s="1089"/>
      <c r="D510" s="1089"/>
      <c r="E510" s="1089"/>
      <c r="F510" s="1089"/>
      <c r="G510" s="1089"/>
      <c r="H510" s="1089"/>
      <c r="I510" s="1089"/>
      <c r="J510" s="1089"/>
      <c r="K510" s="1089"/>
      <c r="L510" s="1089"/>
      <c r="M510" s="1089"/>
      <c r="N510" s="1089"/>
      <c r="O510" s="1089"/>
      <c r="P510" s="1089"/>
      <c r="Q510" s="1089"/>
      <c r="R510" s="1089"/>
      <c r="S510" s="1089"/>
      <c r="T510" s="1089"/>
      <c r="U510" s="1089"/>
      <c r="V510" s="1089"/>
      <c r="W510" s="1089"/>
      <c r="X510" s="1089"/>
      <c r="Y510" s="1089"/>
      <c r="Z510" s="1089"/>
    </row>
    <row r="511" spans="1:26" ht="14.25" customHeight="1">
      <c r="A511" s="1089"/>
      <c r="B511" s="1089"/>
      <c r="C511" s="1089"/>
      <c r="D511" s="1089"/>
      <c r="E511" s="1089"/>
      <c r="F511" s="1089"/>
      <c r="G511" s="1089"/>
      <c r="H511" s="1089"/>
      <c r="I511" s="1089"/>
      <c r="J511" s="1089"/>
      <c r="K511" s="1089"/>
      <c r="L511" s="1089"/>
      <c r="M511" s="1089"/>
      <c r="N511" s="1089"/>
      <c r="O511" s="1089"/>
      <c r="P511" s="1089"/>
      <c r="Q511" s="1089"/>
      <c r="R511" s="1089"/>
      <c r="S511" s="1089"/>
      <c r="T511" s="1089"/>
      <c r="U511" s="1089"/>
      <c r="V511" s="1089"/>
      <c r="W511" s="1089"/>
      <c r="X511" s="1089"/>
      <c r="Y511" s="1089"/>
      <c r="Z511" s="1089"/>
    </row>
    <row r="512" spans="1:26" ht="14.25" customHeight="1">
      <c r="A512" s="1089"/>
      <c r="B512" s="1089"/>
      <c r="C512" s="1089"/>
      <c r="D512" s="1089"/>
      <c r="E512" s="1089"/>
      <c r="F512" s="1089"/>
      <c r="G512" s="1089"/>
      <c r="H512" s="1089"/>
      <c r="I512" s="1089"/>
      <c r="J512" s="1089"/>
      <c r="K512" s="1089"/>
      <c r="L512" s="1089"/>
      <c r="M512" s="1089"/>
      <c r="N512" s="1089"/>
      <c r="O512" s="1089"/>
      <c r="P512" s="1089"/>
      <c r="Q512" s="1089"/>
      <c r="R512" s="1089"/>
      <c r="S512" s="1089"/>
      <c r="T512" s="1089"/>
      <c r="U512" s="1089"/>
      <c r="V512" s="1089"/>
      <c r="W512" s="1089"/>
      <c r="X512" s="1089"/>
      <c r="Y512" s="1089"/>
      <c r="Z512" s="1089"/>
    </row>
    <row r="513" spans="1:26" ht="14.25" customHeight="1">
      <c r="A513" s="1089"/>
      <c r="B513" s="1089"/>
      <c r="C513" s="1089"/>
      <c r="D513" s="1089"/>
      <c r="E513" s="1089"/>
      <c r="F513" s="1089"/>
      <c r="G513" s="1089"/>
      <c r="H513" s="1089"/>
      <c r="I513" s="1089"/>
      <c r="J513" s="1089"/>
      <c r="K513" s="1089"/>
      <c r="L513" s="1089"/>
      <c r="M513" s="1089"/>
      <c r="N513" s="1089"/>
      <c r="O513" s="1089"/>
      <c r="P513" s="1089"/>
      <c r="Q513" s="1089"/>
      <c r="R513" s="1089"/>
      <c r="S513" s="1089"/>
      <c r="T513" s="1089"/>
      <c r="U513" s="1089"/>
      <c r="V513" s="1089"/>
      <c r="W513" s="1089"/>
      <c r="X513" s="1089"/>
      <c r="Y513" s="1089"/>
      <c r="Z513" s="1089"/>
    </row>
    <row r="514" spans="1:26" ht="14.25" customHeight="1">
      <c r="A514" s="1089"/>
      <c r="B514" s="1089"/>
      <c r="C514" s="1089"/>
      <c r="D514" s="1089"/>
      <c r="E514" s="1089"/>
      <c r="F514" s="1089"/>
      <c r="G514" s="1089"/>
      <c r="H514" s="1089"/>
      <c r="I514" s="1089"/>
      <c r="J514" s="1089"/>
      <c r="K514" s="1089"/>
      <c r="L514" s="1089"/>
      <c r="M514" s="1089"/>
      <c r="N514" s="1089"/>
      <c r="O514" s="1089"/>
      <c r="P514" s="1089"/>
      <c r="Q514" s="1089"/>
      <c r="R514" s="1089"/>
      <c r="S514" s="1089"/>
      <c r="T514" s="1089"/>
      <c r="U514" s="1089"/>
      <c r="V514" s="1089"/>
      <c r="W514" s="1089"/>
      <c r="X514" s="1089"/>
      <c r="Y514" s="1089"/>
      <c r="Z514" s="1089"/>
    </row>
    <row r="515" spans="1:26" ht="14.25" customHeight="1">
      <c r="A515" s="1089"/>
      <c r="B515" s="1089"/>
      <c r="C515" s="1089"/>
      <c r="D515" s="1089"/>
      <c r="E515" s="1089"/>
      <c r="F515" s="1089"/>
      <c r="G515" s="1089"/>
      <c r="H515" s="1089"/>
      <c r="I515" s="1089"/>
      <c r="J515" s="1089"/>
      <c r="K515" s="1089"/>
      <c r="L515" s="1089"/>
      <c r="M515" s="1089"/>
      <c r="N515" s="1089"/>
      <c r="O515" s="1089"/>
      <c r="P515" s="1089"/>
      <c r="Q515" s="1089"/>
      <c r="R515" s="1089"/>
      <c r="S515" s="1089"/>
      <c r="T515" s="1089"/>
      <c r="U515" s="1089"/>
      <c r="V515" s="1089"/>
      <c r="W515" s="1089"/>
      <c r="X515" s="1089"/>
      <c r="Y515" s="1089"/>
      <c r="Z515" s="1089"/>
    </row>
    <row r="516" spans="1:26" ht="14.25" customHeight="1">
      <c r="A516" s="1089"/>
      <c r="B516" s="1089"/>
      <c r="C516" s="1089"/>
      <c r="D516" s="1089"/>
      <c r="E516" s="1089"/>
      <c r="F516" s="1089"/>
      <c r="G516" s="1089"/>
      <c r="H516" s="1089"/>
      <c r="I516" s="1089"/>
      <c r="J516" s="1089"/>
      <c r="K516" s="1089"/>
      <c r="L516" s="1089"/>
      <c r="M516" s="1089"/>
      <c r="N516" s="1089"/>
      <c r="O516" s="1089"/>
      <c r="P516" s="1089"/>
      <c r="Q516" s="1089"/>
      <c r="R516" s="1089"/>
      <c r="S516" s="1089"/>
      <c r="T516" s="1089"/>
      <c r="U516" s="1089"/>
      <c r="V516" s="1089"/>
      <c r="W516" s="1089"/>
      <c r="X516" s="1089"/>
      <c r="Y516" s="1089"/>
      <c r="Z516" s="1089"/>
    </row>
    <row r="517" spans="1:26" ht="14.25" customHeight="1">
      <c r="A517" s="1089"/>
      <c r="B517" s="1089"/>
      <c r="C517" s="1089"/>
      <c r="D517" s="1089"/>
      <c r="E517" s="1089"/>
      <c r="F517" s="1089"/>
      <c r="G517" s="1089"/>
      <c r="H517" s="1089"/>
      <c r="I517" s="1089"/>
      <c r="J517" s="1089"/>
      <c r="K517" s="1089"/>
      <c r="L517" s="1089"/>
      <c r="M517" s="1089"/>
      <c r="N517" s="1089"/>
      <c r="O517" s="1089"/>
      <c r="P517" s="1089"/>
      <c r="Q517" s="1089"/>
      <c r="R517" s="1089"/>
      <c r="S517" s="1089"/>
      <c r="T517" s="1089"/>
      <c r="U517" s="1089"/>
      <c r="V517" s="1089"/>
      <c r="W517" s="1089"/>
      <c r="X517" s="1089"/>
      <c r="Y517" s="1089"/>
      <c r="Z517" s="1089"/>
    </row>
    <row r="518" spans="1:26" ht="14.25" customHeight="1">
      <c r="A518" s="1089"/>
      <c r="B518" s="1089"/>
      <c r="C518" s="1089"/>
      <c r="D518" s="1089"/>
      <c r="E518" s="1089"/>
      <c r="F518" s="1089"/>
      <c r="G518" s="1089"/>
      <c r="H518" s="1089"/>
      <c r="I518" s="1089"/>
      <c r="J518" s="1089"/>
      <c r="K518" s="1089"/>
      <c r="L518" s="1089"/>
      <c r="M518" s="1089"/>
      <c r="N518" s="1089"/>
      <c r="O518" s="1089"/>
      <c r="P518" s="1089"/>
      <c r="Q518" s="1089"/>
      <c r="R518" s="1089"/>
      <c r="S518" s="1089"/>
      <c r="T518" s="1089"/>
      <c r="U518" s="1089"/>
      <c r="V518" s="1089"/>
      <c r="W518" s="1089"/>
      <c r="X518" s="1089"/>
      <c r="Y518" s="1089"/>
      <c r="Z518" s="1089"/>
    </row>
    <row r="519" spans="1:26" ht="14.25" customHeight="1">
      <c r="A519" s="1089"/>
      <c r="B519" s="1089"/>
      <c r="C519" s="1089"/>
      <c r="D519" s="1089"/>
      <c r="E519" s="1089"/>
      <c r="F519" s="1089"/>
      <c r="G519" s="1089"/>
      <c r="H519" s="1089"/>
      <c r="I519" s="1089"/>
      <c r="J519" s="1089"/>
      <c r="K519" s="1089"/>
      <c r="L519" s="1089"/>
      <c r="M519" s="1089"/>
      <c r="N519" s="1089"/>
      <c r="O519" s="1089"/>
      <c r="P519" s="1089"/>
      <c r="Q519" s="1089"/>
      <c r="R519" s="1089"/>
      <c r="S519" s="1089"/>
      <c r="T519" s="1089"/>
      <c r="U519" s="1089"/>
      <c r="V519" s="1089"/>
      <c r="W519" s="1089"/>
      <c r="X519" s="1089"/>
      <c r="Y519" s="1089"/>
      <c r="Z519" s="1089"/>
    </row>
    <row r="520" spans="1:26" ht="14.25" customHeight="1">
      <c r="A520" s="1089"/>
      <c r="B520" s="1089"/>
      <c r="C520" s="1089"/>
      <c r="D520" s="1089"/>
      <c r="E520" s="1089"/>
      <c r="F520" s="1089"/>
      <c r="G520" s="1089"/>
      <c r="H520" s="1089"/>
      <c r="I520" s="1089"/>
      <c r="J520" s="1089"/>
      <c r="K520" s="1089"/>
      <c r="L520" s="1089"/>
      <c r="M520" s="1089"/>
      <c r="N520" s="1089"/>
      <c r="O520" s="1089"/>
      <c r="P520" s="1089"/>
      <c r="Q520" s="1089"/>
      <c r="R520" s="1089"/>
      <c r="S520" s="1089"/>
      <c r="T520" s="1089"/>
      <c r="U520" s="1089"/>
      <c r="V520" s="1089"/>
      <c r="W520" s="1089"/>
      <c r="X520" s="1089"/>
      <c r="Y520" s="1089"/>
      <c r="Z520" s="1089"/>
    </row>
    <row r="521" spans="1:26" ht="14.25" customHeight="1">
      <c r="A521" s="1089"/>
      <c r="B521" s="1089"/>
      <c r="C521" s="1089"/>
      <c r="D521" s="1089"/>
      <c r="E521" s="1089"/>
      <c r="F521" s="1089"/>
      <c r="G521" s="1089"/>
      <c r="H521" s="1089"/>
      <c r="I521" s="1089"/>
      <c r="J521" s="1089"/>
      <c r="K521" s="1089"/>
      <c r="L521" s="1089"/>
      <c r="M521" s="1089"/>
      <c r="N521" s="1089"/>
      <c r="O521" s="1089"/>
      <c r="P521" s="1089"/>
      <c r="Q521" s="1089"/>
      <c r="R521" s="1089"/>
      <c r="S521" s="1089"/>
      <c r="T521" s="1089"/>
      <c r="U521" s="1089"/>
      <c r="V521" s="1089"/>
      <c r="W521" s="1089"/>
      <c r="X521" s="1089"/>
      <c r="Y521" s="1089"/>
      <c r="Z521" s="1089"/>
    </row>
    <row r="522" spans="1:26" ht="14.25" customHeight="1">
      <c r="A522" s="1089"/>
      <c r="B522" s="1089"/>
      <c r="C522" s="1089"/>
      <c r="D522" s="1089"/>
      <c r="E522" s="1089"/>
      <c r="F522" s="1089"/>
      <c r="G522" s="1089"/>
      <c r="H522" s="1089"/>
      <c r="I522" s="1089"/>
      <c r="J522" s="1089"/>
      <c r="K522" s="1089"/>
      <c r="L522" s="1089"/>
      <c r="M522" s="1089"/>
      <c r="N522" s="1089"/>
      <c r="O522" s="1089"/>
      <c r="P522" s="1089"/>
      <c r="Q522" s="1089"/>
      <c r="R522" s="1089"/>
      <c r="S522" s="1089"/>
      <c r="T522" s="1089"/>
      <c r="U522" s="1089"/>
      <c r="V522" s="1089"/>
      <c r="W522" s="1089"/>
      <c r="X522" s="1089"/>
      <c r="Y522" s="1089"/>
      <c r="Z522" s="1089"/>
    </row>
    <row r="523" spans="1:26" ht="14.25" customHeight="1">
      <c r="A523" s="1089"/>
      <c r="B523" s="1089"/>
      <c r="C523" s="1089"/>
      <c r="D523" s="1089"/>
      <c r="E523" s="1089"/>
      <c r="F523" s="1089"/>
      <c r="G523" s="1089"/>
      <c r="H523" s="1089"/>
      <c r="I523" s="1089"/>
      <c r="J523" s="1089"/>
      <c r="K523" s="1089"/>
      <c r="L523" s="1089"/>
      <c r="M523" s="1089"/>
      <c r="N523" s="1089"/>
      <c r="O523" s="1089"/>
      <c r="P523" s="1089"/>
      <c r="Q523" s="1089"/>
      <c r="R523" s="1089"/>
      <c r="S523" s="1089"/>
      <c r="T523" s="1089"/>
      <c r="U523" s="1089"/>
      <c r="V523" s="1089"/>
      <c r="W523" s="1089"/>
      <c r="X523" s="1089"/>
      <c r="Y523" s="1089"/>
      <c r="Z523" s="1089"/>
    </row>
    <row r="524" spans="1:26" ht="14.25" customHeight="1">
      <c r="A524" s="1089"/>
      <c r="B524" s="1089"/>
      <c r="C524" s="1089"/>
      <c r="D524" s="1089"/>
      <c r="E524" s="1089"/>
      <c r="F524" s="1089"/>
      <c r="G524" s="1089"/>
      <c r="H524" s="1089"/>
      <c r="I524" s="1089"/>
      <c r="J524" s="1089"/>
      <c r="K524" s="1089"/>
      <c r="L524" s="1089"/>
      <c r="M524" s="1089"/>
      <c r="N524" s="1089"/>
      <c r="O524" s="1089"/>
      <c r="P524" s="1089"/>
      <c r="Q524" s="1089"/>
      <c r="R524" s="1089"/>
      <c r="S524" s="1089"/>
      <c r="T524" s="1089"/>
      <c r="U524" s="1089"/>
      <c r="V524" s="1089"/>
      <c r="W524" s="1089"/>
      <c r="X524" s="1089"/>
      <c r="Y524" s="1089"/>
      <c r="Z524" s="1089"/>
    </row>
    <row r="525" spans="1:26" ht="14.25" customHeight="1">
      <c r="A525" s="1089"/>
      <c r="B525" s="1089"/>
      <c r="C525" s="1089"/>
      <c r="D525" s="1089"/>
      <c r="E525" s="1089"/>
      <c r="F525" s="1089"/>
      <c r="G525" s="1089"/>
      <c r="H525" s="1089"/>
      <c r="I525" s="1089"/>
      <c r="J525" s="1089"/>
      <c r="K525" s="1089"/>
      <c r="L525" s="1089"/>
      <c r="M525" s="1089"/>
      <c r="N525" s="1089"/>
      <c r="O525" s="1089"/>
      <c r="P525" s="1089"/>
      <c r="Q525" s="1089"/>
      <c r="R525" s="1089"/>
      <c r="S525" s="1089"/>
      <c r="T525" s="1089"/>
      <c r="U525" s="1089"/>
      <c r="V525" s="1089"/>
      <c r="W525" s="1089"/>
      <c r="X525" s="1089"/>
      <c r="Y525" s="1089"/>
      <c r="Z525" s="1089"/>
    </row>
    <row r="526" spans="1:26" ht="14.25" customHeight="1">
      <c r="A526" s="1089"/>
      <c r="B526" s="1089"/>
      <c r="C526" s="1089"/>
      <c r="D526" s="1089"/>
      <c r="E526" s="1089"/>
      <c r="F526" s="1089"/>
      <c r="G526" s="1089"/>
      <c r="H526" s="1089"/>
      <c r="I526" s="1089"/>
      <c r="J526" s="1089"/>
      <c r="K526" s="1089"/>
      <c r="L526" s="1089"/>
      <c r="M526" s="1089"/>
      <c r="N526" s="1089"/>
      <c r="O526" s="1089"/>
      <c r="P526" s="1089"/>
      <c r="Q526" s="1089"/>
      <c r="R526" s="1089"/>
      <c r="S526" s="1089"/>
      <c r="T526" s="1089"/>
      <c r="U526" s="1089"/>
      <c r="V526" s="1089"/>
      <c r="W526" s="1089"/>
      <c r="X526" s="1089"/>
      <c r="Y526" s="1089"/>
      <c r="Z526" s="1089"/>
    </row>
    <row r="527" spans="1:26" ht="14.25" customHeight="1">
      <c r="A527" s="1089"/>
      <c r="B527" s="1089"/>
      <c r="C527" s="1089"/>
      <c r="D527" s="1089"/>
      <c r="E527" s="1089"/>
      <c r="F527" s="1089"/>
      <c r="G527" s="1089"/>
      <c r="H527" s="1089"/>
      <c r="I527" s="1089"/>
      <c r="J527" s="1089"/>
      <c r="K527" s="1089"/>
      <c r="L527" s="1089"/>
      <c r="M527" s="1089"/>
      <c r="N527" s="1089"/>
      <c r="O527" s="1089"/>
      <c r="P527" s="1089"/>
      <c r="Q527" s="1089"/>
      <c r="R527" s="1089"/>
      <c r="S527" s="1089"/>
      <c r="T527" s="1089"/>
      <c r="U527" s="1089"/>
      <c r="V527" s="1089"/>
      <c r="W527" s="1089"/>
      <c r="X527" s="1089"/>
      <c r="Y527" s="1089"/>
      <c r="Z527" s="1089"/>
    </row>
    <row r="528" spans="1:26" ht="14.25" customHeight="1">
      <c r="A528" s="1089"/>
      <c r="B528" s="1089"/>
      <c r="C528" s="1089"/>
      <c r="D528" s="1089"/>
      <c r="E528" s="1089"/>
      <c r="F528" s="1089"/>
      <c r="G528" s="1089"/>
      <c r="H528" s="1089"/>
      <c r="I528" s="1089"/>
      <c r="J528" s="1089"/>
      <c r="K528" s="1089"/>
      <c r="L528" s="1089"/>
      <c r="M528" s="1089"/>
      <c r="N528" s="1089"/>
      <c r="O528" s="1089"/>
      <c r="P528" s="1089"/>
      <c r="Q528" s="1089"/>
      <c r="R528" s="1089"/>
      <c r="S528" s="1089"/>
      <c r="T528" s="1089"/>
      <c r="U528" s="1089"/>
      <c r="V528" s="1089"/>
      <c r="W528" s="1089"/>
      <c r="X528" s="1089"/>
      <c r="Y528" s="1089"/>
      <c r="Z528" s="1089"/>
    </row>
    <row r="529" spans="1:26" ht="14.25" customHeight="1">
      <c r="A529" s="1089"/>
      <c r="B529" s="1089"/>
      <c r="C529" s="1089"/>
      <c r="D529" s="1089"/>
      <c r="E529" s="1089"/>
      <c r="F529" s="1089"/>
      <c r="G529" s="1089"/>
      <c r="H529" s="1089"/>
      <c r="I529" s="1089"/>
      <c r="J529" s="1089"/>
      <c r="K529" s="1089"/>
      <c r="L529" s="1089"/>
      <c r="M529" s="1089"/>
      <c r="N529" s="1089"/>
      <c r="O529" s="1089"/>
      <c r="P529" s="1089"/>
      <c r="Q529" s="1089"/>
      <c r="R529" s="1089"/>
      <c r="S529" s="1089"/>
      <c r="T529" s="1089"/>
      <c r="U529" s="1089"/>
      <c r="V529" s="1089"/>
      <c r="W529" s="1089"/>
      <c r="X529" s="1089"/>
      <c r="Y529" s="1089"/>
      <c r="Z529" s="1089"/>
    </row>
    <row r="530" spans="1:26" ht="14.25" customHeight="1">
      <c r="A530" s="1089"/>
      <c r="B530" s="1089"/>
      <c r="C530" s="1089"/>
      <c r="D530" s="1089"/>
      <c r="E530" s="1089"/>
      <c r="F530" s="1089"/>
      <c r="G530" s="1089"/>
      <c r="H530" s="1089"/>
      <c r="I530" s="1089"/>
      <c r="J530" s="1089"/>
      <c r="K530" s="1089"/>
      <c r="L530" s="1089"/>
      <c r="M530" s="1089"/>
      <c r="N530" s="1089"/>
      <c r="O530" s="1089"/>
      <c r="P530" s="1089"/>
      <c r="Q530" s="1089"/>
      <c r="R530" s="1089"/>
      <c r="S530" s="1089"/>
      <c r="T530" s="1089"/>
      <c r="U530" s="1089"/>
      <c r="V530" s="1089"/>
      <c r="W530" s="1089"/>
      <c r="X530" s="1089"/>
      <c r="Y530" s="1089"/>
      <c r="Z530" s="1089"/>
    </row>
    <row r="531" spans="1:26" ht="14.25" customHeight="1">
      <c r="A531" s="1089"/>
      <c r="B531" s="1089"/>
      <c r="C531" s="1089"/>
      <c r="D531" s="1089"/>
      <c r="E531" s="1089"/>
      <c r="F531" s="1089"/>
      <c r="G531" s="1089"/>
      <c r="H531" s="1089"/>
      <c r="I531" s="1089"/>
      <c r="J531" s="1089"/>
      <c r="K531" s="1089"/>
      <c r="L531" s="1089"/>
      <c r="M531" s="1089"/>
      <c r="N531" s="1089"/>
      <c r="O531" s="1089"/>
      <c r="P531" s="1089"/>
      <c r="Q531" s="1089"/>
      <c r="R531" s="1089"/>
      <c r="S531" s="1089"/>
      <c r="T531" s="1089"/>
      <c r="U531" s="1089"/>
      <c r="V531" s="1089"/>
      <c r="W531" s="1089"/>
      <c r="X531" s="1089"/>
      <c r="Y531" s="1089"/>
      <c r="Z531" s="1089"/>
    </row>
    <row r="532" spans="1:26" ht="14.25" customHeight="1">
      <c r="A532" s="1089"/>
      <c r="B532" s="1089"/>
      <c r="C532" s="1089"/>
      <c r="D532" s="1089"/>
      <c r="E532" s="1089"/>
      <c r="F532" s="1089"/>
      <c r="G532" s="1089"/>
      <c r="H532" s="1089"/>
      <c r="I532" s="1089"/>
      <c r="J532" s="1089"/>
      <c r="K532" s="1089"/>
      <c r="L532" s="1089"/>
      <c r="M532" s="1089"/>
      <c r="N532" s="1089"/>
      <c r="O532" s="1089"/>
      <c r="P532" s="1089"/>
      <c r="Q532" s="1089"/>
      <c r="R532" s="1089"/>
      <c r="S532" s="1089"/>
      <c r="T532" s="1089"/>
      <c r="U532" s="1089"/>
      <c r="V532" s="1089"/>
      <c r="W532" s="1089"/>
      <c r="X532" s="1089"/>
      <c r="Y532" s="1089"/>
      <c r="Z532" s="1089"/>
    </row>
    <row r="533" spans="1:26" ht="14.25" customHeight="1">
      <c r="A533" s="1089"/>
      <c r="B533" s="1089"/>
      <c r="C533" s="1089"/>
      <c r="D533" s="1089"/>
      <c r="E533" s="1089"/>
      <c r="F533" s="1089"/>
      <c r="G533" s="1089"/>
      <c r="H533" s="1089"/>
      <c r="I533" s="1089"/>
      <c r="J533" s="1089"/>
      <c r="K533" s="1089"/>
      <c r="L533" s="1089"/>
      <c r="M533" s="1089"/>
      <c r="N533" s="1089"/>
      <c r="O533" s="1089"/>
      <c r="P533" s="1089"/>
      <c r="Q533" s="1089"/>
      <c r="R533" s="1089"/>
      <c r="S533" s="1089"/>
      <c r="T533" s="1089"/>
      <c r="U533" s="1089"/>
      <c r="V533" s="1089"/>
      <c r="W533" s="1089"/>
      <c r="X533" s="1089"/>
      <c r="Y533" s="1089"/>
      <c r="Z533" s="1089"/>
    </row>
    <row r="534" spans="1:26" ht="14.25" customHeight="1">
      <c r="A534" s="1089"/>
      <c r="B534" s="1089"/>
      <c r="C534" s="1089"/>
      <c r="D534" s="1089"/>
      <c r="E534" s="1089"/>
      <c r="F534" s="1089"/>
      <c r="G534" s="1089"/>
      <c r="H534" s="1089"/>
      <c r="I534" s="1089"/>
      <c r="J534" s="1089"/>
      <c r="K534" s="1089"/>
      <c r="L534" s="1089"/>
      <c r="M534" s="1089"/>
      <c r="N534" s="1089"/>
      <c r="O534" s="1089"/>
      <c r="P534" s="1089"/>
      <c r="Q534" s="1089"/>
      <c r="R534" s="1089"/>
      <c r="S534" s="1089"/>
      <c r="T534" s="1089"/>
      <c r="U534" s="1089"/>
      <c r="V534" s="1089"/>
      <c r="W534" s="1089"/>
      <c r="X534" s="1089"/>
      <c r="Y534" s="1089"/>
      <c r="Z534" s="1089"/>
    </row>
    <row r="535" spans="1:26" ht="14.25" customHeight="1">
      <c r="A535" s="1089"/>
      <c r="B535" s="1089"/>
      <c r="C535" s="1089"/>
      <c r="D535" s="1089"/>
      <c r="E535" s="1089"/>
      <c r="F535" s="1089"/>
      <c r="G535" s="1089"/>
      <c r="H535" s="1089"/>
      <c r="I535" s="1089"/>
      <c r="J535" s="1089"/>
      <c r="K535" s="1089"/>
      <c r="L535" s="1089"/>
      <c r="M535" s="1089"/>
      <c r="N535" s="1089"/>
      <c r="O535" s="1089"/>
      <c r="P535" s="1089"/>
      <c r="Q535" s="1089"/>
      <c r="R535" s="1089"/>
      <c r="S535" s="1089"/>
      <c r="T535" s="1089"/>
      <c r="U535" s="1089"/>
      <c r="V535" s="1089"/>
      <c r="W535" s="1089"/>
      <c r="X535" s="1089"/>
      <c r="Y535" s="1089"/>
      <c r="Z535" s="1089"/>
    </row>
    <row r="536" spans="1:26" ht="14.25" customHeight="1">
      <c r="A536" s="1089"/>
      <c r="B536" s="1089"/>
      <c r="C536" s="1089"/>
      <c r="D536" s="1089"/>
      <c r="E536" s="1089"/>
      <c r="F536" s="1089"/>
      <c r="G536" s="1089"/>
      <c r="H536" s="1089"/>
      <c r="I536" s="1089"/>
      <c r="J536" s="1089"/>
      <c r="K536" s="1089"/>
      <c r="L536" s="1089"/>
      <c r="M536" s="1089"/>
      <c r="N536" s="1089"/>
      <c r="O536" s="1089"/>
      <c r="P536" s="1089"/>
      <c r="Q536" s="1089"/>
      <c r="R536" s="1089"/>
      <c r="S536" s="1089"/>
      <c r="T536" s="1089"/>
      <c r="U536" s="1089"/>
      <c r="V536" s="1089"/>
      <c r="W536" s="1089"/>
      <c r="X536" s="1089"/>
      <c r="Y536" s="1089"/>
      <c r="Z536" s="1089"/>
    </row>
    <row r="537" spans="1:26" ht="14.25" customHeight="1">
      <c r="A537" s="1089"/>
      <c r="B537" s="1089"/>
      <c r="C537" s="1089"/>
      <c r="D537" s="1089"/>
      <c r="E537" s="1089"/>
      <c r="F537" s="1089"/>
      <c r="G537" s="1089"/>
      <c r="H537" s="1089"/>
      <c r="I537" s="1089"/>
      <c r="J537" s="1089"/>
      <c r="K537" s="1089"/>
      <c r="L537" s="1089"/>
      <c r="M537" s="1089"/>
      <c r="N537" s="1089"/>
      <c r="O537" s="1089"/>
      <c r="P537" s="1089"/>
      <c r="Q537" s="1089"/>
      <c r="R537" s="1089"/>
      <c r="S537" s="1089"/>
      <c r="T537" s="1089"/>
      <c r="U537" s="1089"/>
      <c r="V537" s="1089"/>
      <c r="W537" s="1089"/>
      <c r="X537" s="1089"/>
      <c r="Y537" s="1089"/>
      <c r="Z537" s="1089"/>
    </row>
    <row r="538" spans="1:26" ht="14.25" customHeight="1">
      <c r="A538" s="1089"/>
      <c r="B538" s="1089"/>
      <c r="C538" s="1089"/>
      <c r="D538" s="1089"/>
      <c r="E538" s="1089"/>
      <c r="F538" s="1089"/>
      <c r="G538" s="1089"/>
      <c r="H538" s="1089"/>
      <c r="I538" s="1089"/>
      <c r="J538" s="1089"/>
      <c r="K538" s="1089"/>
      <c r="L538" s="1089"/>
      <c r="M538" s="1089"/>
      <c r="N538" s="1089"/>
      <c r="O538" s="1089"/>
      <c r="P538" s="1089"/>
      <c r="Q538" s="1089"/>
      <c r="R538" s="1089"/>
      <c r="S538" s="1089"/>
      <c r="T538" s="1089"/>
      <c r="U538" s="1089"/>
      <c r="V538" s="1089"/>
      <c r="W538" s="1089"/>
      <c r="X538" s="1089"/>
      <c r="Y538" s="1089"/>
      <c r="Z538" s="1089"/>
    </row>
    <row r="539" spans="1:26" ht="14.25" customHeight="1">
      <c r="A539" s="1089"/>
      <c r="B539" s="1089"/>
      <c r="C539" s="1089"/>
      <c r="D539" s="1089"/>
      <c r="E539" s="1089"/>
      <c r="F539" s="1089"/>
      <c r="G539" s="1089"/>
      <c r="H539" s="1089"/>
      <c r="I539" s="1089"/>
      <c r="J539" s="1089"/>
      <c r="K539" s="1089"/>
      <c r="L539" s="1089"/>
      <c r="M539" s="1089"/>
      <c r="N539" s="1089"/>
      <c r="O539" s="1089"/>
      <c r="P539" s="1089"/>
      <c r="Q539" s="1089"/>
      <c r="R539" s="1089"/>
      <c r="S539" s="1089"/>
      <c r="T539" s="1089"/>
      <c r="U539" s="1089"/>
      <c r="V539" s="1089"/>
      <c r="W539" s="1089"/>
      <c r="X539" s="1089"/>
      <c r="Y539" s="1089"/>
      <c r="Z539" s="1089"/>
    </row>
    <row r="540" spans="1:26" ht="14.25" customHeight="1">
      <c r="A540" s="1089"/>
      <c r="B540" s="1089"/>
      <c r="C540" s="1089"/>
      <c r="D540" s="1089"/>
      <c r="E540" s="1089"/>
      <c r="F540" s="1089"/>
      <c r="G540" s="1089"/>
      <c r="H540" s="1089"/>
      <c r="I540" s="1089"/>
      <c r="J540" s="1089"/>
      <c r="K540" s="1089"/>
      <c r="L540" s="1089"/>
      <c r="M540" s="1089"/>
      <c r="N540" s="1089"/>
      <c r="O540" s="1089"/>
      <c r="P540" s="1089"/>
      <c r="Q540" s="1089"/>
      <c r="R540" s="1089"/>
      <c r="S540" s="1089"/>
      <c r="T540" s="1089"/>
      <c r="U540" s="1089"/>
      <c r="V540" s="1089"/>
      <c r="W540" s="1089"/>
      <c r="X540" s="1089"/>
      <c r="Y540" s="1089"/>
      <c r="Z540" s="1089"/>
    </row>
    <row r="541" spans="1:26" ht="14.25" customHeight="1">
      <c r="A541" s="1089"/>
      <c r="B541" s="1089"/>
      <c r="C541" s="1089"/>
      <c r="D541" s="1089"/>
      <c r="E541" s="1089"/>
      <c r="F541" s="1089"/>
      <c r="G541" s="1089"/>
      <c r="H541" s="1089"/>
      <c r="I541" s="1089"/>
      <c r="J541" s="1089"/>
      <c r="K541" s="1089"/>
      <c r="L541" s="1089"/>
      <c r="M541" s="1089"/>
      <c r="N541" s="1089"/>
      <c r="O541" s="1089"/>
      <c r="P541" s="1089"/>
      <c r="Q541" s="1089"/>
      <c r="R541" s="1089"/>
      <c r="S541" s="1089"/>
      <c r="T541" s="1089"/>
      <c r="U541" s="1089"/>
      <c r="V541" s="1089"/>
      <c r="W541" s="1089"/>
      <c r="X541" s="1089"/>
      <c r="Y541" s="1089"/>
      <c r="Z541" s="1089"/>
    </row>
    <row r="542" spans="1:26" ht="14.25" customHeight="1">
      <c r="A542" s="1089"/>
      <c r="B542" s="1089"/>
      <c r="C542" s="1089"/>
      <c r="D542" s="1089"/>
      <c r="E542" s="1089"/>
      <c r="F542" s="1089"/>
      <c r="G542" s="1089"/>
      <c r="H542" s="1089"/>
      <c r="I542" s="1089"/>
      <c r="J542" s="1089"/>
      <c r="K542" s="1089"/>
      <c r="L542" s="1089"/>
      <c r="M542" s="1089"/>
      <c r="N542" s="1089"/>
      <c r="O542" s="1089"/>
      <c r="P542" s="1089"/>
      <c r="Q542" s="1089"/>
      <c r="R542" s="1089"/>
      <c r="S542" s="1089"/>
      <c r="T542" s="1089"/>
      <c r="U542" s="1089"/>
      <c r="V542" s="1089"/>
      <c r="W542" s="1089"/>
      <c r="X542" s="1089"/>
      <c r="Y542" s="1089"/>
      <c r="Z542" s="1089"/>
    </row>
    <row r="543" spans="1:26" ht="14.25" customHeight="1">
      <c r="A543" s="1089"/>
      <c r="B543" s="1089"/>
      <c r="C543" s="1089"/>
      <c r="D543" s="1089"/>
      <c r="E543" s="1089"/>
      <c r="F543" s="1089"/>
      <c r="G543" s="1089"/>
      <c r="H543" s="1089"/>
      <c r="I543" s="1089"/>
      <c r="J543" s="1089"/>
      <c r="K543" s="1089"/>
      <c r="L543" s="1089"/>
      <c r="M543" s="1089"/>
      <c r="N543" s="1089"/>
      <c r="O543" s="1089"/>
      <c r="P543" s="1089"/>
      <c r="Q543" s="1089"/>
      <c r="R543" s="1089"/>
      <c r="S543" s="1089"/>
      <c r="T543" s="1089"/>
      <c r="U543" s="1089"/>
      <c r="V543" s="1089"/>
      <c r="W543" s="1089"/>
      <c r="X543" s="1089"/>
      <c r="Y543" s="1089"/>
      <c r="Z543" s="1089"/>
    </row>
    <row r="544" spans="1:26" ht="14.25" customHeight="1">
      <c r="A544" s="1089"/>
      <c r="B544" s="1089"/>
      <c r="C544" s="1089"/>
      <c r="D544" s="1089"/>
      <c r="E544" s="1089"/>
      <c r="F544" s="1089"/>
      <c r="G544" s="1089"/>
      <c r="H544" s="1089"/>
      <c r="I544" s="1089"/>
      <c r="J544" s="1089"/>
      <c r="K544" s="1089"/>
      <c r="L544" s="1089"/>
      <c r="M544" s="1089"/>
      <c r="N544" s="1089"/>
      <c r="O544" s="1089"/>
      <c r="P544" s="1089"/>
      <c r="Q544" s="1089"/>
      <c r="R544" s="1089"/>
      <c r="S544" s="1089"/>
      <c r="T544" s="1089"/>
      <c r="U544" s="1089"/>
      <c r="V544" s="1089"/>
      <c r="W544" s="1089"/>
      <c r="X544" s="1089"/>
      <c r="Y544" s="1089"/>
      <c r="Z544" s="1089"/>
    </row>
    <row r="545" spans="1:26" ht="14.25" customHeight="1">
      <c r="A545" s="1089"/>
      <c r="B545" s="1089"/>
      <c r="C545" s="1089"/>
      <c r="D545" s="1089"/>
      <c r="E545" s="1089"/>
      <c r="F545" s="1089"/>
      <c r="G545" s="1089"/>
      <c r="H545" s="1089"/>
      <c r="I545" s="1089"/>
      <c r="J545" s="1089"/>
      <c r="K545" s="1089"/>
      <c r="L545" s="1089"/>
      <c r="M545" s="1089"/>
      <c r="N545" s="1089"/>
      <c r="O545" s="1089"/>
      <c r="P545" s="1089"/>
      <c r="Q545" s="1089"/>
      <c r="R545" s="1089"/>
      <c r="S545" s="1089"/>
      <c r="T545" s="1089"/>
      <c r="U545" s="1089"/>
      <c r="V545" s="1089"/>
      <c r="W545" s="1089"/>
      <c r="X545" s="1089"/>
      <c r="Y545" s="1089"/>
      <c r="Z545" s="1089"/>
    </row>
    <row r="546" spans="1:26" ht="14.25" customHeight="1">
      <c r="A546" s="1089"/>
      <c r="B546" s="1089"/>
      <c r="C546" s="1089"/>
      <c r="D546" s="1089"/>
      <c r="E546" s="1089"/>
      <c r="F546" s="1089"/>
      <c r="G546" s="1089"/>
      <c r="H546" s="1089"/>
      <c r="I546" s="1089"/>
      <c r="J546" s="1089"/>
      <c r="K546" s="1089"/>
      <c r="L546" s="1089"/>
      <c r="M546" s="1089"/>
      <c r="N546" s="1089"/>
      <c r="O546" s="1089"/>
      <c r="P546" s="1089"/>
      <c r="Q546" s="1089"/>
      <c r="R546" s="1089"/>
      <c r="S546" s="1089"/>
      <c r="T546" s="1089"/>
      <c r="U546" s="1089"/>
      <c r="V546" s="1089"/>
      <c r="W546" s="1089"/>
      <c r="X546" s="1089"/>
      <c r="Y546" s="1089"/>
      <c r="Z546" s="1089"/>
    </row>
    <row r="547" spans="1:26" ht="14.25" customHeight="1">
      <c r="A547" s="1089"/>
      <c r="B547" s="1089"/>
      <c r="C547" s="1089"/>
      <c r="D547" s="1089"/>
      <c r="E547" s="1089"/>
      <c r="F547" s="1089"/>
      <c r="G547" s="1089"/>
      <c r="H547" s="1089"/>
      <c r="I547" s="1089"/>
      <c r="J547" s="1089"/>
      <c r="K547" s="1089"/>
      <c r="L547" s="1089"/>
      <c r="M547" s="1089"/>
      <c r="N547" s="1089"/>
      <c r="O547" s="1089"/>
      <c r="P547" s="1089"/>
      <c r="Q547" s="1089"/>
      <c r="R547" s="1089"/>
      <c r="S547" s="1089"/>
      <c r="T547" s="1089"/>
      <c r="U547" s="1089"/>
      <c r="V547" s="1089"/>
      <c r="W547" s="1089"/>
      <c r="X547" s="1089"/>
      <c r="Y547" s="1089"/>
      <c r="Z547" s="1089"/>
    </row>
    <row r="548" spans="1:26" ht="14.25" customHeight="1">
      <c r="A548" s="1089"/>
      <c r="B548" s="1089"/>
      <c r="C548" s="1089"/>
      <c r="D548" s="1089"/>
      <c r="E548" s="1089"/>
      <c r="F548" s="1089"/>
      <c r="G548" s="1089"/>
      <c r="H548" s="1089"/>
      <c r="I548" s="1089"/>
      <c r="J548" s="1089"/>
      <c r="K548" s="1089"/>
      <c r="L548" s="1089"/>
      <c r="M548" s="1089"/>
      <c r="N548" s="1089"/>
      <c r="O548" s="1089"/>
      <c r="P548" s="1089"/>
      <c r="Q548" s="1089"/>
      <c r="R548" s="1089"/>
      <c r="S548" s="1089"/>
      <c r="T548" s="1089"/>
      <c r="U548" s="1089"/>
      <c r="V548" s="1089"/>
      <c r="W548" s="1089"/>
      <c r="X548" s="1089"/>
      <c r="Y548" s="1089"/>
      <c r="Z548" s="1089"/>
    </row>
    <row r="549" spans="1:26" ht="14.25" customHeight="1">
      <c r="A549" s="1089"/>
      <c r="B549" s="1089"/>
      <c r="C549" s="1089"/>
      <c r="D549" s="1089"/>
      <c r="E549" s="1089"/>
      <c r="F549" s="1089"/>
      <c r="G549" s="1089"/>
      <c r="H549" s="1089"/>
      <c r="I549" s="1089"/>
      <c r="J549" s="1089"/>
      <c r="K549" s="1089"/>
      <c r="L549" s="1089"/>
      <c r="M549" s="1089"/>
      <c r="N549" s="1089"/>
      <c r="O549" s="1089"/>
      <c r="P549" s="1089"/>
      <c r="Q549" s="1089"/>
      <c r="R549" s="1089"/>
      <c r="S549" s="1089"/>
      <c r="T549" s="1089"/>
      <c r="U549" s="1089"/>
      <c r="V549" s="1089"/>
      <c r="W549" s="1089"/>
      <c r="X549" s="1089"/>
      <c r="Y549" s="1089"/>
      <c r="Z549" s="1089"/>
    </row>
    <row r="550" spans="1:26" ht="14.25" customHeight="1">
      <c r="A550" s="1089"/>
      <c r="B550" s="1089"/>
      <c r="C550" s="1089"/>
      <c r="D550" s="1089"/>
      <c r="E550" s="1089"/>
      <c r="F550" s="1089"/>
      <c r="G550" s="1089"/>
      <c r="H550" s="1089"/>
      <c r="I550" s="1089"/>
      <c r="J550" s="1089"/>
      <c r="K550" s="1089"/>
      <c r="L550" s="1089"/>
      <c r="M550" s="1089"/>
      <c r="N550" s="1089"/>
      <c r="O550" s="1089"/>
      <c r="P550" s="1089"/>
      <c r="Q550" s="1089"/>
      <c r="R550" s="1089"/>
      <c r="S550" s="1089"/>
      <c r="T550" s="1089"/>
      <c r="U550" s="1089"/>
      <c r="V550" s="1089"/>
      <c r="W550" s="1089"/>
      <c r="X550" s="1089"/>
      <c r="Y550" s="1089"/>
      <c r="Z550" s="1089"/>
    </row>
    <row r="551" spans="1:26" ht="14.25" customHeight="1">
      <c r="A551" s="1089"/>
      <c r="B551" s="1089"/>
      <c r="C551" s="1089"/>
      <c r="D551" s="1089"/>
      <c r="E551" s="1089"/>
      <c r="F551" s="1089"/>
      <c r="G551" s="1089"/>
      <c r="H551" s="1089"/>
      <c r="I551" s="1089"/>
      <c r="J551" s="1089"/>
      <c r="K551" s="1089"/>
      <c r="L551" s="1089"/>
      <c r="M551" s="1089"/>
      <c r="N551" s="1089"/>
      <c r="O551" s="1089"/>
      <c r="P551" s="1089"/>
      <c r="Q551" s="1089"/>
      <c r="R551" s="1089"/>
      <c r="S551" s="1089"/>
      <c r="T551" s="1089"/>
      <c r="U551" s="1089"/>
      <c r="V551" s="1089"/>
      <c r="W551" s="1089"/>
      <c r="X551" s="1089"/>
      <c r="Y551" s="1089"/>
      <c r="Z551" s="1089"/>
    </row>
    <row r="552" spans="1:26" ht="14.25" customHeight="1">
      <c r="A552" s="1089"/>
      <c r="B552" s="1089"/>
      <c r="C552" s="1089"/>
      <c r="D552" s="1089"/>
      <c r="E552" s="1089"/>
      <c r="F552" s="1089"/>
      <c r="G552" s="1089"/>
      <c r="H552" s="1089"/>
      <c r="I552" s="1089"/>
      <c r="J552" s="1089"/>
      <c r="K552" s="1089"/>
      <c r="L552" s="1089"/>
      <c r="M552" s="1089"/>
      <c r="N552" s="1089"/>
      <c r="O552" s="1089"/>
      <c r="P552" s="1089"/>
      <c r="Q552" s="1089"/>
      <c r="R552" s="1089"/>
      <c r="S552" s="1089"/>
      <c r="T552" s="1089"/>
      <c r="U552" s="1089"/>
      <c r="V552" s="1089"/>
      <c r="W552" s="1089"/>
      <c r="X552" s="1089"/>
      <c r="Y552" s="1089"/>
      <c r="Z552" s="1089"/>
    </row>
    <row r="553" spans="1:26" ht="14.25" customHeight="1">
      <c r="A553" s="1089"/>
      <c r="B553" s="1089"/>
      <c r="C553" s="1089"/>
      <c r="D553" s="1089"/>
      <c r="E553" s="1089"/>
      <c r="F553" s="1089"/>
      <c r="G553" s="1089"/>
      <c r="H553" s="1089"/>
      <c r="I553" s="1089"/>
      <c r="J553" s="1089"/>
      <c r="K553" s="1089"/>
      <c r="L553" s="1089"/>
      <c r="M553" s="1089"/>
      <c r="N553" s="1089"/>
      <c r="O553" s="1089"/>
      <c r="P553" s="1089"/>
      <c r="Q553" s="1089"/>
      <c r="R553" s="1089"/>
      <c r="S553" s="1089"/>
      <c r="T553" s="1089"/>
      <c r="U553" s="1089"/>
      <c r="V553" s="1089"/>
      <c r="W553" s="1089"/>
      <c r="X553" s="1089"/>
      <c r="Y553" s="1089"/>
      <c r="Z553" s="1089"/>
    </row>
    <row r="554" spans="1:26" ht="14.25" customHeight="1">
      <c r="A554" s="1089"/>
      <c r="B554" s="1089"/>
      <c r="C554" s="1089"/>
      <c r="D554" s="1089"/>
      <c r="E554" s="1089"/>
      <c r="F554" s="1089"/>
      <c r="G554" s="1089"/>
      <c r="H554" s="1089"/>
      <c r="I554" s="1089"/>
      <c r="J554" s="1089"/>
      <c r="K554" s="1089"/>
      <c r="L554" s="1089"/>
      <c r="M554" s="1089"/>
      <c r="N554" s="1089"/>
      <c r="O554" s="1089"/>
      <c r="P554" s="1089"/>
      <c r="Q554" s="1089"/>
      <c r="R554" s="1089"/>
      <c r="S554" s="1089"/>
      <c r="T554" s="1089"/>
      <c r="U554" s="1089"/>
      <c r="V554" s="1089"/>
      <c r="W554" s="1089"/>
      <c r="X554" s="1089"/>
      <c r="Y554" s="1089"/>
      <c r="Z554" s="1089"/>
    </row>
    <row r="555" spans="1:26" ht="14.25" customHeight="1">
      <c r="A555" s="1089"/>
      <c r="B555" s="1089"/>
      <c r="C555" s="1089"/>
      <c r="D555" s="1089"/>
      <c r="E555" s="1089"/>
      <c r="F555" s="1089"/>
      <c r="G555" s="1089"/>
      <c r="H555" s="1089"/>
      <c r="I555" s="1089"/>
      <c r="J555" s="1089"/>
      <c r="K555" s="1089"/>
      <c r="L555" s="1089"/>
      <c r="M555" s="1089"/>
      <c r="N555" s="1089"/>
      <c r="O555" s="1089"/>
      <c r="P555" s="1089"/>
      <c r="Q555" s="1089"/>
      <c r="R555" s="1089"/>
      <c r="S555" s="1089"/>
      <c r="T555" s="1089"/>
      <c r="U555" s="1089"/>
      <c r="V555" s="1089"/>
      <c r="W555" s="1089"/>
      <c r="X555" s="1089"/>
      <c r="Y555" s="1089"/>
      <c r="Z555" s="1089"/>
    </row>
    <row r="556" spans="1:26" ht="14.25" customHeight="1">
      <c r="A556" s="1089"/>
      <c r="B556" s="1089"/>
      <c r="C556" s="1089"/>
      <c r="D556" s="1089"/>
      <c r="E556" s="1089"/>
      <c r="F556" s="1089"/>
      <c r="G556" s="1089"/>
      <c r="H556" s="1089"/>
      <c r="I556" s="1089"/>
      <c r="J556" s="1089"/>
      <c r="K556" s="1089"/>
      <c r="L556" s="1089"/>
      <c r="M556" s="1089"/>
      <c r="N556" s="1089"/>
      <c r="O556" s="1089"/>
      <c r="P556" s="1089"/>
      <c r="Q556" s="1089"/>
      <c r="R556" s="1089"/>
      <c r="S556" s="1089"/>
      <c r="T556" s="1089"/>
      <c r="U556" s="1089"/>
      <c r="V556" s="1089"/>
      <c r="W556" s="1089"/>
      <c r="X556" s="1089"/>
      <c r="Y556" s="1089"/>
      <c r="Z556" s="1089"/>
    </row>
    <row r="557" spans="1:26" ht="14.25" customHeight="1">
      <c r="A557" s="1089"/>
      <c r="B557" s="1089"/>
      <c r="C557" s="1089"/>
      <c r="D557" s="1089"/>
      <c r="E557" s="1089"/>
      <c r="F557" s="1089"/>
      <c r="G557" s="1089"/>
      <c r="H557" s="1089"/>
      <c r="I557" s="1089"/>
      <c r="J557" s="1089"/>
      <c r="K557" s="1089"/>
      <c r="L557" s="1089"/>
      <c r="M557" s="1089"/>
      <c r="N557" s="1089"/>
      <c r="O557" s="1089"/>
      <c r="P557" s="1089"/>
      <c r="Q557" s="1089"/>
      <c r="R557" s="1089"/>
      <c r="S557" s="1089"/>
      <c r="T557" s="1089"/>
      <c r="U557" s="1089"/>
      <c r="V557" s="1089"/>
      <c r="W557" s="1089"/>
      <c r="X557" s="1089"/>
      <c r="Y557" s="1089"/>
      <c r="Z557" s="1089"/>
    </row>
    <row r="558" spans="1:26" ht="14.25" customHeight="1">
      <c r="A558" s="1089"/>
      <c r="B558" s="1089"/>
      <c r="C558" s="1089"/>
      <c r="D558" s="1089"/>
      <c r="E558" s="1089"/>
      <c r="F558" s="1089"/>
      <c r="G558" s="1089"/>
      <c r="H558" s="1089"/>
      <c r="I558" s="1089"/>
      <c r="J558" s="1089"/>
      <c r="K558" s="1089"/>
      <c r="L558" s="1089"/>
      <c r="M558" s="1089"/>
      <c r="N558" s="1089"/>
      <c r="O558" s="1089"/>
      <c r="P558" s="1089"/>
      <c r="Q558" s="1089"/>
      <c r="R558" s="1089"/>
      <c r="S558" s="1089"/>
      <c r="T558" s="1089"/>
      <c r="U558" s="1089"/>
      <c r="V558" s="1089"/>
      <c r="W558" s="1089"/>
      <c r="X558" s="1089"/>
      <c r="Y558" s="1089"/>
      <c r="Z558" s="1089"/>
    </row>
    <row r="559" spans="1:26" ht="14.25" customHeight="1">
      <c r="A559" s="1089"/>
      <c r="B559" s="1089"/>
      <c r="C559" s="1089"/>
      <c r="D559" s="1089"/>
      <c r="E559" s="1089"/>
      <c r="F559" s="1089"/>
      <c r="G559" s="1089"/>
      <c r="H559" s="1089"/>
      <c r="I559" s="1089"/>
      <c r="J559" s="1089"/>
      <c r="K559" s="1089"/>
      <c r="L559" s="1089"/>
      <c r="M559" s="1089"/>
      <c r="N559" s="1089"/>
      <c r="O559" s="1089"/>
      <c r="P559" s="1089"/>
      <c r="Q559" s="1089"/>
      <c r="R559" s="1089"/>
      <c r="S559" s="1089"/>
      <c r="T559" s="1089"/>
      <c r="U559" s="1089"/>
      <c r="V559" s="1089"/>
      <c r="W559" s="1089"/>
      <c r="X559" s="1089"/>
      <c r="Y559" s="1089"/>
      <c r="Z559" s="1089"/>
    </row>
    <row r="560" spans="1:26" ht="14.25" customHeight="1">
      <c r="A560" s="1089"/>
      <c r="B560" s="1089"/>
      <c r="C560" s="1089"/>
      <c r="D560" s="1089"/>
      <c r="E560" s="1089"/>
      <c r="F560" s="1089"/>
      <c r="G560" s="1089"/>
      <c r="H560" s="1089"/>
      <c r="I560" s="1089"/>
      <c r="J560" s="1089"/>
      <c r="K560" s="1089"/>
      <c r="L560" s="1089"/>
      <c r="M560" s="1089"/>
      <c r="N560" s="1089"/>
      <c r="O560" s="1089"/>
      <c r="P560" s="1089"/>
      <c r="Q560" s="1089"/>
      <c r="R560" s="1089"/>
      <c r="S560" s="1089"/>
      <c r="T560" s="1089"/>
      <c r="U560" s="1089"/>
      <c r="V560" s="1089"/>
      <c r="W560" s="1089"/>
      <c r="X560" s="1089"/>
      <c r="Y560" s="1089"/>
      <c r="Z560" s="1089"/>
    </row>
    <row r="561" spans="1:26" ht="14.25" customHeight="1">
      <c r="A561" s="1089"/>
      <c r="B561" s="1089"/>
      <c r="C561" s="1089"/>
      <c r="D561" s="1089"/>
      <c r="E561" s="1089"/>
      <c r="F561" s="1089"/>
      <c r="G561" s="1089"/>
      <c r="H561" s="1089"/>
      <c r="I561" s="1089"/>
      <c r="J561" s="1089"/>
      <c r="K561" s="1089"/>
      <c r="L561" s="1089"/>
      <c r="M561" s="1089"/>
      <c r="N561" s="1089"/>
      <c r="O561" s="1089"/>
      <c r="P561" s="1089"/>
      <c r="Q561" s="1089"/>
      <c r="R561" s="1089"/>
      <c r="S561" s="1089"/>
      <c r="T561" s="1089"/>
      <c r="U561" s="1089"/>
      <c r="V561" s="1089"/>
      <c r="W561" s="1089"/>
      <c r="X561" s="1089"/>
      <c r="Y561" s="1089"/>
      <c r="Z561" s="1089"/>
    </row>
    <row r="562" spans="1:26" ht="14.25" customHeight="1">
      <c r="A562" s="1089"/>
      <c r="B562" s="1089"/>
      <c r="C562" s="1089"/>
      <c r="D562" s="1089"/>
      <c r="E562" s="1089"/>
      <c r="F562" s="1089"/>
      <c r="G562" s="1089"/>
      <c r="H562" s="1089"/>
      <c r="I562" s="1089"/>
      <c r="J562" s="1089"/>
      <c r="K562" s="1089"/>
      <c r="L562" s="1089"/>
      <c r="M562" s="1089"/>
      <c r="N562" s="1089"/>
      <c r="O562" s="1089"/>
      <c r="P562" s="1089"/>
      <c r="Q562" s="1089"/>
      <c r="R562" s="1089"/>
      <c r="S562" s="1089"/>
      <c r="T562" s="1089"/>
      <c r="U562" s="1089"/>
      <c r="V562" s="1089"/>
      <c r="W562" s="1089"/>
      <c r="X562" s="1089"/>
      <c r="Y562" s="1089"/>
      <c r="Z562" s="1089"/>
    </row>
    <row r="563" spans="1:26" ht="14.25" customHeight="1">
      <c r="A563" s="1089"/>
      <c r="B563" s="1089"/>
      <c r="C563" s="1089"/>
      <c r="D563" s="1089"/>
      <c r="E563" s="1089"/>
      <c r="F563" s="1089"/>
      <c r="G563" s="1089"/>
      <c r="H563" s="1089"/>
      <c r="I563" s="1089"/>
      <c r="J563" s="1089"/>
      <c r="K563" s="1089"/>
      <c r="L563" s="1089"/>
      <c r="M563" s="1089"/>
      <c r="N563" s="1089"/>
      <c r="O563" s="1089"/>
      <c r="P563" s="1089"/>
      <c r="Q563" s="1089"/>
      <c r="R563" s="1089"/>
      <c r="S563" s="1089"/>
      <c r="T563" s="1089"/>
      <c r="U563" s="1089"/>
      <c r="V563" s="1089"/>
      <c r="W563" s="1089"/>
      <c r="X563" s="1089"/>
      <c r="Y563" s="1089"/>
      <c r="Z563" s="1089"/>
    </row>
    <row r="564" spans="1:26" ht="14.25" customHeight="1">
      <c r="A564" s="1089"/>
      <c r="B564" s="1089"/>
      <c r="C564" s="1089"/>
      <c r="D564" s="1089"/>
      <c r="E564" s="1089"/>
      <c r="F564" s="1089"/>
      <c r="G564" s="1089"/>
      <c r="H564" s="1089"/>
      <c r="I564" s="1089"/>
      <c r="J564" s="1089"/>
      <c r="K564" s="1089"/>
      <c r="L564" s="1089"/>
      <c r="M564" s="1089"/>
      <c r="N564" s="1089"/>
      <c r="O564" s="1089"/>
      <c r="P564" s="1089"/>
      <c r="Q564" s="1089"/>
      <c r="R564" s="1089"/>
      <c r="S564" s="1089"/>
      <c r="T564" s="1089"/>
      <c r="U564" s="1089"/>
      <c r="V564" s="1089"/>
      <c r="W564" s="1089"/>
      <c r="X564" s="1089"/>
      <c r="Y564" s="1089"/>
      <c r="Z564" s="1089"/>
    </row>
    <row r="565" spans="1:26" ht="14.25" customHeight="1">
      <c r="A565" s="1089"/>
      <c r="B565" s="1089"/>
      <c r="C565" s="1089"/>
      <c r="D565" s="1089"/>
      <c r="E565" s="1089"/>
      <c r="F565" s="1089"/>
      <c r="G565" s="1089"/>
      <c r="H565" s="1089"/>
      <c r="I565" s="1089"/>
      <c r="J565" s="1089"/>
      <c r="K565" s="1089"/>
      <c r="L565" s="1089"/>
      <c r="M565" s="1089"/>
      <c r="N565" s="1089"/>
      <c r="O565" s="1089"/>
      <c r="P565" s="1089"/>
      <c r="Q565" s="1089"/>
      <c r="R565" s="1089"/>
      <c r="S565" s="1089"/>
      <c r="T565" s="1089"/>
      <c r="U565" s="1089"/>
      <c r="V565" s="1089"/>
      <c r="W565" s="1089"/>
      <c r="X565" s="1089"/>
      <c r="Y565" s="1089"/>
      <c r="Z565" s="1089"/>
    </row>
    <row r="566" spans="1:26" ht="14.25" customHeight="1">
      <c r="A566" s="1089"/>
      <c r="B566" s="1089"/>
      <c r="C566" s="1089"/>
      <c r="D566" s="1089"/>
      <c r="E566" s="1089"/>
      <c r="F566" s="1089"/>
      <c r="G566" s="1089"/>
      <c r="H566" s="1089"/>
      <c r="I566" s="1089"/>
      <c r="J566" s="1089"/>
      <c r="K566" s="1089"/>
      <c r="L566" s="1089"/>
      <c r="M566" s="1089"/>
      <c r="N566" s="1089"/>
      <c r="O566" s="1089"/>
      <c r="P566" s="1089"/>
      <c r="Q566" s="1089"/>
      <c r="R566" s="1089"/>
      <c r="S566" s="1089"/>
      <c r="T566" s="1089"/>
      <c r="U566" s="1089"/>
      <c r="V566" s="1089"/>
      <c r="W566" s="1089"/>
      <c r="X566" s="1089"/>
      <c r="Y566" s="1089"/>
      <c r="Z566" s="1089"/>
    </row>
    <row r="567" spans="1:26" ht="14.25" customHeight="1">
      <c r="A567" s="1089"/>
      <c r="B567" s="1089"/>
      <c r="C567" s="1089"/>
      <c r="D567" s="1089"/>
      <c r="E567" s="1089"/>
      <c r="F567" s="1089"/>
      <c r="G567" s="1089"/>
      <c r="H567" s="1089"/>
      <c r="I567" s="1089"/>
      <c r="J567" s="1089"/>
      <c r="K567" s="1089"/>
      <c r="L567" s="1089"/>
      <c r="M567" s="1089"/>
      <c r="N567" s="1089"/>
      <c r="O567" s="1089"/>
      <c r="P567" s="1089"/>
      <c r="Q567" s="1089"/>
      <c r="R567" s="1089"/>
      <c r="S567" s="1089"/>
      <c r="T567" s="1089"/>
      <c r="U567" s="1089"/>
      <c r="V567" s="1089"/>
      <c r="W567" s="1089"/>
      <c r="X567" s="1089"/>
      <c r="Y567" s="1089"/>
      <c r="Z567" s="1089"/>
    </row>
    <row r="568" spans="1:26" ht="14.25" customHeight="1">
      <c r="A568" s="1089"/>
      <c r="B568" s="1089"/>
      <c r="C568" s="1089"/>
      <c r="D568" s="1089"/>
      <c r="E568" s="1089"/>
      <c r="F568" s="1089"/>
      <c r="G568" s="1089"/>
      <c r="H568" s="1089"/>
      <c r="I568" s="1089"/>
      <c r="J568" s="1089"/>
      <c r="K568" s="1089"/>
      <c r="L568" s="1089"/>
      <c r="M568" s="1089"/>
      <c r="N568" s="1089"/>
      <c r="O568" s="1089"/>
      <c r="P568" s="1089"/>
      <c r="Q568" s="1089"/>
      <c r="R568" s="1089"/>
      <c r="S568" s="1089"/>
      <c r="T568" s="1089"/>
      <c r="U568" s="1089"/>
      <c r="V568" s="1089"/>
      <c r="W568" s="1089"/>
      <c r="X568" s="1089"/>
      <c r="Y568" s="1089"/>
      <c r="Z568" s="1089"/>
    </row>
    <row r="569" spans="1:26" ht="14.25" customHeight="1">
      <c r="A569" s="1089"/>
      <c r="B569" s="1089"/>
      <c r="C569" s="1089"/>
      <c r="D569" s="1089"/>
      <c r="E569" s="1089"/>
      <c r="F569" s="1089"/>
      <c r="G569" s="1089"/>
      <c r="H569" s="1089"/>
      <c r="I569" s="1089"/>
      <c r="J569" s="1089"/>
      <c r="K569" s="1089"/>
      <c r="L569" s="1089"/>
      <c r="M569" s="1089"/>
      <c r="N569" s="1089"/>
      <c r="O569" s="1089"/>
      <c r="P569" s="1089"/>
      <c r="Q569" s="1089"/>
      <c r="R569" s="1089"/>
      <c r="S569" s="1089"/>
      <c r="T569" s="1089"/>
      <c r="U569" s="1089"/>
      <c r="V569" s="1089"/>
      <c r="W569" s="1089"/>
      <c r="X569" s="1089"/>
      <c r="Y569" s="1089"/>
      <c r="Z569" s="1089"/>
    </row>
    <row r="570" spans="1:26" ht="14.25" customHeight="1">
      <c r="A570" s="1089"/>
      <c r="B570" s="1089"/>
      <c r="C570" s="1089"/>
      <c r="D570" s="1089"/>
      <c r="E570" s="1089"/>
      <c r="F570" s="1089"/>
      <c r="G570" s="1089"/>
      <c r="H570" s="1089"/>
      <c r="I570" s="1089"/>
      <c r="J570" s="1089"/>
      <c r="K570" s="1089"/>
      <c r="L570" s="1089"/>
      <c r="M570" s="1089"/>
      <c r="N570" s="1089"/>
      <c r="O570" s="1089"/>
      <c r="P570" s="1089"/>
      <c r="Q570" s="1089"/>
      <c r="R570" s="1089"/>
      <c r="S570" s="1089"/>
      <c r="T570" s="1089"/>
      <c r="U570" s="1089"/>
      <c r="V570" s="1089"/>
      <c r="W570" s="1089"/>
      <c r="X570" s="1089"/>
      <c r="Y570" s="1089"/>
      <c r="Z570" s="1089"/>
    </row>
    <row r="571" spans="1:26" ht="14.25" customHeight="1">
      <c r="A571" s="1089"/>
      <c r="B571" s="1089"/>
      <c r="C571" s="1089"/>
      <c r="D571" s="1089"/>
      <c r="E571" s="1089"/>
      <c r="F571" s="1089"/>
      <c r="G571" s="1089"/>
      <c r="H571" s="1089"/>
      <c r="I571" s="1089"/>
      <c r="J571" s="1089"/>
      <c r="K571" s="1089"/>
      <c r="L571" s="1089"/>
      <c r="M571" s="1089"/>
      <c r="N571" s="1089"/>
      <c r="O571" s="1089"/>
      <c r="P571" s="1089"/>
      <c r="Q571" s="1089"/>
      <c r="R571" s="1089"/>
      <c r="S571" s="1089"/>
      <c r="T571" s="1089"/>
      <c r="U571" s="1089"/>
      <c r="V571" s="1089"/>
      <c r="W571" s="1089"/>
      <c r="X571" s="1089"/>
      <c r="Y571" s="1089"/>
      <c r="Z571" s="1089"/>
    </row>
    <row r="572" spans="1:26" ht="14.25" customHeight="1">
      <c r="A572" s="1089"/>
      <c r="B572" s="1089"/>
      <c r="C572" s="1089"/>
      <c r="D572" s="1089"/>
      <c r="E572" s="1089"/>
      <c r="F572" s="1089"/>
      <c r="G572" s="1089"/>
      <c r="H572" s="1089"/>
      <c r="I572" s="1089"/>
      <c r="J572" s="1089"/>
      <c r="K572" s="1089"/>
      <c r="L572" s="1089"/>
      <c r="M572" s="1089"/>
      <c r="N572" s="1089"/>
      <c r="O572" s="1089"/>
      <c r="P572" s="1089"/>
      <c r="Q572" s="1089"/>
      <c r="R572" s="1089"/>
      <c r="S572" s="1089"/>
      <c r="T572" s="1089"/>
      <c r="U572" s="1089"/>
      <c r="V572" s="1089"/>
      <c r="W572" s="1089"/>
      <c r="X572" s="1089"/>
      <c r="Y572" s="1089"/>
      <c r="Z572" s="1089"/>
    </row>
    <row r="573" spans="1:26" ht="14.25" customHeight="1">
      <c r="A573" s="1089"/>
      <c r="B573" s="1089"/>
      <c r="C573" s="1089"/>
      <c r="D573" s="1089"/>
      <c r="E573" s="1089"/>
      <c r="F573" s="1089"/>
      <c r="G573" s="1089"/>
      <c r="H573" s="1089"/>
      <c r="I573" s="1089"/>
      <c r="J573" s="1089"/>
      <c r="K573" s="1089"/>
      <c r="L573" s="1089"/>
      <c r="M573" s="1089"/>
      <c r="N573" s="1089"/>
      <c r="O573" s="1089"/>
      <c r="P573" s="1089"/>
      <c r="Q573" s="1089"/>
      <c r="R573" s="1089"/>
      <c r="S573" s="1089"/>
      <c r="T573" s="1089"/>
      <c r="U573" s="1089"/>
      <c r="V573" s="1089"/>
      <c r="W573" s="1089"/>
      <c r="X573" s="1089"/>
      <c r="Y573" s="1089"/>
      <c r="Z573" s="1089"/>
    </row>
    <row r="574" spans="1:26" ht="14.25" customHeight="1">
      <c r="A574" s="1089"/>
      <c r="B574" s="1089"/>
      <c r="C574" s="1089"/>
      <c r="D574" s="1089"/>
      <c r="E574" s="1089"/>
      <c r="F574" s="1089"/>
      <c r="G574" s="1089"/>
      <c r="H574" s="1089"/>
      <c r="I574" s="1089"/>
      <c r="J574" s="1089"/>
      <c r="K574" s="1089"/>
      <c r="L574" s="1089"/>
      <c r="M574" s="1089"/>
      <c r="N574" s="1089"/>
      <c r="O574" s="1089"/>
      <c r="P574" s="1089"/>
      <c r="Q574" s="1089"/>
      <c r="R574" s="1089"/>
      <c r="S574" s="1089"/>
      <c r="T574" s="1089"/>
      <c r="U574" s="1089"/>
      <c r="V574" s="1089"/>
      <c r="W574" s="1089"/>
      <c r="X574" s="1089"/>
      <c r="Y574" s="1089"/>
      <c r="Z574" s="1089"/>
    </row>
    <row r="575" spans="1:26" ht="14.25" customHeight="1">
      <c r="A575" s="1089"/>
      <c r="B575" s="1089"/>
      <c r="C575" s="1089"/>
      <c r="D575" s="1089"/>
      <c r="E575" s="1089"/>
      <c r="F575" s="1089"/>
      <c r="G575" s="1089"/>
      <c r="H575" s="1089"/>
      <c r="I575" s="1089"/>
      <c r="J575" s="1089"/>
      <c r="K575" s="1089"/>
      <c r="L575" s="1089"/>
      <c r="M575" s="1089"/>
      <c r="N575" s="1089"/>
      <c r="O575" s="1089"/>
      <c r="P575" s="1089"/>
      <c r="Q575" s="1089"/>
      <c r="R575" s="1089"/>
      <c r="S575" s="1089"/>
      <c r="T575" s="1089"/>
      <c r="U575" s="1089"/>
      <c r="V575" s="1089"/>
      <c r="W575" s="1089"/>
      <c r="X575" s="1089"/>
      <c r="Y575" s="1089"/>
      <c r="Z575" s="1089"/>
    </row>
    <row r="576" spans="1:26" ht="14.25" customHeight="1">
      <c r="A576" s="1089"/>
      <c r="B576" s="1089"/>
      <c r="C576" s="1089"/>
      <c r="D576" s="1089"/>
      <c r="E576" s="1089"/>
      <c r="F576" s="1089"/>
      <c r="G576" s="1089"/>
      <c r="H576" s="1089"/>
      <c r="I576" s="1089"/>
      <c r="J576" s="1089"/>
      <c r="K576" s="1089"/>
      <c r="L576" s="1089"/>
      <c r="M576" s="1089"/>
      <c r="N576" s="1089"/>
      <c r="O576" s="1089"/>
      <c r="P576" s="1089"/>
      <c r="Q576" s="1089"/>
      <c r="R576" s="1089"/>
      <c r="S576" s="1089"/>
      <c r="T576" s="1089"/>
      <c r="U576" s="1089"/>
      <c r="V576" s="1089"/>
      <c r="W576" s="1089"/>
      <c r="X576" s="1089"/>
      <c r="Y576" s="1089"/>
      <c r="Z576" s="1089"/>
    </row>
    <row r="577" spans="1:26" ht="14.25" customHeight="1">
      <c r="A577" s="1089"/>
      <c r="B577" s="1089"/>
      <c r="C577" s="1089"/>
      <c r="D577" s="1089"/>
      <c r="E577" s="1089"/>
      <c r="F577" s="1089"/>
      <c r="G577" s="1089"/>
      <c r="H577" s="1089"/>
      <c r="I577" s="1089"/>
      <c r="J577" s="1089"/>
      <c r="K577" s="1089"/>
      <c r="L577" s="1089"/>
      <c r="M577" s="1089"/>
      <c r="N577" s="1089"/>
      <c r="O577" s="1089"/>
      <c r="P577" s="1089"/>
      <c r="Q577" s="1089"/>
      <c r="R577" s="1089"/>
      <c r="S577" s="1089"/>
      <c r="T577" s="1089"/>
      <c r="U577" s="1089"/>
      <c r="V577" s="1089"/>
      <c r="W577" s="1089"/>
      <c r="X577" s="1089"/>
      <c r="Y577" s="1089"/>
      <c r="Z577" s="1089"/>
    </row>
    <row r="578" spans="1:26" ht="14.25" customHeight="1">
      <c r="A578" s="1089"/>
      <c r="B578" s="1089"/>
      <c r="C578" s="1089"/>
      <c r="D578" s="1089"/>
      <c r="E578" s="1089"/>
      <c r="F578" s="1089"/>
      <c r="G578" s="1089"/>
      <c r="H578" s="1089"/>
      <c r="I578" s="1089"/>
      <c r="J578" s="1089"/>
      <c r="K578" s="1089"/>
      <c r="L578" s="1089"/>
      <c r="M578" s="1089"/>
      <c r="N578" s="1089"/>
      <c r="O578" s="1089"/>
      <c r="P578" s="1089"/>
      <c r="Q578" s="1089"/>
      <c r="R578" s="1089"/>
      <c r="S578" s="1089"/>
      <c r="T578" s="1089"/>
      <c r="U578" s="1089"/>
      <c r="V578" s="1089"/>
      <c r="W578" s="1089"/>
      <c r="X578" s="1089"/>
      <c r="Y578" s="1089"/>
      <c r="Z578" s="1089"/>
    </row>
    <row r="579" spans="1:26" ht="14.25" customHeight="1">
      <c r="A579" s="1089"/>
      <c r="B579" s="1089"/>
      <c r="C579" s="1089"/>
      <c r="D579" s="1089"/>
      <c r="E579" s="1089"/>
      <c r="F579" s="1089"/>
      <c r="G579" s="1089"/>
      <c r="H579" s="1089"/>
      <c r="I579" s="1089"/>
      <c r="J579" s="1089"/>
      <c r="K579" s="1089"/>
      <c r="L579" s="1089"/>
      <c r="M579" s="1089"/>
      <c r="N579" s="1089"/>
      <c r="O579" s="1089"/>
      <c r="P579" s="1089"/>
      <c r="Q579" s="1089"/>
      <c r="R579" s="1089"/>
      <c r="S579" s="1089"/>
      <c r="T579" s="1089"/>
      <c r="U579" s="1089"/>
      <c r="V579" s="1089"/>
      <c r="W579" s="1089"/>
      <c r="X579" s="1089"/>
      <c r="Y579" s="1089"/>
      <c r="Z579" s="1089"/>
    </row>
    <row r="580" spans="1:26" ht="14.25" customHeight="1">
      <c r="A580" s="1089"/>
      <c r="B580" s="1089"/>
      <c r="C580" s="1089"/>
      <c r="D580" s="1089"/>
      <c r="E580" s="1089"/>
      <c r="F580" s="1089"/>
      <c r="G580" s="1089"/>
      <c r="H580" s="1089"/>
      <c r="I580" s="1089"/>
      <c r="J580" s="1089"/>
      <c r="K580" s="1089"/>
      <c r="L580" s="1089"/>
      <c r="M580" s="1089"/>
      <c r="N580" s="1089"/>
      <c r="O580" s="1089"/>
      <c r="P580" s="1089"/>
      <c r="Q580" s="1089"/>
      <c r="R580" s="1089"/>
      <c r="S580" s="1089"/>
      <c r="T580" s="1089"/>
      <c r="U580" s="1089"/>
      <c r="V580" s="1089"/>
      <c r="W580" s="1089"/>
      <c r="X580" s="1089"/>
      <c r="Y580" s="1089"/>
      <c r="Z580" s="1089"/>
    </row>
    <row r="581" spans="1:26" ht="14.25" customHeight="1">
      <c r="A581" s="1089"/>
      <c r="B581" s="1089"/>
      <c r="C581" s="1089"/>
      <c r="D581" s="1089"/>
      <c r="E581" s="1089"/>
      <c r="F581" s="1089"/>
      <c r="G581" s="1089"/>
      <c r="H581" s="1089"/>
      <c r="I581" s="1089"/>
      <c r="J581" s="1089"/>
      <c r="K581" s="1089"/>
      <c r="L581" s="1089"/>
      <c r="M581" s="1089"/>
      <c r="N581" s="1089"/>
      <c r="O581" s="1089"/>
      <c r="P581" s="1089"/>
      <c r="Q581" s="1089"/>
      <c r="R581" s="1089"/>
      <c r="S581" s="1089"/>
      <c r="T581" s="1089"/>
      <c r="U581" s="1089"/>
      <c r="V581" s="1089"/>
      <c r="W581" s="1089"/>
      <c r="X581" s="1089"/>
      <c r="Y581" s="1089"/>
      <c r="Z581" s="1089"/>
    </row>
    <row r="582" spans="1:26" ht="14.25" customHeight="1">
      <c r="A582" s="1089"/>
      <c r="B582" s="1089"/>
      <c r="C582" s="1089"/>
      <c r="D582" s="1089"/>
      <c r="E582" s="1089"/>
      <c r="F582" s="1089"/>
      <c r="G582" s="1089"/>
      <c r="H582" s="1089"/>
      <c r="I582" s="1089"/>
      <c r="J582" s="1089"/>
      <c r="K582" s="1089"/>
      <c r="L582" s="1089"/>
      <c r="M582" s="1089"/>
      <c r="N582" s="1089"/>
      <c r="O582" s="1089"/>
      <c r="P582" s="1089"/>
      <c r="Q582" s="1089"/>
      <c r="R582" s="1089"/>
      <c r="S582" s="1089"/>
      <c r="T582" s="1089"/>
      <c r="U582" s="1089"/>
      <c r="V582" s="1089"/>
      <c r="W582" s="1089"/>
      <c r="X582" s="1089"/>
      <c r="Y582" s="1089"/>
      <c r="Z582" s="1089"/>
    </row>
    <row r="583" spans="1:26" ht="14.25" customHeight="1">
      <c r="A583" s="1089"/>
      <c r="B583" s="1089"/>
      <c r="C583" s="1089"/>
      <c r="D583" s="1089"/>
      <c r="E583" s="1089"/>
      <c r="F583" s="1089"/>
      <c r="G583" s="1089"/>
      <c r="H583" s="1089"/>
      <c r="I583" s="1089"/>
      <c r="J583" s="1089"/>
      <c r="K583" s="1089"/>
      <c r="L583" s="1089"/>
      <c r="M583" s="1089"/>
      <c r="N583" s="1089"/>
      <c r="O583" s="1089"/>
      <c r="P583" s="1089"/>
      <c r="Q583" s="1089"/>
      <c r="R583" s="1089"/>
      <c r="S583" s="1089"/>
      <c r="T583" s="1089"/>
      <c r="U583" s="1089"/>
      <c r="V583" s="1089"/>
      <c r="W583" s="1089"/>
      <c r="X583" s="1089"/>
      <c r="Y583" s="1089"/>
      <c r="Z583" s="1089"/>
    </row>
    <row r="584" spans="1:26" ht="14.25" customHeight="1">
      <c r="A584" s="1089"/>
      <c r="B584" s="1089"/>
      <c r="C584" s="1089"/>
      <c r="D584" s="1089"/>
      <c r="E584" s="1089"/>
      <c r="F584" s="1089"/>
      <c r="G584" s="1089"/>
      <c r="H584" s="1089"/>
      <c r="I584" s="1089"/>
      <c r="J584" s="1089"/>
      <c r="K584" s="1089"/>
      <c r="L584" s="1089"/>
      <c r="M584" s="1089"/>
      <c r="N584" s="1089"/>
      <c r="O584" s="1089"/>
      <c r="P584" s="1089"/>
      <c r="Q584" s="1089"/>
      <c r="R584" s="1089"/>
      <c r="S584" s="1089"/>
      <c r="T584" s="1089"/>
      <c r="U584" s="1089"/>
      <c r="V584" s="1089"/>
      <c r="W584" s="1089"/>
      <c r="X584" s="1089"/>
      <c r="Y584" s="1089"/>
      <c r="Z584" s="1089"/>
    </row>
    <row r="585" spans="1:26" ht="14.25" customHeight="1">
      <c r="A585" s="1089"/>
      <c r="B585" s="1089"/>
      <c r="C585" s="1089"/>
      <c r="D585" s="1089"/>
      <c r="E585" s="1089"/>
      <c r="F585" s="1089"/>
      <c r="G585" s="1089"/>
      <c r="H585" s="1089"/>
      <c r="I585" s="1089"/>
      <c r="J585" s="1089"/>
      <c r="K585" s="1089"/>
      <c r="L585" s="1089"/>
      <c r="M585" s="1089"/>
      <c r="N585" s="1089"/>
      <c r="O585" s="1089"/>
      <c r="P585" s="1089"/>
      <c r="Q585" s="1089"/>
      <c r="R585" s="1089"/>
      <c r="S585" s="1089"/>
      <c r="T585" s="1089"/>
      <c r="U585" s="1089"/>
      <c r="V585" s="1089"/>
      <c r="W585" s="1089"/>
      <c r="X585" s="1089"/>
      <c r="Y585" s="1089"/>
      <c r="Z585" s="1089"/>
    </row>
    <row r="586" spans="1:26" ht="14.25" customHeight="1">
      <c r="A586" s="1089"/>
      <c r="B586" s="1089"/>
      <c r="C586" s="1089"/>
      <c r="D586" s="1089"/>
      <c r="E586" s="1089"/>
      <c r="F586" s="1089"/>
      <c r="G586" s="1089"/>
      <c r="H586" s="1089"/>
      <c r="I586" s="1089"/>
      <c r="J586" s="1089"/>
      <c r="K586" s="1089"/>
      <c r="L586" s="1089"/>
      <c r="M586" s="1089"/>
      <c r="N586" s="1089"/>
      <c r="O586" s="1089"/>
      <c r="P586" s="1089"/>
      <c r="Q586" s="1089"/>
      <c r="R586" s="1089"/>
      <c r="S586" s="1089"/>
      <c r="T586" s="1089"/>
      <c r="U586" s="1089"/>
      <c r="V586" s="1089"/>
      <c r="W586" s="1089"/>
      <c r="X586" s="1089"/>
      <c r="Y586" s="1089"/>
      <c r="Z586" s="1089"/>
    </row>
    <row r="587" spans="1:26" ht="14.25" customHeight="1">
      <c r="A587" s="1089"/>
      <c r="B587" s="1089"/>
      <c r="C587" s="1089"/>
      <c r="D587" s="1089"/>
      <c r="E587" s="1089"/>
      <c r="F587" s="1089"/>
      <c r="G587" s="1089"/>
      <c r="H587" s="1089"/>
      <c r="I587" s="1089"/>
      <c r="J587" s="1089"/>
      <c r="K587" s="1089"/>
      <c r="L587" s="1089"/>
      <c r="M587" s="1089"/>
      <c r="N587" s="1089"/>
      <c r="O587" s="1089"/>
      <c r="P587" s="1089"/>
      <c r="Q587" s="1089"/>
      <c r="R587" s="1089"/>
      <c r="S587" s="1089"/>
      <c r="T587" s="1089"/>
      <c r="U587" s="1089"/>
      <c r="V587" s="1089"/>
      <c r="W587" s="1089"/>
      <c r="X587" s="1089"/>
      <c r="Y587" s="1089"/>
      <c r="Z587" s="1089"/>
    </row>
    <row r="588" spans="1:26" ht="14.25" customHeight="1">
      <c r="A588" s="1089"/>
      <c r="B588" s="1089"/>
      <c r="C588" s="1089"/>
      <c r="D588" s="1089"/>
      <c r="E588" s="1089"/>
      <c r="F588" s="1089"/>
      <c r="G588" s="1089"/>
      <c r="H588" s="1089"/>
      <c r="I588" s="1089"/>
      <c r="J588" s="1089"/>
      <c r="K588" s="1089"/>
      <c r="L588" s="1089"/>
      <c r="M588" s="1089"/>
      <c r="N588" s="1089"/>
      <c r="O588" s="1089"/>
      <c r="P588" s="1089"/>
      <c r="Q588" s="1089"/>
      <c r="R588" s="1089"/>
      <c r="S588" s="1089"/>
      <c r="T588" s="1089"/>
      <c r="U588" s="1089"/>
      <c r="V588" s="1089"/>
      <c r="W588" s="1089"/>
      <c r="X588" s="1089"/>
      <c r="Y588" s="1089"/>
      <c r="Z588" s="1089"/>
    </row>
    <row r="589" spans="1:26" ht="14.25" customHeight="1">
      <c r="A589" s="1089"/>
      <c r="B589" s="1089"/>
      <c r="C589" s="1089"/>
      <c r="D589" s="1089"/>
      <c r="E589" s="1089"/>
      <c r="F589" s="1089"/>
      <c r="G589" s="1089"/>
      <c r="H589" s="1089"/>
      <c r="I589" s="1089"/>
      <c r="J589" s="1089"/>
      <c r="K589" s="1089"/>
      <c r="L589" s="1089"/>
      <c r="M589" s="1089"/>
      <c r="N589" s="1089"/>
      <c r="O589" s="1089"/>
      <c r="P589" s="1089"/>
      <c r="Q589" s="1089"/>
      <c r="R589" s="1089"/>
      <c r="S589" s="1089"/>
      <c r="T589" s="1089"/>
      <c r="U589" s="1089"/>
      <c r="V589" s="1089"/>
      <c r="W589" s="1089"/>
      <c r="X589" s="1089"/>
      <c r="Y589" s="1089"/>
      <c r="Z589" s="1089"/>
    </row>
    <row r="590" spans="1:26" ht="14.25" customHeight="1">
      <c r="A590" s="1089"/>
      <c r="B590" s="1089"/>
      <c r="C590" s="1089"/>
      <c r="D590" s="1089"/>
      <c r="E590" s="1089"/>
      <c r="F590" s="1089"/>
      <c r="G590" s="1089"/>
      <c r="H590" s="1089"/>
      <c r="I590" s="1089"/>
      <c r="J590" s="1089"/>
      <c r="K590" s="1089"/>
      <c r="L590" s="1089"/>
      <c r="M590" s="1089"/>
      <c r="N590" s="1089"/>
      <c r="O590" s="1089"/>
      <c r="P590" s="1089"/>
      <c r="Q590" s="1089"/>
      <c r="R590" s="1089"/>
      <c r="S590" s="1089"/>
      <c r="T590" s="1089"/>
      <c r="U590" s="1089"/>
      <c r="V590" s="1089"/>
      <c r="W590" s="1089"/>
      <c r="X590" s="1089"/>
      <c r="Y590" s="1089"/>
      <c r="Z590" s="1089"/>
    </row>
    <row r="591" spans="1:26" ht="14.25" customHeight="1">
      <c r="A591" s="1089"/>
      <c r="B591" s="1089"/>
      <c r="C591" s="1089"/>
      <c r="D591" s="1089"/>
      <c r="E591" s="1089"/>
      <c r="F591" s="1089"/>
      <c r="G591" s="1089"/>
      <c r="H591" s="1089"/>
      <c r="I591" s="1089"/>
      <c r="J591" s="1089"/>
      <c r="K591" s="1089"/>
      <c r="L591" s="1089"/>
      <c r="M591" s="1089"/>
      <c r="N591" s="1089"/>
      <c r="O591" s="1089"/>
      <c r="P591" s="1089"/>
      <c r="Q591" s="1089"/>
      <c r="R591" s="1089"/>
      <c r="S591" s="1089"/>
      <c r="T591" s="1089"/>
      <c r="U591" s="1089"/>
      <c r="V591" s="1089"/>
      <c r="W591" s="1089"/>
      <c r="X591" s="1089"/>
      <c r="Y591" s="1089"/>
      <c r="Z591" s="1089"/>
    </row>
    <row r="592" spans="1:26" ht="14.25" customHeight="1">
      <c r="A592" s="1089"/>
      <c r="B592" s="1089"/>
      <c r="C592" s="1089"/>
      <c r="D592" s="1089"/>
      <c r="E592" s="1089"/>
      <c r="F592" s="1089"/>
      <c r="G592" s="1089"/>
      <c r="H592" s="1089"/>
      <c r="I592" s="1089"/>
      <c r="J592" s="1089"/>
      <c r="K592" s="1089"/>
      <c r="L592" s="1089"/>
      <c r="M592" s="1089"/>
      <c r="N592" s="1089"/>
      <c r="O592" s="1089"/>
      <c r="P592" s="1089"/>
      <c r="Q592" s="1089"/>
      <c r="R592" s="1089"/>
      <c r="S592" s="1089"/>
      <c r="T592" s="1089"/>
      <c r="U592" s="1089"/>
      <c r="V592" s="1089"/>
      <c r="W592" s="1089"/>
      <c r="X592" s="1089"/>
      <c r="Y592" s="1089"/>
      <c r="Z592" s="1089"/>
    </row>
    <row r="593" spans="1:26" ht="14.25" customHeight="1">
      <c r="A593" s="1089"/>
      <c r="B593" s="1089"/>
      <c r="C593" s="1089"/>
      <c r="D593" s="1089"/>
      <c r="E593" s="1089"/>
      <c r="F593" s="1089"/>
      <c r="G593" s="1089"/>
      <c r="H593" s="1089"/>
      <c r="I593" s="1089"/>
      <c r="J593" s="1089"/>
      <c r="K593" s="1089"/>
      <c r="L593" s="1089"/>
      <c r="M593" s="1089"/>
      <c r="N593" s="1089"/>
      <c r="O593" s="1089"/>
      <c r="P593" s="1089"/>
      <c r="Q593" s="1089"/>
      <c r="R593" s="1089"/>
      <c r="S593" s="1089"/>
      <c r="T593" s="1089"/>
      <c r="U593" s="1089"/>
      <c r="V593" s="1089"/>
      <c r="W593" s="1089"/>
      <c r="X593" s="1089"/>
      <c r="Y593" s="1089"/>
      <c r="Z593" s="1089"/>
    </row>
    <row r="594" spans="1:26" ht="14.25" customHeight="1">
      <c r="A594" s="1089"/>
      <c r="B594" s="1089"/>
      <c r="C594" s="1089"/>
      <c r="D594" s="1089"/>
      <c r="E594" s="1089"/>
      <c r="F594" s="1089"/>
      <c r="G594" s="1089"/>
      <c r="H594" s="1089"/>
      <c r="I594" s="1089"/>
      <c r="J594" s="1089"/>
      <c r="K594" s="1089"/>
      <c r="L594" s="1089"/>
      <c r="M594" s="1089"/>
      <c r="N594" s="1089"/>
      <c r="O594" s="1089"/>
      <c r="P594" s="1089"/>
      <c r="Q594" s="1089"/>
      <c r="R594" s="1089"/>
      <c r="S594" s="1089"/>
      <c r="T594" s="1089"/>
      <c r="U594" s="1089"/>
      <c r="V594" s="1089"/>
      <c r="W594" s="1089"/>
      <c r="X594" s="1089"/>
      <c r="Y594" s="1089"/>
      <c r="Z594" s="1089"/>
    </row>
    <row r="595" spans="1:26" ht="14.25" customHeight="1">
      <c r="A595" s="1089"/>
      <c r="B595" s="1089"/>
      <c r="C595" s="1089"/>
      <c r="D595" s="1089"/>
      <c r="E595" s="1089"/>
      <c r="F595" s="1089"/>
      <c r="G595" s="1089"/>
      <c r="H595" s="1089"/>
      <c r="I595" s="1089"/>
      <c r="J595" s="1089"/>
      <c r="K595" s="1089"/>
      <c r="L595" s="1089"/>
      <c r="M595" s="1089"/>
      <c r="N595" s="1089"/>
      <c r="O595" s="1089"/>
      <c r="P595" s="1089"/>
      <c r="Q595" s="1089"/>
      <c r="R595" s="1089"/>
      <c r="S595" s="1089"/>
      <c r="T595" s="1089"/>
      <c r="U595" s="1089"/>
      <c r="V595" s="1089"/>
      <c r="W595" s="1089"/>
      <c r="X595" s="1089"/>
      <c r="Y595" s="1089"/>
      <c r="Z595" s="1089"/>
    </row>
    <row r="596" spans="1:26" ht="14.25" customHeight="1">
      <c r="A596" s="1089"/>
      <c r="B596" s="1089"/>
      <c r="C596" s="1089"/>
      <c r="D596" s="1089"/>
      <c r="E596" s="1089"/>
      <c r="F596" s="1089"/>
      <c r="G596" s="1089"/>
      <c r="H596" s="1089"/>
      <c r="I596" s="1089"/>
      <c r="J596" s="1089"/>
      <c r="K596" s="1089"/>
      <c r="L596" s="1089"/>
      <c r="M596" s="1089"/>
      <c r="N596" s="1089"/>
      <c r="O596" s="1089"/>
      <c r="P596" s="1089"/>
      <c r="Q596" s="1089"/>
      <c r="R596" s="1089"/>
      <c r="S596" s="1089"/>
      <c r="T596" s="1089"/>
      <c r="U596" s="1089"/>
      <c r="V596" s="1089"/>
      <c r="W596" s="1089"/>
      <c r="X596" s="1089"/>
      <c r="Y596" s="1089"/>
      <c r="Z596" s="1089"/>
    </row>
    <row r="597" spans="1:26" ht="14.25" customHeight="1">
      <c r="A597" s="1089"/>
      <c r="B597" s="1089"/>
      <c r="C597" s="1089"/>
      <c r="D597" s="1089"/>
      <c r="E597" s="1089"/>
      <c r="F597" s="1089"/>
      <c r="G597" s="1089"/>
      <c r="H597" s="1089"/>
      <c r="I597" s="1089"/>
      <c r="J597" s="1089"/>
      <c r="K597" s="1089"/>
      <c r="L597" s="1089"/>
      <c r="M597" s="1089"/>
      <c r="N597" s="1089"/>
      <c r="O597" s="1089"/>
      <c r="P597" s="1089"/>
      <c r="Q597" s="1089"/>
      <c r="R597" s="1089"/>
      <c r="S597" s="1089"/>
      <c r="T597" s="1089"/>
      <c r="U597" s="1089"/>
      <c r="V597" s="1089"/>
      <c r="W597" s="1089"/>
      <c r="X597" s="1089"/>
      <c r="Y597" s="1089"/>
      <c r="Z597" s="1089"/>
    </row>
    <row r="598" spans="1:26" ht="14.25" customHeight="1">
      <c r="A598" s="1089"/>
      <c r="B598" s="1089"/>
      <c r="C598" s="1089"/>
      <c r="D598" s="1089"/>
      <c r="E598" s="1089"/>
      <c r="F598" s="1089"/>
      <c r="G598" s="1089"/>
      <c r="H598" s="1089"/>
      <c r="I598" s="1089"/>
      <c r="J598" s="1089"/>
      <c r="K598" s="1089"/>
      <c r="L598" s="1089"/>
      <c r="M598" s="1089"/>
      <c r="N598" s="1089"/>
      <c r="O598" s="1089"/>
      <c r="P598" s="1089"/>
      <c r="Q598" s="1089"/>
      <c r="R598" s="1089"/>
      <c r="S598" s="1089"/>
      <c r="T598" s="1089"/>
      <c r="U598" s="1089"/>
      <c r="V598" s="1089"/>
      <c r="W598" s="1089"/>
      <c r="X598" s="1089"/>
      <c r="Y598" s="1089"/>
      <c r="Z598" s="1089"/>
    </row>
    <row r="599" spans="1:26" ht="14.25" customHeight="1">
      <c r="A599" s="1089"/>
      <c r="B599" s="1089"/>
      <c r="C599" s="1089"/>
      <c r="D599" s="1089"/>
      <c r="E599" s="1089"/>
      <c r="F599" s="1089"/>
      <c r="G599" s="1089"/>
      <c r="H599" s="1089"/>
      <c r="I599" s="1089"/>
      <c r="J599" s="1089"/>
      <c r="K599" s="1089"/>
      <c r="L599" s="1089"/>
      <c r="M599" s="1089"/>
      <c r="N599" s="1089"/>
      <c r="O599" s="1089"/>
      <c r="P599" s="1089"/>
      <c r="Q599" s="1089"/>
      <c r="R599" s="1089"/>
      <c r="S599" s="1089"/>
      <c r="T599" s="1089"/>
      <c r="U599" s="1089"/>
      <c r="V599" s="1089"/>
      <c r="W599" s="1089"/>
      <c r="X599" s="1089"/>
      <c r="Y599" s="1089"/>
      <c r="Z599" s="1089"/>
    </row>
    <row r="600" spans="1:26" ht="14.25" customHeight="1">
      <c r="A600" s="1089"/>
      <c r="B600" s="1089"/>
      <c r="C600" s="1089"/>
      <c r="D600" s="1089"/>
      <c r="E600" s="1089"/>
      <c r="F600" s="1089"/>
      <c r="G600" s="1089"/>
      <c r="H600" s="1089"/>
      <c r="I600" s="1089"/>
      <c r="J600" s="1089"/>
      <c r="K600" s="1089"/>
      <c r="L600" s="1089"/>
      <c r="M600" s="1089"/>
      <c r="N600" s="1089"/>
      <c r="O600" s="1089"/>
      <c r="P600" s="1089"/>
      <c r="Q600" s="1089"/>
      <c r="R600" s="1089"/>
      <c r="S600" s="1089"/>
      <c r="T600" s="1089"/>
      <c r="U600" s="1089"/>
      <c r="V600" s="1089"/>
      <c r="W600" s="1089"/>
      <c r="X600" s="1089"/>
      <c r="Y600" s="1089"/>
      <c r="Z600" s="1089"/>
    </row>
    <row r="601" spans="1:26" ht="14.25" customHeight="1">
      <c r="A601" s="1089"/>
      <c r="B601" s="1089"/>
      <c r="C601" s="1089"/>
      <c r="D601" s="1089"/>
      <c r="E601" s="1089"/>
      <c r="F601" s="1089"/>
      <c r="G601" s="1089"/>
      <c r="H601" s="1089"/>
      <c r="I601" s="1089"/>
      <c r="J601" s="1089"/>
      <c r="K601" s="1089"/>
      <c r="L601" s="1089"/>
      <c r="M601" s="1089"/>
      <c r="N601" s="1089"/>
      <c r="O601" s="1089"/>
      <c r="P601" s="1089"/>
      <c r="Q601" s="1089"/>
      <c r="R601" s="1089"/>
      <c r="S601" s="1089"/>
      <c r="T601" s="1089"/>
      <c r="U601" s="1089"/>
      <c r="V601" s="1089"/>
      <c r="W601" s="1089"/>
      <c r="X601" s="1089"/>
      <c r="Y601" s="1089"/>
      <c r="Z601" s="1089"/>
    </row>
    <row r="602" spans="1:26" ht="14.25" customHeight="1">
      <c r="A602" s="1089"/>
      <c r="B602" s="1089"/>
      <c r="C602" s="1089"/>
      <c r="D602" s="1089"/>
      <c r="E602" s="1089"/>
      <c r="F602" s="1089"/>
      <c r="G602" s="1089"/>
      <c r="H602" s="1089"/>
      <c r="I602" s="1089"/>
      <c r="J602" s="1089"/>
      <c r="K602" s="1089"/>
      <c r="L602" s="1089"/>
      <c r="M602" s="1089"/>
      <c r="N602" s="1089"/>
      <c r="O602" s="1089"/>
      <c r="P602" s="1089"/>
      <c r="Q602" s="1089"/>
      <c r="R602" s="1089"/>
      <c r="S602" s="1089"/>
      <c r="T602" s="1089"/>
      <c r="U602" s="1089"/>
      <c r="V602" s="1089"/>
      <c r="W602" s="1089"/>
      <c r="X602" s="1089"/>
      <c r="Y602" s="1089"/>
      <c r="Z602" s="1089"/>
    </row>
    <row r="603" spans="1:26" ht="14.25" customHeight="1">
      <c r="A603" s="1089"/>
      <c r="B603" s="1089"/>
      <c r="C603" s="1089"/>
      <c r="D603" s="1089"/>
      <c r="E603" s="1089"/>
      <c r="F603" s="1089"/>
      <c r="G603" s="1089"/>
      <c r="H603" s="1089"/>
      <c r="I603" s="1089"/>
      <c r="J603" s="1089"/>
      <c r="K603" s="1089"/>
      <c r="L603" s="1089"/>
      <c r="M603" s="1089"/>
      <c r="N603" s="1089"/>
      <c r="O603" s="1089"/>
      <c r="P603" s="1089"/>
      <c r="Q603" s="1089"/>
      <c r="R603" s="1089"/>
      <c r="S603" s="1089"/>
      <c r="T603" s="1089"/>
      <c r="U603" s="1089"/>
      <c r="V603" s="1089"/>
      <c r="W603" s="1089"/>
      <c r="X603" s="1089"/>
      <c r="Y603" s="1089"/>
      <c r="Z603" s="1089"/>
    </row>
    <row r="604" spans="1:26" ht="14.25" customHeight="1">
      <c r="A604" s="1089"/>
      <c r="B604" s="1089"/>
      <c r="C604" s="1089"/>
      <c r="D604" s="1089"/>
      <c r="E604" s="1089"/>
      <c r="F604" s="1089"/>
      <c r="G604" s="1089"/>
      <c r="H604" s="1089"/>
      <c r="I604" s="1089"/>
      <c r="J604" s="1089"/>
      <c r="K604" s="1089"/>
      <c r="L604" s="1089"/>
      <c r="M604" s="1089"/>
      <c r="N604" s="1089"/>
      <c r="O604" s="1089"/>
      <c r="P604" s="1089"/>
      <c r="Q604" s="1089"/>
      <c r="R604" s="1089"/>
      <c r="S604" s="1089"/>
      <c r="T604" s="1089"/>
      <c r="U604" s="1089"/>
      <c r="V604" s="1089"/>
      <c r="W604" s="1089"/>
      <c r="X604" s="1089"/>
      <c r="Y604" s="1089"/>
      <c r="Z604" s="1089"/>
    </row>
    <row r="605" spans="1:26" ht="14.25" customHeight="1">
      <c r="A605" s="1089"/>
      <c r="B605" s="1089"/>
      <c r="C605" s="1089"/>
      <c r="D605" s="1089"/>
      <c r="E605" s="1089"/>
      <c r="F605" s="1089"/>
      <c r="G605" s="1089"/>
      <c r="H605" s="1089"/>
      <c r="I605" s="1089"/>
      <c r="J605" s="1089"/>
      <c r="K605" s="1089"/>
      <c r="L605" s="1089"/>
      <c r="M605" s="1089"/>
      <c r="N605" s="1089"/>
      <c r="O605" s="1089"/>
      <c r="P605" s="1089"/>
      <c r="Q605" s="1089"/>
      <c r="R605" s="1089"/>
      <c r="S605" s="1089"/>
      <c r="T605" s="1089"/>
      <c r="U605" s="1089"/>
      <c r="V605" s="1089"/>
      <c r="W605" s="1089"/>
      <c r="X605" s="1089"/>
      <c r="Y605" s="1089"/>
      <c r="Z605" s="1089"/>
    </row>
    <row r="606" spans="1:26" ht="14.25" customHeight="1">
      <c r="A606" s="1089"/>
      <c r="B606" s="1089"/>
      <c r="C606" s="1089"/>
      <c r="D606" s="1089"/>
      <c r="E606" s="1089"/>
      <c r="F606" s="1089"/>
      <c r="G606" s="1089"/>
      <c r="H606" s="1089"/>
      <c r="I606" s="1089"/>
      <c r="J606" s="1089"/>
      <c r="K606" s="1089"/>
      <c r="L606" s="1089"/>
      <c r="M606" s="1089"/>
      <c r="N606" s="1089"/>
      <c r="O606" s="1089"/>
      <c r="P606" s="1089"/>
      <c r="Q606" s="1089"/>
      <c r="R606" s="1089"/>
      <c r="S606" s="1089"/>
      <c r="T606" s="1089"/>
      <c r="U606" s="1089"/>
      <c r="V606" s="1089"/>
      <c r="W606" s="1089"/>
      <c r="X606" s="1089"/>
      <c r="Y606" s="1089"/>
      <c r="Z606" s="1089"/>
    </row>
    <row r="607" spans="1:26" ht="14.25" customHeight="1">
      <c r="A607" s="1089"/>
      <c r="B607" s="1089"/>
      <c r="C607" s="1089"/>
      <c r="D607" s="1089"/>
      <c r="E607" s="1089"/>
      <c r="F607" s="1089"/>
      <c r="G607" s="1089"/>
      <c r="H607" s="1089"/>
      <c r="I607" s="1089"/>
      <c r="J607" s="1089"/>
      <c r="K607" s="1089"/>
      <c r="L607" s="1089"/>
      <c r="M607" s="1089"/>
      <c r="N607" s="1089"/>
      <c r="O607" s="1089"/>
      <c r="P607" s="1089"/>
      <c r="Q607" s="1089"/>
      <c r="R607" s="1089"/>
      <c r="S607" s="1089"/>
      <c r="T607" s="1089"/>
      <c r="U607" s="1089"/>
      <c r="V607" s="1089"/>
      <c r="W607" s="1089"/>
      <c r="X607" s="1089"/>
      <c r="Y607" s="1089"/>
      <c r="Z607" s="1089"/>
    </row>
    <row r="608" spans="1:26" ht="14.25" customHeight="1">
      <c r="A608" s="1089"/>
      <c r="B608" s="1089"/>
      <c r="C608" s="1089"/>
      <c r="D608" s="1089"/>
      <c r="E608" s="1089"/>
      <c r="F608" s="1089"/>
      <c r="G608" s="1089"/>
      <c r="H608" s="1089"/>
      <c r="I608" s="1089"/>
      <c r="J608" s="1089"/>
      <c r="K608" s="1089"/>
      <c r="L608" s="1089"/>
      <c r="M608" s="1089"/>
      <c r="N608" s="1089"/>
      <c r="O608" s="1089"/>
      <c r="P608" s="1089"/>
      <c r="Q608" s="1089"/>
      <c r="R608" s="1089"/>
      <c r="S608" s="1089"/>
      <c r="T608" s="1089"/>
      <c r="U608" s="1089"/>
      <c r="V608" s="1089"/>
      <c r="W608" s="1089"/>
      <c r="X608" s="1089"/>
      <c r="Y608" s="1089"/>
      <c r="Z608" s="1089"/>
    </row>
    <row r="609" spans="1:26" ht="14.25" customHeight="1">
      <c r="A609" s="1089"/>
      <c r="B609" s="1089"/>
      <c r="C609" s="1089"/>
      <c r="D609" s="1089"/>
      <c r="E609" s="1089"/>
      <c r="F609" s="1089"/>
      <c r="G609" s="1089"/>
      <c r="H609" s="1089"/>
      <c r="I609" s="1089"/>
      <c r="J609" s="1089"/>
      <c r="K609" s="1089"/>
      <c r="L609" s="1089"/>
      <c r="M609" s="1089"/>
      <c r="N609" s="1089"/>
      <c r="O609" s="1089"/>
      <c r="P609" s="1089"/>
      <c r="Q609" s="1089"/>
      <c r="R609" s="1089"/>
      <c r="S609" s="1089"/>
      <c r="T609" s="1089"/>
      <c r="U609" s="1089"/>
      <c r="V609" s="1089"/>
      <c r="W609" s="1089"/>
      <c r="X609" s="1089"/>
      <c r="Y609" s="1089"/>
      <c r="Z609" s="1089"/>
    </row>
    <row r="610" spans="1:26" ht="14.25" customHeight="1">
      <c r="A610" s="1089"/>
      <c r="B610" s="1089"/>
      <c r="C610" s="1089"/>
      <c r="D610" s="1089"/>
      <c r="E610" s="1089"/>
      <c r="F610" s="1089"/>
      <c r="G610" s="1089"/>
      <c r="H610" s="1089"/>
      <c r="I610" s="1089"/>
      <c r="J610" s="1089"/>
      <c r="K610" s="1089"/>
      <c r="L610" s="1089"/>
      <c r="M610" s="1089"/>
      <c r="N610" s="1089"/>
      <c r="O610" s="1089"/>
      <c r="P610" s="1089"/>
      <c r="Q610" s="1089"/>
      <c r="R610" s="1089"/>
      <c r="S610" s="1089"/>
      <c r="T610" s="1089"/>
      <c r="U610" s="1089"/>
      <c r="V610" s="1089"/>
      <c r="W610" s="1089"/>
      <c r="X610" s="1089"/>
      <c r="Y610" s="1089"/>
      <c r="Z610" s="1089"/>
    </row>
    <row r="611" spans="1:26" ht="14.25" customHeight="1">
      <c r="A611" s="1089"/>
      <c r="B611" s="1089"/>
      <c r="C611" s="1089"/>
      <c r="D611" s="1089"/>
      <c r="E611" s="1089"/>
      <c r="F611" s="1089"/>
      <c r="G611" s="1089"/>
      <c r="H611" s="1089"/>
      <c r="I611" s="1089"/>
      <c r="J611" s="1089"/>
      <c r="K611" s="1089"/>
      <c r="L611" s="1089"/>
      <c r="M611" s="1089"/>
      <c r="N611" s="1089"/>
      <c r="O611" s="1089"/>
      <c r="P611" s="1089"/>
      <c r="Q611" s="1089"/>
      <c r="R611" s="1089"/>
      <c r="S611" s="1089"/>
      <c r="T611" s="1089"/>
      <c r="U611" s="1089"/>
      <c r="V611" s="1089"/>
      <c r="W611" s="1089"/>
      <c r="X611" s="1089"/>
      <c r="Y611" s="1089"/>
      <c r="Z611" s="1089"/>
    </row>
    <row r="612" spans="1:26" ht="14.25" customHeight="1">
      <c r="A612" s="1089"/>
      <c r="B612" s="1089"/>
      <c r="C612" s="1089"/>
      <c r="D612" s="1089"/>
      <c r="E612" s="1089"/>
      <c r="F612" s="1089"/>
      <c r="G612" s="1089"/>
      <c r="H612" s="1089"/>
      <c r="I612" s="1089"/>
      <c r="J612" s="1089"/>
      <c r="K612" s="1089"/>
      <c r="L612" s="1089"/>
      <c r="M612" s="1089"/>
      <c r="N612" s="1089"/>
      <c r="O612" s="1089"/>
      <c r="P612" s="1089"/>
      <c r="Q612" s="1089"/>
      <c r="R612" s="1089"/>
      <c r="S612" s="1089"/>
      <c r="T612" s="1089"/>
      <c r="U612" s="1089"/>
      <c r="V612" s="1089"/>
      <c r="W612" s="1089"/>
      <c r="X612" s="1089"/>
      <c r="Y612" s="1089"/>
      <c r="Z612" s="1089"/>
    </row>
    <row r="613" spans="1:26" ht="14.25" customHeight="1">
      <c r="A613" s="1089"/>
      <c r="B613" s="1089"/>
      <c r="C613" s="1089"/>
      <c r="D613" s="1089"/>
      <c r="E613" s="1089"/>
      <c r="F613" s="1089"/>
      <c r="G613" s="1089"/>
      <c r="H613" s="1089"/>
      <c r="I613" s="1089"/>
      <c r="J613" s="1089"/>
      <c r="K613" s="1089"/>
      <c r="L613" s="1089"/>
      <c r="M613" s="1089"/>
      <c r="N613" s="1089"/>
      <c r="O613" s="1089"/>
      <c r="P613" s="1089"/>
      <c r="Q613" s="1089"/>
      <c r="R613" s="1089"/>
      <c r="S613" s="1089"/>
      <c r="T613" s="1089"/>
      <c r="U613" s="1089"/>
      <c r="V613" s="1089"/>
      <c r="W613" s="1089"/>
      <c r="X613" s="1089"/>
      <c r="Y613" s="1089"/>
      <c r="Z613" s="1089"/>
    </row>
    <row r="614" spans="1:26" ht="14.25" customHeight="1">
      <c r="A614" s="1089"/>
      <c r="B614" s="1089"/>
      <c r="C614" s="1089"/>
      <c r="D614" s="1089"/>
      <c r="E614" s="1089"/>
      <c r="F614" s="1089"/>
      <c r="G614" s="1089"/>
      <c r="H614" s="1089"/>
      <c r="I614" s="1089"/>
      <c r="J614" s="1089"/>
      <c r="K614" s="1089"/>
      <c r="L614" s="1089"/>
      <c r="M614" s="1089"/>
      <c r="N614" s="1089"/>
      <c r="O614" s="1089"/>
      <c r="P614" s="1089"/>
      <c r="Q614" s="1089"/>
      <c r="R614" s="1089"/>
      <c r="S614" s="1089"/>
      <c r="T614" s="1089"/>
      <c r="U614" s="1089"/>
      <c r="V614" s="1089"/>
      <c r="W614" s="1089"/>
      <c r="X614" s="1089"/>
      <c r="Y614" s="1089"/>
      <c r="Z614" s="1089"/>
    </row>
    <row r="615" spans="1:26" ht="14.25" customHeight="1">
      <c r="A615" s="1089"/>
      <c r="B615" s="1089"/>
      <c r="C615" s="1089"/>
      <c r="D615" s="1089"/>
      <c r="E615" s="1089"/>
      <c r="F615" s="1089"/>
      <c r="G615" s="1089"/>
      <c r="H615" s="1089"/>
      <c r="I615" s="1089"/>
      <c r="J615" s="1089"/>
      <c r="K615" s="1089"/>
      <c r="L615" s="1089"/>
      <c r="M615" s="1089"/>
      <c r="N615" s="1089"/>
      <c r="O615" s="1089"/>
      <c r="P615" s="1089"/>
      <c r="Q615" s="1089"/>
      <c r="R615" s="1089"/>
      <c r="S615" s="1089"/>
      <c r="T615" s="1089"/>
      <c r="U615" s="1089"/>
      <c r="V615" s="1089"/>
      <c r="W615" s="1089"/>
      <c r="X615" s="1089"/>
      <c r="Y615" s="1089"/>
      <c r="Z615" s="1089"/>
    </row>
    <row r="616" spans="1:26" ht="14.25" customHeight="1">
      <c r="A616" s="1089"/>
      <c r="B616" s="1089"/>
      <c r="C616" s="1089"/>
      <c r="D616" s="1089"/>
      <c r="E616" s="1089"/>
      <c r="F616" s="1089"/>
      <c r="G616" s="1089"/>
      <c r="H616" s="1089"/>
      <c r="I616" s="1089"/>
      <c r="J616" s="1089"/>
      <c r="K616" s="1089"/>
      <c r="L616" s="1089"/>
      <c r="M616" s="1089"/>
      <c r="N616" s="1089"/>
      <c r="O616" s="1089"/>
      <c r="P616" s="1089"/>
      <c r="Q616" s="1089"/>
      <c r="R616" s="1089"/>
      <c r="S616" s="1089"/>
      <c r="T616" s="1089"/>
      <c r="U616" s="1089"/>
      <c r="V616" s="1089"/>
      <c r="W616" s="1089"/>
      <c r="X616" s="1089"/>
      <c r="Y616" s="1089"/>
      <c r="Z616" s="1089"/>
    </row>
    <row r="617" spans="1:26" ht="14.25" customHeight="1">
      <c r="A617" s="1089"/>
      <c r="B617" s="1089"/>
      <c r="C617" s="1089"/>
      <c r="D617" s="1089"/>
      <c r="E617" s="1089"/>
      <c r="F617" s="1089"/>
      <c r="G617" s="1089"/>
      <c r="H617" s="1089"/>
      <c r="I617" s="1089"/>
      <c r="J617" s="1089"/>
      <c r="K617" s="1089"/>
      <c r="L617" s="1089"/>
      <c r="M617" s="1089"/>
      <c r="N617" s="1089"/>
      <c r="O617" s="1089"/>
      <c r="P617" s="1089"/>
      <c r="Q617" s="1089"/>
      <c r="R617" s="1089"/>
      <c r="S617" s="1089"/>
      <c r="T617" s="1089"/>
      <c r="U617" s="1089"/>
      <c r="V617" s="1089"/>
      <c r="W617" s="1089"/>
      <c r="X617" s="1089"/>
      <c r="Y617" s="1089"/>
      <c r="Z617" s="1089"/>
    </row>
    <row r="618" spans="1:26" ht="14.25" customHeight="1">
      <c r="A618" s="1089"/>
      <c r="B618" s="1089"/>
      <c r="C618" s="1089"/>
      <c r="D618" s="1089"/>
      <c r="E618" s="1089"/>
      <c r="F618" s="1089"/>
      <c r="G618" s="1089"/>
      <c r="H618" s="1089"/>
      <c r="I618" s="1089"/>
      <c r="J618" s="1089"/>
      <c r="K618" s="1089"/>
      <c r="L618" s="1089"/>
      <c r="M618" s="1089"/>
      <c r="N618" s="1089"/>
      <c r="O618" s="1089"/>
      <c r="P618" s="1089"/>
      <c r="Q618" s="1089"/>
      <c r="R618" s="1089"/>
      <c r="S618" s="1089"/>
      <c r="T618" s="1089"/>
      <c r="U618" s="1089"/>
      <c r="V618" s="1089"/>
      <c r="W618" s="1089"/>
      <c r="X618" s="1089"/>
      <c r="Y618" s="1089"/>
      <c r="Z618" s="1089"/>
    </row>
    <row r="619" spans="1:26" ht="14.25" customHeight="1">
      <c r="A619" s="1089"/>
      <c r="B619" s="1089"/>
      <c r="C619" s="1089"/>
      <c r="D619" s="1089"/>
      <c r="E619" s="1089"/>
      <c r="F619" s="1089"/>
      <c r="G619" s="1089"/>
      <c r="H619" s="1089"/>
      <c r="I619" s="1089"/>
      <c r="J619" s="1089"/>
      <c r="K619" s="1089"/>
      <c r="L619" s="1089"/>
      <c r="M619" s="1089"/>
      <c r="N619" s="1089"/>
      <c r="O619" s="1089"/>
      <c r="P619" s="1089"/>
      <c r="Q619" s="1089"/>
      <c r="R619" s="1089"/>
      <c r="S619" s="1089"/>
      <c r="T619" s="1089"/>
      <c r="U619" s="1089"/>
      <c r="V619" s="1089"/>
      <c r="W619" s="1089"/>
      <c r="X619" s="1089"/>
      <c r="Y619" s="1089"/>
      <c r="Z619" s="1089"/>
    </row>
    <row r="620" spans="1:26" ht="14.25" customHeight="1">
      <c r="A620" s="1089"/>
      <c r="B620" s="1089"/>
      <c r="C620" s="1089"/>
      <c r="D620" s="1089"/>
      <c r="E620" s="1089"/>
      <c r="F620" s="1089"/>
      <c r="G620" s="1089"/>
      <c r="H620" s="1089"/>
      <c r="I620" s="1089"/>
      <c r="J620" s="1089"/>
      <c r="K620" s="1089"/>
      <c r="L620" s="1089"/>
      <c r="M620" s="1089"/>
      <c r="N620" s="1089"/>
      <c r="O620" s="1089"/>
      <c r="P620" s="1089"/>
      <c r="Q620" s="1089"/>
      <c r="R620" s="1089"/>
      <c r="S620" s="1089"/>
      <c r="T620" s="1089"/>
      <c r="U620" s="1089"/>
      <c r="V620" s="1089"/>
      <c r="W620" s="1089"/>
      <c r="X620" s="1089"/>
      <c r="Y620" s="1089"/>
      <c r="Z620" s="1089"/>
    </row>
    <row r="621" spans="1:26" ht="14.25" customHeight="1">
      <c r="A621" s="1089"/>
      <c r="B621" s="1089"/>
      <c r="C621" s="1089"/>
      <c r="D621" s="1089"/>
      <c r="E621" s="1089"/>
      <c r="F621" s="1089"/>
      <c r="G621" s="1089"/>
      <c r="H621" s="1089"/>
      <c r="I621" s="1089"/>
      <c r="J621" s="1089"/>
      <c r="K621" s="1089"/>
      <c r="L621" s="1089"/>
      <c r="M621" s="1089"/>
      <c r="N621" s="1089"/>
      <c r="O621" s="1089"/>
      <c r="P621" s="1089"/>
      <c r="Q621" s="1089"/>
      <c r="R621" s="1089"/>
      <c r="S621" s="1089"/>
      <c r="T621" s="1089"/>
      <c r="U621" s="1089"/>
      <c r="V621" s="1089"/>
      <c r="W621" s="1089"/>
      <c r="X621" s="1089"/>
      <c r="Y621" s="1089"/>
      <c r="Z621" s="1089"/>
    </row>
    <row r="622" spans="1:26" ht="14.25" customHeight="1">
      <c r="A622" s="1089"/>
      <c r="B622" s="1089"/>
      <c r="C622" s="1089"/>
      <c r="D622" s="1089"/>
      <c r="E622" s="1089"/>
      <c r="F622" s="1089"/>
      <c r="G622" s="1089"/>
      <c r="H622" s="1089"/>
      <c r="I622" s="1089"/>
      <c r="J622" s="1089"/>
      <c r="K622" s="1089"/>
      <c r="L622" s="1089"/>
      <c r="M622" s="1089"/>
      <c r="N622" s="1089"/>
      <c r="O622" s="1089"/>
      <c r="P622" s="1089"/>
      <c r="Q622" s="1089"/>
      <c r="R622" s="1089"/>
      <c r="S622" s="1089"/>
      <c r="T622" s="1089"/>
      <c r="U622" s="1089"/>
      <c r="V622" s="1089"/>
      <c r="W622" s="1089"/>
      <c r="X622" s="1089"/>
      <c r="Y622" s="1089"/>
      <c r="Z622" s="1089"/>
    </row>
    <row r="623" spans="1:26" ht="14.25" customHeight="1">
      <c r="A623" s="1089"/>
      <c r="B623" s="1089"/>
      <c r="C623" s="1089"/>
      <c r="D623" s="1089"/>
      <c r="E623" s="1089"/>
      <c r="F623" s="1089"/>
      <c r="G623" s="1089"/>
      <c r="H623" s="1089"/>
      <c r="I623" s="1089"/>
      <c r="J623" s="1089"/>
      <c r="K623" s="1089"/>
      <c r="L623" s="1089"/>
      <c r="M623" s="1089"/>
      <c r="N623" s="1089"/>
      <c r="O623" s="1089"/>
      <c r="P623" s="1089"/>
      <c r="Q623" s="1089"/>
      <c r="R623" s="1089"/>
      <c r="S623" s="1089"/>
      <c r="T623" s="1089"/>
      <c r="U623" s="1089"/>
      <c r="V623" s="1089"/>
      <c r="W623" s="1089"/>
      <c r="X623" s="1089"/>
      <c r="Y623" s="1089"/>
      <c r="Z623" s="1089"/>
    </row>
    <row r="624" spans="1:26" ht="14.25" customHeight="1">
      <c r="A624" s="1089"/>
      <c r="B624" s="1089"/>
      <c r="C624" s="1089"/>
      <c r="D624" s="1089"/>
      <c r="E624" s="1089"/>
      <c r="F624" s="1089"/>
      <c r="G624" s="1089"/>
      <c r="H624" s="1089"/>
      <c r="I624" s="1089"/>
      <c r="J624" s="1089"/>
      <c r="K624" s="1089"/>
      <c r="L624" s="1089"/>
      <c r="M624" s="1089"/>
      <c r="N624" s="1089"/>
      <c r="O624" s="1089"/>
      <c r="P624" s="1089"/>
      <c r="Q624" s="1089"/>
      <c r="R624" s="1089"/>
      <c r="S624" s="1089"/>
      <c r="T624" s="1089"/>
      <c r="U624" s="1089"/>
      <c r="V624" s="1089"/>
      <c r="W624" s="1089"/>
      <c r="X624" s="1089"/>
      <c r="Y624" s="1089"/>
      <c r="Z624" s="1089"/>
    </row>
    <row r="625" spans="1:26" ht="14.25" customHeight="1">
      <c r="A625" s="1089"/>
      <c r="B625" s="1089"/>
      <c r="C625" s="1089"/>
      <c r="D625" s="1089"/>
      <c r="E625" s="1089"/>
      <c r="F625" s="1089"/>
      <c r="G625" s="1089"/>
      <c r="H625" s="1089"/>
      <c r="I625" s="1089"/>
      <c r="J625" s="1089"/>
      <c r="K625" s="1089"/>
      <c r="L625" s="1089"/>
      <c r="M625" s="1089"/>
      <c r="N625" s="1089"/>
      <c r="O625" s="1089"/>
      <c r="P625" s="1089"/>
      <c r="Q625" s="1089"/>
      <c r="R625" s="1089"/>
      <c r="S625" s="1089"/>
      <c r="T625" s="1089"/>
      <c r="U625" s="1089"/>
      <c r="V625" s="1089"/>
      <c r="W625" s="1089"/>
      <c r="X625" s="1089"/>
      <c r="Y625" s="1089"/>
      <c r="Z625" s="1089"/>
    </row>
    <row r="626" spans="1:26" ht="14.25" customHeight="1">
      <c r="A626" s="1089"/>
      <c r="B626" s="1089"/>
      <c r="C626" s="1089"/>
      <c r="D626" s="1089"/>
      <c r="E626" s="1089"/>
      <c r="F626" s="1089"/>
      <c r="G626" s="1089"/>
      <c r="H626" s="1089"/>
      <c r="I626" s="1089"/>
      <c r="J626" s="1089"/>
      <c r="K626" s="1089"/>
      <c r="L626" s="1089"/>
      <c r="M626" s="1089"/>
      <c r="N626" s="1089"/>
      <c r="O626" s="1089"/>
      <c r="P626" s="1089"/>
      <c r="Q626" s="1089"/>
      <c r="R626" s="1089"/>
      <c r="S626" s="1089"/>
      <c r="T626" s="1089"/>
      <c r="U626" s="1089"/>
      <c r="V626" s="1089"/>
      <c r="W626" s="1089"/>
      <c r="X626" s="1089"/>
      <c r="Y626" s="1089"/>
      <c r="Z626" s="1089"/>
    </row>
    <row r="627" spans="1:26" ht="14.25" customHeight="1">
      <c r="A627" s="1089"/>
      <c r="B627" s="1089"/>
      <c r="C627" s="1089"/>
      <c r="D627" s="1089"/>
      <c r="E627" s="1089"/>
      <c r="F627" s="1089"/>
      <c r="G627" s="1089"/>
      <c r="H627" s="1089"/>
      <c r="I627" s="1089"/>
      <c r="J627" s="1089"/>
      <c r="K627" s="1089"/>
      <c r="L627" s="1089"/>
      <c r="M627" s="1089"/>
      <c r="N627" s="1089"/>
      <c r="O627" s="1089"/>
      <c r="P627" s="1089"/>
      <c r="Q627" s="1089"/>
      <c r="R627" s="1089"/>
      <c r="S627" s="1089"/>
      <c r="T627" s="1089"/>
      <c r="U627" s="1089"/>
      <c r="V627" s="1089"/>
      <c r="W627" s="1089"/>
      <c r="X627" s="1089"/>
      <c r="Y627" s="1089"/>
      <c r="Z627" s="1089"/>
    </row>
    <row r="628" spans="1:26" ht="14.25" customHeight="1">
      <c r="A628" s="1089"/>
      <c r="B628" s="1089"/>
      <c r="C628" s="1089"/>
      <c r="D628" s="1089"/>
      <c r="E628" s="1089"/>
      <c r="F628" s="1089"/>
      <c r="G628" s="1089"/>
      <c r="H628" s="1089"/>
      <c r="I628" s="1089"/>
      <c r="J628" s="1089"/>
      <c r="K628" s="1089"/>
      <c r="L628" s="1089"/>
      <c r="M628" s="1089"/>
      <c r="N628" s="1089"/>
      <c r="O628" s="1089"/>
      <c r="P628" s="1089"/>
      <c r="Q628" s="1089"/>
      <c r="R628" s="1089"/>
      <c r="S628" s="1089"/>
      <c r="T628" s="1089"/>
      <c r="U628" s="1089"/>
      <c r="V628" s="1089"/>
      <c r="W628" s="1089"/>
      <c r="X628" s="1089"/>
      <c r="Y628" s="1089"/>
      <c r="Z628" s="1089"/>
    </row>
    <row r="629" spans="1:26" ht="14.25" customHeight="1">
      <c r="A629" s="1089"/>
      <c r="B629" s="1089"/>
      <c r="C629" s="1089"/>
      <c r="D629" s="1089"/>
      <c r="E629" s="1089"/>
      <c r="F629" s="1089"/>
      <c r="G629" s="1089"/>
      <c r="H629" s="1089"/>
      <c r="I629" s="1089"/>
      <c r="J629" s="1089"/>
      <c r="K629" s="1089"/>
      <c r="L629" s="1089"/>
      <c r="M629" s="1089"/>
      <c r="N629" s="1089"/>
      <c r="O629" s="1089"/>
      <c r="P629" s="1089"/>
      <c r="Q629" s="1089"/>
      <c r="R629" s="1089"/>
      <c r="S629" s="1089"/>
      <c r="T629" s="1089"/>
      <c r="U629" s="1089"/>
      <c r="V629" s="1089"/>
      <c r="W629" s="1089"/>
      <c r="X629" s="1089"/>
      <c r="Y629" s="1089"/>
      <c r="Z629" s="1089"/>
    </row>
    <row r="630" spans="1:26" ht="14.25" customHeight="1">
      <c r="A630" s="1089"/>
      <c r="B630" s="1089"/>
      <c r="C630" s="1089"/>
      <c r="D630" s="1089"/>
      <c r="E630" s="1089"/>
      <c r="F630" s="1089"/>
      <c r="G630" s="1089"/>
      <c r="H630" s="1089"/>
      <c r="I630" s="1089"/>
      <c r="J630" s="1089"/>
      <c r="K630" s="1089"/>
      <c r="L630" s="1089"/>
      <c r="M630" s="1089"/>
      <c r="N630" s="1089"/>
      <c r="O630" s="1089"/>
      <c r="P630" s="1089"/>
      <c r="Q630" s="1089"/>
      <c r="R630" s="1089"/>
      <c r="S630" s="1089"/>
      <c r="T630" s="1089"/>
      <c r="U630" s="1089"/>
      <c r="V630" s="1089"/>
      <c r="W630" s="1089"/>
      <c r="X630" s="1089"/>
      <c r="Y630" s="1089"/>
      <c r="Z630" s="1089"/>
    </row>
    <row r="631" spans="1:26" ht="14.25" customHeight="1">
      <c r="A631" s="1089"/>
      <c r="B631" s="1089"/>
      <c r="C631" s="1089"/>
      <c r="D631" s="1089"/>
      <c r="E631" s="1089"/>
      <c r="F631" s="1089"/>
      <c r="G631" s="1089"/>
      <c r="H631" s="1089"/>
      <c r="I631" s="1089"/>
      <c r="J631" s="1089"/>
      <c r="K631" s="1089"/>
      <c r="L631" s="1089"/>
      <c r="M631" s="1089"/>
      <c r="N631" s="1089"/>
      <c r="O631" s="1089"/>
      <c r="P631" s="1089"/>
      <c r="Q631" s="1089"/>
      <c r="R631" s="1089"/>
      <c r="S631" s="1089"/>
      <c r="T631" s="1089"/>
      <c r="U631" s="1089"/>
      <c r="V631" s="1089"/>
      <c r="W631" s="1089"/>
      <c r="X631" s="1089"/>
      <c r="Y631" s="1089"/>
      <c r="Z631" s="1089"/>
    </row>
    <row r="632" spans="1:26" ht="14.25" customHeight="1">
      <c r="A632" s="1089"/>
      <c r="B632" s="1089"/>
      <c r="C632" s="1089"/>
      <c r="D632" s="1089"/>
      <c r="E632" s="1089"/>
      <c r="F632" s="1089"/>
      <c r="G632" s="1089"/>
      <c r="H632" s="1089"/>
      <c r="I632" s="1089"/>
      <c r="J632" s="1089"/>
      <c r="K632" s="1089"/>
      <c r="L632" s="1089"/>
      <c r="M632" s="1089"/>
      <c r="N632" s="1089"/>
      <c r="O632" s="1089"/>
      <c r="P632" s="1089"/>
      <c r="Q632" s="1089"/>
      <c r="R632" s="1089"/>
      <c r="S632" s="1089"/>
      <c r="T632" s="1089"/>
      <c r="U632" s="1089"/>
      <c r="V632" s="1089"/>
      <c r="W632" s="1089"/>
      <c r="X632" s="1089"/>
      <c r="Y632" s="1089"/>
      <c r="Z632" s="1089"/>
    </row>
    <row r="633" spans="1:26" ht="14.25" customHeight="1">
      <c r="A633" s="1089"/>
      <c r="B633" s="1089"/>
      <c r="C633" s="1089"/>
      <c r="D633" s="1089"/>
      <c r="E633" s="1089"/>
      <c r="F633" s="1089"/>
      <c r="G633" s="1089"/>
      <c r="H633" s="1089"/>
      <c r="I633" s="1089"/>
      <c r="J633" s="1089"/>
      <c r="K633" s="1089"/>
      <c r="L633" s="1089"/>
      <c r="M633" s="1089"/>
      <c r="N633" s="1089"/>
      <c r="O633" s="1089"/>
      <c r="P633" s="1089"/>
      <c r="Q633" s="1089"/>
      <c r="R633" s="1089"/>
      <c r="S633" s="1089"/>
      <c r="T633" s="1089"/>
      <c r="U633" s="1089"/>
      <c r="V633" s="1089"/>
      <c r="W633" s="1089"/>
      <c r="X633" s="1089"/>
      <c r="Y633" s="1089"/>
      <c r="Z633" s="1089"/>
    </row>
    <row r="634" spans="1:26" ht="14.25" customHeight="1">
      <c r="A634" s="1089"/>
      <c r="B634" s="1089"/>
      <c r="C634" s="1089"/>
      <c r="D634" s="1089"/>
      <c r="E634" s="1089"/>
      <c r="F634" s="1089"/>
      <c r="G634" s="1089"/>
      <c r="H634" s="1089"/>
      <c r="I634" s="1089"/>
      <c r="J634" s="1089"/>
      <c r="K634" s="1089"/>
      <c r="L634" s="1089"/>
      <c r="M634" s="1089"/>
      <c r="N634" s="1089"/>
      <c r="O634" s="1089"/>
      <c r="P634" s="1089"/>
      <c r="Q634" s="1089"/>
      <c r="R634" s="1089"/>
      <c r="S634" s="1089"/>
      <c r="T634" s="1089"/>
      <c r="U634" s="1089"/>
      <c r="V634" s="1089"/>
      <c r="W634" s="1089"/>
      <c r="X634" s="1089"/>
      <c r="Y634" s="1089"/>
      <c r="Z634" s="1089"/>
    </row>
    <row r="635" spans="1:26" ht="14.25" customHeight="1">
      <c r="A635" s="1089"/>
      <c r="B635" s="1089"/>
      <c r="C635" s="1089"/>
      <c r="D635" s="1089"/>
      <c r="E635" s="1089"/>
      <c r="F635" s="1089"/>
      <c r="G635" s="1089"/>
      <c r="H635" s="1089"/>
      <c r="I635" s="1089"/>
      <c r="J635" s="1089"/>
      <c r="K635" s="1089"/>
      <c r="L635" s="1089"/>
      <c r="M635" s="1089"/>
      <c r="N635" s="1089"/>
      <c r="O635" s="1089"/>
      <c r="P635" s="1089"/>
      <c r="Q635" s="1089"/>
      <c r="R635" s="1089"/>
      <c r="S635" s="1089"/>
      <c r="T635" s="1089"/>
      <c r="U635" s="1089"/>
      <c r="V635" s="1089"/>
      <c r="W635" s="1089"/>
      <c r="X635" s="1089"/>
      <c r="Y635" s="1089"/>
      <c r="Z635" s="1089"/>
    </row>
    <row r="636" spans="1:26" ht="14.25" customHeight="1">
      <c r="A636" s="1089"/>
      <c r="B636" s="1089"/>
      <c r="C636" s="1089"/>
      <c r="D636" s="1089"/>
      <c r="E636" s="1089"/>
      <c r="F636" s="1089"/>
      <c r="G636" s="1089"/>
      <c r="H636" s="1089"/>
      <c r="I636" s="1089"/>
      <c r="J636" s="1089"/>
      <c r="K636" s="1089"/>
      <c r="L636" s="1089"/>
      <c r="M636" s="1089"/>
      <c r="N636" s="1089"/>
      <c r="O636" s="1089"/>
      <c r="P636" s="1089"/>
      <c r="Q636" s="1089"/>
      <c r="R636" s="1089"/>
      <c r="S636" s="1089"/>
      <c r="T636" s="1089"/>
      <c r="U636" s="1089"/>
      <c r="V636" s="1089"/>
      <c r="W636" s="1089"/>
      <c r="X636" s="1089"/>
      <c r="Y636" s="1089"/>
      <c r="Z636" s="1089"/>
    </row>
    <row r="637" spans="1:26" ht="14.25" customHeight="1">
      <c r="A637" s="1089"/>
      <c r="B637" s="1089"/>
      <c r="C637" s="1089"/>
      <c r="D637" s="1089"/>
      <c r="E637" s="1089"/>
      <c r="F637" s="1089"/>
      <c r="G637" s="1089"/>
      <c r="H637" s="1089"/>
      <c r="I637" s="1089"/>
      <c r="J637" s="1089"/>
      <c r="K637" s="1089"/>
      <c r="L637" s="1089"/>
      <c r="M637" s="1089"/>
      <c r="N637" s="1089"/>
      <c r="O637" s="1089"/>
      <c r="P637" s="1089"/>
      <c r="Q637" s="1089"/>
      <c r="R637" s="1089"/>
      <c r="S637" s="1089"/>
      <c r="T637" s="1089"/>
      <c r="U637" s="1089"/>
      <c r="V637" s="1089"/>
      <c r="W637" s="1089"/>
      <c r="X637" s="1089"/>
      <c r="Y637" s="1089"/>
      <c r="Z637" s="1089"/>
    </row>
    <row r="638" spans="1:26" ht="14.25" customHeight="1">
      <c r="A638" s="1089"/>
      <c r="B638" s="1089"/>
      <c r="C638" s="1089"/>
      <c r="D638" s="1089"/>
      <c r="E638" s="1089"/>
      <c r="F638" s="1089"/>
      <c r="G638" s="1089"/>
      <c r="H638" s="1089"/>
      <c r="I638" s="1089"/>
      <c r="J638" s="1089"/>
      <c r="K638" s="1089"/>
      <c r="L638" s="1089"/>
      <c r="M638" s="1089"/>
      <c r="N638" s="1089"/>
      <c r="O638" s="1089"/>
      <c r="P638" s="1089"/>
      <c r="Q638" s="1089"/>
      <c r="R638" s="1089"/>
      <c r="S638" s="1089"/>
      <c r="T638" s="1089"/>
      <c r="U638" s="1089"/>
      <c r="V638" s="1089"/>
      <c r="W638" s="1089"/>
      <c r="X638" s="1089"/>
      <c r="Y638" s="1089"/>
      <c r="Z638" s="1089"/>
    </row>
    <row r="639" spans="1:26" ht="14.25" customHeight="1">
      <c r="A639" s="1089"/>
      <c r="B639" s="1089"/>
      <c r="C639" s="1089"/>
      <c r="D639" s="1089"/>
      <c r="E639" s="1089"/>
      <c r="F639" s="1089"/>
      <c r="G639" s="1089"/>
      <c r="H639" s="1089"/>
      <c r="I639" s="1089"/>
      <c r="J639" s="1089"/>
      <c r="K639" s="1089"/>
      <c r="L639" s="1089"/>
      <c r="M639" s="1089"/>
      <c r="N639" s="1089"/>
      <c r="O639" s="1089"/>
      <c r="P639" s="1089"/>
      <c r="Q639" s="1089"/>
      <c r="R639" s="1089"/>
      <c r="S639" s="1089"/>
      <c r="T639" s="1089"/>
      <c r="U639" s="1089"/>
      <c r="V639" s="1089"/>
      <c r="W639" s="1089"/>
      <c r="X639" s="1089"/>
      <c r="Y639" s="1089"/>
      <c r="Z639" s="1089"/>
    </row>
    <row r="640" spans="1:26" ht="14.25" customHeight="1">
      <c r="A640" s="1089"/>
      <c r="B640" s="1089"/>
      <c r="C640" s="1089"/>
      <c r="D640" s="1089"/>
      <c r="E640" s="1089"/>
      <c r="F640" s="1089"/>
      <c r="G640" s="1089"/>
      <c r="H640" s="1089"/>
      <c r="I640" s="1089"/>
      <c r="J640" s="1089"/>
      <c r="K640" s="1089"/>
      <c r="L640" s="1089"/>
      <c r="M640" s="1089"/>
      <c r="N640" s="1089"/>
      <c r="O640" s="1089"/>
      <c r="P640" s="1089"/>
      <c r="Q640" s="1089"/>
      <c r="R640" s="1089"/>
      <c r="S640" s="1089"/>
      <c r="T640" s="1089"/>
      <c r="U640" s="1089"/>
      <c r="V640" s="1089"/>
      <c r="W640" s="1089"/>
      <c r="X640" s="1089"/>
      <c r="Y640" s="1089"/>
      <c r="Z640" s="1089"/>
    </row>
    <row r="641" spans="1:26" ht="14.25" customHeight="1">
      <c r="A641" s="1089"/>
      <c r="B641" s="1089"/>
      <c r="C641" s="1089"/>
      <c r="D641" s="1089"/>
      <c r="E641" s="1089"/>
      <c r="F641" s="1089"/>
      <c r="G641" s="1089"/>
      <c r="H641" s="1089"/>
      <c r="I641" s="1089"/>
      <c r="J641" s="1089"/>
      <c r="K641" s="1089"/>
      <c r="L641" s="1089"/>
      <c r="M641" s="1089"/>
      <c r="N641" s="1089"/>
      <c r="O641" s="1089"/>
      <c r="P641" s="1089"/>
      <c r="Q641" s="1089"/>
      <c r="R641" s="1089"/>
      <c r="S641" s="1089"/>
      <c r="T641" s="1089"/>
      <c r="U641" s="1089"/>
      <c r="V641" s="1089"/>
      <c r="W641" s="1089"/>
      <c r="X641" s="1089"/>
      <c r="Y641" s="1089"/>
      <c r="Z641" s="1089"/>
    </row>
    <row r="642" spans="1:26" ht="14.25" customHeight="1">
      <c r="A642" s="1089"/>
      <c r="B642" s="1089"/>
      <c r="C642" s="1089"/>
      <c r="D642" s="1089"/>
      <c r="E642" s="1089"/>
      <c r="F642" s="1089"/>
      <c r="G642" s="1089"/>
      <c r="H642" s="1089"/>
      <c r="I642" s="1089"/>
      <c r="J642" s="1089"/>
      <c r="K642" s="1089"/>
      <c r="L642" s="1089"/>
      <c r="M642" s="1089"/>
      <c r="N642" s="1089"/>
      <c r="O642" s="1089"/>
      <c r="P642" s="1089"/>
      <c r="Q642" s="1089"/>
      <c r="R642" s="1089"/>
      <c r="S642" s="1089"/>
      <c r="T642" s="1089"/>
      <c r="U642" s="1089"/>
      <c r="V642" s="1089"/>
      <c r="W642" s="1089"/>
      <c r="X642" s="1089"/>
      <c r="Y642" s="1089"/>
      <c r="Z642" s="1089"/>
    </row>
    <row r="643" spans="1:26" ht="14.25" customHeight="1">
      <c r="A643" s="1089"/>
      <c r="B643" s="1089"/>
      <c r="C643" s="1089"/>
      <c r="D643" s="1089"/>
      <c r="E643" s="1089"/>
      <c r="F643" s="1089"/>
      <c r="G643" s="1089"/>
      <c r="H643" s="1089"/>
      <c r="I643" s="1089"/>
      <c r="J643" s="1089"/>
      <c r="K643" s="1089"/>
      <c r="L643" s="1089"/>
      <c r="M643" s="1089"/>
      <c r="N643" s="1089"/>
      <c r="O643" s="1089"/>
      <c r="P643" s="1089"/>
      <c r="Q643" s="1089"/>
      <c r="R643" s="1089"/>
      <c r="S643" s="1089"/>
      <c r="T643" s="1089"/>
      <c r="U643" s="1089"/>
      <c r="V643" s="1089"/>
      <c r="W643" s="1089"/>
      <c r="X643" s="1089"/>
      <c r="Y643" s="1089"/>
      <c r="Z643" s="1089"/>
    </row>
    <row r="644" spans="1:26" ht="14.25" customHeight="1">
      <c r="A644" s="1089"/>
      <c r="B644" s="1089"/>
      <c r="C644" s="1089"/>
      <c r="D644" s="1089"/>
      <c r="E644" s="1089"/>
      <c r="F644" s="1089"/>
      <c r="G644" s="1089"/>
      <c r="H644" s="1089"/>
      <c r="I644" s="1089"/>
      <c r="J644" s="1089"/>
      <c r="K644" s="1089"/>
      <c r="L644" s="1089"/>
      <c r="M644" s="1089"/>
      <c r="N644" s="1089"/>
      <c r="O644" s="1089"/>
      <c r="P644" s="1089"/>
      <c r="Q644" s="1089"/>
      <c r="R644" s="1089"/>
      <c r="S644" s="1089"/>
      <c r="T644" s="1089"/>
      <c r="U644" s="1089"/>
      <c r="V644" s="1089"/>
      <c r="W644" s="1089"/>
      <c r="X644" s="1089"/>
      <c r="Y644" s="1089"/>
      <c r="Z644" s="1089"/>
    </row>
    <row r="645" spans="1:26" ht="14.25" customHeight="1">
      <c r="A645" s="1089"/>
      <c r="B645" s="1089"/>
      <c r="C645" s="1089"/>
      <c r="D645" s="1089"/>
      <c r="E645" s="1089"/>
      <c r="F645" s="1089"/>
      <c r="G645" s="1089"/>
      <c r="H645" s="1089"/>
      <c r="I645" s="1089"/>
      <c r="J645" s="1089"/>
      <c r="K645" s="1089"/>
      <c r="L645" s="1089"/>
      <c r="M645" s="1089"/>
      <c r="N645" s="1089"/>
      <c r="O645" s="1089"/>
      <c r="P645" s="1089"/>
      <c r="Q645" s="1089"/>
      <c r="R645" s="1089"/>
      <c r="S645" s="1089"/>
      <c r="T645" s="1089"/>
      <c r="U645" s="1089"/>
      <c r="V645" s="1089"/>
      <c r="W645" s="1089"/>
      <c r="X645" s="1089"/>
      <c r="Y645" s="1089"/>
      <c r="Z645" s="1089"/>
    </row>
    <row r="646" spans="1:26" ht="14.25" customHeight="1">
      <c r="A646" s="1089"/>
      <c r="B646" s="1089"/>
      <c r="C646" s="1089"/>
      <c r="D646" s="1089"/>
      <c r="E646" s="1089"/>
      <c r="F646" s="1089"/>
      <c r="G646" s="1089"/>
      <c r="H646" s="1089"/>
      <c r="I646" s="1089"/>
      <c r="J646" s="1089"/>
      <c r="K646" s="1089"/>
      <c r="L646" s="1089"/>
      <c r="M646" s="1089"/>
      <c r="N646" s="1089"/>
      <c r="O646" s="1089"/>
      <c r="P646" s="1089"/>
      <c r="Q646" s="1089"/>
      <c r="R646" s="1089"/>
      <c r="S646" s="1089"/>
      <c r="T646" s="1089"/>
      <c r="U646" s="1089"/>
      <c r="V646" s="1089"/>
      <c r="W646" s="1089"/>
      <c r="X646" s="1089"/>
      <c r="Y646" s="1089"/>
      <c r="Z646" s="1089"/>
    </row>
    <row r="647" spans="1:26" ht="14.25" customHeight="1">
      <c r="A647" s="1089"/>
      <c r="B647" s="1089"/>
      <c r="C647" s="1089"/>
      <c r="D647" s="1089"/>
      <c r="E647" s="1089"/>
      <c r="F647" s="1089"/>
      <c r="G647" s="1089"/>
      <c r="H647" s="1089"/>
      <c r="I647" s="1089"/>
      <c r="J647" s="1089"/>
      <c r="K647" s="1089"/>
      <c r="L647" s="1089"/>
      <c r="M647" s="1089"/>
      <c r="N647" s="1089"/>
      <c r="O647" s="1089"/>
      <c r="P647" s="1089"/>
      <c r="Q647" s="1089"/>
      <c r="R647" s="1089"/>
      <c r="S647" s="1089"/>
      <c r="T647" s="1089"/>
      <c r="U647" s="1089"/>
      <c r="V647" s="1089"/>
      <c r="W647" s="1089"/>
      <c r="X647" s="1089"/>
      <c r="Y647" s="1089"/>
      <c r="Z647" s="1089"/>
    </row>
    <row r="648" spans="1:26" ht="14.25" customHeight="1">
      <c r="A648" s="1089"/>
      <c r="B648" s="1089"/>
      <c r="C648" s="1089"/>
      <c r="D648" s="1089"/>
      <c r="E648" s="1089"/>
      <c r="F648" s="1089"/>
      <c r="G648" s="1089"/>
      <c r="H648" s="1089"/>
      <c r="I648" s="1089"/>
      <c r="J648" s="1089"/>
      <c r="K648" s="1089"/>
      <c r="L648" s="1089"/>
      <c r="M648" s="1089"/>
      <c r="N648" s="1089"/>
      <c r="O648" s="1089"/>
      <c r="P648" s="1089"/>
      <c r="Q648" s="1089"/>
      <c r="R648" s="1089"/>
      <c r="S648" s="1089"/>
      <c r="T648" s="1089"/>
      <c r="U648" s="1089"/>
      <c r="V648" s="1089"/>
      <c r="W648" s="1089"/>
      <c r="X648" s="1089"/>
      <c r="Y648" s="1089"/>
      <c r="Z648" s="1089"/>
    </row>
    <row r="649" spans="1:26" ht="14.25" customHeight="1">
      <c r="A649" s="1089"/>
      <c r="B649" s="1089"/>
      <c r="C649" s="1089"/>
      <c r="D649" s="1089"/>
      <c r="E649" s="1089"/>
      <c r="F649" s="1089"/>
      <c r="G649" s="1089"/>
      <c r="H649" s="1089"/>
      <c r="I649" s="1089"/>
      <c r="J649" s="1089"/>
      <c r="K649" s="1089"/>
      <c r="L649" s="1089"/>
      <c r="M649" s="1089"/>
      <c r="N649" s="1089"/>
      <c r="O649" s="1089"/>
      <c r="P649" s="1089"/>
      <c r="Q649" s="1089"/>
      <c r="R649" s="1089"/>
      <c r="S649" s="1089"/>
      <c r="T649" s="1089"/>
      <c r="U649" s="1089"/>
      <c r="V649" s="1089"/>
      <c r="W649" s="1089"/>
      <c r="X649" s="1089"/>
      <c r="Y649" s="1089"/>
      <c r="Z649" s="1089"/>
    </row>
    <row r="650" spans="1:26" ht="14.25" customHeight="1">
      <c r="A650" s="1089"/>
      <c r="B650" s="1089"/>
      <c r="C650" s="1089"/>
      <c r="D650" s="1089"/>
      <c r="E650" s="1089"/>
      <c r="F650" s="1089"/>
      <c r="G650" s="1089"/>
      <c r="H650" s="1089"/>
      <c r="I650" s="1089"/>
      <c r="J650" s="1089"/>
      <c r="K650" s="1089"/>
      <c r="L650" s="1089"/>
      <c r="M650" s="1089"/>
      <c r="N650" s="1089"/>
      <c r="O650" s="1089"/>
      <c r="P650" s="1089"/>
      <c r="Q650" s="1089"/>
      <c r="R650" s="1089"/>
      <c r="S650" s="1089"/>
      <c r="T650" s="1089"/>
      <c r="U650" s="1089"/>
      <c r="V650" s="1089"/>
      <c r="W650" s="1089"/>
      <c r="X650" s="1089"/>
      <c r="Y650" s="1089"/>
      <c r="Z650" s="1089"/>
    </row>
    <row r="651" spans="1:26" ht="14.25" customHeight="1">
      <c r="A651" s="1089"/>
      <c r="B651" s="1089"/>
      <c r="C651" s="1089"/>
      <c r="D651" s="1089"/>
      <c r="E651" s="1089"/>
      <c r="F651" s="1089"/>
      <c r="G651" s="1089"/>
      <c r="H651" s="1089"/>
      <c r="I651" s="1089"/>
      <c r="J651" s="1089"/>
      <c r="K651" s="1089"/>
      <c r="L651" s="1089"/>
      <c r="M651" s="1089"/>
      <c r="N651" s="1089"/>
      <c r="O651" s="1089"/>
      <c r="P651" s="1089"/>
      <c r="Q651" s="1089"/>
      <c r="R651" s="1089"/>
      <c r="S651" s="1089"/>
      <c r="T651" s="1089"/>
      <c r="U651" s="1089"/>
      <c r="V651" s="1089"/>
      <c r="W651" s="1089"/>
      <c r="X651" s="1089"/>
      <c r="Y651" s="1089"/>
      <c r="Z651" s="1089"/>
    </row>
    <row r="652" spans="1:26" ht="14.25" customHeight="1">
      <c r="A652" s="1089"/>
      <c r="B652" s="1089"/>
      <c r="C652" s="1089"/>
      <c r="D652" s="1089"/>
      <c r="E652" s="1089"/>
      <c r="F652" s="1089"/>
      <c r="G652" s="1089"/>
      <c r="H652" s="1089"/>
      <c r="I652" s="1089"/>
      <c r="J652" s="1089"/>
      <c r="K652" s="1089"/>
      <c r="L652" s="1089"/>
      <c r="M652" s="1089"/>
      <c r="N652" s="1089"/>
      <c r="O652" s="1089"/>
      <c r="P652" s="1089"/>
      <c r="Q652" s="1089"/>
      <c r="R652" s="1089"/>
      <c r="S652" s="1089"/>
      <c r="T652" s="1089"/>
      <c r="U652" s="1089"/>
      <c r="V652" s="1089"/>
      <c r="W652" s="1089"/>
      <c r="X652" s="1089"/>
      <c r="Y652" s="1089"/>
      <c r="Z652" s="1089"/>
    </row>
    <row r="653" spans="1:26" ht="14.25" customHeight="1">
      <c r="A653" s="1089"/>
      <c r="B653" s="1089"/>
      <c r="C653" s="1089"/>
      <c r="D653" s="1089"/>
      <c r="E653" s="1089"/>
      <c r="F653" s="1089"/>
      <c r="G653" s="1089"/>
      <c r="H653" s="1089"/>
      <c r="I653" s="1089"/>
      <c r="J653" s="1089"/>
      <c r="K653" s="1089"/>
      <c r="L653" s="1089"/>
      <c r="M653" s="1089"/>
      <c r="N653" s="1089"/>
      <c r="O653" s="1089"/>
      <c r="P653" s="1089"/>
      <c r="Q653" s="1089"/>
      <c r="R653" s="1089"/>
      <c r="S653" s="1089"/>
      <c r="T653" s="1089"/>
      <c r="U653" s="1089"/>
      <c r="V653" s="1089"/>
      <c r="W653" s="1089"/>
      <c r="X653" s="1089"/>
      <c r="Y653" s="1089"/>
      <c r="Z653" s="1089"/>
    </row>
    <row r="654" spans="1:26" ht="14.25" customHeight="1">
      <c r="A654" s="1089"/>
      <c r="B654" s="1089"/>
      <c r="C654" s="1089"/>
      <c r="D654" s="1089"/>
      <c r="E654" s="1089"/>
      <c r="F654" s="1089"/>
      <c r="G654" s="1089"/>
      <c r="H654" s="1089"/>
      <c r="I654" s="1089"/>
      <c r="J654" s="1089"/>
      <c r="K654" s="1089"/>
      <c r="L654" s="1089"/>
      <c r="M654" s="1089"/>
      <c r="N654" s="1089"/>
      <c r="O654" s="1089"/>
      <c r="P654" s="1089"/>
      <c r="Q654" s="1089"/>
      <c r="R654" s="1089"/>
      <c r="S654" s="1089"/>
      <c r="T654" s="1089"/>
      <c r="U654" s="1089"/>
      <c r="V654" s="1089"/>
      <c r="W654" s="1089"/>
      <c r="X654" s="1089"/>
      <c r="Y654" s="1089"/>
      <c r="Z654" s="1089"/>
    </row>
    <row r="655" spans="1:26" ht="14.25" customHeight="1">
      <c r="A655" s="1089"/>
      <c r="B655" s="1089"/>
      <c r="C655" s="1089"/>
      <c r="D655" s="1089"/>
      <c r="E655" s="1089"/>
      <c r="F655" s="1089"/>
      <c r="G655" s="1089"/>
      <c r="H655" s="1089"/>
      <c r="I655" s="1089"/>
      <c r="J655" s="1089"/>
      <c r="K655" s="1089"/>
      <c r="L655" s="1089"/>
      <c r="M655" s="1089"/>
      <c r="N655" s="1089"/>
      <c r="O655" s="1089"/>
      <c r="P655" s="1089"/>
      <c r="Q655" s="1089"/>
      <c r="R655" s="1089"/>
      <c r="S655" s="1089"/>
      <c r="T655" s="1089"/>
      <c r="U655" s="1089"/>
      <c r="V655" s="1089"/>
      <c r="W655" s="1089"/>
      <c r="X655" s="1089"/>
      <c r="Y655" s="1089"/>
      <c r="Z655" s="1089"/>
    </row>
    <row r="656" spans="1:26" ht="14.25" customHeight="1">
      <c r="A656" s="1089"/>
      <c r="B656" s="1089"/>
      <c r="C656" s="1089"/>
      <c r="D656" s="1089"/>
      <c r="E656" s="1089"/>
      <c r="F656" s="1089"/>
      <c r="G656" s="1089"/>
      <c r="H656" s="1089"/>
      <c r="I656" s="1089"/>
      <c r="J656" s="1089"/>
      <c r="K656" s="1089"/>
      <c r="L656" s="1089"/>
      <c r="M656" s="1089"/>
      <c r="N656" s="1089"/>
      <c r="O656" s="1089"/>
      <c r="P656" s="1089"/>
      <c r="Q656" s="1089"/>
      <c r="R656" s="1089"/>
      <c r="S656" s="1089"/>
      <c r="T656" s="1089"/>
      <c r="U656" s="1089"/>
      <c r="V656" s="1089"/>
      <c r="W656" s="1089"/>
      <c r="X656" s="1089"/>
      <c r="Y656" s="1089"/>
      <c r="Z656" s="1089"/>
    </row>
    <row r="657" spans="1:26" ht="14.25" customHeight="1">
      <c r="A657" s="1089"/>
      <c r="B657" s="1089"/>
      <c r="C657" s="1089"/>
      <c r="D657" s="1089"/>
      <c r="E657" s="1089"/>
      <c r="F657" s="1089"/>
      <c r="G657" s="1089"/>
      <c r="H657" s="1089"/>
      <c r="I657" s="1089"/>
      <c r="J657" s="1089"/>
      <c r="K657" s="1089"/>
      <c r="L657" s="1089"/>
      <c r="M657" s="1089"/>
      <c r="N657" s="1089"/>
      <c r="O657" s="1089"/>
      <c r="P657" s="1089"/>
      <c r="Q657" s="1089"/>
      <c r="R657" s="1089"/>
      <c r="S657" s="1089"/>
      <c r="T657" s="1089"/>
      <c r="U657" s="1089"/>
      <c r="V657" s="1089"/>
      <c r="W657" s="1089"/>
      <c r="X657" s="1089"/>
      <c r="Y657" s="1089"/>
      <c r="Z657" s="1089"/>
    </row>
    <row r="658" spans="1:26" ht="14.25" customHeight="1">
      <c r="A658" s="1089"/>
      <c r="B658" s="1089"/>
      <c r="C658" s="1089"/>
      <c r="D658" s="1089"/>
      <c r="E658" s="1089"/>
      <c r="F658" s="1089"/>
      <c r="G658" s="1089"/>
      <c r="H658" s="1089"/>
      <c r="I658" s="1089"/>
      <c r="J658" s="1089"/>
      <c r="K658" s="1089"/>
      <c r="L658" s="1089"/>
      <c r="M658" s="1089"/>
      <c r="N658" s="1089"/>
      <c r="O658" s="1089"/>
      <c r="P658" s="1089"/>
      <c r="Q658" s="1089"/>
      <c r="R658" s="1089"/>
      <c r="S658" s="1089"/>
      <c r="T658" s="1089"/>
      <c r="U658" s="1089"/>
      <c r="V658" s="1089"/>
      <c r="W658" s="1089"/>
      <c r="X658" s="1089"/>
      <c r="Y658" s="1089"/>
      <c r="Z658" s="1089"/>
    </row>
    <row r="659" spans="1:26" ht="14.25" customHeight="1">
      <c r="A659" s="1089"/>
      <c r="B659" s="1089"/>
      <c r="C659" s="1089"/>
      <c r="D659" s="1089"/>
      <c r="E659" s="1089"/>
      <c r="F659" s="1089"/>
      <c r="G659" s="1089"/>
      <c r="H659" s="1089"/>
      <c r="I659" s="1089"/>
      <c r="J659" s="1089"/>
      <c r="K659" s="1089"/>
      <c r="L659" s="1089"/>
      <c r="M659" s="1089"/>
      <c r="N659" s="1089"/>
      <c r="O659" s="1089"/>
      <c r="P659" s="1089"/>
      <c r="Q659" s="1089"/>
      <c r="R659" s="1089"/>
      <c r="S659" s="1089"/>
      <c r="T659" s="1089"/>
      <c r="U659" s="1089"/>
      <c r="V659" s="1089"/>
      <c r="W659" s="1089"/>
      <c r="X659" s="1089"/>
      <c r="Y659" s="1089"/>
      <c r="Z659" s="1089"/>
    </row>
    <row r="660" spans="1:26" ht="14.25" customHeight="1">
      <c r="A660" s="1089"/>
      <c r="B660" s="1089"/>
      <c r="C660" s="1089"/>
      <c r="D660" s="1089"/>
      <c r="E660" s="1089"/>
      <c r="F660" s="1089"/>
      <c r="G660" s="1089"/>
      <c r="H660" s="1089"/>
      <c r="I660" s="1089"/>
      <c r="J660" s="1089"/>
      <c r="K660" s="1089"/>
      <c r="L660" s="1089"/>
      <c r="M660" s="1089"/>
      <c r="N660" s="1089"/>
      <c r="O660" s="1089"/>
      <c r="P660" s="1089"/>
      <c r="Q660" s="1089"/>
      <c r="R660" s="1089"/>
      <c r="S660" s="1089"/>
      <c r="T660" s="1089"/>
      <c r="U660" s="1089"/>
      <c r="V660" s="1089"/>
      <c r="W660" s="1089"/>
      <c r="X660" s="1089"/>
      <c r="Y660" s="1089"/>
      <c r="Z660" s="1089"/>
    </row>
    <row r="661" spans="1:26" ht="14.25" customHeight="1">
      <c r="A661" s="1089"/>
      <c r="B661" s="1089"/>
      <c r="C661" s="1089"/>
      <c r="D661" s="1089"/>
      <c r="E661" s="1089"/>
      <c r="F661" s="1089"/>
      <c r="G661" s="1089"/>
      <c r="H661" s="1089"/>
      <c r="I661" s="1089"/>
      <c r="J661" s="1089"/>
      <c r="K661" s="1089"/>
      <c r="L661" s="1089"/>
      <c r="M661" s="1089"/>
      <c r="N661" s="1089"/>
      <c r="O661" s="1089"/>
      <c r="P661" s="1089"/>
      <c r="Q661" s="1089"/>
      <c r="R661" s="1089"/>
      <c r="S661" s="1089"/>
      <c r="T661" s="1089"/>
      <c r="U661" s="1089"/>
      <c r="V661" s="1089"/>
      <c r="W661" s="1089"/>
      <c r="X661" s="1089"/>
      <c r="Y661" s="1089"/>
      <c r="Z661" s="1089"/>
    </row>
    <row r="662" spans="1:26" ht="14.25" customHeight="1">
      <c r="A662" s="1089"/>
      <c r="B662" s="1089"/>
      <c r="C662" s="1089"/>
      <c r="D662" s="1089"/>
      <c r="E662" s="1089"/>
      <c r="F662" s="1089"/>
      <c r="G662" s="1089"/>
      <c r="H662" s="1089"/>
      <c r="I662" s="1089"/>
      <c r="J662" s="1089"/>
      <c r="K662" s="1089"/>
      <c r="L662" s="1089"/>
      <c r="M662" s="1089"/>
      <c r="N662" s="1089"/>
      <c r="O662" s="1089"/>
      <c r="P662" s="1089"/>
      <c r="Q662" s="1089"/>
      <c r="R662" s="1089"/>
      <c r="S662" s="1089"/>
      <c r="T662" s="1089"/>
      <c r="U662" s="1089"/>
      <c r="V662" s="1089"/>
      <c r="W662" s="1089"/>
      <c r="X662" s="1089"/>
      <c r="Y662" s="1089"/>
      <c r="Z662" s="1089"/>
    </row>
    <row r="663" spans="1:26" ht="14.25" customHeight="1">
      <c r="A663" s="1089"/>
      <c r="B663" s="1089"/>
      <c r="C663" s="1089"/>
      <c r="D663" s="1089"/>
      <c r="E663" s="1089"/>
      <c r="F663" s="1089"/>
      <c r="G663" s="1089"/>
      <c r="H663" s="1089"/>
      <c r="I663" s="1089"/>
      <c r="J663" s="1089"/>
      <c r="K663" s="1089"/>
      <c r="L663" s="1089"/>
      <c r="M663" s="1089"/>
      <c r="N663" s="1089"/>
      <c r="O663" s="1089"/>
      <c r="P663" s="1089"/>
      <c r="Q663" s="1089"/>
      <c r="R663" s="1089"/>
      <c r="S663" s="1089"/>
      <c r="T663" s="1089"/>
      <c r="U663" s="1089"/>
      <c r="V663" s="1089"/>
      <c r="W663" s="1089"/>
      <c r="X663" s="1089"/>
      <c r="Y663" s="1089"/>
      <c r="Z663" s="1089"/>
    </row>
    <row r="664" spans="1:26" ht="14.25" customHeight="1">
      <c r="A664" s="1089"/>
      <c r="B664" s="1089"/>
      <c r="C664" s="1089"/>
      <c r="D664" s="1089"/>
      <c r="E664" s="1089"/>
      <c r="F664" s="1089"/>
      <c r="G664" s="1089"/>
      <c r="H664" s="1089"/>
      <c r="I664" s="1089"/>
      <c r="J664" s="1089"/>
      <c r="K664" s="1089"/>
      <c r="L664" s="1089"/>
      <c r="M664" s="1089"/>
      <c r="N664" s="1089"/>
      <c r="O664" s="1089"/>
      <c r="P664" s="1089"/>
      <c r="Q664" s="1089"/>
      <c r="R664" s="1089"/>
      <c r="S664" s="1089"/>
      <c r="T664" s="1089"/>
      <c r="U664" s="1089"/>
      <c r="V664" s="1089"/>
      <c r="W664" s="1089"/>
      <c r="X664" s="1089"/>
      <c r="Y664" s="1089"/>
      <c r="Z664" s="1089"/>
    </row>
    <row r="665" spans="1:26" ht="14.25" customHeight="1">
      <c r="A665" s="1089"/>
      <c r="B665" s="1089"/>
      <c r="C665" s="1089"/>
      <c r="D665" s="1089"/>
      <c r="E665" s="1089"/>
      <c r="F665" s="1089"/>
      <c r="G665" s="1089"/>
      <c r="H665" s="1089"/>
      <c r="I665" s="1089"/>
      <c r="J665" s="1089"/>
      <c r="K665" s="1089"/>
      <c r="L665" s="1089"/>
      <c r="M665" s="1089"/>
      <c r="N665" s="1089"/>
      <c r="O665" s="1089"/>
      <c r="P665" s="1089"/>
      <c r="Q665" s="1089"/>
      <c r="R665" s="1089"/>
      <c r="S665" s="1089"/>
      <c r="T665" s="1089"/>
      <c r="U665" s="1089"/>
      <c r="V665" s="1089"/>
      <c r="W665" s="1089"/>
      <c r="X665" s="1089"/>
      <c r="Y665" s="1089"/>
      <c r="Z665" s="1089"/>
    </row>
    <row r="666" spans="1:26" ht="14.25" customHeight="1">
      <c r="A666" s="1089"/>
      <c r="B666" s="1089"/>
      <c r="C666" s="1089"/>
      <c r="D666" s="1089"/>
      <c r="E666" s="1089"/>
      <c r="F666" s="1089"/>
      <c r="G666" s="1089"/>
      <c r="H666" s="1089"/>
      <c r="I666" s="1089"/>
      <c r="J666" s="1089"/>
      <c r="K666" s="1089"/>
      <c r="L666" s="1089"/>
      <c r="M666" s="1089"/>
      <c r="N666" s="1089"/>
      <c r="O666" s="1089"/>
      <c r="P666" s="1089"/>
      <c r="Q666" s="1089"/>
      <c r="R666" s="1089"/>
      <c r="S666" s="1089"/>
      <c r="T666" s="1089"/>
      <c r="U666" s="1089"/>
      <c r="V666" s="1089"/>
      <c r="W666" s="1089"/>
      <c r="X666" s="1089"/>
      <c r="Y666" s="1089"/>
      <c r="Z666" s="1089"/>
    </row>
    <row r="667" spans="1:26" ht="14.25" customHeight="1">
      <c r="A667" s="1089"/>
      <c r="B667" s="1089"/>
      <c r="C667" s="1089"/>
      <c r="D667" s="1089"/>
      <c r="E667" s="1089"/>
      <c r="F667" s="1089"/>
      <c r="G667" s="1089"/>
      <c r="H667" s="1089"/>
      <c r="I667" s="1089"/>
      <c r="J667" s="1089"/>
      <c r="K667" s="1089"/>
      <c r="L667" s="1089"/>
      <c r="M667" s="1089"/>
      <c r="N667" s="1089"/>
      <c r="O667" s="1089"/>
      <c r="P667" s="1089"/>
      <c r="Q667" s="1089"/>
      <c r="R667" s="1089"/>
      <c r="S667" s="1089"/>
      <c r="T667" s="1089"/>
      <c r="U667" s="1089"/>
      <c r="V667" s="1089"/>
      <c r="W667" s="1089"/>
      <c r="X667" s="1089"/>
      <c r="Y667" s="1089"/>
      <c r="Z667" s="1089"/>
    </row>
    <row r="668" spans="1:26" ht="14.25" customHeight="1">
      <c r="A668" s="1089"/>
      <c r="B668" s="1089"/>
      <c r="C668" s="1089"/>
      <c r="D668" s="1089"/>
      <c r="E668" s="1089"/>
      <c r="F668" s="1089"/>
      <c r="G668" s="1089"/>
      <c r="H668" s="1089"/>
      <c r="I668" s="1089"/>
      <c r="J668" s="1089"/>
      <c r="K668" s="1089"/>
      <c r="L668" s="1089"/>
      <c r="M668" s="1089"/>
      <c r="N668" s="1089"/>
      <c r="O668" s="1089"/>
      <c r="P668" s="1089"/>
      <c r="Q668" s="1089"/>
      <c r="R668" s="1089"/>
      <c r="S668" s="1089"/>
      <c r="T668" s="1089"/>
      <c r="U668" s="1089"/>
      <c r="V668" s="1089"/>
      <c r="W668" s="1089"/>
      <c r="X668" s="1089"/>
      <c r="Y668" s="1089"/>
      <c r="Z668" s="1089"/>
    </row>
    <row r="669" spans="1:26" ht="14.25" customHeight="1">
      <c r="A669" s="1089"/>
      <c r="B669" s="1089"/>
      <c r="C669" s="1089"/>
      <c r="D669" s="1089"/>
      <c r="E669" s="1089"/>
      <c r="F669" s="1089"/>
      <c r="G669" s="1089"/>
      <c r="H669" s="1089"/>
      <c r="I669" s="1089"/>
      <c r="J669" s="1089"/>
      <c r="K669" s="1089"/>
      <c r="L669" s="1089"/>
      <c r="M669" s="1089"/>
      <c r="N669" s="1089"/>
      <c r="O669" s="1089"/>
      <c r="P669" s="1089"/>
      <c r="Q669" s="1089"/>
      <c r="R669" s="1089"/>
      <c r="S669" s="1089"/>
      <c r="T669" s="1089"/>
      <c r="U669" s="1089"/>
      <c r="V669" s="1089"/>
      <c r="W669" s="1089"/>
      <c r="X669" s="1089"/>
      <c r="Y669" s="1089"/>
      <c r="Z669" s="1089"/>
    </row>
    <row r="670" spans="1:26" ht="14.25" customHeight="1">
      <c r="A670" s="1089"/>
      <c r="B670" s="1089"/>
      <c r="C670" s="1089"/>
      <c r="D670" s="1089"/>
      <c r="E670" s="1089"/>
      <c r="F670" s="1089"/>
      <c r="G670" s="1089"/>
      <c r="H670" s="1089"/>
      <c r="I670" s="1089"/>
      <c r="J670" s="1089"/>
      <c r="K670" s="1089"/>
      <c r="L670" s="1089"/>
      <c r="M670" s="1089"/>
      <c r="N670" s="1089"/>
      <c r="O670" s="1089"/>
      <c r="P670" s="1089"/>
      <c r="Q670" s="1089"/>
      <c r="R670" s="1089"/>
      <c r="S670" s="1089"/>
      <c r="T670" s="1089"/>
      <c r="U670" s="1089"/>
      <c r="V670" s="1089"/>
      <c r="W670" s="1089"/>
      <c r="X670" s="1089"/>
      <c r="Y670" s="1089"/>
      <c r="Z670" s="1089"/>
    </row>
    <row r="671" spans="1:26" ht="14.25" customHeight="1">
      <c r="A671" s="1089"/>
      <c r="B671" s="1089"/>
      <c r="C671" s="1089"/>
      <c r="D671" s="1089"/>
      <c r="E671" s="1089"/>
      <c r="F671" s="1089"/>
      <c r="G671" s="1089"/>
      <c r="H671" s="1089"/>
      <c r="I671" s="1089"/>
      <c r="J671" s="1089"/>
      <c r="K671" s="1089"/>
      <c r="L671" s="1089"/>
      <c r="M671" s="1089"/>
      <c r="N671" s="1089"/>
      <c r="O671" s="1089"/>
      <c r="P671" s="1089"/>
      <c r="Q671" s="1089"/>
      <c r="R671" s="1089"/>
      <c r="S671" s="1089"/>
      <c r="T671" s="1089"/>
      <c r="U671" s="1089"/>
      <c r="V671" s="1089"/>
      <c r="W671" s="1089"/>
      <c r="X671" s="1089"/>
      <c r="Y671" s="1089"/>
      <c r="Z671" s="1089"/>
    </row>
    <row r="672" spans="1:26" ht="14.25" customHeight="1">
      <c r="A672" s="1089"/>
      <c r="B672" s="1089"/>
      <c r="C672" s="1089"/>
      <c r="D672" s="1089"/>
      <c r="E672" s="1089"/>
      <c r="F672" s="1089"/>
      <c r="G672" s="1089"/>
      <c r="H672" s="1089"/>
      <c r="I672" s="1089"/>
      <c r="J672" s="1089"/>
      <c r="K672" s="1089"/>
      <c r="L672" s="1089"/>
      <c r="M672" s="1089"/>
      <c r="N672" s="1089"/>
      <c r="O672" s="1089"/>
      <c r="P672" s="1089"/>
      <c r="Q672" s="1089"/>
      <c r="R672" s="1089"/>
      <c r="S672" s="1089"/>
      <c r="T672" s="1089"/>
      <c r="U672" s="1089"/>
      <c r="V672" s="1089"/>
      <c r="W672" s="1089"/>
      <c r="X672" s="1089"/>
      <c r="Y672" s="1089"/>
      <c r="Z672" s="1089"/>
    </row>
    <row r="673" spans="1:26" ht="14.25" customHeight="1">
      <c r="A673" s="1089"/>
      <c r="B673" s="1089"/>
      <c r="C673" s="1089"/>
      <c r="D673" s="1089"/>
      <c r="E673" s="1089"/>
      <c r="F673" s="1089"/>
      <c r="G673" s="1089"/>
      <c r="H673" s="1089"/>
      <c r="I673" s="1089"/>
      <c r="J673" s="1089"/>
      <c r="K673" s="1089"/>
      <c r="L673" s="1089"/>
      <c r="M673" s="1089"/>
      <c r="N673" s="1089"/>
      <c r="O673" s="1089"/>
      <c r="P673" s="1089"/>
      <c r="Q673" s="1089"/>
      <c r="R673" s="1089"/>
      <c r="S673" s="1089"/>
      <c r="T673" s="1089"/>
      <c r="U673" s="1089"/>
      <c r="V673" s="1089"/>
      <c r="W673" s="1089"/>
      <c r="X673" s="1089"/>
      <c r="Y673" s="1089"/>
      <c r="Z673" s="1089"/>
    </row>
    <row r="674" spans="1:26" ht="14.25" customHeight="1">
      <c r="A674" s="1089"/>
      <c r="B674" s="1089"/>
      <c r="C674" s="1089"/>
      <c r="D674" s="1089"/>
      <c r="E674" s="1089"/>
      <c r="F674" s="1089"/>
      <c r="G674" s="1089"/>
      <c r="H674" s="1089"/>
      <c r="I674" s="1089"/>
      <c r="J674" s="1089"/>
      <c r="K674" s="1089"/>
      <c r="L674" s="1089"/>
      <c r="M674" s="1089"/>
      <c r="N674" s="1089"/>
      <c r="O674" s="1089"/>
      <c r="P674" s="1089"/>
      <c r="Q674" s="1089"/>
      <c r="R674" s="1089"/>
      <c r="S674" s="1089"/>
      <c r="T674" s="1089"/>
      <c r="U674" s="1089"/>
      <c r="V674" s="1089"/>
      <c r="W674" s="1089"/>
      <c r="X674" s="1089"/>
      <c r="Y674" s="1089"/>
      <c r="Z674" s="1089"/>
    </row>
    <row r="675" spans="1:26" ht="14.25" customHeight="1">
      <c r="A675" s="1089"/>
      <c r="B675" s="1089"/>
      <c r="C675" s="1089"/>
      <c r="D675" s="1089"/>
      <c r="E675" s="1089"/>
      <c r="F675" s="1089"/>
      <c r="G675" s="1089"/>
      <c r="H675" s="1089"/>
      <c r="I675" s="1089"/>
      <c r="J675" s="1089"/>
      <c r="K675" s="1089"/>
      <c r="L675" s="1089"/>
      <c r="M675" s="1089"/>
      <c r="N675" s="1089"/>
      <c r="O675" s="1089"/>
      <c r="P675" s="1089"/>
      <c r="Q675" s="1089"/>
      <c r="R675" s="1089"/>
      <c r="S675" s="1089"/>
      <c r="T675" s="1089"/>
      <c r="U675" s="1089"/>
      <c r="V675" s="1089"/>
      <c r="W675" s="1089"/>
      <c r="X675" s="1089"/>
      <c r="Y675" s="1089"/>
      <c r="Z675" s="1089"/>
    </row>
    <row r="676" spans="1:26" ht="14.25" customHeight="1">
      <c r="A676" s="1089"/>
      <c r="B676" s="1089"/>
      <c r="C676" s="1089"/>
      <c r="D676" s="1089"/>
      <c r="E676" s="1089"/>
      <c r="F676" s="1089"/>
      <c r="G676" s="1089"/>
      <c r="H676" s="1089"/>
      <c r="I676" s="1089"/>
      <c r="J676" s="1089"/>
      <c r="K676" s="1089"/>
      <c r="L676" s="1089"/>
      <c r="M676" s="1089"/>
      <c r="N676" s="1089"/>
      <c r="O676" s="1089"/>
      <c r="P676" s="1089"/>
      <c r="Q676" s="1089"/>
      <c r="R676" s="1089"/>
      <c r="S676" s="1089"/>
      <c r="T676" s="1089"/>
      <c r="U676" s="1089"/>
      <c r="V676" s="1089"/>
      <c r="W676" s="1089"/>
      <c r="X676" s="1089"/>
      <c r="Y676" s="1089"/>
      <c r="Z676" s="1089"/>
    </row>
    <row r="677" spans="1:26" ht="14.25" customHeight="1">
      <c r="A677" s="1089"/>
      <c r="B677" s="1089"/>
      <c r="C677" s="1089"/>
      <c r="D677" s="1089"/>
      <c r="E677" s="1089"/>
      <c r="F677" s="1089"/>
      <c r="G677" s="1089"/>
      <c r="H677" s="1089"/>
      <c r="I677" s="1089"/>
      <c r="J677" s="1089"/>
      <c r="K677" s="1089"/>
      <c r="L677" s="1089"/>
      <c r="M677" s="1089"/>
      <c r="N677" s="1089"/>
      <c r="O677" s="1089"/>
      <c r="P677" s="1089"/>
      <c r="Q677" s="1089"/>
      <c r="R677" s="1089"/>
      <c r="S677" s="1089"/>
      <c r="T677" s="1089"/>
      <c r="U677" s="1089"/>
      <c r="V677" s="1089"/>
      <c r="W677" s="1089"/>
      <c r="X677" s="1089"/>
      <c r="Y677" s="1089"/>
      <c r="Z677" s="1089"/>
    </row>
    <row r="678" spans="1:26" ht="14.25" customHeight="1">
      <c r="A678" s="1089"/>
      <c r="B678" s="1089"/>
      <c r="C678" s="1089"/>
      <c r="D678" s="1089"/>
      <c r="E678" s="1089"/>
      <c r="F678" s="1089"/>
      <c r="G678" s="1089"/>
      <c r="H678" s="1089"/>
      <c r="I678" s="1089"/>
      <c r="J678" s="1089"/>
      <c r="K678" s="1089"/>
      <c r="L678" s="1089"/>
      <c r="M678" s="1089"/>
      <c r="N678" s="1089"/>
      <c r="O678" s="1089"/>
      <c r="P678" s="1089"/>
      <c r="Q678" s="1089"/>
      <c r="R678" s="1089"/>
      <c r="S678" s="1089"/>
      <c r="T678" s="1089"/>
      <c r="U678" s="1089"/>
      <c r="V678" s="1089"/>
      <c r="W678" s="1089"/>
      <c r="X678" s="1089"/>
      <c r="Y678" s="1089"/>
      <c r="Z678" s="1089"/>
    </row>
    <row r="679" spans="1:26" ht="14.25" customHeight="1">
      <c r="A679" s="1089"/>
      <c r="B679" s="1089"/>
      <c r="C679" s="1089"/>
      <c r="D679" s="1089"/>
      <c r="E679" s="1089"/>
      <c r="F679" s="1089"/>
      <c r="G679" s="1089"/>
      <c r="H679" s="1089"/>
      <c r="I679" s="1089"/>
      <c r="J679" s="1089"/>
      <c r="K679" s="1089"/>
      <c r="L679" s="1089"/>
      <c r="M679" s="1089"/>
      <c r="N679" s="1089"/>
      <c r="O679" s="1089"/>
      <c r="P679" s="1089"/>
      <c r="Q679" s="1089"/>
      <c r="R679" s="1089"/>
      <c r="S679" s="1089"/>
      <c r="T679" s="1089"/>
      <c r="U679" s="1089"/>
      <c r="V679" s="1089"/>
      <c r="W679" s="1089"/>
      <c r="X679" s="1089"/>
      <c r="Y679" s="1089"/>
      <c r="Z679" s="1089"/>
    </row>
    <row r="680" spans="1:26" ht="14.25" customHeight="1">
      <c r="A680" s="1089"/>
      <c r="B680" s="1089"/>
      <c r="C680" s="1089"/>
      <c r="D680" s="1089"/>
      <c r="E680" s="1089"/>
      <c r="F680" s="1089"/>
      <c r="G680" s="1089"/>
      <c r="H680" s="1089"/>
      <c r="I680" s="1089"/>
      <c r="J680" s="1089"/>
      <c r="K680" s="1089"/>
      <c r="L680" s="1089"/>
      <c r="M680" s="1089"/>
      <c r="N680" s="1089"/>
      <c r="O680" s="1089"/>
      <c r="P680" s="1089"/>
      <c r="Q680" s="1089"/>
      <c r="R680" s="1089"/>
      <c r="S680" s="1089"/>
      <c r="T680" s="1089"/>
      <c r="U680" s="1089"/>
      <c r="V680" s="1089"/>
      <c r="W680" s="1089"/>
      <c r="X680" s="1089"/>
      <c r="Y680" s="1089"/>
      <c r="Z680" s="1089"/>
    </row>
    <row r="681" spans="1:26" ht="14.25" customHeight="1">
      <c r="A681" s="1089"/>
      <c r="B681" s="1089"/>
      <c r="C681" s="1089"/>
      <c r="D681" s="1089"/>
      <c r="E681" s="1089"/>
      <c r="F681" s="1089"/>
      <c r="G681" s="1089"/>
      <c r="H681" s="1089"/>
      <c r="I681" s="1089"/>
      <c r="J681" s="1089"/>
      <c r="K681" s="1089"/>
      <c r="L681" s="1089"/>
      <c r="M681" s="1089"/>
      <c r="N681" s="1089"/>
      <c r="O681" s="1089"/>
      <c r="P681" s="1089"/>
      <c r="Q681" s="1089"/>
      <c r="R681" s="1089"/>
      <c r="S681" s="1089"/>
      <c r="T681" s="1089"/>
      <c r="U681" s="1089"/>
      <c r="V681" s="1089"/>
      <c r="W681" s="1089"/>
      <c r="X681" s="1089"/>
      <c r="Y681" s="1089"/>
      <c r="Z681" s="1089"/>
    </row>
    <row r="682" spans="1:26" ht="14.25" customHeight="1">
      <c r="A682" s="1089"/>
      <c r="B682" s="1089"/>
      <c r="C682" s="1089"/>
      <c r="D682" s="1089"/>
      <c r="E682" s="1089"/>
      <c r="F682" s="1089"/>
      <c r="G682" s="1089"/>
      <c r="H682" s="1089"/>
      <c r="I682" s="1089"/>
      <c r="J682" s="1089"/>
      <c r="K682" s="1089"/>
      <c r="L682" s="1089"/>
      <c r="M682" s="1089"/>
      <c r="N682" s="1089"/>
      <c r="O682" s="1089"/>
      <c r="P682" s="1089"/>
      <c r="Q682" s="1089"/>
      <c r="R682" s="1089"/>
      <c r="S682" s="1089"/>
      <c r="T682" s="1089"/>
      <c r="U682" s="1089"/>
      <c r="V682" s="1089"/>
      <c r="W682" s="1089"/>
      <c r="X682" s="1089"/>
      <c r="Y682" s="1089"/>
      <c r="Z682" s="1089"/>
    </row>
    <row r="683" spans="1:26" ht="14.25" customHeight="1">
      <c r="A683" s="1089"/>
      <c r="B683" s="1089"/>
      <c r="C683" s="1089"/>
      <c r="D683" s="1089"/>
      <c r="E683" s="1089"/>
      <c r="F683" s="1089"/>
      <c r="G683" s="1089"/>
      <c r="H683" s="1089"/>
      <c r="I683" s="1089"/>
      <c r="J683" s="1089"/>
      <c r="K683" s="1089"/>
      <c r="L683" s="1089"/>
      <c r="M683" s="1089"/>
      <c r="N683" s="1089"/>
      <c r="O683" s="1089"/>
      <c r="P683" s="1089"/>
      <c r="Q683" s="1089"/>
      <c r="R683" s="1089"/>
      <c r="S683" s="1089"/>
      <c r="T683" s="1089"/>
      <c r="U683" s="1089"/>
      <c r="V683" s="1089"/>
      <c r="W683" s="1089"/>
      <c r="X683" s="1089"/>
      <c r="Y683" s="1089"/>
      <c r="Z683" s="1089"/>
    </row>
    <row r="684" spans="1:26" ht="14.25" customHeight="1">
      <c r="A684" s="1089"/>
      <c r="B684" s="1089"/>
      <c r="C684" s="1089"/>
      <c r="D684" s="1089"/>
      <c r="E684" s="1089"/>
      <c r="F684" s="1089"/>
      <c r="G684" s="1089"/>
      <c r="H684" s="1089"/>
      <c r="I684" s="1089"/>
      <c r="J684" s="1089"/>
      <c r="K684" s="1089"/>
      <c r="L684" s="1089"/>
      <c r="M684" s="1089"/>
      <c r="N684" s="1089"/>
      <c r="O684" s="1089"/>
      <c r="P684" s="1089"/>
      <c r="Q684" s="1089"/>
      <c r="R684" s="1089"/>
      <c r="S684" s="1089"/>
      <c r="T684" s="1089"/>
      <c r="U684" s="1089"/>
      <c r="V684" s="1089"/>
      <c r="W684" s="1089"/>
      <c r="X684" s="1089"/>
      <c r="Y684" s="1089"/>
      <c r="Z684" s="1089"/>
    </row>
    <row r="685" spans="1:26" ht="14.25" customHeight="1">
      <c r="A685" s="1089"/>
      <c r="B685" s="1089"/>
      <c r="C685" s="1089"/>
      <c r="D685" s="1089"/>
      <c r="E685" s="1089"/>
      <c r="F685" s="1089"/>
      <c r="G685" s="1089"/>
      <c r="H685" s="1089"/>
      <c r="I685" s="1089"/>
      <c r="J685" s="1089"/>
      <c r="K685" s="1089"/>
      <c r="L685" s="1089"/>
      <c r="M685" s="1089"/>
      <c r="N685" s="1089"/>
      <c r="O685" s="1089"/>
      <c r="P685" s="1089"/>
      <c r="Q685" s="1089"/>
      <c r="R685" s="1089"/>
      <c r="S685" s="1089"/>
      <c r="T685" s="1089"/>
      <c r="U685" s="1089"/>
      <c r="V685" s="1089"/>
      <c r="W685" s="1089"/>
      <c r="X685" s="1089"/>
      <c r="Y685" s="1089"/>
      <c r="Z685" s="1089"/>
    </row>
    <row r="686" spans="1:26" ht="14.25" customHeight="1">
      <c r="A686" s="1089"/>
      <c r="B686" s="1089"/>
      <c r="C686" s="1089"/>
      <c r="D686" s="1089"/>
      <c r="E686" s="1089"/>
      <c r="F686" s="1089"/>
      <c r="G686" s="1089"/>
      <c r="H686" s="1089"/>
      <c r="I686" s="1089"/>
      <c r="J686" s="1089"/>
      <c r="K686" s="1089"/>
      <c r="L686" s="1089"/>
      <c r="M686" s="1089"/>
      <c r="N686" s="1089"/>
      <c r="O686" s="1089"/>
      <c r="P686" s="1089"/>
      <c r="Q686" s="1089"/>
      <c r="R686" s="1089"/>
      <c r="S686" s="1089"/>
      <c r="T686" s="1089"/>
      <c r="U686" s="1089"/>
      <c r="V686" s="1089"/>
      <c r="W686" s="1089"/>
      <c r="X686" s="1089"/>
      <c r="Y686" s="1089"/>
      <c r="Z686" s="1089"/>
    </row>
    <row r="687" spans="1:26" ht="14.25" customHeight="1">
      <c r="A687" s="1089"/>
      <c r="B687" s="1089"/>
      <c r="C687" s="1089"/>
      <c r="D687" s="1089"/>
      <c r="E687" s="1089"/>
      <c r="F687" s="1089"/>
      <c r="G687" s="1089"/>
      <c r="H687" s="1089"/>
      <c r="I687" s="1089"/>
      <c r="J687" s="1089"/>
      <c r="K687" s="1089"/>
      <c r="L687" s="1089"/>
      <c r="M687" s="1089"/>
      <c r="N687" s="1089"/>
      <c r="O687" s="1089"/>
      <c r="P687" s="1089"/>
      <c r="Q687" s="1089"/>
      <c r="R687" s="1089"/>
      <c r="S687" s="1089"/>
      <c r="T687" s="1089"/>
      <c r="U687" s="1089"/>
      <c r="V687" s="1089"/>
      <c r="W687" s="1089"/>
      <c r="X687" s="1089"/>
      <c r="Y687" s="1089"/>
      <c r="Z687" s="1089"/>
    </row>
    <row r="688" spans="1:26" ht="14.25" customHeight="1">
      <c r="A688" s="1089"/>
      <c r="B688" s="1089"/>
      <c r="C688" s="1089"/>
      <c r="D688" s="1089"/>
      <c r="E688" s="1089"/>
      <c r="F688" s="1089"/>
      <c r="G688" s="1089"/>
      <c r="H688" s="1089"/>
      <c r="I688" s="1089"/>
      <c r="J688" s="1089"/>
      <c r="K688" s="1089"/>
      <c r="L688" s="1089"/>
      <c r="M688" s="1089"/>
      <c r="N688" s="1089"/>
      <c r="O688" s="1089"/>
      <c r="P688" s="1089"/>
      <c r="Q688" s="1089"/>
      <c r="R688" s="1089"/>
      <c r="S688" s="1089"/>
      <c r="T688" s="1089"/>
      <c r="U688" s="1089"/>
      <c r="V688" s="1089"/>
      <c r="W688" s="1089"/>
      <c r="X688" s="1089"/>
      <c r="Y688" s="1089"/>
      <c r="Z688" s="1089"/>
    </row>
    <row r="689" spans="1:26" ht="14.25" customHeight="1">
      <c r="A689" s="1089"/>
      <c r="B689" s="1089"/>
      <c r="C689" s="1089"/>
      <c r="D689" s="1089"/>
      <c r="E689" s="1089"/>
      <c r="F689" s="1089"/>
      <c r="G689" s="1089"/>
      <c r="H689" s="1089"/>
      <c r="I689" s="1089"/>
      <c r="J689" s="1089"/>
      <c r="K689" s="1089"/>
      <c r="L689" s="1089"/>
      <c r="M689" s="1089"/>
      <c r="N689" s="1089"/>
      <c r="O689" s="1089"/>
      <c r="P689" s="1089"/>
      <c r="Q689" s="1089"/>
      <c r="R689" s="1089"/>
      <c r="S689" s="1089"/>
      <c r="T689" s="1089"/>
      <c r="U689" s="1089"/>
      <c r="V689" s="1089"/>
      <c r="W689" s="1089"/>
      <c r="X689" s="1089"/>
      <c r="Y689" s="1089"/>
      <c r="Z689" s="1089"/>
    </row>
    <row r="690" spans="1:26" ht="14.25" customHeight="1">
      <c r="A690" s="1089"/>
      <c r="B690" s="1089"/>
      <c r="C690" s="1089"/>
      <c r="D690" s="1089"/>
      <c r="E690" s="1089"/>
      <c r="F690" s="1089"/>
      <c r="G690" s="1089"/>
      <c r="H690" s="1089"/>
      <c r="I690" s="1089"/>
      <c r="J690" s="1089"/>
      <c r="K690" s="1089"/>
      <c r="L690" s="1089"/>
      <c r="M690" s="1089"/>
      <c r="N690" s="1089"/>
      <c r="O690" s="1089"/>
      <c r="P690" s="1089"/>
      <c r="Q690" s="1089"/>
      <c r="R690" s="1089"/>
      <c r="S690" s="1089"/>
      <c r="T690" s="1089"/>
      <c r="U690" s="1089"/>
      <c r="V690" s="1089"/>
      <c r="W690" s="1089"/>
      <c r="X690" s="1089"/>
      <c r="Y690" s="1089"/>
      <c r="Z690" s="1089"/>
    </row>
    <row r="691" spans="1:26" ht="14.25" customHeight="1">
      <c r="A691" s="1089"/>
      <c r="B691" s="1089"/>
      <c r="C691" s="1089"/>
      <c r="D691" s="1089"/>
      <c r="E691" s="1089"/>
      <c r="F691" s="1089"/>
      <c r="G691" s="1089"/>
      <c r="H691" s="1089"/>
      <c r="I691" s="1089"/>
      <c r="J691" s="1089"/>
      <c r="K691" s="1089"/>
      <c r="L691" s="1089"/>
      <c r="M691" s="1089"/>
      <c r="N691" s="1089"/>
      <c r="O691" s="1089"/>
      <c r="P691" s="1089"/>
      <c r="Q691" s="1089"/>
      <c r="R691" s="1089"/>
      <c r="S691" s="1089"/>
      <c r="T691" s="1089"/>
      <c r="U691" s="1089"/>
      <c r="V691" s="1089"/>
      <c r="W691" s="1089"/>
      <c r="X691" s="1089"/>
      <c r="Y691" s="1089"/>
      <c r="Z691" s="1089"/>
    </row>
    <row r="692" spans="1:26" ht="14.25" customHeight="1">
      <c r="A692" s="1089"/>
      <c r="B692" s="1089"/>
      <c r="C692" s="1089"/>
      <c r="D692" s="1089"/>
      <c r="E692" s="1089"/>
      <c r="F692" s="1089"/>
      <c r="G692" s="1089"/>
      <c r="H692" s="1089"/>
      <c r="I692" s="1089"/>
      <c r="J692" s="1089"/>
      <c r="K692" s="1089"/>
      <c r="L692" s="1089"/>
      <c r="M692" s="1089"/>
      <c r="N692" s="1089"/>
      <c r="O692" s="1089"/>
      <c r="P692" s="1089"/>
      <c r="Q692" s="1089"/>
      <c r="R692" s="1089"/>
      <c r="S692" s="1089"/>
      <c r="T692" s="1089"/>
      <c r="U692" s="1089"/>
      <c r="V692" s="1089"/>
      <c r="W692" s="1089"/>
      <c r="X692" s="1089"/>
      <c r="Y692" s="1089"/>
      <c r="Z692" s="1089"/>
    </row>
    <row r="693" spans="1:26" ht="14.25" customHeight="1">
      <c r="A693" s="1089"/>
      <c r="B693" s="1089"/>
      <c r="C693" s="1089"/>
      <c r="D693" s="1089"/>
      <c r="E693" s="1089"/>
      <c r="F693" s="1089"/>
      <c r="G693" s="1089"/>
      <c r="H693" s="1089"/>
      <c r="I693" s="1089"/>
      <c r="J693" s="1089"/>
      <c r="K693" s="1089"/>
      <c r="L693" s="1089"/>
      <c r="M693" s="1089"/>
      <c r="N693" s="1089"/>
      <c r="O693" s="1089"/>
      <c r="P693" s="1089"/>
      <c r="Q693" s="1089"/>
      <c r="R693" s="1089"/>
      <c r="S693" s="1089"/>
      <c r="T693" s="1089"/>
      <c r="U693" s="1089"/>
      <c r="V693" s="1089"/>
      <c r="W693" s="1089"/>
      <c r="X693" s="1089"/>
      <c r="Y693" s="1089"/>
      <c r="Z693" s="1089"/>
    </row>
    <row r="694" spans="1:26" ht="14.25" customHeight="1">
      <c r="A694" s="1089"/>
      <c r="B694" s="1089"/>
      <c r="C694" s="1089"/>
      <c r="D694" s="1089"/>
      <c r="E694" s="1089"/>
      <c r="F694" s="1089"/>
      <c r="G694" s="1089"/>
      <c r="H694" s="1089"/>
      <c r="I694" s="1089"/>
      <c r="J694" s="1089"/>
      <c r="K694" s="1089"/>
      <c r="L694" s="1089"/>
      <c r="M694" s="1089"/>
      <c r="N694" s="1089"/>
      <c r="O694" s="1089"/>
      <c r="P694" s="1089"/>
      <c r="Q694" s="1089"/>
      <c r="R694" s="1089"/>
      <c r="S694" s="1089"/>
      <c r="T694" s="1089"/>
      <c r="U694" s="1089"/>
      <c r="V694" s="1089"/>
      <c r="W694" s="1089"/>
      <c r="X694" s="1089"/>
      <c r="Y694" s="1089"/>
      <c r="Z694" s="1089"/>
    </row>
    <row r="695" spans="1:26" ht="14.25" customHeight="1">
      <c r="A695" s="1089"/>
      <c r="B695" s="1089"/>
      <c r="C695" s="1089"/>
      <c r="D695" s="1089"/>
      <c r="E695" s="1089"/>
      <c r="F695" s="1089"/>
      <c r="G695" s="1089"/>
      <c r="H695" s="1089"/>
      <c r="I695" s="1089"/>
      <c r="J695" s="1089"/>
      <c r="K695" s="1089"/>
      <c r="L695" s="1089"/>
      <c r="M695" s="1089"/>
      <c r="N695" s="1089"/>
      <c r="O695" s="1089"/>
      <c r="P695" s="1089"/>
      <c r="Q695" s="1089"/>
      <c r="R695" s="1089"/>
      <c r="S695" s="1089"/>
      <c r="T695" s="1089"/>
      <c r="U695" s="1089"/>
      <c r="V695" s="1089"/>
      <c r="W695" s="1089"/>
      <c r="X695" s="1089"/>
      <c r="Y695" s="1089"/>
      <c r="Z695" s="1089"/>
    </row>
    <row r="696" spans="1:26" ht="14.25" customHeight="1">
      <c r="A696" s="1089"/>
      <c r="B696" s="1089"/>
      <c r="C696" s="1089"/>
      <c r="D696" s="1089"/>
      <c r="E696" s="1089"/>
      <c r="F696" s="1089"/>
      <c r="G696" s="1089"/>
      <c r="H696" s="1089"/>
      <c r="I696" s="1089"/>
      <c r="J696" s="1089"/>
      <c r="K696" s="1089"/>
      <c r="L696" s="1089"/>
      <c r="M696" s="1089"/>
      <c r="N696" s="1089"/>
      <c r="O696" s="1089"/>
      <c r="P696" s="1089"/>
      <c r="Q696" s="1089"/>
      <c r="R696" s="1089"/>
      <c r="S696" s="1089"/>
      <c r="T696" s="1089"/>
      <c r="U696" s="1089"/>
      <c r="V696" s="1089"/>
      <c r="W696" s="1089"/>
      <c r="X696" s="1089"/>
      <c r="Y696" s="1089"/>
      <c r="Z696" s="1089"/>
    </row>
    <row r="697" spans="1:26" ht="14.25" customHeight="1">
      <c r="A697" s="1089"/>
      <c r="B697" s="1089"/>
      <c r="C697" s="1089"/>
      <c r="D697" s="1089"/>
      <c r="E697" s="1089"/>
      <c r="F697" s="1089"/>
      <c r="G697" s="1089"/>
      <c r="H697" s="1089"/>
      <c r="I697" s="1089"/>
      <c r="J697" s="1089"/>
      <c r="K697" s="1089"/>
      <c r="L697" s="1089"/>
      <c r="M697" s="1089"/>
      <c r="N697" s="1089"/>
      <c r="O697" s="1089"/>
      <c r="P697" s="1089"/>
      <c r="Q697" s="1089"/>
      <c r="R697" s="1089"/>
      <c r="S697" s="1089"/>
      <c r="T697" s="1089"/>
      <c r="U697" s="1089"/>
      <c r="V697" s="1089"/>
      <c r="W697" s="1089"/>
      <c r="X697" s="1089"/>
      <c r="Y697" s="1089"/>
      <c r="Z697" s="1089"/>
    </row>
    <row r="698" spans="1:26" ht="14.25" customHeight="1">
      <c r="A698" s="1089"/>
      <c r="B698" s="1089"/>
      <c r="C698" s="1089"/>
      <c r="D698" s="1089"/>
      <c r="E698" s="1089"/>
      <c r="F698" s="1089"/>
      <c r="G698" s="1089"/>
      <c r="H698" s="1089"/>
      <c r="I698" s="1089"/>
      <c r="J698" s="1089"/>
      <c r="K698" s="1089"/>
      <c r="L698" s="1089"/>
      <c r="M698" s="1089"/>
      <c r="N698" s="1089"/>
      <c r="O698" s="1089"/>
      <c r="P698" s="1089"/>
      <c r="Q698" s="1089"/>
      <c r="R698" s="1089"/>
      <c r="S698" s="1089"/>
      <c r="T698" s="1089"/>
      <c r="U698" s="1089"/>
      <c r="V698" s="1089"/>
      <c r="W698" s="1089"/>
      <c r="X698" s="1089"/>
      <c r="Y698" s="1089"/>
      <c r="Z698" s="1089"/>
    </row>
    <row r="699" spans="1:26" ht="14.25" customHeight="1">
      <c r="A699" s="1089"/>
      <c r="B699" s="1089"/>
      <c r="C699" s="1089"/>
      <c r="D699" s="1089"/>
      <c r="E699" s="1089"/>
      <c r="F699" s="1089"/>
      <c r="G699" s="1089"/>
      <c r="H699" s="1089"/>
      <c r="I699" s="1089"/>
      <c r="J699" s="1089"/>
      <c r="K699" s="1089"/>
      <c r="L699" s="1089"/>
      <c r="M699" s="1089"/>
      <c r="N699" s="1089"/>
      <c r="O699" s="1089"/>
      <c r="P699" s="1089"/>
      <c r="Q699" s="1089"/>
      <c r="R699" s="1089"/>
      <c r="S699" s="1089"/>
      <c r="T699" s="1089"/>
      <c r="U699" s="1089"/>
      <c r="V699" s="1089"/>
      <c r="W699" s="1089"/>
      <c r="X699" s="1089"/>
      <c r="Y699" s="1089"/>
      <c r="Z699" s="1089"/>
    </row>
    <row r="700" spans="1:26" ht="14.25" customHeight="1">
      <c r="A700" s="1089"/>
      <c r="B700" s="1089"/>
      <c r="C700" s="1089"/>
      <c r="D700" s="1089"/>
      <c r="E700" s="1089"/>
      <c r="F700" s="1089"/>
      <c r="G700" s="1089"/>
      <c r="H700" s="1089"/>
      <c r="I700" s="1089"/>
      <c r="J700" s="1089"/>
      <c r="K700" s="1089"/>
      <c r="L700" s="1089"/>
      <c r="M700" s="1089"/>
      <c r="N700" s="1089"/>
      <c r="O700" s="1089"/>
      <c r="P700" s="1089"/>
      <c r="Q700" s="1089"/>
      <c r="R700" s="1089"/>
      <c r="S700" s="1089"/>
      <c r="T700" s="1089"/>
      <c r="U700" s="1089"/>
      <c r="V700" s="1089"/>
      <c r="W700" s="1089"/>
      <c r="X700" s="1089"/>
      <c r="Y700" s="1089"/>
      <c r="Z700" s="1089"/>
    </row>
    <row r="701" spans="1:26" ht="14.25" customHeight="1">
      <c r="A701" s="1089"/>
      <c r="B701" s="1089"/>
      <c r="C701" s="1089"/>
      <c r="D701" s="1089"/>
      <c r="E701" s="1089"/>
      <c r="F701" s="1089"/>
      <c r="G701" s="1089"/>
      <c r="H701" s="1089"/>
      <c r="I701" s="1089"/>
      <c r="J701" s="1089"/>
      <c r="K701" s="1089"/>
      <c r="L701" s="1089"/>
      <c r="M701" s="1089"/>
      <c r="N701" s="1089"/>
      <c r="O701" s="1089"/>
      <c r="P701" s="1089"/>
      <c r="Q701" s="1089"/>
      <c r="R701" s="1089"/>
      <c r="S701" s="1089"/>
      <c r="T701" s="1089"/>
      <c r="U701" s="1089"/>
      <c r="V701" s="1089"/>
      <c r="W701" s="1089"/>
      <c r="X701" s="1089"/>
      <c r="Y701" s="1089"/>
      <c r="Z701" s="1089"/>
    </row>
    <row r="702" spans="1:26" ht="14.25" customHeight="1">
      <c r="A702" s="1089"/>
      <c r="B702" s="1089"/>
      <c r="C702" s="1089"/>
      <c r="D702" s="1089"/>
      <c r="E702" s="1089"/>
      <c r="F702" s="1089"/>
      <c r="G702" s="1089"/>
      <c r="H702" s="1089"/>
      <c r="I702" s="1089"/>
      <c r="J702" s="1089"/>
      <c r="K702" s="1089"/>
      <c r="L702" s="1089"/>
      <c r="M702" s="1089"/>
      <c r="N702" s="1089"/>
      <c r="O702" s="1089"/>
      <c r="P702" s="1089"/>
      <c r="Q702" s="1089"/>
      <c r="R702" s="1089"/>
      <c r="S702" s="1089"/>
      <c r="T702" s="1089"/>
      <c r="U702" s="1089"/>
      <c r="V702" s="1089"/>
      <c r="W702" s="1089"/>
      <c r="X702" s="1089"/>
      <c r="Y702" s="1089"/>
      <c r="Z702" s="1089"/>
    </row>
    <row r="703" spans="1:26" ht="14.25" customHeight="1">
      <c r="A703" s="1089"/>
      <c r="B703" s="1089"/>
      <c r="C703" s="1089"/>
      <c r="D703" s="1089"/>
      <c r="E703" s="1089"/>
      <c r="F703" s="1089"/>
      <c r="G703" s="1089"/>
      <c r="H703" s="1089"/>
      <c r="I703" s="1089"/>
      <c r="J703" s="1089"/>
      <c r="K703" s="1089"/>
      <c r="L703" s="1089"/>
      <c r="M703" s="1089"/>
      <c r="N703" s="1089"/>
      <c r="O703" s="1089"/>
      <c r="P703" s="1089"/>
      <c r="Q703" s="1089"/>
      <c r="R703" s="1089"/>
      <c r="S703" s="1089"/>
      <c r="T703" s="1089"/>
      <c r="U703" s="1089"/>
      <c r="V703" s="1089"/>
      <c r="W703" s="1089"/>
      <c r="X703" s="1089"/>
      <c r="Y703" s="1089"/>
      <c r="Z703" s="1089"/>
    </row>
    <row r="704" spans="1:26" ht="14.25" customHeight="1">
      <c r="A704" s="1089"/>
      <c r="B704" s="1089"/>
      <c r="C704" s="1089"/>
      <c r="D704" s="1089"/>
      <c r="E704" s="1089"/>
      <c r="F704" s="1089"/>
      <c r="G704" s="1089"/>
      <c r="H704" s="1089"/>
      <c r="I704" s="1089"/>
      <c r="J704" s="1089"/>
      <c r="K704" s="1089"/>
      <c r="L704" s="1089"/>
      <c r="M704" s="1089"/>
      <c r="N704" s="1089"/>
      <c r="O704" s="1089"/>
      <c r="P704" s="1089"/>
      <c r="Q704" s="1089"/>
      <c r="R704" s="1089"/>
      <c r="S704" s="1089"/>
      <c r="T704" s="1089"/>
      <c r="U704" s="1089"/>
      <c r="V704" s="1089"/>
      <c r="W704" s="1089"/>
      <c r="X704" s="1089"/>
      <c r="Y704" s="1089"/>
      <c r="Z704" s="1089"/>
    </row>
    <row r="705" spans="1:26" ht="14.25" customHeight="1">
      <c r="A705" s="1089"/>
      <c r="B705" s="1089"/>
      <c r="C705" s="1089"/>
      <c r="D705" s="1089"/>
      <c r="E705" s="1089"/>
      <c r="F705" s="1089"/>
      <c r="G705" s="1089"/>
      <c r="H705" s="1089"/>
      <c r="I705" s="1089"/>
      <c r="J705" s="1089"/>
      <c r="K705" s="1089"/>
      <c r="L705" s="1089"/>
      <c r="M705" s="1089"/>
      <c r="N705" s="1089"/>
      <c r="O705" s="1089"/>
      <c r="P705" s="1089"/>
      <c r="Q705" s="1089"/>
      <c r="R705" s="1089"/>
      <c r="S705" s="1089"/>
      <c r="T705" s="1089"/>
      <c r="U705" s="1089"/>
      <c r="V705" s="1089"/>
      <c r="W705" s="1089"/>
      <c r="X705" s="1089"/>
      <c r="Y705" s="1089"/>
      <c r="Z705" s="1089"/>
    </row>
    <row r="706" spans="1:26" ht="14.25" customHeight="1">
      <c r="A706" s="1089"/>
      <c r="B706" s="1089"/>
      <c r="C706" s="1089"/>
      <c r="D706" s="1089"/>
      <c r="E706" s="1089"/>
      <c r="F706" s="1089"/>
      <c r="G706" s="1089"/>
      <c r="H706" s="1089"/>
      <c r="I706" s="1089"/>
      <c r="J706" s="1089"/>
      <c r="K706" s="1089"/>
      <c r="L706" s="1089"/>
      <c r="M706" s="1089"/>
      <c r="N706" s="1089"/>
      <c r="O706" s="1089"/>
      <c r="P706" s="1089"/>
      <c r="Q706" s="1089"/>
      <c r="R706" s="1089"/>
      <c r="S706" s="1089"/>
      <c r="T706" s="1089"/>
      <c r="U706" s="1089"/>
      <c r="V706" s="1089"/>
      <c r="W706" s="1089"/>
      <c r="X706" s="1089"/>
      <c r="Y706" s="1089"/>
      <c r="Z706" s="1089"/>
    </row>
    <row r="707" spans="1:26" ht="14.25" customHeight="1">
      <c r="A707" s="1089"/>
      <c r="B707" s="1089"/>
      <c r="C707" s="1089"/>
      <c r="D707" s="1089"/>
      <c r="E707" s="1089"/>
      <c r="F707" s="1089"/>
      <c r="G707" s="1089"/>
      <c r="H707" s="1089"/>
      <c r="I707" s="1089"/>
      <c r="J707" s="1089"/>
      <c r="K707" s="1089"/>
      <c r="L707" s="1089"/>
      <c r="M707" s="1089"/>
      <c r="N707" s="1089"/>
      <c r="O707" s="1089"/>
      <c r="P707" s="1089"/>
      <c r="Q707" s="1089"/>
      <c r="R707" s="1089"/>
      <c r="S707" s="1089"/>
      <c r="T707" s="1089"/>
      <c r="U707" s="1089"/>
      <c r="V707" s="1089"/>
      <c r="W707" s="1089"/>
      <c r="X707" s="1089"/>
      <c r="Y707" s="1089"/>
      <c r="Z707" s="1089"/>
    </row>
    <row r="708" spans="1:26" ht="14.25" customHeight="1">
      <c r="A708" s="1089"/>
      <c r="B708" s="1089"/>
      <c r="C708" s="1089"/>
      <c r="D708" s="1089"/>
      <c r="E708" s="1089"/>
      <c r="F708" s="1089"/>
      <c r="G708" s="1089"/>
      <c r="H708" s="1089"/>
      <c r="I708" s="1089"/>
      <c r="J708" s="1089"/>
      <c r="K708" s="1089"/>
      <c r="L708" s="1089"/>
      <c r="M708" s="1089"/>
      <c r="N708" s="1089"/>
      <c r="O708" s="1089"/>
      <c r="P708" s="1089"/>
      <c r="Q708" s="1089"/>
      <c r="R708" s="1089"/>
      <c r="S708" s="1089"/>
      <c r="T708" s="1089"/>
      <c r="U708" s="1089"/>
      <c r="V708" s="1089"/>
      <c r="W708" s="1089"/>
      <c r="X708" s="1089"/>
      <c r="Y708" s="1089"/>
      <c r="Z708" s="1089"/>
    </row>
    <row r="709" spans="1:26" ht="14.25" customHeight="1">
      <c r="A709" s="1089"/>
      <c r="B709" s="1089"/>
      <c r="C709" s="1089"/>
      <c r="D709" s="1089"/>
      <c r="E709" s="1089"/>
      <c r="F709" s="1089"/>
      <c r="G709" s="1089"/>
      <c r="H709" s="1089"/>
      <c r="I709" s="1089"/>
      <c r="J709" s="1089"/>
      <c r="K709" s="1089"/>
      <c r="L709" s="1089"/>
      <c r="M709" s="1089"/>
      <c r="N709" s="1089"/>
      <c r="O709" s="1089"/>
      <c r="P709" s="1089"/>
      <c r="Q709" s="1089"/>
      <c r="R709" s="1089"/>
      <c r="S709" s="1089"/>
      <c r="T709" s="1089"/>
      <c r="U709" s="1089"/>
      <c r="V709" s="1089"/>
      <c r="W709" s="1089"/>
      <c r="X709" s="1089"/>
      <c r="Y709" s="1089"/>
      <c r="Z709" s="1089"/>
    </row>
    <row r="710" spans="1:26" ht="14.25" customHeight="1">
      <c r="A710" s="1089"/>
      <c r="B710" s="1089"/>
      <c r="C710" s="1089"/>
      <c r="D710" s="1089"/>
      <c r="E710" s="1089"/>
      <c r="F710" s="1089"/>
      <c r="G710" s="1089"/>
      <c r="H710" s="1089"/>
      <c r="I710" s="1089"/>
      <c r="J710" s="1089"/>
      <c r="K710" s="1089"/>
      <c r="L710" s="1089"/>
      <c r="M710" s="1089"/>
      <c r="N710" s="1089"/>
      <c r="O710" s="1089"/>
      <c r="P710" s="1089"/>
      <c r="Q710" s="1089"/>
      <c r="R710" s="1089"/>
      <c r="S710" s="1089"/>
      <c r="T710" s="1089"/>
      <c r="U710" s="1089"/>
      <c r="V710" s="1089"/>
      <c r="W710" s="1089"/>
      <c r="X710" s="1089"/>
      <c r="Y710" s="1089"/>
      <c r="Z710" s="1089"/>
    </row>
    <row r="711" spans="1:26" ht="14.25" customHeight="1">
      <c r="A711" s="1089"/>
      <c r="B711" s="1089"/>
      <c r="C711" s="1089"/>
      <c r="D711" s="1089"/>
      <c r="E711" s="1089"/>
      <c r="F711" s="1089"/>
      <c r="G711" s="1089"/>
      <c r="H711" s="1089"/>
      <c r="I711" s="1089"/>
      <c r="J711" s="1089"/>
      <c r="K711" s="1089"/>
      <c r="L711" s="1089"/>
      <c r="M711" s="1089"/>
      <c r="N711" s="1089"/>
      <c r="O711" s="1089"/>
      <c r="P711" s="1089"/>
      <c r="Q711" s="1089"/>
      <c r="R711" s="1089"/>
      <c r="S711" s="1089"/>
      <c r="T711" s="1089"/>
      <c r="U711" s="1089"/>
      <c r="V711" s="1089"/>
      <c r="W711" s="1089"/>
      <c r="X711" s="1089"/>
      <c r="Y711" s="1089"/>
      <c r="Z711" s="1089"/>
    </row>
    <row r="712" spans="1:26" ht="14.25" customHeight="1">
      <c r="A712" s="1089"/>
      <c r="B712" s="1089"/>
      <c r="C712" s="1089"/>
      <c r="D712" s="1089"/>
      <c r="E712" s="1089"/>
      <c r="F712" s="1089"/>
      <c r="G712" s="1089"/>
      <c r="H712" s="1089"/>
      <c r="I712" s="1089"/>
      <c r="J712" s="1089"/>
      <c r="K712" s="1089"/>
      <c r="L712" s="1089"/>
      <c r="M712" s="1089"/>
      <c r="N712" s="1089"/>
      <c r="O712" s="1089"/>
      <c r="P712" s="1089"/>
      <c r="Q712" s="1089"/>
      <c r="R712" s="1089"/>
      <c r="S712" s="1089"/>
      <c r="T712" s="1089"/>
      <c r="U712" s="1089"/>
      <c r="V712" s="1089"/>
      <c r="W712" s="1089"/>
      <c r="X712" s="1089"/>
      <c r="Y712" s="1089"/>
      <c r="Z712" s="1089"/>
    </row>
    <row r="713" spans="1:26" ht="14.25" customHeight="1">
      <c r="A713" s="1089"/>
      <c r="B713" s="1089"/>
      <c r="C713" s="1089"/>
      <c r="D713" s="1089"/>
      <c r="E713" s="1089"/>
      <c r="F713" s="1089"/>
      <c r="G713" s="1089"/>
      <c r="H713" s="1089"/>
      <c r="I713" s="1089"/>
      <c r="J713" s="1089"/>
      <c r="K713" s="1089"/>
      <c r="L713" s="1089"/>
      <c r="M713" s="1089"/>
      <c r="N713" s="1089"/>
      <c r="O713" s="1089"/>
      <c r="P713" s="1089"/>
      <c r="Q713" s="1089"/>
      <c r="R713" s="1089"/>
      <c r="S713" s="1089"/>
      <c r="T713" s="1089"/>
      <c r="U713" s="1089"/>
      <c r="V713" s="1089"/>
      <c r="W713" s="1089"/>
      <c r="X713" s="1089"/>
      <c r="Y713" s="1089"/>
      <c r="Z713" s="1089"/>
    </row>
    <row r="714" spans="1:26" ht="14.25" customHeight="1">
      <c r="A714" s="1089"/>
      <c r="B714" s="1089"/>
      <c r="C714" s="1089"/>
      <c r="D714" s="1089"/>
      <c r="E714" s="1089"/>
      <c r="F714" s="1089"/>
      <c r="G714" s="1089"/>
      <c r="H714" s="1089"/>
      <c r="I714" s="1089"/>
      <c r="J714" s="1089"/>
      <c r="K714" s="1089"/>
      <c r="L714" s="1089"/>
      <c r="M714" s="1089"/>
      <c r="N714" s="1089"/>
      <c r="O714" s="1089"/>
      <c r="P714" s="1089"/>
      <c r="Q714" s="1089"/>
      <c r="R714" s="1089"/>
      <c r="S714" s="1089"/>
      <c r="T714" s="1089"/>
      <c r="U714" s="1089"/>
      <c r="V714" s="1089"/>
      <c r="W714" s="1089"/>
      <c r="X714" s="1089"/>
      <c r="Y714" s="1089"/>
      <c r="Z714" s="1089"/>
    </row>
    <row r="715" spans="1:26" ht="14.25" customHeight="1">
      <c r="A715" s="1089"/>
      <c r="B715" s="1089"/>
      <c r="C715" s="1089"/>
      <c r="D715" s="1089"/>
      <c r="E715" s="1089"/>
      <c r="F715" s="1089"/>
      <c r="G715" s="1089"/>
      <c r="H715" s="1089"/>
      <c r="I715" s="1089"/>
      <c r="J715" s="1089"/>
      <c r="K715" s="1089"/>
      <c r="L715" s="1089"/>
      <c r="M715" s="1089"/>
      <c r="N715" s="1089"/>
      <c r="O715" s="1089"/>
      <c r="P715" s="1089"/>
      <c r="Q715" s="1089"/>
      <c r="R715" s="1089"/>
      <c r="S715" s="1089"/>
      <c r="T715" s="1089"/>
      <c r="U715" s="1089"/>
      <c r="V715" s="1089"/>
      <c r="W715" s="1089"/>
      <c r="X715" s="1089"/>
      <c r="Y715" s="1089"/>
      <c r="Z715" s="1089"/>
    </row>
    <row r="716" spans="1:26" ht="14.25" customHeight="1">
      <c r="A716" s="1089"/>
      <c r="B716" s="1089"/>
      <c r="C716" s="1089"/>
      <c r="D716" s="1089"/>
      <c r="E716" s="1089"/>
      <c r="F716" s="1089"/>
      <c r="G716" s="1089"/>
      <c r="H716" s="1089"/>
      <c r="I716" s="1089"/>
      <c r="J716" s="1089"/>
      <c r="K716" s="1089"/>
      <c r="L716" s="1089"/>
      <c r="M716" s="1089"/>
      <c r="N716" s="1089"/>
      <c r="O716" s="1089"/>
      <c r="P716" s="1089"/>
      <c r="Q716" s="1089"/>
      <c r="R716" s="1089"/>
      <c r="S716" s="1089"/>
      <c r="T716" s="1089"/>
      <c r="U716" s="1089"/>
      <c r="V716" s="1089"/>
      <c r="W716" s="1089"/>
      <c r="X716" s="1089"/>
      <c r="Y716" s="1089"/>
      <c r="Z716" s="1089"/>
    </row>
    <row r="717" spans="1:26" ht="14.25" customHeight="1">
      <c r="A717" s="1089"/>
      <c r="B717" s="1089"/>
      <c r="C717" s="1089"/>
      <c r="D717" s="1089"/>
      <c r="E717" s="1089"/>
      <c r="F717" s="1089"/>
      <c r="G717" s="1089"/>
      <c r="H717" s="1089"/>
      <c r="I717" s="1089"/>
      <c r="J717" s="1089"/>
      <c r="K717" s="1089"/>
      <c r="L717" s="1089"/>
      <c r="M717" s="1089"/>
      <c r="N717" s="1089"/>
      <c r="O717" s="1089"/>
      <c r="P717" s="1089"/>
      <c r="Q717" s="1089"/>
      <c r="R717" s="1089"/>
      <c r="S717" s="1089"/>
      <c r="T717" s="1089"/>
      <c r="U717" s="1089"/>
      <c r="V717" s="1089"/>
      <c r="W717" s="1089"/>
      <c r="X717" s="1089"/>
      <c r="Y717" s="1089"/>
      <c r="Z717" s="1089"/>
    </row>
    <row r="718" spans="1:26" ht="14.25" customHeight="1">
      <c r="A718" s="1089"/>
      <c r="B718" s="1089"/>
      <c r="C718" s="1089"/>
      <c r="D718" s="1089"/>
      <c r="E718" s="1089"/>
      <c r="F718" s="1089"/>
      <c r="G718" s="1089"/>
      <c r="H718" s="1089"/>
      <c r="I718" s="1089"/>
      <c r="J718" s="1089"/>
      <c r="K718" s="1089"/>
      <c r="L718" s="1089"/>
      <c r="M718" s="1089"/>
      <c r="N718" s="1089"/>
      <c r="O718" s="1089"/>
      <c r="P718" s="1089"/>
      <c r="Q718" s="1089"/>
      <c r="R718" s="1089"/>
      <c r="S718" s="1089"/>
      <c r="T718" s="1089"/>
      <c r="U718" s="1089"/>
      <c r="V718" s="1089"/>
      <c r="W718" s="1089"/>
      <c r="X718" s="1089"/>
      <c r="Y718" s="1089"/>
      <c r="Z718" s="1089"/>
    </row>
    <row r="719" spans="1:26" ht="14.25" customHeight="1">
      <c r="A719" s="1089"/>
      <c r="B719" s="1089"/>
      <c r="C719" s="1089"/>
      <c r="D719" s="1089"/>
      <c r="E719" s="1089"/>
      <c r="F719" s="1089"/>
      <c r="G719" s="1089"/>
      <c r="H719" s="1089"/>
      <c r="I719" s="1089"/>
      <c r="J719" s="1089"/>
      <c r="K719" s="1089"/>
      <c r="L719" s="1089"/>
      <c r="M719" s="1089"/>
      <c r="N719" s="1089"/>
      <c r="O719" s="1089"/>
      <c r="P719" s="1089"/>
      <c r="Q719" s="1089"/>
      <c r="R719" s="1089"/>
      <c r="S719" s="1089"/>
      <c r="T719" s="1089"/>
      <c r="U719" s="1089"/>
      <c r="V719" s="1089"/>
      <c r="W719" s="1089"/>
      <c r="X719" s="1089"/>
      <c r="Y719" s="1089"/>
      <c r="Z719" s="1089"/>
    </row>
    <row r="720" spans="1:26" ht="14.25" customHeight="1">
      <c r="A720" s="1089"/>
      <c r="B720" s="1089"/>
      <c r="C720" s="1089"/>
      <c r="D720" s="1089"/>
      <c r="E720" s="1089"/>
      <c r="F720" s="1089"/>
      <c r="G720" s="1089"/>
      <c r="H720" s="1089"/>
      <c r="I720" s="1089"/>
      <c r="J720" s="1089"/>
      <c r="K720" s="1089"/>
      <c r="L720" s="1089"/>
      <c r="M720" s="1089"/>
      <c r="N720" s="1089"/>
      <c r="O720" s="1089"/>
      <c r="P720" s="1089"/>
      <c r="Q720" s="1089"/>
      <c r="R720" s="1089"/>
      <c r="S720" s="1089"/>
      <c r="T720" s="1089"/>
      <c r="U720" s="1089"/>
      <c r="V720" s="1089"/>
      <c r="W720" s="1089"/>
      <c r="X720" s="1089"/>
      <c r="Y720" s="1089"/>
      <c r="Z720" s="1089"/>
    </row>
    <row r="721" spans="1:26" ht="14.25" customHeight="1">
      <c r="A721" s="1089"/>
      <c r="B721" s="1089"/>
      <c r="C721" s="1089"/>
      <c r="D721" s="1089"/>
      <c r="E721" s="1089"/>
      <c r="F721" s="1089"/>
      <c r="G721" s="1089"/>
      <c r="H721" s="1089"/>
      <c r="I721" s="1089"/>
      <c r="J721" s="1089"/>
      <c r="K721" s="1089"/>
      <c r="L721" s="1089"/>
      <c r="M721" s="1089"/>
      <c r="N721" s="1089"/>
      <c r="O721" s="1089"/>
      <c r="P721" s="1089"/>
      <c r="Q721" s="1089"/>
      <c r="R721" s="1089"/>
      <c r="S721" s="1089"/>
      <c r="T721" s="1089"/>
      <c r="U721" s="1089"/>
      <c r="V721" s="1089"/>
      <c r="W721" s="1089"/>
      <c r="X721" s="1089"/>
      <c r="Y721" s="1089"/>
      <c r="Z721" s="1089"/>
    </row>
    <row r="722" spans="1:26" ht="14.25" customHeight="1">
      <c r="A722" s="1089"/>
      <c r="B722" s="1089"/>
      <c r="C722" s="1089"/>
      <c r="D722" s="1089"/>
      <c r="E722" s="1089"/>
      <c r="F722" s="1089"/>
      <c r="G722" s="1089"/>
      <c r="H722" s="1089"/>
      <c r="I722" s="1089"/>
      <c r="J722" s="1089"/>
      <c r="K722" s="1089"/>
      <c r="L722" s="1089"/>
      <c r="M722" s="1089"/>
      <c r="N722" s="1089"/>
      <c r="O722" s="1089"/>
      <c r="P722" s="1089"/>
      <c r="Q722" s="1089"/>
      <c r="R722" s="1089"/>
      <c r="S722" s="1089"/>
      <c r="T722" s="1089"/>
      <c r="U722" s="1089"/>
      <c r="V722" s="1089"/>
      <c r="W722" s="1089"/>
      <c r="X722" s="1089"/>
      <c r="Y722" s="1089"/>
      <c r="Z722" s="1089"/>
    </row>
    <row r="723" spans="1:26" ht="14.25" customHeight="1">
      <c r="A723" s="1089"/>
      <c r="B723" s="1089"/>
      <c r="C723" s="1089"/>
      <c r="D723" s="1089"/>
      <c r="E723" s="1089"/>
      <c r="F723" s="1089"/>
      <c r="G723" s="1089"/>
      <c r="H723" s="1089"/>
      <c r="I723" s="1089"/>
      <c r="J723" s="1089"/>
      <c r="K723" s="1089"/>
      <c r="L723" s="1089"/>
      <c r="M723" s="1089"/>
      <c r="N723" s="1089"/>
      <c r="O723" s="1089"/>
      <c r="P723" s="1089"/>
      <c r="Q723" s="1089"/>
      <c r="R723" s="1089"/>
      <c r="S723" s="1089"/>
      <c r="T723" s="1089"/>
      <c r="U723" s="1089"/>
      <c r="V723" s="1089"/>
      <c r="W723" s="1089"/>
      <c r="X723" s="1089"/>
      <c r="Y723" s="1089"/>
      <c r="Z723" s="1089"/>
    </row>
    <row r="724" spans="1:26" ht="14.25" customHeight="1">
      <c r="A724" s="1089"/>
      <c r="B724" s="1089"/>
      <c r="C724" s="1089"/>
      <c r="D724" s="1089"/>
      <c r="E724" s="1089"/>
      <c r="F724" s="1089"/>
      <c r="G724" s="1089"/>
      <c r="H724" s="1089"/>
      <c r="I724" s="1089"/>
      <c r="J724" s="1089"/>
      <c r="K724" s="1089"/>
      <c r="L724" s="1089"/>
      <c r="M724" s="1089"/>
      <c r="N724" s="1089"/>
      <c r="O724" s="1089"/>
      <c r="P724" s="1089"/>
      <c r="Q724" s="1089"/>
      <c r="R724" s="1089"/>
      <c r="S724" s="1089"/>
      <c r="T724" s="1089"/>
      <c r="U724" s="1089"/>
      <c r="V724" s="1089"/>
      <c r="W724" s="1089"/>
      <c r="X724" s="1089"/>
      <c r="Y724" s="1089"/>
      <c r="Z724" s="1089"/>
    </row>
    <row r="725" spans="1:26" ht="14.25" customHeight="1">
      <c r="A725" s="1089"/>
      <c r="B725" s="1089"/>
      <c r="C725" s="1089"/>
      <c r="D725" s="1089"/>
      <c r="E725" s="1089"/>
      <c r="F725" s="1089"/>
      <c r="G725" s="1089"/>
      <c r="H725" s="1089"/>
      <c r="I725" s="1089"/>
      <c r="J725" s="1089"/>
      <c r="K725" s="1089"/>
      <c r="L725" s="1089"/>
      <c r="M725" s="1089"/>
      <c r="N725" s="1089"/>
      <c r="O725" s="1089"/>
      <c r="P725" s="1089"/>
      <c r="Q725" s="1089"/>
      <c r="R725" s="1089"/>
      <c r="S725" s="1089"/>
      <c r="T725" s="1089"/>
      <c r="U725" s="1089"/>
      <c r="V725" s="1089"/>
      <c r="W725" s="1089"/>
      <c r="X725" s="1089"/>
      <c r="Y725" s="1089"/>
      <c r="Z725" s="1089"/>
    </row>
    <row r="726" spans="1:26" ht="14.25" customHeight="1">
      <c r="A726" s="1089"/>
      <c r="B726" s="1089"/>
      <c r="C726" s="1089"/>
      <c r="D726" s="1089"/>
      <c r="E726" s="1089"/>
      <c r="F726" s="1089"/>
      <c r="G726" s="1089"/>
      <c r="H726" s="1089"/>
      <c r="I726" s="1089"/>
      <c r="J726" s="1089"/>
      <c r="K726" s="1089"/>
      <c r="L726" s="1089"/>
      <c r="M726" s="1089"/>
      <c r="N726" s="1089"/>
      <c r="O726" s="1089"/>
      <c r="P726" s="1089"/>
      <c r="Q726" s="1089"/>
      <c r="R726" s="1089"/>
      <c r="S726" s="1089"/>
      <c r="T726" s="1089"/>
      <c r="U726" s="1089"/>
      <c r="V726" s="1089"/>
      <c r="W726" s="1089"/>
      <c r="X726" s="1089"/>
      <c r="Y726" s="1089"/>
      <c r="Z726" s="1089"/>
    </row>
    <row r="727" spans="1:26" ht="14.25" customHeight="1">
      <c r="A727" s="1089"/>
      <c r="B727" s="1089"/>
      <c r="C727" s="1089"/>
      <c r="D727" s="1089"/>
      <c r="E727" s="1089"/>
      <c r="F727" s="1089"/>
      <c r="G727" s="1089"/>
      <c r="H727" s="1089"/>
      <c r="I727" s="1089"/>
      <c r="J727" s="1089"/>
      <c r="K727" s="1089"/>
      <c r="L727" s="1089"/>
      <c r="M727" s="1089"/>
      <c r="N727" s="1089"/>
      <c r="O727" s="1089"/>
      <c r="P727" s="1089"/>
      <c r="Q727" s="1089"/>
      <c r="R727" s="1089"/>
      <c r="S727" s="1089"/>
      <c r="T727" s="1089"/>
      <c r="U727" s="1089"/>
      <c r="V727" s="1089"/>
      <c r="W727" s="1089"/>
      <c r="X727" s="1089"/>
      <c r="Y727" s="1089"/>
      <c r="Z727" s="1089"/>
    </row>
    <row r="728" spans="1:26" ht="14.25" customHeight="1">
      <c r="A728" s="1089"/>
      <c r="B728" s="1089"/>
      <c r="C728" s="1089"/>
      <c r="D728" s="1089"/>
      <c r="E728" s="1089"/>
      <c r="F728" s="1089"/>
      <c r="G728" s="1089"/>
      <c r="H728" s="1089"/>
      <c r="I728" s="1089"/>
      <c r="J728" s="1089"/>
      <c r="K728" s="1089"/>
      <c r="L728" s="1089"/>
      <c r="M728" s="1089"/>
      <c r="N728" s="1089"/>
      <c r="O728" s="1089"/>
      <c r="P728" s="1089"/>
      <c r="Q728" s="1089"/>
      <c r="R728" s="1089"/>
      <c r="S728" s="1089"/>
      <c r="T728" s="1089"/>
      <c r="U728" s="1089"/>
      <c r="V728" s="1089"/>
      <c r="W728" s="1089"/>
      <c r="X728" s="1089"/>
      <c r="Y728" s="1089"/>
      <c r="Z728" s="1089"/>
    </row>
    <row r="729" spans="1:26" ht="14.25" customHeight="1">
      <c r="A729" s="1089"/>
      <c r="B729" s="1089"/>
      <c r="C729" s="1089"/>
      <c r="D729" s="1089"/>
      <c r="E729" s="1089"/>
      <c r="F729" s="1089"/>
      <c r="G729" s="1089"/>
      <c r="H729" s="1089"/>
      <c r="I729" s="1089"/>
      <c r="J729" s="1089"/>
      <c r="K729" s="1089"/>
      <c r="L729" s="1089"/>
      <c r="M729" s="1089"/>
      <c r="N729" s="1089"/>
      <c r="O729" s="1089"/>
      <c r="P729" s="1089"/>
      <c r="Q729" s="1089"/>
      <c r="R729" s="1089"/>
      <c r="S729" s="1089"/>
      <c r="T729" s="1089"/>
      <c r="U729" s="1089"/>
      <c r="V729" s="1089"/>
      <c r="W729" s="1089"/>
      <c r="X729" s="1089"/>
      <c r="Y729" s="1089"/>
      <c r="Z729" s="1089"/>
    </row>
    <row r="730" spans="1:26" ht="14.25" customHeight="1">
      <c r="A730" s="1089"/>
      <c r="B730" s="1089"/>
      <c r="C730" s="1089"/>
      <c r="D730" s="1089"/>
      <c r="E730" s="1089"/>
      <c r="F730" s="1089"/>
      <c r="G730" s="1089"/>
      <c r="H730" s="1089"/>
      <c r="I730" s="1089"/>
      <c r="J730" s="1089"/>
      <c r="K730" s="1089"/>
      <c r="L730" s="1089"/>
      <c r="M730" s="1089"/>
      <c r="N730" s="1089"/>
      <c r="O730" s="1089"/>
      <c r="P730" s="1089"/>
      <c r="Q730" s="1089"/>
      <c r="R730" s="1089"/>
      <c r="S730" s="1089"/>
      <c r="T730" s="1089"/>
      <c r="U730" s="1089"/>
      <c r="V730" s="1089"/>
      <c r="W730" s="1089"/>
      <c r="X730" s="1089"/>
      <c r="Y730" s="1089"/>
      <c r="Z730" s="1089"/>
    </row>
    <row r="731" spans="1:26" ht="14.25" customHeight="1">
      <c r="A731" s="1089"/>
      <c r="B731" s="1089"/>
      <c r="C731" s="1089"/>
      <c r="D731" s="1089"/>
      <c r="E731" s="1089"/>
      <c r="F731" s="1089"/>
      <c r="G731" s="1089"/>
      <c r="H731" s="1089"/>
      <c r="I731" s="1089"/>
      <c r="J731" s="1089"/>
      <c r="K731" s="1089"/>
      <c r="L731" s="1089"/>
      <c r="M731" s="1089"/>
      <c r="N731" s="1089"/>
      <c r="O731" s="1089"/>
      <c r="P731" s="1089"/>
      <c r="Q731" s="1089"/>
      <c r="R731" s="1089"/>
      <c r="S731" s="1089"/>
      <c r="T731" s="1089"/>
      <c r="U731" s="1089"/>
      <c r="V731" s="1089"/>
      <c r="W731" s="1089"/>
      <c r="X731" s="1089"/>
      <c r="Y731" s="1089"/>
      <c r="Z731" s="1089"/>
    </row>
    <row r="732" spans="1:26" ht="14.25" customHeight="1">
      <c r="A732" s="1089"/>
      <c r="B732" s="1089"/>
      <c r="C732" s="1089"/>
      <c r="D732" s="1089"/>
      <c r="E732" s="1089"/>
      <c r="F732" s="1089"/>
      <c r="G732" s="1089"/>
      <c r="H732" s="1089"/>
      <c r="I732" s="1089"/>
      <c r="J732" s="1089"/>
      <c r="K732" s="1089"/>
      <c r="L732" s="1089"/>
      <c r="M732" s="1089"/>
      <c r="N732" s="1089"/>
      <c r="O732" s="1089"/>
      <c r="P732" s="1089"/>
      <c r="Q732" s="1089"/>
      <c r="R732" s="1089"/>
      <c r="S732" s="1089"/>
      <c r="T732" s="1089"/>
      <c r="U732" s="1089"/>
      <c r="V732" s="1089"/>
      <c r="W732" s="1089"/>
      <c r="X732" s="1089"/>
      <c r="Y732" s="1089"/>
      <c r="Z732" s="1089"/>
    </row>
    <row r="733" spans="1:26" ht="14.25" customHeight="1">
      <c r="A733" s="1089"/>
      <c r="B733" s="1089"/>
      <c r="C733" s="1089"/>
      <c r="D733" s="1089"/>
      <c r="E733" s="1089"/>
      <c r="F733" s="1089"/>
      <c r="G733" s="1089"/>
      <c r="H733" s="1089"/>
      <c r="I733" s="1089"/>
      <c r="J733" s="1089"/>
      <c r="K733" s="1089"/>
      <c r="L733" s="1089"/>
      <c r="M733" s="1089"/>
      <c r="N733" s="1089"/>
      <c r="O733" s="1089"/>
      <c r="P733" s="1089"/>
      <c r="Q733" s="1089"/>
      <c r="R733" s="1089"/>
      <c r="S733" s="1089"/>
      <c r="T733" s="1089"/>
      <c r="U733" s="1089"/>
      <c r="V733" s="1089"/>
      <c r="W733" s="1089"/>
      <c r="X733" s="1089"/>
      <c r="Y733" s="1089"/>
      <c r="Z733" s="1089"/>
    </row>
    <row r="734" spans="1:26" ht="14.25" customHeight="1">
      <c r="A734" s="1089"/>
      <c r="B734" s="1089"/>
      <c r="C734" s="1089"/>
      <c r="D734" s="1089"/>
      <c r="E734" s="1089"/>
      <c r="F734" s="1089"/>
      <c r="G734" s="1089"/>
      <c r="H734" s="1089"/>
      <c r="I734" s="1089"/>
      <c r="J734" s="1089"/>
      <c r="K734" s="1089"/>
      <c r="L734" s="1089"/>
      <c r="M734" s="1089"/>
      <c r="N734" s="1089"/>
      <c r="O734" s="1089"/>
      <c r="P734" s="1089"/>
      <c r="Q734" s="1089"/>
      <c r="R734" s="1089"/>
      <c r="S734" s="1089"/>
      <c r="T734" s="1089"/>
      <c r="U734" s="1089"/>
      <c r="V734" s="1089"/>
      <c r="W734" s="1089"/>
      <c r="X734" s="1089"/>
      <c r="Y734" s="1089"/>
      <c r="Z734" s="1089"/>
    </row>
    <row r="735" spans="1:26" ht="14.25" customHeight="1">
      <c r="A735" s="1089"/>
      <c r="B735" s="1089"/>
      <c r="C735" s="1089"/>
      <c r="D735" s="1089"/>
      <c r="E735" s="1089"/>
      <c r="F735" s="1089"/>
      <c r="G735" s="1089"/>
      <c r="H735" s="1089"/>
      <c r="I735" s="1089"/>
      <c r="J735" s="1089"/>
      <c r="K735" s="1089"/>
      <c r="L735" s="1089"/>
      <c r="M735" s="1089"/>
      <c r="N735" s="1089"/>
      <c r="O735" s="1089"/>
      <c r="P735" s="1089"/>
      <c r="Q735" s="1089"/>
      <c r="R735" s="1089"/>
      <c r="S735" s="1089"/>
      <c r="T735" s="1089"/>
      <c r="U735" s="1089"/>
      <c r="V735" s="1089"/>
      <c r="W735" s="1089"/>
      <c r="X735" s="1089"/>
      <c r="Y735" s="1089"/>
      <c r="Z735" s="1089"/>
    </row>
    <row r="736" spans="1:26" ht="14.25" customHeight="1">
      <c r="A736" s="1089"/>
      <c r="B736" s="1089"/>
      <c r="C736" s="1089"/>
      <c r="D736" s="1089"/>
      <c r="E736" s="1089"/>
      <c r="F736" s="1089"/>
      <c r="G736" s="1089"/>
      <c r="H736" s="1089"/>
      <c r="I736" s="1089"/>
      <c r="J736" s="1089"/>
      <c r="K736" s="1089"/>
      <c r="L736" s="1089"/>
      <c r="M736" s="1089"/>
      <c r="N736" s="1089"/>
      <c r="O736" s="1089"/>
      <c r="P736" s="1089"/>
      <c r="Q736" s="1089"/>
      <c r="R736" s="1089"/>
      <c r="S736" s="1089"/>
      <c r="T736" s="1089"/>
      <c r="U736" s="1089"/>
      <c r="V736" s="1089"/>
      <c r="W736" s="1089"/>
      <c r="X736" s="1089"/>
      <c r="Y736" s="1089"/>
      <c r="Z736" s="1089"/>
    </row>
    <row r="737" spans="1:26" ht="14.25" customHeight="1">
      <c r="A737" s="1089"/>
      <c r="B737" s="1089"/>
      <c r="C737" s="1089"/>
      <c r="D737" s="1089"/>
      <c r="E737" s="1089"/>
      <c r="F737" s="1089"/>
      <c r="G737" s="1089"/>
      <c r="H737" s="1089"/>
      <c r="I737" s="1089"/>
      <c r="J737" s="1089"/>
      <c r="K737" s="1089"/>
      <c r="L737" s="1089"/>
      <c r="M737" s="1089"/>
      <c r="N737" s="1089"/>
      <c r="O737" s="1089"/>
      <c r="P737" s="1089"/>
      <c r="Q737" s="1089"/>
      <c r="R737" s="1089"/>
      <c r="S737" s="1089"/>
      <c r="T737" s="1089"/>
      <c r="U737" s="1089"/>
      <c r="V737" s="1089"/>
      <c r="W737" s="1089"/>
      <c r="X737" s="1089"/>
      <c r="Y737" s="1089"/>
      <c r="Z737" s="1089"/>
    </row>
    <row r="738" spans="1:26" ht="14.25" customHeight="1">
      <c r="A738" s="1089"/>
      <c r="B738" s="1089"/>
      <c r="C738" s="1089"/>
      <c r="D738" s="1089"/>
      <c r="E738" s="1089"/>
      <c r="F738" s="1089"/>
      <c r="G738" s="1089"/>
      <c r="H738" s="1089"/>
      <c r="I738" s="1089"/>
      <c r="J738" s="1089"/>
      <c r="K738" s="1089"/>
      <c r="L738" s="1089"/>
      <c r="M738" s="1089"/>
      <c r="N738" s="1089"/>
      <c r="O738" s="1089"/>
      <c r="P738" s="1089"/>
      <c r="Q738" s="1089"/>
      <c r="R738" s="1089"/>
      <c r="S738" s="1089"/>
      <c r="T738" s="1089"/>
      <c r="U738" s="1089"/>
      <c r="V738" s="1089"/>
      <c r="W738" s="1089"/>
      <c r="X738" s="1089"/>
      <c r="Y738" s="1089"/>
      <c r="Z738" s="1089"/>
    </row>
    <row r="739" spans="1:26" ht="14.25" customHeight="1">
      <c r="A739" s="1089"/>
      <c r="B739" s="1089"/>
      <c r="C739" s="1089"/>
      <c r="D739" s="1089"/>
      <c r="E739" s="1089"/>
      <c r="F739" s="1089"/>
      <c r="G739" s="1089"/>
      <c r="H739" s="1089"/>
      <c r="I739" s="1089"/>
      <c r="J739" s="1089"/>
      <c r="K739" s="1089"/>
      <c r="L739" s="1089"/>
      <c r="M739" s="1089"/>
      <c r="N739" s="1089"/>
      <c r="O739" s="1089"/>
      <c r="P739" s="1089"/>
      <c r="Q739" s="1089"/>
      <c r="R739" s="1089"/>
      <c r="S739" s="1089"/>
      <c r="T739" s="1089"/>
      <c r="U739" s="1089"/>
      <c r="V739" s="1089"/>
      <c r="W739" s="1089"/>
      <c r="X739" s="1089"/>
      <c r="Y739" s="1089"/>
      <c r="Z739" s="1089"/>
    </row>
    <row r="740" spans="1:26" ht="14.25" customHeight="1">
      <c r="A740" s="1089"/>
      <c r="B740" s="1089"/>
      <c r="C740" s="1089"/>
      <c r="D740" s="1089"/>
      <c r="E740" s="1089"/>
      <c r="F740" s="1089"/>
      <c r="G740" s="1089"/>
      <c r="H740" s="1089"/>
      <c r="I740" s="1089"/>
      <c r="J740" s="1089"/>
      <c r="K740" s="1089"/>
      <c r="L740" s="1089"/>
      <c r="M740" s="1089"/>
      <c r="N740" s="1089"/>
      <c r="O740" s="1089"/>
      <c r="P740" s="1089"/>
      <c r="Q740" s="1089"/>
      <c r="R740" s="1089"/>
      <c r="S740" s="1089"/>
      <c r="T740" s="1089"/>
      <c r="U740" s="1089"/>
      <c r="V740" s="1089"/>
      <c r="W740" s="1089"/>
      <c r="X740" s="1089"/>
      <c r="Y740" s="1089"/>
      <c r="Z740" s="1089"/>
    </row>
    <row r="741" spans="1:26" ht="14.25" customHeight="1">
      <c r="A741" s="1089"/>
      <c r="B741" s="1089"/>
      <c r="C741" s="1089"/>
      <c r="D741" s="1089"/>
      <c r="E741" s="1089"/>
      <c r="F741" s="1089"/>
      <c r="G741" s="1089"/>
      <c r="H741" s="1089"/>
      <c r="I741" s="1089"/>
      <c r="J741" s="1089"/>
      <c r="K741" s="1089"/>
      <c r="L741" s="1089"/>
      <c r="M741" s="1089"/>
      <c r="N741" s="1089"/>
      <c r="O741" s="1089"/>
      <c r="P741" s="1089"/>
      <c r="Q741" s="1089"/>
      <c r="R741" s="1089"/>
      <c r="S741" s="1089"/>
      <c r="T741" s="1089"/>
      <c r="U741" s="1089"/>
      <c r="V741" s="1089"/>
      <c r="W741" s="1089"/>
      <c r="X741" s="1089"/>
      <c r="Y741" s="1089"/>
      <c r="Z741" s="1089"/>
    </row>
    <row r="742" spans="1:26" ht="14.25" customHeight="1">
      <c r="A742" s="1089"/>
      <c r="B742" s="1089"/>
      <c r="C742" s="1089"/>
      <c r="D742" s="1089"/>
      <c r="E742" s="1089"/>
      <c r="F742" s="1089"/>
      <c r="G742" s="1089"/>
      <c r="H742" s="1089"/>
      <c r="I742" s="1089"/>
      <c r="J742" s="1089"/>
      <c r="K742" s="1089"/>
      <c r="L742" s="1089"/>
      <c r="M742" s="1089"/>
      <c r="N742" s="1089"/>
      <c r="O742" s="1089"/>
      <c r="P742" s="1089"/>
      <c r="Q742" s="1089"/>
      <c r="R742" s="1089"/>
      <c r="S742" s="1089"/>
      <c r="T742" s="1089"/>
      <c r="U742" s="1089"/>
      <c r="V742" s="1089"/>
      <c r="W742" s="1089"/>
      <c r="X742" s="1089"/>
      <c r="Y742" s="1089"/>
      <c r="Z742" s="1089"/>
    </row>
    <row r="743" spans="1:26" ht="14.25" customHeight="1">
      <c r="A743" s="1089"/>
      <c r="B743" s="1089"/>
      <c r="C743" s="1089"/>
      <c r="D743" s="1089"/>
      <c r="E743" s="1089"/>
      <c r="F743" s="1089"/>
      <c r="G743" s="1089"/>
      <c r="H743" s="1089"/>
      <c r="I743" s="1089"/>
      <c r="J743" s="1089"/>
      <c r="K743" s="1089"/>
      <c r="L743" s="1089"/>
      <c r="M743" s="1089"/>
      <c r="N743" s="1089"/>
      <c r="O743" s="1089"/>
      <c r="P743" s="1089"/>
      <c r="Q743" s="1089"/>
      <c r="R743" s="1089"/>
      <c r="S743" s="1089"/>
      <c r="T743" s="1089"/>
      <c r="U743" s="1089"/>
      <c r="V743" s="1089"/>
      <c r="W743" s="1089"/>
      <c r="X743" s="1089"/>
      <c r="Y743" s="1089"/>
      <c r="Z743" s="1089"/>
    </row>
    <row r="744" spans="1:26" ht="14.25" customHeight="1">
      <c r="A744" s="1089"/>
      <c r="B744" s="1089"/>
      <c r="C744" s="1089"/>
      <c r="D744" s="1089"/>
      <c r="E744" s="1089"/>
      <c r="F744" s="1089"/>
      <c r="G744" s="1089"/>
      <c r="H744" s="1089"/>
      <c r="I744" s="1089"/>
      <c r="J744" s="1089"/>
      <c r="K744" s="1089"/>
      <c r="L744" s="1089"/>
      <c r="M744" s="1089"/>
      <c r="N744" s="1089"/>
      <c r="O744" s="1089"/>
      <c r="P744" s="1089"/>
      <c r="Q744" s="1089"/>
      <c r="R744" s="1089"/>
      <c r="S744" s="1089"/>
      <c r="T744" s="1089"/>
      <c r="U744" s="1089"/>
      <c r="V744" s="1089"/>
      <c r="W744" s="1089"/>
      <c r="X744" s="1089"/>
      <c r="Y744" s="1089"/>
      <c r="Z744" s="1089"/>
    </row>
    <row r="745" spans="1:26" ht="14.25" customHeight="1">
      <c r="A745" s="1089"/>
      <c r="B745" s="1089"/>
      <c r="C745" s="1089"/>
      <c r="D745" s="1089"/>
      <c r="E745" s="1089"/>
      <c r="F745" s="1089"/>
      <c r="G745" s="1089"/>
      <c r="H745" s="1089"/>
      <c r="I745" s="1089"/>
      <c r="J745" s="1089"/>
      <c r="K745" s="1089"/>
      <c r="L745" s="1089"/>
      <c r="M745" s="1089"/>
      <c r="N745" s="1089"/>
      <c r="O745" s="1089"/>
      <c r="P745" s="1089"/>
      <c r="Q745" s="1089"/>
      <c r="R745" s="1089"/>
      <c r="S745" s="1089"/>
      <c r="T745" s="1089"/>
      <c r="U745" s="1089"/>
      <c r="V745" s="1089"/>
      <c r="W745" s="1089"/>
      <c r="X745" s="1089"/>
      <c r="Y745" s="1089"/>
      <c r="Z745" s="1089"/>
    </row>
    <row r="746" spans="1:26" ht="14.25" customHeight="1">
      <c r="A746" s="1089"/>
      <c r="B746" s="1089"/>
      <c r="C746" s="1089"/>
      <c r="D746" s="1089"/>
      <c r="E746" s="1089"/>
      <c r="F746" s="1089"/>
      <c r="G746" s="1089"/>
      <c r="H746" s="1089"/>
      <c r="I746" s="1089"/>
      <c r="J746" s="1089"/>
      <c r="K746" s="1089"/>
      <c r="L746" s="1089"/>
      <c r="M746" s="1089"/>
      <c r="N746" s="1089"/>
      <c r="O746" s="1089"/>
      <c r="P746" s="1089"/>
      <c r="Q746" s="1089"/>
      <c r="R746" s="1089"/>
      <c r="S746" s="1089"/>
      <c r="T746" s="1089"/>
      <c r="U746" s="1089"/>
      <c r="V746" s="1089"/>
      <c r="W746" s="1089"/>
      <c r="X746" s="1089"/>
      <c r="Y746" s="1089"/>
      <c r="Z746" s="1089"/>
    </row>
    <row r="747" spans="1:26" ht="14.25" customHeight="1">
      <c r="A747" s="1089"/>
      <c r="B747" s="1089"/>
      <c r="C747" s="1089"/>
      <c r="D747" s="1089"/>
      <c r="E747" s="1089"/>
      <c r="F747" s="1089"/>
      <c r="G747" s="1089"/>
      <c r="H747" s="1089"/>
      <c r="I747" s="1089"/>
      <c r="J747" s="1089"/>
      <c r="K747" s="1089"/>
      <c r="L747" s="1089"/>
      <c r="M747" s="1089"/>
      <c r="N747" s="1089"/>
      <c r="O747" s="1089"/>
      <c r="P747" s="1089"/>
      <c r="Q747" s="1089"/>
      <c r="R747" s="1089"/>
      <c r="S747" s="1089"/>
      <c r="T747" s="1089"/>
      <c r="U747" s="1089"/>
      <c r="V747" s="1089"/>
      <c r="W747" s="1089"/>
      <c r="X747" s="1089"/>
      <c r="Y747" s="1089"/>
      <c r="Z747" s="1089"/>
    </row>
    <row r="748" spans="1:26" ht="14.25" customHeight="1">
      <c r="A748" s="1089"/>
      <c r="B748" s="1089"/>
      <c r="C748" s="1089"/>
      <c r="D748" s="1089"/>
      <c r="E748" s="1089"/>
      <c r="F748" s="1089"/>
      <c r="G748" s="1089"/>
      <c r="H748" s="1089"/>
      <c r="I748" s="1089"/>
      <c r="J748" s="1089"/>
      <c r="K748" s="1089"/>
      <c r="L748" s="1089"/>
      <c r="M748" s="1089"/>
      <c r="N748" s="1089"/>
      <c r="O748" s="1089"/>
      <c r="P748" s="1089"/>
      <c r="Q748" s="1089"/>
      <c r="R748" s="1089"/>
      <c r="S748" s="1089"/>
      <c r="T748" s="1089"/>
      <c r="U748" s="1089"/>
      <c r="V748" s="1089"/>
      <c r="W748" s="1089"/>
      <c r="X748" s="1089"/>
      <c r="Y748" s="1089"/>
      <c r="Z748" s="1089"/>
    </row>
    <row r="749" spans="1:26" ht="14.25" customHeight="1">
      <c r="A749" s="1089"/>
      <c r="B749" s="1089"/>
      <c r="C749" s="1089"/>
      <c r="D749" s="1089"/>
      <c r="E749" s="1089"/>
      <c r="F749" s="1089"/>
      <c r="G749" s="1089"/>
      <c r="H749" s="1089"/>
      <c r="I749" s="1089"/>
      <c r="J749" s="1089"/>
      <c r="K749" s="1089"/>
      <c r="L749" s="1089"/>
      <c r="M749" s="1089"/>
      <c r="N749" s="1089"/>
      <c r="O749" s="1089"/>
      <c r="P749" s="1089"/>
      <c r="Q749" s="1089"/>
      <c r="R749" s="1089"/>
      <c r="S749" s="1089"/>
      <c r="T749" s="1089"/>
      <c r="U749" s="1089"/>
      <c r="V749" s="1089"/>
      <c r="W749" s="1089"/>
      <c r="X749" s="1089"/>
      <c r="Y749" s="1089"/>
      <c r="Z749" s="1089"/>
    </row>
    <row r="750" spans="1:26" ht="14.25" customHeight="1">
      <c r="A750" s="1089"/>
      <c r="B750" s="1089"/>
      <c r="C750" s="1089"/>
      <c r="D750" s="1089"/>
      <c r="E750" s="1089"/>
      <c r="F750" s="1089"/>
      <c r="G750" s="1089"/>
      <c r="H750" s="1089"/>
      <c r="I750" s="1089"/>
      <c r="J750" s="1089"/>
      <c r="K750" s="1089"/>
      <c r="L750" s="1089"/>
      <c r="M750" s="1089"/>
      <c r="N750" s="1089"/>
      <c r="O750" s="1089"/>
      <c r="P750" s="1089"/>
      <c r="Q750" s="1089"/>
      <c r="R750" s="1089"/>
      <c r="S750" s="1089"/>
      <c r="T750" s="1089"/>
      <c r="U750" s="1089"/>
      <c r="V750" s="1089"/>
      <c r="W750" s="1089"/>
      <c r="X750" s="1089"/>
      <c r="Y750" s="1089"/>
      <c r="Z750" s="1089"/>
    </row>
    <row r="751" spans="1:26" ht="14.25" customHeight="1">
      <c r="A751" s="1089"/>
      <c r="B751" s="1089"/>
      <c r="C751" s="1089"/>
      <c r="D751" s="1089"/>
      <c r="E751" s="1089"/>
      <c r="F751" s="1089"/>
      <c r="G751" s="1089"/>
      <c r="H751" s="1089"/>
      <c r="I751" s="1089"/>
      <c r="J751" s="1089"/>
      <c r="K751" s="1089"/>
      <c r="L751" s="1089"/>
      <c r="M751" s="1089"/>
      <c r="N751" s="1089"/>
      <c r="O751" s="1089"/>
      <c r="P751" s="1089"/>
      <c r="Q751" s="1089"/>
      <c r="R751" s="1089"/>
      <c r="S751" s="1089"/>
      <c r="T751" s="1089"/>
      <c r="U751" s="1089"/>
      <c r="V751" s="1089"/>
      <c r="W751" s="1089"/>
      <c r="X751" s="1089"/>
      <c r="Y751" s="1089"/>
      <c r="Z751" s="1089"/>
    </row>
    <row r="752" spans="1:26" ht="14.25" customHeight="1">
      <c r="A752" s="1089"/>
      <c r="B752" s="1089"/>
      <c r="C752" s="1089"/>
      <c r="D752" s="1089"/>
      <c r="E752" s="1089"/>
      <c r="F752" s="1089"/>
      <c r="G752" s="1089"/>
      <c r="H752" s="1089"/>
      <c r="I752" s="1089"/>
      <c r="J752" s="1089"/>
      <c r="K752" s="1089"/>
      <c r="L752" s="1089"/>
      <c r="M752" s="1089"/>
      <c r="N752" s="1089"/>
      <c r="O752" s="1089"/>
      <c r="P752" s="1089"/>
      <c r="Q752" s="1089"/>
      <c r="R752" s="1089"/>
      <c r="S752" s="1089"/>
      <c r="T752" s="1089"/>
      <c r="U752" s="1089"/>
      <c r="V752" s="1089"/>
      <c r="W752" s="1089"/>
      <c r="X752" s="1089"/>
      <c r="Y752" s="1089"/>
      <c r="Z752" s="1089"/>
    </row>
    <row r="753" spans="1:26" ht="14.25" customHeight="1">
      <c r="A753" s="1089"/>
      <c r="B753" s="1089"/>
      <c r="C753" s="1089"/>
      <c r="D753" s="1089"/>
      <c r="E753" s="1089"/>
      <c r="F753" s="1089"/>
      <c r="G753" s="1089"/>
      <c r="H753" s="1089"/>
      <c r="I753" s="1089"/>
      <c r="J753" s="1089"/>
      <c r="K753" s="1089"/>
      <c r="L753" s="1089"/>
      <c r="M753" s="1089"/>
      <c r="N753" s="1089"/>
      <c r="O753" s="1089"/>
      <c r="P753" s="1089"/>
      <c r="Q753" s="1089"/>
      <c r="R753" s="1089"/>
      <c r="S753" s="1089"/>
      <c r="T753" s="1089"/>
      <c r="U753" s="1089"/>
      <c r="V753" s="1089"/>
      <c r="W753" s="1089"/>
      <c r="X753" s="1089"/>
      <c r="Y753" s="1089"/>
      <c r="Z753" s="1089"/>
    </row>
    <row r="754" spans="1:26" ht="14.25" customHeight="1">
      <c r="A754" s="1089"/>
      <c r="B754" s="1089"/>
      <c r="C754" s="1089"/>
      <c r="D754" s="1089"/>
      <c r="E754" s="1089"/>
      <c r="F754" s="1089"/>
      <c r="G754" s="1089"/>
      <c r="H754" s="1089"/>
      <c r="I754" s="1089"/>
      <c r="J754" s="1089"/>
      <c r="K754" s="1089"/>
      <c r="L754" s="1089"/>
      <c r="M754" s="1089"/>
      <c r="N754" s="1089"/>
      <c r="O754" s="1089"/>
      <c r="P754" s="1089"/>
      <c r="Q754" s="1089"/>
      <c r="R754" s="1089"/>
      <c r="S754" s="1089"/>
      <c r="T754" s="1089"/>
      <c r="U754" s="1089"/>
      <c r="V754" s="1089"/>
      <c r="W754" s="1089"/>
      <c r="X754" s="1089"/>
      <c r="Y754" s="1089"/>
      <c r="Z754" s="1089"/>
    </row>
    <row r="755" spans="1:26" ht="14.25" customHeight="1">
      <c r="A755" s="1089"/>
      <c r="B755" s="1089"/>
      <c r="C755" s="1089"/>
      <c r="D755" s="1089"/>
      <c r="E755" s="1089"/>
      <c r="F755" s="1089"/>
      <c r="G755" s="1089"/>
      <c r="H755" s="1089"/>
      <c r="I755" s="1089"/>
      <c r="J755" s="1089"/>
      <c r="K755" s="1089"/>
      <c r="L755" s="1089"/>
      <c r="M755" s="1089"/>
      <c r="N755" s="1089"/>
      <c r="O755" s="1089"/>
      <c r="P755" s="1089"/>
      <c r="Q755" s="1089"/>
      <c r="R755" s="1089"/>
      <c r="S755" s="1089"/>
      <c r="T755" s="1089"/>
      <c r="U755" s="1089"/>
      <c r="V755" s="1089"/>
      <c r="W755" s="1089"/>
      <c r="X755" s="1089"/>
      <c r="Y755" s="1089"/>
      <c r="Z755" s="1089"/>
    </row>
    <row r="756" spans="1:26" ht="14.25" customHeight="1">
      <c r="A756" s="1089"/>
      <c r="B756" s="1089"/>
      <c r="C756" s="1089"/>
      <c r="D756" s="1089"/>
      <c r="E756" s="1089"/>
      <c r="F756" s="1089"/>
      <c r="G756" s="1089"/>
      <c r="H756" s="1089"/>
      <c r="I756" s="1089"/>
      <c r="J756" s="1089"/>
      <c r="K756" s="1089"/>
      <c r="L756" s="1089"/>
      <c r="M756" s="1089"/>
      <c r="N756" s="1089"/>
      <c r="O756" s="1089"/>
      <c r="P756" s="1089"/>
      <c r="Q756" s="1089"/>
      <c r="R756" s="1089"/>
      <c r="S756" s="1089"/>
      <c r="T756" s="1089"/>
      <c r="U756" s="1089"/>
      <c r="V756" s="1089"/>
      <c r="W756" s="1089"/>
      <c r="X756" s="1089"/>
      <c r="Y756" s="1089"/>
      <c r="Z756" s="1089"/>
    </row>
    <row r="757" spans="1:26" ht="14.25" customHeight="1">
      <c r="A757" s="1089"/>
      <c r="B757" s="1089"/>
      <c r="C757" s="1089"/>
      <c r="D757" s="1089"/>
      <c r="E757" s="1089"/>
      <c r="F757" s="1089"/>
      <c r="G757" s="1089"/>
      <c r="H757" s="1089"/>
      <c r="I757" s="1089"/>
      <c r="J757" s="1089"/>
      <c r="K757" s="1089"/>
      <c r="L757" s="1089"/>
      <c r="M757" s="1089"/>
      <c r="N757" s="1089"/>
      <c r="O757" s="1089"/>
      <c r="P757" s="1089"/>
      <c r="Q757" s="1089"/>
      <c r="R757" s="1089"/>
      <c r="S757" s="1089"/>
      <c r="T757" s="1089"/>
      <c r="U757" s="1089"/>
      <c r="V757" s="1089"/>
      <c r="W757" s="1089"/>
      <c r="X757" s="1089"/>
      <c r="Y757" s="1089"/>
      <c r="Z757" s="1089"/>
    </row>
    <row r="758" spans="1:26" ht="14.25" customHeight="1">
      <c r="A758" s="1089"/>
      <c r="B758" s="1089"/>
      <c r="C758" s="1089"/>
      <c r="D758" s="1089"/>
      <c r="E758" s="1089"/>
      <c r="F758" s="1089"/>
      <c r="G758" s="1089"/>
      <c r="H758" s="1089"/>
      <c r="I758" s="1089"/>
      <c r="J758" s="1089"/>
      <c r="K758" s="1089"/>
      <c r="L758" s="1089"/>
      <c r="M758" s="1089"/>
      <c r="N758" s="1089"/>
      <c r="O758" s="1089"/>
      <c r="P758" s="1089"/>
      <c r="Q758" s="1089"/>
      <c r="R758" s="1089"/>
      <c r="S758" s="1089"/>
      <c r="T758" s="1089"/>
      <c r="U758" s="1089"/>
      <c r="V758" s="1089"/>
      <c r="W758" s="1089"/>
      <c r="X758" s="1089"/>
      <c r="Y758" s="1089"/>
      <c r="Z758" s="1089"/>
    </row>
    <row r="759" spans="1:26" ht="14.25" customHeight="1">
      <c r="A759" s="1089"/>
      <c r="B759" s="1089"/>
      <c r="C759" s="1089"/>
      <c r="D759" s="1089"/>
      <c r="E759" s="1089"/>
      <c r="F759" s="1089"/>
      <c r="G759" s="1089"/>
      <c r="H759" s="1089"/>
      <c r="I759" s="1089"/>
      <c r="J759" s="1089"/>
      <c r="K759" s="1089"/>
      <c r="L759" s="1089"/>
      <c r="M759" s="1089"/>
      <c r="N759" s="1089"/>
      <c r="O759" s="1089"/>
      <c r="P759" s="1089"/>
      <c r="Q759" s="1089"/>
      <c r="R759" s="1089"/>
      <c r="S759" s="1089"/>
      <c r="T759" s="1089"/>
      <c r="U759" s="1089"/>
      <c r="V759" s="1089"/>
      <c r="W759" s="1089"/>
      <c r="X759" s="1089"/>
      <c r="Y759" s="1089"/>
      <c r="Z759" s="1089"/>
    </row>
    <row r="760" spans="1:26" ht="14.25" customHeight="1">
      <c r="A760" s="1089"/>
      <c r="B760" s="1089"/>
      <c r="C760" s="1089"/>
      <c r="D760" s="1089"/>
      <c r="E760" s="1089"/>
      <c r="F760" s="1089"/>
      <c r="G760" s="1089"/>
      <c r="H760" s="1089"/>
      <c r="I760" s="1089"/>
      <c r="J760" s="1089"/>
      <c r="K760" s="1089"/>
      <c r="L760" s="1089"/>
      <c r="M760" s="1089"/>
      <c r="N760" s="1089"/>
      <c r="O760" s="1089"/>
      <c r="P760" s="1089"/>
      <c r="Q760" s="1089"/>
      <c r="R760" s="1089"/>
      <c r="S760" s="1089"/>
      <c r="T760" s="1089"/>
      <c r="U760" s="1089"/>
      <c r="V760" s="1089"/>
      <c r="W760" s="1089"/>
      <c r="X760" s="1089"/>
      <c r="Y760" s="1089"/>
      <c r="Z760" s="1089"/>
    </row>
    <row r="761" spans="1:26" ht="14.25" customHeight="1">
      <c r="A761" s="1089"/>
      <c r="B761" s="1089"/>
      <c r="C761" s="1089"/>
      <c r="D761" s="1089"/>
      <c r="E761" s="1089"/>
      <c r="F761" s="1089"/>
      <c r="G761" s="1089"/>
      <c r="H761" s="1089"/>
      <c r="I761" s="1089"/>
      <c r="J761" s="1089"/>
      <c r="K761" s="1089"/>
      <c r="L761" s="1089"/>
      <c r="M761" s="1089"/>
      <c r="N761" s="1089"/>
      <c r="O761" s="1089"/>
      <c r="P761" s="1089"/>
      <c r="Q761" s="1089"/>
      <c r="R761" s="1089"/>
      <c r="S761" s="1089"/>
      <c r="T761" s="1089"/>
      <c r="U761" s="1089"/>
      <c r="V761" s="1089"/>
      <c r="W761" s="1089"/>
      <c r="X761" s="1089"/>
      <c r="Y761" s="1089"/>
      <c r="Z761" s="1089"/>
    </row>
    <row r="762" spans="1:26" ht="14.25" customHeight="1">
      <c r="A762" s="1089"/>
      <c r="B762" s="1089"/>
      <c r="C762" s="1089"/>
      <c r="D762" s="1089"/>
      <c r="E762" s="1089"/>
      <c r="F762" s="1089"/>
      <c r="G762" s="1089"/>
      <c r="H762" s="1089"/>
      <c r="I762" s="1089"/>
      <c r="J762" s="1089"/>
      <c r="K762" s="1089"/>
      <c r="L762" s="1089"/>
      <c r="M762" s="1089"/>
      <c r="N762" s="1089"/>
      <c r="O762" s="1089"/>
      <c r="P762" s="1089"/>
      <c r="Q762" s="1089"/>
      <c r="R762" s="1089"/>
      <c r="S762" s="1089"/>
      <c r="T762" s="1089"/>
      <c r="U762" s="1089"/>
      <c r="V762" s="1089"/>
      <c r="W762" s="1089"/>
      <c r="X762" s="1089"/>
      <c r="Y762" s="1089"/>
      <c r="Z762" s="1089"/>
    </row>
    <row r="763" spans="1:26" ht="14.25" customHeight="1">
      <c r="A763" s="1089"/>
      <c r="B763" s="1089"/>
      <c r="C763" s="1089"/>
      <c r="D763" s="1089"/>
      <c r="E763" s="1089"/>
      <c r="F763" s="1089"/>
      <c r="G763" s="1089"/>
      <c r="H763" s="1089"/>
      <c r="I763" s="1089"/>
      <c r="J763" s="1089"/>
      <c r="K763" s="1089"/>
      <c r="L763" s="1089"/>
      <c r="M763" s="1089"/>
      <c r="N763" s="1089"/>
      <c r="O763" s="1089"/>
      <c r="P763" s="1089"/>
      <c r="Q763" s="1089"/>
      <c r="R763" s="1089"/>
      <c r="S763" s="1089"/>
      <c r="T763" s="1089"/>
      <c r="U763" s="1089"/>
      <c r="V763" s="1089"/>
      <c r="W763" s="1089"/>
      <c r="X763" s="1089"/>
      <c r="Y763" s="1089"/>
      <c r="Z763" s="1089"/>
    </row>
    <row r="764" spans="1:26" ht="14.25" customHeight="1">
      <c r="A764" s="1089"/>
      <c r="B764" s="1089"/>
      <c r="C764" s="1089"/>
      <c r="D764" s="1089"/>
      <c r="E764" s="1089"/>
      <c r="F764" s="1089"/>
      <c r="G764" s="1089"/>
      <c r="H764" s="1089"/>
      <c r="I764" s="1089"/>
      <c r="J764" s="1089"/>
      <c r="K764" s="1089"/>
      <c r="L764" s="1089"/>
      <c r="M764" s="1089"/>
      <c r="N764" s="1089"/>
      <c r="O764" s="1089"/>
      <c r="P764" s="1089"/>
      <c r="Q764" s="1089"/>
      <c r="R764" s="1089"/>
      <c r="S764" s="1089"/>
      <c r="T764" s="1089"/>
      <c r="U764" s="1089"/>
      <c r="V764" s="1089"/>
      <c r="W764" s="1089"/>
      <c r="X764" s="1089"/>
      <c r="Y764" s="1089"/>
      <c r="Z764" s="1089"/>
    </row>
    <row r="765" spans="1:26" ht="14.25" customHeight="1">
      <c r="A765" s="1089"/>
      <c r="B765" s="1089"/>
      <c r="C765" s="1089"/>
      <c r="D765" s="1089"/>
      <c r="E765" s="1089"/>
      <c r="F765" s="1089"/>
      <c r="G765" s="1089"/>
      <c r="H765" s="1089"/>
      <c r="I765" s="1089"/>
      <c r="J765" s="1089"/>
      <c r="K765" s="1089"/>
      <c r="L765" s="1089"/>
      <c r="M765" s="1089"/>
      <c r="N765" s="1089"/>
      <c r="O765" s="1089"/>
      <c r="P765" s="1089"/>
      <c r="Q765" s="1089"/>
      <c r="R765" s="1089"/>
      <c r="S765" s="1089"/>
      <c r="T765" s="1089"/>
      <c r="U765" s="1089"/>
      <c r="V765" s="1089"/>
      <c r="W765" s="1089"/>
      <c r="X765" s="1089"/>
      <c r="Y765" s="1089"/>
      <c r="Z765" s="1089"/>
    </row>
    <row r="766" spans="1:26" ht="14.25" customHeight="1">
      <c r="A766" s="1089"/>
      <c r="B766" s="1089"/>
      <c r="C766" s="1089"/>
      <c r="D766" s="1089"/>
      <c r="E766" s="1089"/>
      <c r="F766" s="1089"/>
      <c r="G766" s="1089"/>
      <c r="H766" s="1089"/>
      <c r="I766" s="1089"/>
      <c r="J766" s="1089"/>
      <c r="K766" s="1089"/>
      <c r="L766" s="1089"/>
      <c r="M766" s="1089"/>
      <c r="N766" s="1089"/>
      <c r="O766" s="1089"/>
      <c r="P766" s="1089"/>
      <c r="Q766" s="1089"/>
      <c r="R766" s="1089"/>
      <c r="S766" s="1089"/>
      <c r="T766" s="1089"/>
      <c r="U766" s="1089"/>
      <c r="V766" s="1089"/>
      <c r="W766" s="1089"/>
      <c r="X766" s="1089"/>
      <c r="Y766" s="1089"/>
      <c r="Z766" s="1089"/>
    </row>
    <row r="767" spans="1:26" ht="14.25" customHeight="1">
      <c r="A767" s="1089"/>
      <c r="B767" s="1089"/>
      <c r="C767" s="1089"/>
      <c r="D767" s="1089"/>
      <c r="E767" s="1089"/>
      <c r="F767" s="1089"/>
      <c r="G767" s="1089"/>
      <c r="H767" s="1089"/>
      <c r="I767" s="1089"/>
      <c r="J767" s="1089"/>
      <c r="K767" s="1089"/>
      <c r="L767" s="1089"/>
      <c r="M767" s="1089"/>
      <c r="N767" s="1089"/>
      <c r="O767" s="1089"/>
      <c r="P767" s="1089"/>
      <c r="Q767" s="1089"/>
      <c r="R767" s="1089"/>
      <c r="S767" s="1089"/>
      <c r="T767" s="1089"/>
      <c r="U767" s="1089"/>
      <c r="V767" s="1089"/>
      <c r="W767" s="1089"/>
      <c r="X767" s="1089"/>
      <c r="Y767" s="1089"/>
      <c r="Z767" s="1089"/>
    </row>
    <row r="768" spans="1:26" ht="14.25" customHeight="1">
      <c r="A768" s="1089"/>
      <c r="B768" s="1089"/>
      <c r="C768" s="1089"/>
      <c r="D768" s="1089"/>
      <c r="E768" s="1089"/>
      <c r="F768" s="1089"/>
      <c r="G768" s="1089"/>
      <c r="H768" s="1089"/>
      <c r="I768" s="1089"/>
      <c r="J768" s="1089"/>
      <c r="K768" s="1089"/>
      <c r="L768" s="1089"/>
      <c r="M768" s="1089"/>
      <c r="N768" s="1089"/>
      <c r="O768" s="1089"/>
      <c r="P768" s="1089"/>
      <c r="Q768" s="1089"/>
      <c r="R768" s="1089"/>
      <c r="S768" s="1089"/>
      <c r="T768" s="1089"/>
      <c r="U768" s="1089"/>
      <c r="V768" s="1089"/>
      <c r="W768" s="1089"/>
      <c r="X768" s="1089"/>
      <c r="Y768" s="1089"/>
      <c r="Z768" s="1089"/>
    </row>
    <row r="769" spans="1:26" ht="14.25" customHeight="1">
      <c r="A769" s="1089"/>
      <c r="B769" s="1089"/>
      <c r="C769" s="1089"/>
      <c r="D769" s="1089"/>
      <c r="E769" s="1089"/>
      <c r="F769" s="1089"/>
      <c r="G769" s="1089"/>
      <c r="H769" s="1089"/>
      <c r="I769" s="1089"/>
      <c r="J769" s="1089"/>
      <c r="K769" s="1089"/>
      <c r="L769" s="1089"/>
      <c r="M769" s="1089"/>
      <c r="N769" s="1089"/>
      <c r="O769" s="1089"/>
      <c r="P769" s="1089"/>
      <c r="Q769" s="1089"/>
      <c r="R769" s="1089"/>
      <c r="S769" s="1089"/>
      <c r="T769" s="1089"/>
      <c r="U769" s="1089"/>
      <c r="V769" s="1089"/>
      <c r="W769" s="1089"/>
      <c r="X769" s="1089"/>
      <c r="Y769" s="1089"/>
      <c r="Z769" s="1089"/>
    </row>
    <row r="770" spans="1:26" ht="14.25" customHeight="1">
      <c r="A770" s="1089"/>
      <c r="B770" s="1089"/>
      <c r="C770" s="1089"/>
      <c r="D770" s="1089"/>
      <c r="E770" s="1089"/>
      <c r="F770" s="1089"/>
      <c r="G770" s="1089"/>
      <c r="H770" s="1089"/>
      <c r="I770" s="1089"/>
      <c r="J770" s="1089"/>
      <c r="K770" s="1089"/>
      <c r="L770" s="1089"/>
      <c r="M770" s="1089"/>
      <c r="N770" s="1089"/>
      <c r="O770" s="1089"/>
      <c r="P770" s="1089"/>
      <c r="Q770" s="1089"/>
      <c r="R770" s="1089"/>
      <c r="S770" s="1089"/>
      <c r="T770" s="1089"/>
      <c r="U770" s="1089"/>
      <c r="V770" s="1089"/>
      <c r="W770" s="1089"/>
      <c r="X770" s="1089"/>
      <c r="Y770" s="1089"/>
      <c r="Z770" s="1089"/>
    </row>
    <row r="771" spans="1:26" ht="14.25" customHeight="1">
      <c r="A771" s="1089"/>
      <c r="B771" s="1089"/>
      <c r="C771" s="1089"/>
      <c r="D771" s="1089"/>
      <c r="E771" s="1089"/>
      <c r="F771" s="1089"/>
      <c r="G771" s="1089"/>
      <c r="H771" s="1089"/>
      <c r="I771" s="1089"/>
      <c r="J771" s="1089"/>
      <c r="K771" s="1089"/>
      <c r="L771" s="1089"/>
      <c r="M771" s="1089"/>
      <c r="N771" s="1089"/>
      <c r="O771" s="1089"/>
      <c r="P771" s="1089"/>
      <c r="Q771" s="1089"/>
      <c r="R771" s="1089"/>
      <c r="S771" s="1089"/>
      <c r="T771" s="1089"/>
      <c r="U771" s="1089"/>
      <c r="V771" s="1089"/>
      <c r="W771" s="1089"/>
      <c r="X771" s="1089"/>
      <c r="Y771" s="1089"/>
      <c r="Z771" s="1089"/>
    </row>
    <row r="772" spans="1:26" ht="14.25" customHeight="1">
      <c r="A772" s="1089"/>
      <c r="B772" s="1089"/>
      <c r="C772" s="1089"/>
      <c r="D772" s="1089"/>
      <c r="E772" s="1089"/>
      <c r="F772" s="1089"/>
      <c r="G772" s="1089"/>
      <c r="H772" s="1089"/>
      <c r="I772" s="1089"/>
      <c r="J772" s="1089"/>
      <c r="K772" s="1089"/>
      <c r="L772" s="1089"/>
      <c r="M772" s="1089"/>
      <c r="N772" s="1089"/>
      <c r="O772" s="1089"/>
      <c r="P772" s="1089"/>
      <c r="Q772" s="1089"/>
      <c r="R772" s="1089"/>
      <c r="S772" s="1089"/>
      <c r="T772" s="1089"/>
      <c r="U772" s="1089"/>
      <c r="V772" s="1089"/>
      <c r="W772" s="1089"/>
      <c r="X772" s="1089"/>
      <c r="Y772" s="1089"/>
      <c r="Z772" s="1089"/>
    </row>
    <row r="773" spans="1:26" ht="14.25" customHeight="1">
      <c r="A773" s="1089"/>
      <c r="B773" s="1089"/>
      <c r="C773" s="1089"/>
      <c r="D773" s="1089"/>
      <c r="E773" s="1089"/>
      <c r="F773" s="1089"/>
      <c r="G773" s="1089"/>
      <c r="H773" s="1089"/>
      <c r="I773" s="1089"/>
      <c r="J773" s="1089"/>
      <c r="K773" s="1089"/>
      <c r="L773" s="1089"/>
      <c r="M773" s="1089"/>
      <c r="N773" s="1089"/>
      <c r="O773" s="1089"/>
      <c r="P773" s="1089"/>
      <c r="Q773" s="1089"/>
      <c r="R773" s="1089"/>
      <c r="S773" s="1089"/>
      <c r="T773" s="1089"/>
      <c r="U773" s="1089"/>
      <c r="V773" s="1089"/>
      <c r="W773" s="1089"/>
      <c r="X773" s="1089"/>
      <c r="Y773" s="1089"/>
      <c r="Z773" s="1089"/>
    </row>
    <row r="774" spans="1:26" ht="14.25" customHeight="1">
      <c r="A774" s="1089"/>
      <c r="B774" s="1089"/>
      <c r="C774" s="1089"/>
      <c r="D774" s="1089"/>
      <c r="E774" s="1089"/>
      <c r="F774" s="1089"/>
      <c r="G774" s="1089"/>
      <c r="H774" s="1089"/>
      <c r="I774" s="1089"/>
      <c r="J774" s="1089"/>
      <c r="K774" s="1089"/>
      <c r="L774" s="1089"/>
      <c r="M774" s="1089"/>
      <c r="N774" s="1089"/>
      <c r="O774" s="1089"/>
      <c r="P774" s="1089"/>
      <c r="Q774" s="1089"/>
      <c r="R774" s="1089"/>
      <c r="S774" s="1089"/>
      <c r="T774" s="1089"/>
      <c r="U774" s="1089"/>
      <c r="V774" s="1089"/>
      <c r="W774" s="1089"/>
      <c r="X774" s="1089"/>
      <c r="Y774" s="1089"/>
      <c r="Z774" s="1089"/>
    </row>
    <row r="775" spans="1:26" ht="14.25" customHeight="1">
      <c r="A775" s="1089"/>
      <c r="B775" s="1089"/>
      <c r="C775" s="1089"/>
      <c r="D775" s="1089"/>
      <c r="E775" s="1089"/>
      <c r="F775" s="1089"/>
      <c r="G775" s="1089"/>
      <c r="H775" s="1089"/>
      <c r="I775" s="1089"/>
      <c r="J775" s="1089"/>
      <c r="K775" s="1089"/>
      <c r="L775" s="1089"/>
      <c r="M775" s="1089"/>
      <c r="N775" s="1089"/>
      <c r="O775" s="1089"/>
      <c r="P775" s="1089"/>
      <c r="Q775" s="1089"/>
      <c r="R775" s="1089"/>
      <c r="S775" s="1089"/>
      <c r="T775" s="1089"/>
      <c r="U775" s="1089"/>
      <c r="V775" s="1089"/>
      <c r="W775" s="1089"/>
      <c r="X775" s="1089"/>
      <c r="Y775" s="1089"/>
      <c r="Z775" s="1089"/>
    </row>
    <row r="776" spans="1:26" ht="14.25" customHeight="1">
      <c r="A776" s="1089"/>
      <c r="B776" s="1089"/>
      <c r="C776" s="1089"/>
      <c r="D776" s="1089"/>
      <c r="E776" s="1089"/>
      <c r="F776" s="1089"/>
      <c r="G776" s="1089"/>
      <c r="H776" s="1089"/>
      <c r="I776" s="1089"/>
      <c r="J776" s="1089"/>
      <c r="K776" s="1089"/>
      <c r="L776" s="1089"/>
      <c r="M776" s="1089"/>
      <c r="N776" s="1089"/>
      <c r="O776" s="1089"/>
      <c r="P776" s="1089"/>
      <c r="Q776" s="1089"/>
      <c r="R776" s="1089"/>
      <c r="S776" s="1089"/>
      <c r="T776" s="1089"/>
      <c r="U776" s="1089"/>
      <c r="V776" s="1089"/>
      <c r="W776" s="1089"/>
      <c r="X776" s="1089"/>
      <c r="Y776" s="1089"/>
      <c r="Z776" s="1089"/>
    </row>
    <row r="777" spans="1:26" ht="14.25" customHeight="1">
      <c r="A777" s="1089"/>
      <c r="B777" s="1089"/>
      <c r="C777" s="1089"/>
      <c r="D777" s="1089"/>
      <c r="E777" s="1089"/>
      <c r="F777" s="1089"/>
      <c r="G777" s="1089"/>
      <c r="H777" s="1089"/>
      <c r="I777" s="1089"/>
      <c r="J777" s="1089"/>
      <c r="K777" s="1089"/>
      <c r="L777" s="1089"/>
      <c r="M777" s="1089"/>
      <c r="N777" s="1089"/>
      <c r="O777" s="1089"/>
      <c r="P777" s="1089"/>
      <c r="Q777" s="1089"/>
      <c r="R777" s="1089"/>
      <c r="S777" s="1089"/>
      <c r="T777" s="1089"/>
      <c r="U777" s="1089"/>
      <c r="V777" s="1089"/>
      <c r="W777" s="1089"/>
      <c r="X777" s="1089"/>
      <c r="Y777" s="1089"/>
      <c r="Z777" s="1089"/>
    </row>
    <row r="778" spans="1:26" ht="14.25" customHeight="1">
      <c r="A778" s="1089"/>
      <c r="B778" s="1089"/>
      <c r="C778" s="1089"/>
      <c r="D778" s="1089"/>
      <c r="E778" s="1089"/>
      <c r="F778" s="1089"/>
      <c r="G778" s="1089"/>
      <c r="H778" s="1089"/>
      <c r="I778" s="1089"/>
      <c r="J778" s="1089"/>
      <c r="K778" s="1089"/>
      <c r="L778" s="1089"/>
      <c r="M778" s="1089"/>
      <c r="N778" s="1089"/>
      <c r="O778" s="1089"/>
      <c r="P778" s="1089"/>
      <c r="Q778" s="1089"/>
      <c r="R778" s="1089"/>
      <c r="S778" s="1089"/>
      <c r="T778" s="1089"/>
      <c r="U778" s="1089"/>
      <c r="V778" s="1089"/>
      <c r="W778" s="1089"/>
      <c r="X778" s="1089"/>
      <c r="Y778" s="1089"/>
      <c r="Z778" s="1089"/>
    </row>
    <row r="779" spans="1:26" ht="14.25" customHeight="1">
      <c r="A779" s="1089"/>
      <c r="B779" s="1089"/>
      <c r="C779" s="1089"/>
      <c r="D779" s="1089"/>
      <c r="E779" s="1089"/>
      <c r="F779" s="1089"/>
      <c r="G779" s="1089"/>
      <c r="H779" s="1089"/>
      <c r="I779" s="1089"/>
      <c r="J779" s="1089"/>
      <c r="K779" s="1089"/>
      <c r="L779" s="1089"/>
      <c r="M779" s="1089"/>
      <c r="N779" s="1089"/>
      <c r="O779" s="1089"/>
      <c r="P779" s="1089"/>
      <c r="Q779" s="1089"/>
      <c r="R779" s="1089"/>
      <c r="S779" s="1089"/>
      <c r="T779" s="1089"/>
      <c r="U779" s="1089"/>
      <c r="V779" s="1089"/>
      <c r="W779" s="1089"/>
      <c r="X779" s="1089"/>
      <c r="Y779" s="1089"/>
      <c r="Z779" s="1089"/>
    </row>
    <row r="780" spans="1:26" ht="14.25" customHeight="1">
      <c r="A780" s="1089"/>
      <c r="B780" s="1089"/>
      <c r="C780" s="1089"/>
      <c r="D780" s="1089"/>
      <c r="E780" s="1089"/>
      <c r="F780" s="1089"/>
      <c r="G780" s="1089"/>
      <c r="H780" s="1089"/>
      <c r="I780" s="1089"/>
      <c r="J780" s="1089"/>
      <c r="K780" s="1089"/>
      <c r="L780" s="1089"/>
      <c r="M780" s="1089"/>
      <c r="N780" s="1089"/>
      <c r="O780" s="1089"/>
      <c r="P780" s="1089"/>
      <c r="Q780" s="1089"/>
      <c r="R780" s="1089"/>
      <c r="S780" s="1089"/>
      <c r="T780" s="1089"/>
      <c r="U780" s="1089"/>
      <c r="V780" s="1089"/>
      <c r="W780" s="1089"/>
      <c r="X780" s="1089"/>
      <c r="Y780" s="1089"/>
      <c r="Z780" s="1089"/>
    </row>
    <row r="781" spans="1:26" ht="14.25" customHeight="1">
      <c r="A781" s="1089"/>
      <c r="B781" s="1089"/>
      <c r="C781" s="1089"/>
      <c r="D781" s="1089"/>
      <c r="E781" s="1089"/>
      <c r="F781" s="1089"/>
      <c r="G781" s="1089"/>
      <c r="H781" s="1089"/>
      <c r="I781" s="1089"/>
      <c r="J781" s="1089"/>
      <c r="K781" s="1089"/>
      <c r="L781" s="1089"/>
      <c r="M781" s="1089"/>
      <c r="N781" s="1089"/>
      <c r="O781" s="1089"/>
      <c r="P781" s="1089"/>
      <c r="Q781" s="1089"/>
      <c r="R781" s="1089"/>
      <c r="S781" s="1089"/>
      <c r="T781" s="1089"/>
      <c r="U781" s="1089"/>
      <c r="V781" s="1089"/>
      <c r="W781" s="1089"/>
      <c r="X781" s="1089"/>
      <c r="Y781" s="1089"/>
      <c r="Z781" s="1089"/>
    </row>
    <row r="782" spans="1:26" ht="14.25" customHeight="1">
      <c r="A782" s="1089"/>
      <c r="B782" s="1089"/>
      <c r="C782" s="1089"/>
      <c r="D782" s="1089"/>
      <c r="E782" s="1089"/>
      <c r="F782" s="1089"/>
      <c r="G782" s="1089"/>
      <c r="H782" s="1089"/>
      <c r="I782" s="1089"/>
      <c r="J782" s="1089"/>
      <c r="K782" s="1089"/>
      <c r="L782" s="1089"/>
      <c r="M782" s="1089"/>
      <c r="N782" s="1089"/>
      <c r="O782" s="1089"/>
      <c r="P782" s="1089"/>
      <c r="Q782" s="1089"/>
      <c r="R782" s="1089"/>
      <c r="S782" s="1089"/>
      <c r="T782" s="1089"/>
      <c r="U782" s="1089"/>
      <c r="V782" s="1089"/>
      <c r="W782" s="1089"/>
      <c r="X782" s="1089"/>
      <c r="Y782" s="1089"/>
      <c r="Z782" s="1089"/>
    </row>
    <row r="783" spans="1:26" ht="14.25" customHeight="1">
      <c r="A783" s="1089"/>
      <c r="B783" s="1089"/>
      <c r="C783" s="1089"/>
      <c r="D783" s="1089"/>
      <c r="E783" s="1089"/>
      <c r="F783" s="1089"/>
      <c r="G783" s="1089"/>
      <c r="H783" s="1089"/>
      <c r="I783" s="1089"/>
      <c r="J783" s="1089"/>
      <c r="K783" s="1089"/>
      <c r="L783" s="1089"/>
      <c r="M783" s="1089"/>
      <c r="N783" s="1089"/>
      <c r="O783" s="1089"/>
      <c r="P783" s="1089"/>
      <c r="Q783" s="1089"/>
      <c r="R783" s="1089"/>
      <c r="S783" s="1089"/>
      <c r="T783" s="1089"/>
      <c r="U783" s="1089"/>
      <c r="V783" s="1089"/>
      <c r="W783" s="1089"/>
      <c r="X783" s="1089"/>
      <c r="Y783" s="1089"/>
      <c r="Z783" s="1089"/>
    </row>
    <row r="784" spans="1:26" ht="14.25" customHeight="1">
      <c r="A784" s="1089"/>
      <c r="B784" s="1089"/>
      <c r="C784" s="1089"/>
      <c r="D784" s="1089"/>
      <c r="E784" s="1089"/>
      <c r="F784" s="1089"/>
      <c r="G784" s="1089"/>
      <c r="H784" s="1089"/>
      <c r="I784" s="1089"/>
      <c r="J784" s="1089"/>
      <c r="K784" s="1089"/>
      <c r="L784" s="1089"/>
      <c r="M784" s="1089"/>
      <c r="N784" s="1089"/>
      <c r="O784" s="1089"/>
      <c r="P784" s="1089"/>
      <c r="Q784" s="1089"/>
      <c r="R784" s="1089"/>
      <c r="S784" s="1089"/>
      <c r="T784" s="1089"/>
      <c r="U784" s="1089"/>
      <c r="V784" s="1089"/>
      <c r="W784" s="1089"/>
      <c r="X784" s="1089"/>
      <c r="Y784" s="1089"/>
      <c r="Z784" s="1089"/>
    </row>
    <row r="785" spans="1:26" ht="14.25" customHeight="1">
      <c r="A785" s="1089"/>
      <c r="B785" s="1089"/>
      <c r="C785" s="1089"/>
      <c r="D785" s="1089"/>
      <c r="E785" s="1089"/>
      <c r="F785" s="1089"/>
      <c r="G785" s="1089"/>
      <c r="H785" s="1089"/>
      <c r="I785" s="1089"/>
      <c r="J785" s="1089"/>
      <c r="K785" s="1089"/>
      <c r="L785" s="1089"/>
      <c r="M785" s="1089"/>
      <c r="N785" s="1089"/>
      <c r="O785" s="1089"/>
      <c r="P785" s="1089"/>
      <c r="Q785" s="1089"/>
      <c r="R785" s="1089"/>
      <c r="S785" s="1089"/>
      <c r="T785" s="1089"/>
      <c r="U785" s="1089"/>
      <c r="V785" s="1089"/>
      <c r="W785" s="1089"/>
      <c r="X785" s="1089"/>
      <c r="Y785" s="1089"/>
      <c r="Z785" s="1089"/>
    </row>
    <row r="786" spans="1:26" ht="14.25" customHeight="1">
      <c r="A786" s="1089"/>
      <c r="B786" s="1089"/>
      <c r="C786" s="1089"/>
      <c r="D786" s="1089"/>
      <c r="E786" s="1089"/>
      <c r="F786" s="1089"/>
      <c r="G786" s="1089"/>
      <c r="H786" s="1089"/>
      <c r="I786" s="1089"/>
      <c r="J786" s="1089"/>
      <c r="K786" s="1089"/>
      <c r="L786" s="1089"/>
      <c r="M786" s="1089"/>
      <c r="N786" s="1089"/>
      <c r="O786" s="1089"/>
      <c r="P786" s="1089"/>
      <c r="Q786" s="1089"/>
      <c r="R786" s="1089"/>
      <c r="S786" s="1089"/>
      <c r="T786" s="1089"/>
      <c r="U786" s="1089"/>
      <c r="V786" s="1089"/>
      <c r="W786" s="1089"/>
      <c r="X786" s="1089"/>
      <c r="Y786" s="1089"/>
      <c r="Z786" s="1089"/>
    </row>
    <row r="787" spans="1:26" ht="14.25" customHeight="1">
      <c r="A787" s="1089"/>
      <c r="B787" s="1089"/>
      <c r="C787" s="1089"/>
      <c r="D787" s="1089"/>
      <c r="E787" s="1089"/>
      <c r="F787" s="1089"/>
      <c r="G787" s="1089"/>
      <c r="H787" s="1089"/>
      <c r="I787" s="1089"/>
      <c r="J787" s="1089"/>
      <c r="K787" s="1089"/>
      <c r="L787" s="1089"/>
      <c r="M787" s="1089"/>
      <c r="N787" s="1089"/>
      <c r="O787" s="1089"/>
      <c r="P787" s="1089"/>
      <c r="Q787" s="1089"/>
      <c r="R787" s="1089"/>
      <c r="S787" s="1089"/>
      <c r="T787" s="1089"/>
      <c r="U787" s="1089"/>
      <c r="V787" s="1089"/>
      <c r="W787" s="1089"/>
      <c r="X787" s="1089"/>
      <c r="Y787" s="1089"/>
      <c r="Z787" s="1089"/>
    </row>
    <row r="788" spans="1:26" ht="14.25" customHeight="1">
      <c r="A788" s="1089"/>
      <c r="B788" s="1089"/>
      <c r="C788" s="1089"/>
      <c r="D788" s="1089"/>
      <c r="E788" s="1089"/>
      <c r="F788" s="1089"/>
      <c r="G788" s="1089"/>
      <c r="H788" s="1089"/>
      <c r="I788" s="1089"/>
      <c r="J788" s="1089"/>
      <c r="K788" s="1089"/>
      <c r="L788" s="1089"/>
      <c r="M788" s="1089"/>
      <c r="N788" s="1089"/>
      <c r="O788" s="1089"/>
      <c r="P788" s="1089"/>
      <c r="Q788" s="1089"/>
      <c r="R788" s="1089"/>
      <c r="S788" s="1089"/>
      <c r="T788" s="1089"/>
      <c r="U788" s="1089"/>
      <c r="V788" s="1089"/>
      <c r="W788" s="1089"/>
      <c r="X788" s="1089"/>
      <c r="Y788" s="1089"/>
      <c r="Z788" s="1089"/>
    </row>
    <row r="789" spans="1:26" ht="14.25" customHeight="1">
      <c r="A789" s="1089"/>
      <c r="B789" s="1089"/>
      <c r="C789" s="1089"/>
      <c r="D789" s="1089"/>
      <c r="E789" s="1089"/>
      <c r="F789" s="1089"/>
      <c r="G789" s="1089"/>
      <c r="H789" s="1089"/>
      <c r="I789" s="1089"/>
      <c r="J789" s="1089"/>
      <c r="K789" s="1089"/>
      <c r="L789" s="1089"/>
      <c r="M789" s="1089"/>
      <c r="N789" s="1089"/>
      <c r="O789" s="1089"/>
      <c r="P789" s="1089"/>
      <c r="Q789" s="1089"/>
      <c r="R789" s="1089"/>
      <c r="S789" s="1089"/>
      <c r="T789" s="1089"/>
      <c r="U789" s="1089"/>
      <c r="V789" s="1089"/>
      <c r="W789" s="1089"/>
      <c r="X789" s="1089"/>
      <c r="Y789" s="1089"/>
      <c r="Z789" s="1089"/>
    </row>
    <row r="790" spans="1:26" ht="14.25" customHeight="1">
      <c r="A790" s="1089"/>
      <c r="B790" s="1089"/>
      <c r="C790" s="1089"/>
      <c r="D790" s="1089"/>
      <c r="E790" s="1089"/>
      <c r="F790" s="1089"/>
      <c r="G790" s="1089"/>
      <c r="H790" s="1089"/>
      <c r="I790" s="1089"/>
      <c r="J790" s="1089"/>
      <c r="K790" s="1089"/>
      <c r="L790" s="1089"/>
      <c r="M790" s="1089"/>
      <c r="N790" s="1089"/>
      <c r="O790" s="1089"/>
      <c r="P790" s="1089"/>
      <c r="Q790" s="1089"/>
      <c r="R790" s="1089"/>
      <c r="S790" s="1089"/>
      <c r="T790" s="1089"/>
      <c r="U790" s="1089"/>
      <c r="V790" s="1089"/>
      <c r="W790" s="1089"/>
      <c r="X790" s="1089"/>
      <c r="Y790" s="1089"/>
      <c r="Z790" s="1089"/>
    </row>
    <row r="791" spans="1:26" ht="14.25" customHeight="1">
      <c r="A791" s="1089"/>
      <c r="B791" s="1089"/>
      <c r="C791" s="1089"/>
      <c r="D791" s="1089"/>
      <c r="E791" s="1089"/>
      <c r="F791" s="1089"/>
      <c r="G791" s="1089"/>
      <c r="H791" s="1089"/>
      <c r="I791" s="1089"/>
      <c r="J791" s="1089"/>
      <c r="K791" s="1089"/>
      <c r="L791" s="1089"/>
      <c r="M791" s="1089"/>
      <c r="N791" s="1089"/>
      <c r="O791" s="1089"/>
      <c r="P791" s="1089"/>
      <c r="Q791" s="1089"/>
      <c r="R791" s="1089"/>
      <c r="S791" s="1089"/>
      <c r="T791" s="1089"/>
      <c r="U791" s="1089"/>
      <c r="V791" s="1089"/>
      <c r="W791" s="1089"/>
      <c r="X791" s="1089"/>
      <c r="Y791" s="1089"/>
      <c r="Z791" s="1089"/>
    </row>
    <row r="792" spans="1:26" ht="14.25" customHeight="1">
      <c r="A792" s="1089"/>
      <c r="B792" s="1089"/>
      <c r="C792" s="1089"/>
      <c r="D792" s="1089"/>
      <c r="E792" s="1089"/>
      <c r="F792" s="1089"/>
      <c r="G792" s="1089"/>
      <c r="H792" s="1089"/>
      <c r="I792" s="1089"/>
      <c r="J792" s="1089"/>
      <c r="K792" s="1089"/>
      <c r="L792" s="1089"/>
      <c r="M792" s="1089"/>
      <c r="N792" s="1089"/>
      <c r="O792" s="1089"/>
      <c r="P792" s="1089"/>
      <c r="Q792" s="1089"/>
      <c r="R792" s="1089"/>
      <c r="S792" s="1089"/>
      <c r="T792" s="1089"/>
      <c r="U792" s="1089"/>
      <c r="V792" s="1089"/>
      <c r="W792" s="1089"/>
      <c r="X792" s="1089"/>
      <c r="Y792" s="1089"/>
      <c r="Z792" s="1089"/>
    </row>
    <row r="793" spans="1:26" ht="14.25" customHeight="1">
      <c r="A793" s="1089"/>
      <c r="B793" s="1089"/>
      <c r="C793" s="1089"/>
      <c r="D793" s="1089"/>
      <c r="E793" s="1089"/>
      <c r="F793" s="1089"/>
      <c r="G793" s="1089"/>
      <c r="H793" s="1089"/>
      <c r="I793" s="1089"/>
      <c r="J793" s="1089"/>
      <c r="K793" s="1089"/>
      <c r="L793" s="1089"/>
      <c r="M793" s="1089"/>
      <c r="N793" s="1089"/>
      <c r="O793" s="1089"/>
      <c r="P793" s="1089"/>
      <c r="Q793" s="1089"/>
      <c r="R793" s="1089"/>
      <c r="S793" s="1089"/>
      <c r="T793" s="1089"/>
      <c r="U793" s="1089"/>
      <c r="V793" s="1089"/>
      <c r="W793" s="1089"/>
      <c r="X793" s="1089"/>
      <c r="Y793" s="1089"/>
      <c r="Z793" s="1089"/>
    </row>
    <row r="794" spans="1:26" ht="14.25" customHeight="1">
      <c r="A794" s="1089"/>
      <c r="B794" s="1089"/>
      <c r="C794" s="1089"/>
      <c r="D794" s="1089"/>
      <c r="E794" s="1089"/>
      <c r="F794" s="1089"/>
      <c r="G794" s="1089"/>
      <c r="H794" s="1089"/>
      <c r="I794" s="1089"/>
      <c r="J794" s="1089"/>
      <c r="K794" s="1089"/>
      <c r="L794" s="1089"/>
      <c r="M794" s="1089"/>
      <c r="N794" s="1089"/>
      <c r="O794" s="1089"/>
      <c r="P794" s="1089"/>
      <c r="Q794" s="1089"/>
      <c r="R794" s="1089"/>
      <c r="S794" s="1089"/>
      <c r="T794" s="1089"/>
      <c r="U794" s="1089"/>
      <c r="V794" s="1089"/>
      <c r="W794" s="1089"/>
      <c r="X794" s="1089"/>
      <c r="Y794" s="1089"/>
      <c r="Z794" s="1089"/>
    </row>
    <row r="795" spans="1:26" ht="14.25" customHeight="1">
      <c r="A795" s="1089"/>
      <c r="B795" s="1089"/>
      <c r="C795" s="1089"/>
      <c r="D795" s="1089"/>
      <c r="E795" s="1089"/>
      <c r="F795" s="1089"/>
      <c r="G795" s="1089"/>
      <c r="H795" s="1089"/>
      <c r="I795" s="1089"/>
      <c r="J795" s="1089"/>
      <c r="K795" s="1089"/>
      <c r="L795" s="1089"/>
      <c r="M795" s="1089"/>
      <c r="N795" s="1089"/>
      <c r="O795" s="1089"/>
      <c r="P795" s="1089"/>
      <c r="Q795" s="1089"/>
      <c r="R795" s="1089"/>
      <c r="S795" s="1089"/>
      <c r="T795" s="1089"/>
      <c r="U795" s="1089"/>
      <c r="V795" s="1089"/>
      <c r="W795" s="1089"/>
      <c r="X795" s="1089"/>
      <c r="Y795" s="1089"/>
      <c r="Z795" s="1089"/>
    </row>
    <row r="796" spans="1:26" ht="14.25" customHeight="1">
      <c r="A796" s="1089"/>
      <c r="B796" s="1089"/>
      <c r="C796" s="1089"/>
      <c r="D796" s="1089"/>
      <c r="E796" s="1089"/>
      <c r="F796" s="1089"/>
      <c r="G796" s="1089"/>
      <c r="H796" s="1089"/>
      <c r="I796" s="1089"/>
      <c r="J796" s="1089"/>
      <c r="K796" s="1089"/>
      <c r="L796" s="1089"/>
      <c r="M796" s="1089"/>
      <c r="N796" s="1089"/>
      <c r="O796" s="1089"/>
      <c r="P796" s="1089"/>
      <c r="Q796" s="1089"/>
      <c r="R796" s="1089"/>
      <c r="S796" s="1089"/>
      <c r="T796" s="1089"/>
      <c r="U796" s="1089"/>
      <c r="V796" s="1089"/>
      <c r="W796" s="1089"/>
      <c r="X796" s="1089"/>
      <c r="Y796" s="1089"/>
      <c r="Z796" s="1089"/>
    </row>
    <row r="797" spans="1:26" ht="14.25" customHeight="1">
      <c r="A797" s="1089"/>
      <c r="B797" s="1089"/>
      <c r="C797" s="1089"/>
      <c r="D797" s="1089"/>
      <c r="E797" s="1089"/>
      <c r="F797" s="1089"/>
      <c r="G797" s="1089"/>
      <c r="H797" s="1089"/>
      <c r="I797" s="1089"/>
      <c r="J797" s="1089"/>
      <c r="K797" s="1089"/>
      <c r="L797" s="1089"/>
      <c r="M797" s="1089"/>
      <c r="N797" s="1089"/>
      <c r="O797" s="1089"/>
      <c r="P797" s="1089"/>
      <c r="Q797" s="1089"/>
      <c r="R797" s="1089"/>
      <c r="S797" s="1089"/>
      <c r="T797" s="1089"/>
      <c r="U797" s="1089"/>
      <c r="V797" s="1089"/>
      <c r="W797" s="1089"/>
      <c r="X797" s="1089"/>
      <c r="Y797" s="1089"/>
      <c r="Z797" s="1089"/>
    </row>
    <row r="798" spans="1:26" ht="14.25" customHeight="1">
      <c r="A798" s="1089"/>
      <c r="B798" s="1089"/>
      <c r="C798" s="1089"/>
      <c r="D798" s="1089"/>
      <c r="E798" s="1089"/>
      <c r="F798" s="1089"/>
      <c r="G798" s="1089"/>
      <c r="H798" s="1089"/>
      <c r="I798" s="1089"/>
      <c r="J798" s="1089"/>
      <c r="K798" s="1089"/>
      <c r="L798" s="1089"/>
      <c r="M798" s="1089"/>
      <c r="N798" s="1089"/>
      <c r="O798" s="1089"/>
      <c r="P798" s="1089"/>
      <c r="Q798" s="1089"/>
      <c r="R798" s="1089"/>
      <c r="S798" s="1089"/>
      <c r="T798" s="1089"/>
      <c r="U798" s="1089"/>
      <c r="V798" s="1089"/>
      <c r="W798" s="1089"/>
      <c r="X798" s="1089"/>
      <c r="Y798" s="1089"/>
      <c r="Z798" s="1089"/>
    </row>
    <row r="799" spans="1:26" ht="14.25" customHeight="1">
      <c r="A799" s="1089"/>
      <c r="B799" s="1089"/>
      <c r="C799" s="1089"/>
      <c r="D799" s="1089"/>
      <c r="E799" s="1089"/>
      <c r="F799" s="1089"/>
      <c r="G799" s="1089"/>
      <c r="H799" s="1089"/>
      <c r="I799" s="1089"/>
      <c r="J799" s="1089"/>
      <c r="K799" s="1089"/>
      <c r="L799" s="1089"/>
      <c r="M799" s="1089"/>
      <c r="N799" s="1089"/>
      <c r="O799" s="1089"/>
      <c r="P799" s="1089"/>
      <c r="Q799" s="1089"/>
      <c r="R799" s="1089"/>
      <c r="S799" s="1089"/>
      <c r="T799" s="1089"/>
      <c r="U799" s="1089"/>
      <c r="V799" s="1089"/>
      <c r="W799" s="1089"/>
      <c r="X799" s="1089"/>
      <c r="Y799" s="1089"/>
      <c r="Z799" s="1089"/>
    </row>
    <row r="800" spans="1:26" ht="14.25" customHeight="1">
      <c r="A800" s="1089"/>
      <c r="B800" s="1089"/>
      <c r="C800" s="1089"/>
      <c r="D800" s="1089"/>
      <c r="E800" s="1089"/>
      <c r="F800" s="1089"/>
      <c r="G800" s="1089"/>
      <c r="H800" s="1089"/>
      <c r="I800" s="1089"/>
      <c r="J800" s="1089"/>
      <c r="K800" s="1089"/>
      <c r="L800" s="1089"/>
      <c r="M800" s="1089"/>
      <c r="N800" s="1089"/>
      <c r="O800" s="1089"/>
      <c r="P800" s="1089"/>
      <c r="Q800" s="1089"/>
      <c r="R800" s="1089"/>
      <c r="S800" s="1089"/>
      <c r="T800" s="1089"/>
      <c r="U800" s="1089"/>
      <c r="V800" s="1089"/>
      <c r="W800" s="1089"/>
      <c r="X800" s="1089"/>
      <c r="Y800" s="1089"/>
      <c r="Z800" s="1089"/>
    </row>
    <row r="801" spans="1:26" ht="14.25" customHeight="1">
      <c r="A801" s="1089"/>
      <c r="B801" s="1089"/>
      <c r="C801" s="1089"/>
      <c r="D801" s="1089"/>
      <c r="E801" s="1089"/>
      <c r="F801" s="1089"/>
      <c r="G801" s="1089"/>
      <c r="H801" s="1089"/>
      <c r="I801" s="1089"/>
      <c r="J801" s="1089"/>
      <c r="K801" s="1089"/>
      <c r="L801" s="1089"/>
      <c r="M801" s="1089"/>
      <c r="N801" s="1089"/>
      <c r="O801" s="1089"/>
      <c r="P801" s="1089"/>
      <c r="Q801" s="1089"/>
      <c r="R801" s="1089"/>
      <c r="S801" s="1089"/>
      <c r="T801" s="1089"/>
      <c r="U801" s="1089"/>
      <c r="V801" s="1089"/>
      <c r="W801" s="1089"/>
      <c r="X801" s="1089"/>
      <c r="Y801" s="1089"/>
      <c r="Z801" s="1089"/>
    </row>
    <row r="802" spans="1:26" ht="14.25" customHeight="1">
      <c r="A802" s="1089"/>
      <c r="B802" s="1089"/>
      <c r="C802" s="1089"/>
      <c r="D802" s="1089"/>
      <c r="E802" s="1089"/>
      <c r="F802" s="1089"/>
      <c r="G802" s="1089"/>
      <c r="H802" s="1089"/>
      <c r="I802" s="1089"/>
      <c r="J802" s="1089"/>
      <c r="K802" s="1089"/>
      <c r="L802" s="1089"/>
      <c r="M802" s="1089"/>
      <c r="N802" s="1089"/>
      <c r="O802" s="1089"/>
      <c r="P802" s="1089"/>
      <c r="Q802" s="1089"/>
      <c r="R802" s="1089"/>
      <c r="S802" s="1089"/>
      <c r="T802" s="1089"/>
      <c r="U802" s="1089"/>
      <c r="V802" s="1089"/>
      <c r="W802" s="1089"/>
      <c r="X802" s="1089"/>
      <c r="Y802" s="1089"/>
      <c r="Z802" s="1089"/>
    </row>
    <row r="803" spans="1:26" ht="14.25" customHeight="1">
      <c r="A803" s="1089"/>
      <c r="B803" s="1089"/>
      <c r="C803" s="1089"/>
      <c r="D803" s="1089"/>
      <c r="E803" s="1089"/>
      <c r="F803" s="1089"/>
      <c r="G803" s="1089"/>
      <c r="H803" s="1089"/>
      <c r="I803" s="1089"/>
      <c r="J803" s="1089"/>
      <c r="K803" s="1089"/>
      <c r="L803" s="1089"/>
      <c r="M803" s="1089"/>
      <c r="N803" s="1089"/>
      <c r="O803" s="1089"/>
      <c r="P803" s="1089"/>
      <c r="Q803" s="1089"/>
      <c r="R803" s="1089"/>
      <c r="S803" s="1089"/>
      <c r="T803" s="1089"/>
      <c r="U803" s="1089"/>
      <c r="V803" s="1089"/>
      <c r="W803" s="1089"/>
      <c r="X803" s="1089"/>
      <c r="Y803" s="1089"/>
      <c r="Z803" s="1089"/>
    </row>
    <row r="804" spans="1:26" ht="14.25" customHeight="1">
      <c r="A804" s="1089"/>
      <c r="B804" s="1089"/>
      <c r="C804" s="1089"/>
      <c r="D804" s="1089"/>
      <c r="E804" s="1089"/>
      <c r="F804" s="1089"/>
      <c r="G804" s="1089"/>
      <c r="H804" s="1089"/>
      <c r="I804" s="1089"/>
      <c r="J804" s="1089"/>
      <c r="K804" s="1089"/>
      <c r="L804" s="1089"/>
      <c r="M804" s="1089"/>
      <c r="N804" s="1089"/>
      <c r="O804" s="1089"/>
      <c r="P804" s="1089"/>
      <c r="Q804" s="1089"/>
      <c r="R804" s="1089"/>
      <c r="S804" s="1089"/>
      <c r="T804" s="1089"/>
      <c r="U804" s="1089"/>
      <c r="V804" s="1089"/>
      <c r="W804" s="1089"/>
      <c r="X804" s="1089"/>
      <c r="Y804" s="1089"/>
      <c r="Z804" s="1089"/>
    </row>
    <row r="805" spans="1:26" ht="14.25" customHeight="1">
      <c r="A805" s="1089"/>
      <c r="B805" s="1089"/>
      <c r="C805" s="1089"/>
      <c r="D805" s="1089"/>
      <c r="E805" s="1089"/>
      <c r="F805" s="1089"/>
      <c r="G805" s="1089"/>
      <c r="H805" s="1089"/>
      <c r="I805" s="1089"/>
      <c r="J805" s="1089"/>
      <c r="K805" s="1089"/>
      <c r="L805" s="1089"/>
      <c r="M805" s="1089"/>
      <c r="N805" s="1089"/>
      <c r="O805" s="1089"/>
      <c r="P805" s="1089"/>
      <c r="Q805" s="1089"/>
      <c r="R805" s="1089"/>
      <c r="S805" s="1089"/>
      <c r="T805" s="1089"/>
      <c r="U805" s="1089"/>
      <c r="V805" s="1089"/>
      <c r="W805" s="1089"/>
      <c r="X805" s="1089"/>
      <c r="Y805" s="1089"/>
      <c r="Z805" s="1089"/>
    </row>
    <row r="806" spans="1:26" ht="14.25" customHeight="1">
      <c r="A806" s="1089"/>
      <c r="B806" s="1089"/>
      <c r="C806" s="1089"/>
      <c r="D806" s="1089"/>
      <c r="E806" s="1089"/>
      <c r="F806" s="1089"/>
      <c r="G806" s="1089"/>
      <c r="H806" s="1089"/>
      <c r="I806" s="1089"/>
      <c r="J806" s="1089"/>
      <c r="K806" s="1089"/>
      <c r="L806" s="1089"/>
      <c r="M806" s="1089"/>
      <c r="N806" s="1089"/>
      <c r="O806" s="1089"/>
      <c r="P806" s="1089"/>
      <c r="Q806" s="1089"/>
      <c r="R806" s="1089"/>
      <c r="S806" s="1089"/>
      <c r="T806" s="1089"/>
      <c r="U806" s="1089"/>
      <c r="V806" s="1089"/>
      <c r="W806" s="1089"/>
      <c r="X806" s="1089"/>
      <c r="Y806" s="1089"/>
      <c r="Z806" s="1089"/>
    </row>
    <row r="807" spans="1:26" ht="14.25" customHeight="1">
      <c r="A807" s="1089"/>
      <c r="B807" s="1089"/>
      <c r="C807" s="1089"/>
      <c r="D807" s="1089"/>
      <c r="E807" s="1089"/>
      <c r="F807" s="1089"/>
      <c r="G807" s="1089"/>
      <c r="H807" s="1089"/>
      <c r="I807" s="1089"/>
      <c r="J807" s="1089"/>
      <c r="K807" s="1089"/>
      <c r="L807" s="1089"/>
      <c r="M807" s="1089"/>
      <c r="N807" s="1089"/>
      <c r="O807" s="1089"/>
      <c r="P807" s="1089"/>
      <c r="Q807" s="1089"/>
      <c r="R807" s="1089"/>
      <c r="S807" s="1089"/>
      <c r="T807" s="1089"/>
      <c r="U807" s="1089"/>
      <c r="V807" s="1089"/>
      <c r="W807" s="1089"/>
      <c r="X807" s="1089"/>
      <c r="Y807" s="1089"/>
      <c r="Z807" s="1089"/>
    </row>
    <row r="808" spans="1:26" ht="14.25" customHeight="1">
      <c r="A808" s="1089"/>
      <c r="B808" s="1089"/>
      <c r="C808" s="1089"/>
      <c r="D808" s="1089"/>
      <c r="E808" s="1089"/>
      <c r="F808" s="1089"/>
      <c r="G808" s="1089"/>
      <c r="H808" s="1089"/>
      <c r="I808" s="1089"/>
      <c r="J808" s="1089"/>
      <c r="K808" s="1089"/>
      <c r="L808" s="1089"/>
      <c r="M808" s="1089"/>
      <c r="N808" s="1089"/>
      <c r="O808" s="1089"/>
      <c r="P808" s="1089"/>
      <c r="Q808" s="1089"/>
      <c r="R808" s="1089"/>
      <c r="S808" s="1089"/>
      <c r="T808" s="1089"/>
      <c r="U808" s="1089"/>
      <c r="V808" s="1089"/>
      <c r="W808" s="1089"/>
      <c r="X808" s="1089"/>
      <c r="Y808" s="1089"/>
      <c r="Z808" s="1089"/>
    </row>
    <row r="809" spans="1:26" ht="14.25" customHeight="1">
      <c r="A809" s="1089"/>
      <c r="B809" s="1089"/>
      <c r="C809" s="1089"/>
      <c r="D809" s="1089"/>
      <c r="E809" s="1089"/>
      <c r="F809" s="1089"/>
      <c r="G809" s="1089"/>
      <c r="H809" s="1089"/>
      <c r="I809" s="1089"/>
      <c r="J809" s="1089"/>
      <c r="K809" s="1089"/>
      <c r="L809" s="1089"/>
      <c r="M809" s="1089"/>
      <c r="N809" s="1089"/>
      <c r="O809" s="1089"/>
      <c r="P809" s="1089"/>
      <c r="Q809" s="1089"/>
      <c r="R809" s="1089"/>
      <c r="S809" s="1089"/>
      <c r="T809" s="1089"/>
      <c r="U809" s="1089"/>
      <c r="V809" s="1089"/>
      <c r="W809" s="1089"/>
      <c r="X809" s="1089"/>
      <c r="Y809" s="1089"/>
      <c r="Z809" s="1089"/>
    </row>
    <row r="810" spans="1:26" ht="14.25" customHeight="1">
      <c r="A810" s="1089"/>
      <c r="B810" s="1089"/>
      <c r="C810" s="1089"/>
      <c r="D810" s="1089"/>
      <c r="E810" s="1089"/>
      <c r="F810" s="1089"/>
      <c r="G810" s="1089"/>
      <c r="H810" s="1089"/>
      <c r="I810" s="1089"/>
      <c r="J810" s="1089"/>
      <c r="K810" s="1089"/>
      <c r="L810" s="1089"/>
      <c r="M810" s="1089"/>
      <c r="N810" s="1089"/>
      <c r="O810" s="1089"/>
      <c r="P810" s="1089"/>
      <c r="Q810" s="1089"/>
      <c r="R810" s="1089"/>
      <c r="S810" s="1089"/>
      <c r="T810" s="1089"/>
      <c r="U810" s="1089"/>
      <c r="V810" s="1089"/>
      <c r="W810" s="1089"/>
      <c r="X810" s="1089"/>
      <c r="Y810" s="1089"/>
      <c r="Z810" s="1089"/>
    </row>
    <row r="811" spans="1:26" ht="14.25" customHeight="1">
      <c r="A811" s="1089"/>
      <c r="B811" s="1089"/>
      <c r="C811" s="1089"/>
      <c r="D811" s="1089"/>
      <c r="E811" s="1089"/>
      <c r="F811" s="1089"/>
      <c r="G811" s="1089"/>
      <c r="H811" s="1089"/>
      <c r="I811" s="1089"/>
      <c r="J811" s="1089"/>
      <c r="K811" s="1089"/>
      <c r="L811" s="1089"/>
      <c r="M811" s="1089"/>
      <c r="N811" s="1089"/>
      <c r="O811" s="1089"/>
      <c r="P811" s="1089"/>
      <c r="Q811" s="1089"/>
      <c r="R811" s="1089"/>
      <c r="S811" s="1089"/>
      <c r="T811" s="1089"/>
      <c r="U811" s="1089"/>
      <c r="V811" s="1089"/>
      <c r="W811" s="1089"/>
      <c r="X811" s="1089"/>
      <c r="Y811" s="1089"/>
      <c r="Z811" s="1089"/>
    </row>
    <row r="812" spans="1:26" ht="14.25" customHeight="1">
      <c r="A812" s="1089"/>
      <c r="B812" s="1089"/>
      <c r="C812" s="1089"/>
      <c r="D812" s="1089"/>
      <c r="E812" s="1089"/>
      <c r="F812" s="1089"/>
      <c r="G812" s="1089"/>
      <c r="H812" s="1089"/>
      <c r="I812" s="1089"/>
      <c r="J812" s="1089"/>
      <c r="K812" s="1089"/>
      <c r="L812" s="1089"/>
      <c r="M812" s="1089"/>
      <c r="N812" s="1089"/>
      <c r="O812" s="1089"/>
      <c r="P812" s="1089"/>
      <c r="Q812" s="1089"/>
      <c r="R812" s="1089"/>
      <c r="S812" s="1089"/>
      <c r="T812" s="1089"/>
      <c r="U812" s="1089"/>
      <c r="V812" s="1089"/>
      <c r="W812" s="1089"/>
      <c r="X812" s="1089"/>
      <c r="Y812" s="1089"/>
      <c r="Z812" s="1089"/>
    </row>
    <row r="813" spans="1:26" ht="14.25" customHeight="1">
      <c r="A813" s="1089"/>
      <c r="B813" s="1089"/>
      <c r="C813" s="1089"/>
      <c r="D813" s="1089"/>
      <c r="E813" s="1089"/>
      <c r="F813" s="1089"/>
      <c r="G813" s="1089"/>
      <c r="H813" s="1089"/>
      <c r="I813" s="1089"/>
      <c r="J813" s="1089"/>
      <c r="K813" s="1089"/>
      <c r="L813" s="1089"/>
      <c r="M813" s="1089"/>
      <c r="N813" s="1089"/>
      <c r="O813" s="1089"/>
      <c r="P813" s="1089"/>
      <c r="Q813" s="1089"/>
      <c r="R813" s="1089"/>
      <c r="S813" s="1089"/>
      <c r="T813" s="1089"/>
      <c r="U813" s="1089"/>
      <c r="V813" s="1089"/>
      <c r="W813" s="1089"/>
      <c r="X813" s="1089"/>
      <c r="Y813" s="1089"/>
      <c r="Z813" s="1089"/>
    </row>
    <row r="814" spans="1:26" ht="14.25" customHeight="1">
      <c r="A814" s="1089"/>
      <c r="B814" s="1089"/>
      <c r="C814" s="1089"/>
      <c r="D814" s="1089"/>
      <c r="E814" s="1089"/>
      <c r="F814" s="1089"/>
      <c r="G814" s="1089"/>
      <c r="H814" s="1089"/>
      <c r="I814" s="1089"/>
      <c r="J814" s="1089"/>
      <c r="K814" s="1089"/>
      <c r="L814" s="1089"/>
      <c r="M814" s="1089"/>
      <c r="N814" s="1089"/>
      <c r="O814" s="1089"/>
      <c r="P814" s="1089"/>
      <c r="Q814" s="1089"/>
      <c r="R814" s="1089"/>
      <c r="S814" s="1089"/>
      <c r="T814" s="1089"/>
      <c r="U814" s="1089"/>
      <c r="V814" s="1089"/>
      <c r="W814" s="1089"/>
      <c r="X814" s="1089"/>
      <c r="Y814" s="1089"/>
      <c r="Z814" s="1089"/>
    </row>
    <row r="815" spans="1:26" ht="14.25" customHeight="1">
      <c r="A815" s="1089"/>
      <c r="B815" s="1089"/>
      <c r="C815" s="1089"/>
      <c r="D815" s="1089"/>
      <c r="E815" s="1089"/>
      <c r="F815" s="1089"/>
      <c r="G815" s="1089"/>
      <c r="H815" s="1089"/>
      <c r="I815" s="1089"/>
      <c r="J815" s="1089"/>
      <c r="K815" s="1089"/>
      <c r="L815" s="1089"/>
      <c r="M815" s="1089"/>
      <c r="N815" s="1089"/>
      <c r="O815" s="1089"/>
      <c r="P815" s="1089"/>
      <c r="Q815" s="1089"/>
      <c r="R815" s="1089"/>
      <c r="S815" s="1089"/>
      <c r="T815" s="1089"/>
      <c r="U815" s="1089"/>
      <c r="V815" s="1089"/>
      <c r="W815" s="1089"/>
      <c r="X815" s="1089"/>
      <c r="Y815" s="1089"/>
      <c r="Z815" s="1089"/>
    </row>
    <row r="816" spans="1:26" ht="14.25" customHeight="1">
      <c r="A816" s="1089"/>
      <c r="B816" s="1089"/>
      <c r="C816" s="1089"/>
      <c r="D816" s="1089"/>
      <c r="E816" s="1089"/>
      <c r="F816" s="1089"/>
      <c r="G816" s="1089"/>
      <c r="H816" s="1089"/>
      <c r="I816" s="1089"/>
      <c r="J816" s="1089"/>
      <c r="K816" s="1089"/>
      <c r="L816" s="1089"/>
      <c r="M816" s="1089"/>
      <c r="N816" s="1089"/>
      <c r="O816" s="1089"/>
      <c r="P816" s="1089"/>
      <c r="Q816" s="1089"/>
      <c r="R816" s="1089"/>
      <c r="S816" s="1089"/>
      <c r="T816" s="1089"/>
      <c r="U816" s="1089"/>
      <c r="V816" s="1089"/>
      <c r="W816" s="1089"/>
      <c r="X816" s="1089"/>
      <c r="Y816" s="1089"/>
      <c r="Z816" s="1089"/>
    </row>
    <row r="817" spans="1:26" ht="14.25" customHeight="1">
      <c r="A817" s="1089"/>
      <c r="B817" s="1089"/>
      <c r="C817" s="1089"/>
      <c r="D817" s="1089"/>
      <c r="E817" s="1089"/>
      <c r="F817" s="1089"/>
      <c r="G817" s="1089"/>
      <c r="H817" s="1089"/>
      <c r="I817" s="1089"/>
      <c r="J817" s="1089"/>
      <c r="K817" s="1089"/>
      <c r="L817" s="1089"/>
      <c r="M817" s="1089"/>
      <c r="N817" s="1089"/>
      <c r="O817" s="1089"/>
      <c r="P817" s="1089"/>
      <c r="Q817" s="1089"/>
      <c r="R817" s="1089"/>
      <c r="S817" s="1089"/>
      <c r="T817" s="1089"/>
      <c r="U817" s="1089"/>
      <c r="V817" s="1089"/>
      <c r="W817" s="1089"/>
      <c r="X817" s="1089"/>
      <c r="Y817" s="1089"/>
      <c r="Z817" s="1089"/>
    </row>
    <row r="818" spans="1:26" ht="14.25" customHeight="1">
      <c r="A818" s="1089"/>
      <c r="B818" s="1089"/>
      <c r="C818" s="1089"/>
      <c r="D818" s="1089"/>
      <c r="E818" s="1089"/>
      <c r="F818" s="1089"/>
      <c r="G818" s="1089"/>
      <c r="H818" s="1089"/>
      <c r="I818" s="1089"/>
      <c r="J818" s="1089"/>
      <c r="K818" s="1089"/>
      <c r="L818" s="1089"/>
      <c r="M818" s="1089"/>
      <c r="N818" s="1089"/>
      <c r="O818" s="1089"/>
      <c r="P818" s="1089"/>
      <c r="Q818" s="1089"/>
      <c r="R818" s="1089"/>
      <c r="S818" s="1089"/>
      <c r="T818" s="1089"/>
      <c r="U818" s="1089"/>
      <c r="V818" s="1089"/>
      <c r="W818" s="1089"/>
      <c r="X818" s="1089"/>
      <c r="Y818" s="1089"/>
      <c r="Z818" s="1089"/>
    </row>
    <row r="819" spans="1:26" ht="14.25" customHeight="1">
      <c r="A819" s="1089"/>
      <c r="B819" s="1089"/>
      <c r="C819" s="1089"/>
      <c r="D819" s="1089"/>
      <c r="E819" s="1089"/>
      <c r="F819" s="1089"/>
      <c r="G819" s="1089"/>
      <c r="H819" s="1089"/>
      <c r="I819" s="1089"/>
      <c r="J819" s="1089"/>
      <c r="K819" s="1089"/>
      <c r="L819" s="1089"/>
      <c r="M819" s="1089"/>
      <c r="N819" s="1089"/>
      <c r="O819" s="1089"/>
      <c r="P819" s="1089"/>
      <c r="Q819" s="1089"/>
      <c r="R819" s="1089"/>
      <c r="S819" s="1089"/>
      <c r="T819" s="1089"/>
      <c r="U819" s="1089"/>
      <c r="V819" s="1089"/>
      <c r="W819" s="1089"/>
      <c r="X819" s="1089"/>
      <c r="Y819" s="1089"/>
      <c r="Z819" s="1089"/>
    </row>
    <row r="820" spans="1:26" ht="14.25" customHeight="1">
      <c r="A820" s="1089"/>
      <c r="B820" s="1089"/>
      <c r="C820" s="1089"/>
      <c r="D820" s="1089"/>
      <c r="E820" s="1089"/>
      <c r="F820" s="1089"/>
      <c r="G820" s="1089"/>
      <c r="H820" s="1089"/>
      <c r="I820" s="1089"/>
      <c r="J820" s="1089"/>
      <c r="K820" s="1089"/>
      <c r="L820" s="1089"/>
      <c r="M820" s="1089"/>
      <c r="N820" s="1089"/>
      <c r="O820" s="1089"/>
      <c r="P820" s="1089"/>
      <c r="Q820" s="1089"/>
      <c r="R820" s="1089"/>
      <c r="S820" s="1089"/>
      <c r="T820" s="1089"/>
      <c r="U820" s="1089"/>
      <c r="V820" s="1089"/>
      <c r="W820" s="1089"/>
      <c r="X820" s="1089"/>
      <c r="Y820" s="1089"/>
      <c r="Z820" s="1089"/>
    </row>
    <row r="821" spans="1:26" ht="14.25" customHeight="1">
      <c r="A821" s="1089"/>
      <c r="B821" s="1089"/>
      <c r="C821" s="1089"/>
      <c r="D821" s="1089"/>
      <c r="E821" s="1089"/>
      <c r="F821" s="1089"/>
      <c r="G821" s="1089"/>
      <c r="H821" s="1089"/>
      <c r="I821" s="1089"/>
      <c r="J821" s="1089"/>
      <c r="K821" s="1089"/>
      <c r="L821" s="1089"/>
      <c r="M821" s="1089"/>
      <c r="N821" s="1089"/>
      <c r="O821" s="1089"/>
      <c r="P821" s="1089"/>
      <c r="Q821" s="1089"/>
      <c r="R821" s="1089"/>
      <c r="S821" s="1089"/>
      <c r="T821" s="1089"/>
      <c r="U821" s="1089"/>
      <c r="V821" s="1089"/>
      <c r="W821" s="1089"/>
      <c r="X821" s="1089"/>
      <c r="Y821" s="1089"/>
      <c r="Z821" s="1089"/>
    </row>
    <row r="822" spans="1:26" ht="14.25" customHeight="1">
      <c r="A822" s="1089"/>
      <c r="B822" s="1089"/>
      <c r="C822" s="1089"/>
      <c r="D822" s="1089"/>
      <c r="E822" s="1089"/>
      <c r="F822" s="1089"/>
      <c r="G822" s="1089"/>
      <c r="H822" s="1089"/>
      <c r="I822" s="1089"/>
      <c r="J822" s="1089"/>
      <c r="K822" s="1089"/>
      <c r="L822" s="1089"/>
      <c r="M822" s="1089"/>
      <c r="N822" s="1089"/>
      <c r="O822" s="1089"/>
      <c r="P822" s="1089"/>
      <c r="Q822" s="1089"/>
      <c r="R822" s="1089"/>
      <c r="S822" s="1089"/>
      <c r="T822" s="1089"/>
      <c r="U822" s="1089"/>
      <c r="V822" s="1089"/>
      <c r="W822" s="1089"/>
      <c r="X822" s="1089"/>
      <c r="Y822" s="1089"/>
      <c r="Z822" s="1089"/>
    </row>
    <row r="823" spans="1:26" ht="14.25" customHeight="1">
      <c r="A823" s="1089"/>
      <c r="B823" s="1089"/>
      <c r="C823" s="1089"/>
      <c r="D823" s="1089"/>
      <c r="E823" s="1089"/>
      <c r="F823" s="1089"/>
      <c r="G823" s="1089"/>
      <c r="H823" s="1089"/>
      <c r="I823" s="1089"/>
      <c r="J823" s="1089"/>
      <c r="K823" s="1089"/>
      <c r="L823" s="1089"/>
      <c r="M823" s="1089"/>
      <c r="N823" s="1089"/>
      <c r="O823" s="1089"/>
      <c r="P823" s="1089"/>
      <c r="Q823" s="1089"/>
      <c r="R823" s="1089"/>
      <c r="S823" s="1089"/>
      <c r="T823" s="1089"/>
      <c r="U823" s="1089"/>
      <c r="V823" s="1089"/>
      <c r="W823" s="1089"/>
      <c r="X823" s="1089"/>
      <c r="Y823" s="1089"/>
      <c r="Z823" s="1089"/>
    </row>
    <row r="824" spans="1:26" ht="14.25" customHeight="1">
      <c r="A824" s="1089"/>
      <c r="B824" s="1089"/>
      <c r="C824" s="1089"/>
      <c r="D824" s="1089"/>
      <c r="E824" s="1089"/>
      <c r="F824" s="1089"/>
      <c r="G824" s="1089"/>
      <c r="H824" s="1089"/>
      <c r="I824" s="1089"/>
      <c r="J824" s="1089"/>
      <c r="K824" s="1089"/>
      <c r="L824" s="1089"/>
      <c r="M824" s="1089"/>
      <c r="N824" s="1089"/>
      <c r="O824" s="1089"/>
      <c r="P824" s="1089"/>
      <c r="Q824" s="1089"/>
      <c r="R824" s="1089"/>
      <c r="S824" s="1089"/>
      <c r="T824" s="1089"/>
      <c r="U824" s="1089"/>
      <c r="V824" s="1089"/>
      <c r="W824" s="1089"/>
      <c r="X824" s="1089"/>
      <c r="Y824" s="1089"/>
      <c r="Z824" s="1089"/>
    </row>
    <row r="825" spans="1:26" ht="14.25" customHeight="1">
      <c r="A825" s="1089"/>
      <c r="B825" s="1089"/>
      <c r="C825" s="1089"/>
      <c r="D825" s="1089"/>
      <c r="E825" s="1089"/>
      <c r="F825" s="1089"/>
      <c r="G825" s="1089"/>
      <c r="H825" s="1089"/>
      <c r="I825" s="1089"/>
      <c r="J825" s="1089"/>
      <c r="K825" s="1089"/>
      <c r="L825" s="1089"/>
      <c r="M825" s="1089"/>
      <c r="N825" s="1089"/>
      <c r="O825" s="1089"/>
      <c r="P825" s="1089"/>
      <c r="Q825" s="1089"/>
      <c r="R825" s="1089"/>
      <c r="S825" s="1089"/>
      <c r="T825" s="1089"/>
      <c r="U825" s="1089"/>
      <c r="V825" s="1089"/>
      <c r="W825" s="1089"/>
      <c r="X825" s="1089"/>
      <c r="Y825" s="1089"/>
      <c r="Z825" s="1089"/>
    </row>
    <row r="826" spans="1:26" ht="14.25" customHeight="1">
      <c r="A826" s="1089"/>
      <c r="B826" s="1089"/>
      <c r="C826" s="1089"/>
      <c r="D826" s="1089"/>
      <c r="E826" s="1089"/>
      <c r="F826" s="1089"/>
      <c r="G826" s="1089"/>
      <c r="H826" s="1089"/>
      <c r="I826" s="1089"/>
      <c r="J826" s="1089"/>
      <c r="K826" s="1089"/>
      <c r="L826" s="1089"/>
      <c r="M826" s="1089"/>
      <c r="N826" s="1089"/>
      <c r="O826" s="1089"/>
      <c r="P826" s="1089"/>
      <c r="Q826" s="1089"/>
      <c r="R826" s="1089"/>
      <c r="S826" s="1089"/>
      <c r="T826" s="1089"/>
      <c r="U826" s="1089"/>
      <c r="V826" s="1089"/>
      <c r="W826" s="1089"/>
      <c r="X826" s="1089"/>
      <c r="Y826" s="1089"/>
      <c r="Z826" s="1089"/>
    </row>
    <row r="827" spans="1:26" ht="14.25" customHeight="1">
      <c r="A827" s="1089"/>
      <c r="B827" s="1089"/>
      <c r="C827" s="1089"/>
      <c r="D827" s="1089"/>
      <c r="E827" s="1089"/>
      <c r="F827" s="1089"/>
      <c r="G827" s="1089"/>
      <c r="H827" s="1089"/>
      <c r="I827" s="1089"/>
      <c r="J827" s="1089"/>
      <c r="K827" s="1089"/>
      <c r="L827" s="1089"/>
      <c r="M827" s="1089"/>
      <c r="N827" s="1089"/>
      <c r="O827" s="1089"/>
      <c r="P827" s="1089"/>
      <c r="Q827" s="1089"/>
      <c r="R827" s="1089"/>
      <c r="S827" s="1089"/>
      <c r="T827" s="1089"/>
      <c r="U827" s="1089"/>
      <c r="V827" s="1089"/>
      <c r="W827" s="1089"/>
      <c r="X827" s="1089"/>
      <c r="Y827" s="1089"/>
      <c r="Z827" s="1089"/>
    </row>
    <row r="828" spans="1:26" ht="14.25" customHeight="1">
      <c r="A828" s="1089"/>
      <c r="B828" s="1089"/>
      <c r="C828" s="1089"/>
      <c r="D828" s="1089"/>
      <c r="E828" s="1089"/>
      <c r="F828" s="1089"/>
      <c r="G828" s="1089"/>
      <c r="H828" s="1089"/>
      <c r="I828" s="1089"/>
      <c r="J828" s="1089"/>
      <c r="K828" s="1089"/>
      <c r="L828" s="1089"/>
      <c r="M828" s="1089"/>
      <c r="N828" s="1089"/>
      <c r="O828" s="1089"/>
      <c r="P828" s="1089"/>
      <c r="Q828" s="1089"/>
      <c r="R828" s="1089"/>
      <c r="S828" s="1089"/>
      <c r="T828" s="1089"/>
      <c r="U828" s="1089"/>
      <c r="V828" s="1089"/>
      <c r="W828" s="1089"/>
      <c r="X828" s="1089"/>
      <c r="Y828" s="1089"/>
      <c r="Z828" s="1089"/>
    </row>
    <row r="829" spans="1:26" ht="14.25" customHeight="1">
      <c r="A829" s="1089"/>
      <c r="B829" s="1089"/>
      <c r="C829" s="1089"/>
      <c r="D829" s="1089"/>
      <c r="E829" s="1089"/>
      <c r="F829" s="1089"/>
      <c r="G829" s="1089"/>
      <c r="H829" s="1089"/>
      <c r="I829" s="1089"/>
      <c r="J829" s="1089"/>
      <c r="K829" s="1089"/>
      <c r="L829" s="1089"/>
      <c r="M829" s="1089"/>
      <c r="N829" s="1089"/>
      <c r="O829" s="1089"/>
      <c r="P829" s="1089"/>
      <c r="Q829" s="1089"/>
      <c r="R829" s="1089"/>
      <c r="S829" s="1089"/>
      <c r="T829" s="1089"/>
      <c r="U829" s="1089"/>
      <c r="V829" s="1089"/>
      <c r="W829" s="1089"/>
      <c r="X829" s="1089"/>
      <c r="Y829" s="1089"/>
      <c r="Z829" s="1089"/>
    </row>
    <row r="830" spans="1:26" ht="14.25" customHeight="1">
      <c r="A830" s="1089"/>
      <c r="B830" s="1089"/>
      <c r="C830" s="1089"/>
      <c r="D830" s="1089"/>
      <c r="E830" s="1089"/>
      <c r="F830" s="1089"/>
      <c r="G830" s="1089"/>
      <c r="H830" s="1089"/>
      <c r="I830" s="1089"/>
      <c r="J830" s="1089"/>
      <c r="K830" s="1089"/>
      <c r="L830" s="1089"/>
      <c r="M830" s="1089"/>
      <c r="N830" s="1089"/>
      <c r="O830" s="1089"/>
      <c r="P830" s="1089"/>
      <c r="Q830" s="1089"/>
      <c r="R830" s="1089"/>
      <c r="S830" s="1089"/>
      <c r="T830" s="1089"/>
      <c r="U830" s="1089"/>
      <c r="V830" s="1089"/>
      <c r="W830" s="1089"/>
      <c r="X830" s="1089"/>
      <c r="Y830" s="1089"/>
      <c r="Z830" s="1089"/>
    </row>
    <row r="831" spans="1:26" ht="14.25" customHeight="1">
      <c r="A831" s="1089"/>
      <c r="B831" s="1089"/>
      <c r="C831" s="1089"/>
      <c r="D831" s="1089"/>
      <c r="E831" s="1089"/>
      <c r="F831" s="1089"/>
      <c r="G831" s="1089"/>
      <c r="H831" s="1089"/>
      <c r="I831" s="1089"/>
      <c r="J831" s="1089"/>
      <c r="K831" s="1089"/>
      <c r="L831" s="1089"/>
      <c r="M831" s="1089"/>
      <c r="N831" s="1089"/>
      <c r="O831" s="1089"/>
      <c r="P831" s="1089"/>
      <c r="Q831" s="1089"/>
      <c r="R831" s="1089"/>
      <c r="S831" s="1089"/>
      <c r="T831" s="1089"/>
      <c r="U831" s="1089"/>
      <c r="V831" s="1089"/>
      <c r="W831" s="1089"/>
      <c r="X831" s="1089"/>
      <c r="Y831" s="1089"/>
      <c r="Z831" s="1089"/>
    </row>
    <row r="832" spans="1:26" ht="14.25" customHeight="1">
      <c r="A832" s="1089"/>
      <c r="B832" s="1089"/>
      <c r="C832" s="1089"/>
      <c r="D832" s="1089"/>
      <c r="E832" s="1089"/>
      <c r="F832" s="1089"/>
      <c r="G832" s="1089"/>
      <c r="H832" s="1089"/>
      <c r="I832" s="1089"/>
      <c r="J832" s="1089"/>
      <c r="K832" s="1089"/>
      <c r="L832" s="1089"/>
      <c r="M832" s="1089"/>
      <c r="N832" s="1089"/>
      <c r="O832" s="1089"/>
      <c r="P832" s="1089"/>
      <c r="Q832" s="1089"/>
      <c r="R832" s="1089"/>
      <c r="S832" s="1089"/>
      <c r="T832" s="1089"/>
      <c r="U832" s="1089"/>
      <c r="V832" s="1089"/>
      <c r="W832" s="1089"/>
      <c r="X832" s="1089"/>
      <c r="Y832" s="1089"/>
      <c r="Z832" s="1089"/>
    </row>
    <row r="833" spans="1:26" ht="14.25" customHeight="1">
      <c r="A833" s="1089"/>
      <c r="B833" s="1089"/>
      <c r="C833" s="1089"/>
      <c r="D833" s="1089"/>
      <c r="E833" s="1089"/>
      <c r="F833" s="1089"/>
      <c r="G833" s="1089"/>
      <c r="H833" s="1089"/>
      <c r="I833" s="1089"/>
      <c r="J833" s="1089"/>
      <c r="K833" s="1089"/>
      <c r="L833" s="1089"/>
      <c r="M833" s="1089"/>
      <c r="N833" s="1089"/>
      <c r="O833" s="1089"/>
      <c r="P833" s="1089"/>
      <c r="Q833" s="1089"/>
      <c r="R833" s="1089"/>
      <c r="S833" s="1089"/>
      <c r="T833" s="1089"/>
      <c r="U833" s="1089"/>
      <c r="V833" s="1089"/>
      <c r="W833" s="1089"/>
      <c r="X833" s="1089"/>
      <c r="Y833" s="1089"/>
      <c r="Z833" s="1089"/>
    </row>
    <row r="834" spans="1:26" ht="14.25" customHeight="1">
      <c r="A834" s="1089"/>
      <c r="B834" s="1089"/>
      <c r="C834" s="1089"/>
      <c r="D834" s="1089"/>
      <c r="E834" s="1089"/>
      <c r="F834" s="1089"/>
      <c r="G834" s="1089"/>
      <c r="H834" s="1089"/>
      <c r="I834" s="1089"/>
      <c r="J834" s="1089"/>
      <c r="K834" s="1089"/>
      <c r="L834" s="1089"/>
      <c r="M834" s="1089"/>
      <c r="N834" s="1089"/>
      <c r="O834" s="1089"/>
      <c r="P834" s="1089"/>
      <c r="Q834" s="1089"/>
      <c r="R834" s="1089"/>
      <c r="S834" s="1089"/>
      <c r="T834" s="1089"/>
      <c r="U834" s="1089"/>
      <c r="V834" s="1089"/>
      <c r="W834" s="1089"/>
      <c r="X834" s="1089"/>
      <c r="Y834" s="1089"/>
      <c r="Z834" s="1089"/>
    </row>
    <row r="835" spans="1:26" ht="14.25" customHeight="1">
      <c r="A835" s="1089"/>
      <c r="B835" s="1089"/>
      <c r="C835" s="1089"/>
      <c r="D835" s="1089"/>
      <c r="E835" s="1089"/>
      <c r="F835" s="1089"/>
      <c r="G835" s="1089"/>
      <c r="H835" s="1089"/>
      <c r="I835" s="1089"/>
      <c r="J835" s="1089"/>
      <c r="K835" s="1089"/>
      <c r="L835" s="1089"/>
      <c r="M835" s="1089"/>
      <c r="N835" s="1089"/>
      <c r="O835" s="1089"/>
      <c r="P835" s="1089"/>
      <c r="Q835" s="1089"/>
      <c r="R835" s="1089"/>
      <c r="S835" s="1089"/>
      <c r="T835" s="1089"/>
      <c r="U835" s="1089"/>
      <c r="V835" s="1089"/>
      <c r="W835" s="1089"/>
      <c r="X835" s="1089"/>
      <c r="Y835" s="1089"/>
      <c r="Z835" s="1089"/>
    </row>
    <row r="836" spans="1:26" ht="14.25" customHeight="1">
      <c r="A836" s="1089"/>
      <c r="B836" s="1089"/>
      <c r="C836" s="1089"/>
      <c r="D836" s="1089"/>
      <c r="E836" s="1089"/>
      <c r="F836" s="1089"/>
      <c r="G836" s="1089"/>
      <c r="H836" s="1089"/>
      <c r="I836" s="1089"/>
      <c r="J836" s="1089"/>
      <c r="K836" s="1089"/>
      <c r="L836" s="1089"/>
      <c r="M836" s="1089"/>
      <c r="N836" s="1089"/>
      <c r="O836" s="1089"/>
      <c r="P836" s="1089"/>
      <c r="Q836" s="1089"/>
      <c r="R836" s="1089"/>
      <c r="S836" s="1089"/>
      <c r="T836" s="1089"/>
      <c r="U836" s="1089"/>
      <c r="V836" s="1089"/>
      <c r="W836" s="1089"/>
      <c r="X836" s="1089"/>
      <c r="Y836" s="1089"/>
      <c r="Z836" s="1089"/>
    </row>
    <row r="837" spans="1:26" ht="14.25" customHeight="1">
      <c r="A837" s="1089"/>
      <c r="B837" s="1089"/>
      <c r="C837" s="1089"/>
      <c r="D837" s="1089"/>
      <c r="E837" s="1089"/>
      <c r="F837" s="1089"/>
      <c r="G837" s="1089"/>
      <c r="H837" s="1089"/>
      <c r="I837" s="1089"/>
      <c r="J837" s="1089"/>
      <c r="K837" s="1089"/>
      <c r="L837" s="1089"/>
      <c r="M837" s="1089"/>
      <c r="N837" s="1089"/>
      <c r="O837" s="1089"/>
      <c r="P837" s="1089"/>
      <c r="Q837" s="1089"/>
      <c r="R837" s="1089"/>
      <c r="S837" s="1089"/>
      <c r="T837" s="1089"/>
      <c r="U837" s="1089"/>
      <c r="V837" s="1089"/>
      <c r="W837" s="1089"/>
      <c r="X837" s="1089"/>
      <c r="Y837" s="1089"/>
      <c r="Z837" s="1089"/>
    </row>
    <row r="838" spans="1:26" ht="14.25" customHeight="1">
      <c r="A838" s="1089"/>
      <c r="B838" s="1089"/>
      <c r="C838" s="1089"/>
      <c r="D838" s="1089"/>
      <c r="E838" s="1089"/>
      <c r="F838" s="1089"/>
      <c r="G838" s="1089"/>
      <c r="H838" s="1089"/>
      <c r="I838" s="1089"/>
      <c r="J838" s="1089"/>
      <c r="K838" s="1089"/>
      <c r="L838" s="1089"/>
      <c r="M838" s="1089"/>
      <c r="N838" s="1089"/>
      <c r="O838" s="1089"/>
      <c r="P838" s="1089"/>
      <c r="Q838" s="1089"/>
      <c r="R838" s="1089"/>
      <c r="S838" s="1089"/>
      <c r="T838" s="1089"/>
      <c r="U838" s="1089"/>
      <c r="V838" s="1089"/>
      <c r="W838" s="1089"/>
      <c r="X838" s="1089"/>
      <c r="Y838" s="1089"/>
      <c r="Z838" s="1089"/>
    </row>
    <row r="839" spans="1:26" ht="14.25" customHeight="1">
      <c r="A839" s="1089"/>
      <c r="B839" s="1089"/>
      <c r="C839" s="1089"/>
      <c r="D839" s="1089"/>
      <c r="E839" s="1089"/>
      <c r="F839" s="1089"/>
      <c r="G839" s="1089"/>
      <c r="H839" s="1089"/>
      <c r="I839" s="1089"/>
      <c r="J839" s="1089"/>
      <c r="K839" s="1089"/>
      <c r="L839" s="1089"/>
      <c r="M839" s="1089"/>
      <c r="N839" s="1089"/>
      <c r="O839" s="1089"/>
      <c r="P839" s="1089"/>
      <c r="Q839" s="1089"/>
      <c r="R839" s="1089"/>
      <c r="S839" s="1089"/>
      <c r="T839" s="1089"/>
      <c r="U839" s="1089"/>
      <c r="V839" s="1089"/>
      <c r="W839" s="1089"/>
      <c r="X839" s="1089"/>
      <c r="Y839" s="1089"/>
      <c r="Z839" s="1089"/>
    </row>
    <row r="840" spans="1:26" ht="14.25" customHeight="1">
      <c r="A840" s="1089"/>
      <c r="B840" s="1089"/>
      <c r="C840" s="1089"/>
      <c r="D840" s="1089"/>
      <c r="E840" s="1089"/>
      <c r="F840" s="1089"/>
      <c r="G840" s="1089"/>
      <c r="H840" s="1089"/>
      <c r="I840" s="1089"/>
      <c r="J840" s="1089"/>
      <c r="K840" s="1089"/>
      <c r="L840" s="1089"/>
      <c r="M840" s="1089"/>
      <c r="N840" s="1089"/>
      <c r="O840" s="1089"/>
      <c r="P840" s="1089"/>
      <c r="Q840" s="1089"/>
      <c r="R840" s="1089"/>
      <c r="S840" s="1089"/>
      <c r="T840" s="1089"/>
      <c r="U840" s="1089"/>
      <c r="V840" s="1089"/>
      <c r="W840" s="1089"/>
      <c r="X840" s="1089"/>
      <c r="Y840" s="1089"/>
      <c r="Z840" s="1089"/>
    </row>
    <row r="841" spans="1:26" ht="14.25" customHeight="1">
      <c r="A841" s="1089"/>
      <c r="B841" s="1089"/>
      <c r="C841" s="1089"/>
      <c r="D841" s="1089"/>
      <c r="E841" s="1089"/>
      <c r="F841" s="1089"/>
      <c r="G841" s="1089"/>
      <c r="H841" s="1089"/>
      <c r="I841" s="1089"/>
      <c r="J841" s="1089"/>
      <c r="K841" s="1089"/>
      <c r="L841" s="1089"/>
      <c r="M841" s="1089"/>
      <c r="N841" s="1089"/>
      <c r="O841" s="1089"/>
      <c r="P841" s="1089"/>
      <c r="Q841" s="1089"/>
      <c r="R841" s="1089"/>
      <c r="S841" s="1089"/>
      <c r="T841" s="1089"/>
      <c r="U841" s="1089"/>
      <c r="V841" s="1089"/>
      <c r="W841" s="1089"/>
      <c r="X841" s="1089"/>
      <c r="Y841" s="1089"/>
      <c r="Z841" s="1089"/>
    </row>
    <row r="842" spans="1:26" ht="14.25" customHeight="1">
      <c r="A842" s="1089"/>
      <c r="B842" s="1089"/>
      <c r="C842" s="1089"/>
      <c r="D842" s="1089"/>
      <c r="E842" s="1089"/>
      <c r="F842" s="1089"/>
      <c r="G842" s="1089"/>
      <c r="H842" s="1089"/>
      <c r="I842" s="1089"/>
      <c r="J842" s="1089"/>
      <c r="K842" s="1089"/>
      <c r="L842" s="1089"/>
      <c r="M842" s="1089"/>
      <c r="N842" s="1089"/>
      <c r="O842" s="1089"/>
      <c r="P842" s="1089"/>
      <c r="Q842" s="1089"/>
      <c r="R842" s="1089"/>
      <c r="S842" s="1089"/>
      <c r="T842" s="1089"/>
      <c r="U842" s="1089"/>
      <c r="V842" s="1089"/>
      <c r="W842" s="1089"/>
      <c r="X842" s="1089"/>
      <c r="Y842" s="1089"/>
      <c r="Z842" s="1089"/>
    </row>
    <row r="843" spans="1:26" ht="14.25" customHeight="1">
      <c r="A843" s="1089"/>
      <c r="B843" s="1089"/>
      <c r="C843" s="1089"/>
      <c r="D843" s="1089"/>
      <c r="E843" s="1089"/>
      <c r="F843" s="1089"/>
      <c r="G843" s="1089"/>
      <c r="H843" s="1089"/>
      <c r="I843" s="1089"/>
      <c r="J843" s="1089"/>
      <c r="K843" s="1089"/>
      <c r="L843" s="1089"/>
      <c r="M843" s="1089"/>
      <c r="N843" s="1089"/>
      <c r="O843" s="1089"/>
      <c r="P843" s="1089"/>
      <c r="Q843" s="1089"/>
      <c r="R843" s="1089"/>
      <c r="S843" s="1089"/>
      <c r="T843" s="1089"/>
      <c r="U843" s="1089"/>
      <c r="V843" s="1089"/>
      <c r="W843" s="1089"/>
      <c r="X843" s="1089"/>
      <c r="Y843" s="1089"/>
      <c r="Z843" s="1089"/>
    </row>
    <row r="844" spans="1:26" ht="14.25" customHeight="1">
      <c r="A844" s="1089"/>
      <c r="B844" s="1089"/>
      <c r="C844" s="1089"/>
      <c r="D844" s="1089"/>
      <c r="E844" s="1089"/>
      <c r="F844" s="1089"/>
      <c r="G844" s="1089"/>
      <c r="H844" s="1089"/>
      <c r="I844" s="1089"/>
      <c r="J844" s="1089"/>
      <c r="K844" s="1089"/>
      <c r="L844" s="1089"/>
      <c r="M844" s="1089"/>
      <c r="N844" s="1089"/>
      <c r="O844" s="1089"/>
      <c r="P844" s="1089"/>
      <c r="Q844" s="1089"/>
      <c r="R844" s="1089"/>
      <c r="S844" s="1089"/>
      <c r="T844" s="1089"/>
      <c r="U844" s="1089"/>
      <c r="V844" s="1089"/>
      <c r="W844" s="1089"/>
      <c r="X844" s="1089"/>
      <c r="Y844" s="1089"/>
      <c r="Z844" s="1089"/>
    </row>
    <row r="845" spans="1:26" ht="14.25" customHeight="1">
      <c r="A845" s="1089"/>
      <c r="B845" s="1089"/>
      <c r="C845" s="1089"/>
      <c r="D845" s="1089"/>
      <c r="E845" s="1089"/>
      <c r="F845" s="1089"/>
      <c r="G845" s="1089"/>
      <c r="H845" s="1089"/>
      <c r="I845" s="1089"/>
      <c r="J845" s="1089"/>
      <c r="K845" s="1089"/>
      <c r="L845" s="1089"/>
      <c r="M845" s="1089"/>
      <c r="N845" s="1089"/>
      <c r="O845" s="1089"/>
      <c r="P845" s="1089"/>
      <c r="Q845" s="1089"/>
      <c r="R845" s="1089"/>
      <c r="S845" s="1089"/>
      <c r="T845" s="1089"/>
      <c r="U845" s="1089"/>
      <c r="V845" s="1089"/>
      <c r="W845" s="1089"/>
      <c r="X845" s="1089"/>
      <c r="Y845" s="1089"/>
      <c r="Z845" s="1089"/>
    </row>
    <row r="846" spans="1:26" ht="14.25" customHeight="1">
      <c r="A846" s="1089"/>
      <c r="B846" s="1089"/>
      <c r="C846" s="1089"/>
      <c r="D846" s="1089"/>
      <c r="E846" s="1089"/>
      <c r="F846" s="1089"/>
      <c r="G846" s="1089"/>
      <c r="H846" s="1089"/>
      <c r="I846" s="1089"/>
      <c r="J846" s="1089"/>
      <c r="K846" s="1089"/>
      <c r="L846" s="1089"/>
      <c r="M846" s="1089"/>
      <c r="N846" s="1089"/>
      <c r="O846" s="1089"/>
      <c r="P846" s="1089"/>
      <c r="Q846" s="1089"/>
      <c r="R846" s="1089"/>
      <c r="S846" s="1089"/>
      <c r="T846" s="1089"/>
      <c r="U846" s="1089"/>
      <c r="V846" s="1089"/>
      <c r="W846" s="1089"/>
      <c r="X846" s="1089"/>
      <c r="Y846" s="1089"/>
      <c r="Z846" s="1089"/>
    </row>
    <row r="847" spans="1:26" ht="14.25" customHeight="1">
      <c r="A847" s="1089"/>
      <c r="B847" s="1089"/>
      <c r="C847" s="1089"/>
      <c r="D847" s="1089"/>
      <c r="E847" s="1089"/>
      <c r="F847" s="1089"/>
      <c r="G847" s="1089"/>
      <c r="H847" s="1089"/>
      <c r="I847" s="1089"/>
      <c r="J847" s="1089"/>
      <c r="K847" s="1089"/>
      <c r="L847" s="1089"/>
      <c r="M847" s="1089"/>
      <c r="N847" s="1089"/>
      <c r="O847" s="1089"/>
      <c r="P847" s="1089"/>
      <c r="Q847" s="1089"/>
      <c r="R847" s="1089"/>
      <c r="S847" s="1089"/>
      <c r="T847" s="1089"/>
      <c r="U847" s="1089"/>
      <c r="V847" s="1089"/>
      <c r="W847" s="1089"/>
      <c r="X847" s="1089"/>
      <c r="Y847" s="1089"/>
      <c r="Z847" s="1089"/>
    </row>
    <row r="848" spans="1:26" ht="14.25" customHeight="1">
      <c r="A848" s="1089"/>
      <c r="B848" s="1089"/>
      <c r="C848" s="1089"/>
      <c r="D848" s="1089"/>
      <c r="E848" s="1089"/>
      <c r="F848" s="1089"/>
      <c r="G848" s="1089"/>
      <c r="H848" s="1089"/>
      <c r="I848" s="1089"/>
      <c r="J848" s="1089"/>
      <c r="K848" s="1089"/>
      <c r="L848" s="1089"/>
      <c r="M848" s="1089"/>
      <c r="N848" s="1089"/>
      <c r="O848" s="1089"/>
      <c r="P848" s="1089"/>
      <c r="Q848" s="1089"/>
      <c r="R848" s="1089"/>
      <c r="S848" s="1089"/>
      <c r="T848" s="1089"/>
      <c r="U848" s="1089"/>
      <c r="V848" s="1089"/>
      <c r="W848" s="1089"/>
      <c r="X848" s="1089"/>
      <c r="Y848" s="1089"/>
      <c r="Z848" s="1089"/>
    </row>
    <row r="849" spans="1:26" ht="14.25" customHeight="1">
      <c r="A849" s="1089"/>
      <c r="B849" s="1089"/>
      <c r="C849" s="1089"/>
      <c r="D849" s="1089"/>
      <c r="E849" s="1089"/>
      <c r="F849" s="1089"/>
      <c r="G849" s="1089"/>
      <c r="H849" s="1089"/>
      <c r="I849" s="1089"/>
      <c r="J849" s="1089"/>
      <c r="K849" s="1089"/>
      <c r="L849" s="1089"/>
      <c r="M849" s="1089"/>
      <c r="N849" s="1089"/>
      <c r="O849" s="1089"/>
      <c r="P849" s="1089"/>
      <c r="Q849" s="1089"/>
      <c r="R849" s="1089"/>
      <c r="S849" s="1089"/>
      <c r="T849" s="1089"/>
      <c r="U849" s="1089"/>
      <c r="V849" s="1089"/>
      <c r="W849" s="1089"/>
      <c r="X849" s="1089"/>
      <c r="Y849" s="1089"/>
      <c r="Z849" s="1089"/>
    </row>
    <row r="850" spans="1:26" ht="14.25" customHeight="1">
      <c r="A850" s="1089"/>
      <c r="B850" s="1089"/>
      <c r="C850" s="1089"/>
      <c r="D850" s="1089"/>
      <c r="E850" s="1089"/>
      <c r="F850" s="1089"/>
      <c r="G850" s="1089"/>
      <c r="H850" s="1089"/>
      <c r="I850" s="1089"/>
      <c r="J850" s="1089"/>
      <c r="K850" s="1089"/>
      <c r="L850" s="1089"/>
      <c r="M850" s="1089"/>
      <c r="N850" s="1089"/>
      <c r="O850" s="1089"/>
      <c r="P850" s="1089"/>
      <c r="Q850" s="1089"/>
      <c r="R850" s="1089"/>
      <c r="S850" s="1089"/>
      <c r="T850" s="1089"/>
      <c r="U850" s="1089"/>
      <c r="V850" s="1089"/>
      <c r="W850" s="1089"/>
      <c r="X850" s="1089"/>
      <c r="Y850" s="1089"/>
      <c r="Z850" s="1089"/>
    </row>
    <row r="851" spans="1:26" ht="14.25" customHeight="1">
      <c r="A851" s="1089"/>
      <c r="B851" s="1089"/>
      <c r="C851" s="1089"/>
      <c r="D851" s="1089"/>
      <c r="E851" s="1089"/>
      <c r="F851" s="1089"/>
      <c r="G851" s="1089"/>
      <c r="H851" s="1089"/>
      <c r="I851" s="1089"/>
      <c r="J851" s="1089"/>
      <c r="K851" s="1089"/>
      <c r="L851" s="1089"/>
      <c r="M851" s="1089"/>
      <c r="N851" s="1089"/>
      <c r="O851" s="1089"/>
      <c r="P851" s="1089"/>
      <c r="Q851" s="1089"/>
      <c r="R851" s="1089"/>
      <c r="S851" s="1089"/>
      <c r="T851" s="1089"/>
      <c r="U851" s="1089"/>
      <c r="V851" s="1089"/>
      <c r="W851" s="1089"/>
      <c r="X851" s="1089"/>
      <c r="Y851" s="1089"/>
      <c r="Z851" s="1089"/>
    </row>
    <row r="852" spans="1:26" ht="14.25" customHeight="1">
      <c r="A852" s="1089"/>
      <c r="B852" s="1089"/>
      <c r="C852" s="1089"/>
      <c r="D852" s="1089"/>
      <c r="E852" s="1089"/>
      <c r="F852" s="1089"/>
      <c r="G852" s="1089"/>
      <c r="H852" s="1089"/>
      <c r="I852" s="1089"/>
      <c r="J852" s="1089"/>
      <c r="K852" s="1089"/>
      <c r="L852" s="1089"/>
      <c r="M852" s="1089"/>
      <c r="N852" s="1089"/>
      <c r="O852" s="1089"/>
      <c r="P852" s="1089"/>
      <c r="Q852" s="1089"/>
      <c r="R852" s="1089"/>
      <c r="S852" s="1089"/>
      <c r="T852" s="1089"/>
      <c r="U852" s="1089"/>
      <c r="V852" s="1089"/>
      <c r="W852" s="1089"/>
      <c r="X852" s="1089"/>
      <c r="Y852" s="1089"/>
      <c r="Z852" s="1089"/>
    </row>
    <row r="853" spans="1:26" ht="14.25" customHeight="1">
      <c r="A853" s="1089"/>
      <c r="B853" s="1089"/>
      <c r="C853" s="1089"/>
      <c r="D853" s="1089"/>
      <c r="E853" s="1089"/>
      <c r="F853" s="1089"/>
      <c r="G853" s="1089"/>
      <c r="H853" s="1089"/>
      <c r="I853" s="1089"/>
      <c r="J853" s="1089"/>
      <c r="K853" s="1089"/>
      <c r="L853" s="1089"/>
      <c r="M853" s="1089"/>
      <c r="N853" s="1089"/>
      <c r="O853" s="1089"/>
      <c r="P853" s="1089"/>
      <c r="Q853" s="1089"/>
      <c r="R853" s="1089"/>
      <c r="S853" s="1089"/>
      <c r="T853" s="1089"/>
      <c r="U853" s="1089"/>
      <c r="V853" s="1089"/>
      <c r="W853" s="1089"/>
      <c r="X853" s="1089"/>
      <c r="Y853" s="1089"/>
      <c r="Z853" s="1089"/>
    </row>
    <row r="854" spans="1:26" ht="14.25" customHeight="1">
      <c r="A854" s="1089"/>
      <c r="B854" s="1089"/>
      <c r="C854" s="1089"/>
      <c r="D854" s="1089"/>
      <c r="E854" s="1089"/>
      <c r="F854" s="1089"/>
      <c r="G854" s="1089"/>
      <c r="H854" s="1089"/>
      <c r="I854" s="1089"/>
      <c r="J854" s="1089"/>
      <c r="K854" s="1089"/>
      <c r="L854" s="1089"/>
      <c r="M854" s="1089"/>
      <c r="N854" s="1089"/>
      <c r="O854" s="1089"/>
      <c r="P854" s="1089"/>
      <c r="Q854" s="1089"/>
      <c r="R854" s="1089"/>
      <c r="S854" s="1089"/>
      <c r="T854" s="1089"/>
      <c r="U854" s="1089"/>
      <c r="V854" s="1089"/>
      <c r="W854" s="1089"/>
      <c r="X854" s="1089"/>
      <c r="Y854" s="1089"/>
      <c r="Z854" s="1089"/>
    </row>
    <row r="855" spans="1:26" ht="14.25" customHeight="1">
      <c r="A855" s="1089"/>
      <c r="B855" s="1089"/>
      <c r="C855" s="1089"/>
      <c r="D855" s="1089"/>
      <c r="E855" s="1089"/>
      <c r="F855" s="1089"/>
      <c r="G855" s="1089"/>
      <c r="H855" s="1089"/>
      <c r="I855" s="1089"/>
      <c r="J855" s="1089"/>
      <c r="K855" s="1089"/>
      <c r="L855" s="1089"/>
      <c r="M855" s="1089"/>
      <c r="N855" s="1089"/>
      <c r="O855" s="1089"/>
      <c r="P855" s="1089"/>
      <c r="Q855" s="1089"/>
      <c r="R855" s="1089"/>
      <c r="S855" s="1089"/>
      <c r="T855" s="1089"/>
      <c r="U855" s="1089"/>
      <c r="V855" s="1089"/>
      <c r="W855" s="1089"/>
      <c r="X855" s="1089"/>
      <c r="Y855" s="1089"/>
      <c r="Z855" s="1089"/>
    </row>
    <row r="856" spans="1:26" ht="14.25" customHeight="1">
      <c r="A856" s="1089"/>
      <c r="B856" s="1089"/>
      <c r="C856" s="1089"/>
      <c r="D856" s="1089"/>
      <c r="E856" s="1089"/>
      <c r="F856" s="1089"/>
      <c r="G856" s="1089"/>
      <c r="H856" s="1089"/>
      <c r="I856" s="1089"/>
      <c r="J856" s="1089"/>
      <c r="K856" s="1089"/>
      <c r="L856" s="1089"/>
      <c r="M856" s="1089"/>
      <c r="N856" s="1089"/>
      <c r="O856" s="1089"/>
      <c r="P856" s="1089"/>
      <c r="Q856" s="1089"/>
      <c r="R856" s="1089"/>
      <c r="S856" s="1089"/>
      <c r="T856" s="1089"/>
      <c r="U856" s="1089"/>
      <c r="V856" s="1089"/>
      <c r="W856" s="1089"/>
      <c r="X856" s="1089"/>
      <c r="Y856" s="1089"/>
      <c r="Z856" s="1089"/>
    </row>
    <row r="857" spans="1:26" ht="14.25" customHeight="1">
      <c r="A857" s="1089"/>
      <c r="B857" s="1089"/>
      <c r="C857" s="1089"/>
      <c r="D857" s="1089"/>
      <c r="E857" s="1089"/>
      <c r="F857" s="1089"/>
      <c r="G857" s="1089"/>
      <c r="H857" s="1089"/>
      <c r="I857" s="1089"/>
      <c r="J857" s="1089"/>
      <c r="K857" s="1089"/>
      <c r="L857" s="1089"/>
      <c r="M857" s="1089"/>
      <c r="N857" s="1089"/>
      <c r="O857" s="1089"/>
      <c r="P857" s="1089"/>
      <c r="Q857" s="1089"/>
      <c r="R857" s="1089"/>
      <c r="S857" s="1089"/>
      <c r="T857" s="1089"/>
      <c r="U857" s="1089"/>
      <c r="V857" s="1089"/>
      <c r="W857" s="1089"/>
      <c r="X857" s="1089"/>
      <c r="Y857" s="1089"/>
      <c r="Z857" s="1089"/>
    </row>
    <row r="858" spans="1:26" ht="14.25" customHeight="1">
      <c r="A858" s="1089"/>
      <c r="B858" s="1089"/>
      <c r="C858" s="1089"/>
      <c r="D858" s="1089"/>
      <c r="E858" s="1089"/>
      <c r="F858" s="1089"/>
      <c r="G858" s="1089"/>
      <c r="H858" s="1089"/>
      <c r="I858" s="1089"/>
      <c r="J858" s="1089"/>
      <c r="K858" s="1089"/>
      <c r="L858" s="1089"/>
      <c r="M858" s="1089"/>
      <c r="N858" s="1089"/>
      <c r="O858" s="1089"/>
      <c r="P858" s="1089"/>
      <c r="Q858" s="1089"/>
      <c r="R858" s="1089"/>
      <c r="S858" s="1089"/>
      <c r="T858" s="1089"/>
      <c r="U858" s="1089"/>
      <c r="V858" s="1089"/>
      <c r="W858" s="1089"/>
      <c r="X858" s="1089"/>
      <c r="Y858" s="1089"/>
      <c r="Z858" s="1089"/>
    </row>
    <row r="859" spans="1:26" ht="14.25" customHeight="1">
      <c r="A859" s="1089"/>
      <c r="B859" s="1089"/>
      <c r="C859" s="1089"/>
      <c r="D859" s="1089"/>
      <c r="E859" s="1089"/>
      <c r="F859" s="1089"/>
      <c r="G859" s="1089"/>
      <c r="H859" s="1089"/>
      <c r="I859" s="1089"/>
      <c r="J859" s="1089"/>
      <c r="K859" s="1089"/>
      <c r="L859" s="1089"/>
      <c r="M859" s="1089"/>
      <c r="N859" s="1089"/>
      <c r="O859" s="1089"/>
      <c r="P859" s="1089"/>
      <c r="Q859" s="1089"/>
      <c r="R859" s="1089"/>
      <c r="S859" s="1089"/>
      <c r="T859" s="1089"/>
      <c r="U859" s="1089"/>
      <c r="V859" s="1089"/>
      <c r="W859" s="1089"/>
      <c r="X859" s="1089"/>
      <c r="Y859" s="1089"/>
      <c r="Z859" s="1089"/>
    </row>
    <row r="860" spans="1:26" ht="14.25" customHeight="1">
      <c r="A860" s="1089"/>
      <c r="B860" s="1089"/>
      <c r="C860" s="1089"/>
      <c r="D860" s="1089"/>
      <c r="E860" s="1089"/>
      <c r="F860" s="1089"/>
      <c r="G860" s="1089"/>
      <c r="H860" s="1089"/>
      <c r="I860" s="1089"/>
      <c r="J860" s="1089"/>
      <c r="K860" s="1089"/>
      <c r="L860" s="1089"/>
      <c r="M860" s="1089"/>
      <c r="N860" s="1089"/>
      <c r="O860" s="1089"/>
      <c r="P860" s="1089"/>
      <c r="Q860" s="1089"/>
      <c r="R860" s="1089"/>
      <c r="S860" s="1089"/>
      <c r="T860" s="1089"/>
      <c r="U860" s="1089"/>
      <c r="V860" s="1089"/>
      <c r="W860" s="1089"/>
      <c r="X860" s="1089"/>
      <c r="Y860" s="1089"/>
      <c r="Z860" s="1089"/>
    </row>
    <row r="861" spans="1:26" ht="14.25" customHeight="1">
      <c r="A861" s="1089"/>
      <c r="B861" s="1089"/>
      <c r="C861" s="1089"/>
      <c r="D861" s="1089"/>
      <c r="E861" s="1089"/>
      <c r="F861" s="1089"/>
      <c r="G861" s="1089"/>
      <c r="H861" s="1089"/>
      <c r="I861" s="1089"/>
      <c r="J861" s="1089"/>
      <c r="K861" s="1089"/>
      <c r="L861" s="1089"/>
      <c r="M861" s="1089"/>
      <c r="N861" s="1089"/>
      <c r="O861" s="1089"/>
      <c r="P861" s="1089"/>
      <c r="Q861" s="1089"/>
      <c r="R861" s="1089"/>
      <c r="S861" s="1089"/>
      <c r="T861" s="1089"/>
      <c r="U861" s="1089"/>
      <c r="V861" s="1089"/>
      <c r="W861" s="1089"/>
      <c r="X861" s="1089"/>
      <c r="Y861" s="1089"/>
      <c r="Z861" s="1089"/>
    </row>
    <row r="862" spans="1:26" ht="14.25" customHeight="1">
      <c r="A862" s="1089"/>
      <c r="B862" s="1089"/>
      <c r="C862" s="1089"/>
      <c r="D862" s="1089"/>
      <c r="E862" s="1089"/>
      <c r="F862" s="1089"/>
      <c r="G862" s="1089"/>
      <c r="H862" s="1089"/>
      <c r="I862" s="1089"/>
      <c r="J862" s="1089"/>
      <c r="K862" s="1089"/>
      <c r="L862" s="1089"/>
      <c r="M862" s="1089"/>
      <c r="N862" s="1089"/>
      <c r="O862" s="1089"/>
      <c r="P862" s="1089"/>
      <c r="Q862" s="1089"/>
      <c r="R862" s="1089"/>
      <c r="S862" s="1089"/>
      <c r="T862" s="1089"/>
      <c r="U862" s="1089"/>
      <c r="V862" s="1089"/>
      <c r="W862" s="1089"/>
      <c r="X862" s="1089"/>
      <c r="Y862" s="1089"/>
      <c r="Z862" s="1089"/>
    </row>
    <row r="863" spans="1:26" ht="14.25" customHeight="1">
      <c r="A863" s="1089"/>
      <c r="B863" s="1089"/>
      <c r="C863" s="1089"/>
      <c r="D863" s="1089"/>
      <c r="E863" s="1089"/>
      <c r="F863" s="1089"/>
      <c r="G863" s="1089"/>
      <c r="H863" s="1089"/>
      <c r="I863" s="1089"/>
      <c r="J863" s="1089"/>
      <c r="K863" s="1089"/>
      <c r="L863" s="1089"/>
      <c r="M863" s="1089"/>
      <c r="N863" s="1089"/>
      <c r="O863" s="1089"/>
      <c r="P863" s="1089"/>
      <c r="Q863" s="1089"/>
      <c r="R863" s="1089"/>
      <c r="S863" s="1089"/>
      <c r="T863" s="1089"/>
      <c r="U863" s="1089"/>
      <c r="V863" s="1089"/>
      <c r="W863" s="1089"/>
      <c r="X863" s="1089"/>
      <c r="Y863" s="1089"/>
      <c r="Z863" s="1089"/>
    </row>
    <row r="864" spans="1:26" ht="14.25" customHeight="1">
      <c r="A864" s="1089"/>
      <c r="B864" s="1089"/>
      <c r="C864" s="1089"/>
      <c r="D864" s="1089"/>
      <c r="E864" s="1089"/>
      <c r="F864" s="1089"/>
      <c r="G864" s="1089"/>
      <c r="H864" s="1089"/>
      <c r="I864" s="1089"/>
      <c r="J864" s="1089"/>
      <c r="K864" s="1089"/>
      <c r="L864" s="1089"/>
      <c r="M864" s="1089"/>
      <c r="N864" s="1089"/>
      <c r="O864" s="1089"/>
      <c r="P864" s="1089"/>
      <c r="Q864" s="1089"/>
      <c r="R864" s="1089"/>
      <c r="S864" s="1089"/>
      <c r="T864" s="1089"/>
      <c r="U864" s="1089"/>
      <c r="V864" s="1089"/>
      <c r="W864" s="1089"/>
      <c r="X864" s="1089"/>
      <c r="Y864" s="1089"/>
      <c r="Z864" s="1089"/>
    </row>
    <row r="865" spans="1:26" ht="14.25" customHeight="1">
      <c r="A865" s="1089"/>
      <c r="B865" s="1089"/>
      <c r="C865" s="1089"/>
      <c r="D865" s="1089"/>
      <c r="E865" s="1089"/>
      <c r="F865" s="1089"/>
      <c r="G865" s="1089"/>
      <c r="H865" s="1089"/>
      <c r="I865" s="1089"/>
      <c r="J865" s="1089"/>
      <c r="K865" s="1089"/>
      <c r="L865" s="1089"/>
      <c r="M865" s="1089"/>
      <c r="N865" s="1089"/>
      <c r="O865" s="1089"/>
      <c r="P865" s="1089"/>
      <c r="Q865" s="1089"/>
      <c r="R865" s="1089"/>
      <c r="S865" s="1089"/>
      <c r="T865" s="1089"/>
      <c r="U865" s="1089"/>
      <c r="V865" s="1089"/>
      <c r="W865" s="1089"/>
      <c r="X865" s="1089"/>
      <c r="Y865" s="1089"/>
      <c r="Z865" s="1089"/>
    </row>
    <row r="866" spans="1:26" ht="14.25" customHeight="1">
      <c r="A866" s="1089"/>
      <c r="B866" s="1089"/>
      <c r="C866" s="1089"/>
      <c r="D866" s="1089"/>
      <c r="E866" s="1089"/>
      <c r="F866" s="1089"/>
      <c r="G866" s="1089"/>
      <c r="H866" s="1089"/>
      <c r="I866" s="1089"/>
      <c r="J866" s="1089"/>
      <c r="K866" s="1089"/>
      <c r="L866" s="1089"/>
      <c r="M866" s="1089"/>
      <c r="N866" s="1089"/>
      <c r="O866" s="1089"/>
      <c r="P866" s="1089"/>
      <c r="Q866" s="1089"/>
      <c r="R866" s="1089"/>
      <c r="S866" s="1089"/>
      <c r="T866" s="1089"/>
      <c r="U866" s="1089"/>
      <c r="V866" s="1089"/>
      <c r="W866" s="1089"/>
      <c r="X866" s="1089"/>
      <c r="Y866" s="1089"/>
      <c r="Z866" s="1089"/>
    </row>
    <row r="867" spans="1:26" ht="14.25" customHeight="1">
      <c r="A867" s="1089"/>
      <c r="B867" s="1089"/>
      <c r="C867" s="1089"/>
      <c r="D867" s="1089"/>
      <c r="E867" s="1089"/>
      <c r="F867" s="1089"/>
      <c r="G867" s="1089"/>
      <c r="H867" s="1089"/>
      <c r="I867" s="1089"/>
      <c r="J867" s="1089"/>
      <c r="K867" s="1089"/>
      <c r="L867" s="1089"/>
      <c r="M867" s="1089"/>
      <c r="N867" s="1089"/>
      <c r="O867" s="1089"/>
      <c r="P867" s="1089"/>
      <c r="Q867" s="1089"/>
      <c r="R867" s="1089"/>
      <c r="S867" s="1089"/>
      <c r="T867" s="1089"/>
      <c r="U867" s="1089"/>
      <c r="V867" s="1089"/>
      <c r="W867" s="1089"/>
      <c r="X867" s="1089"/>
      <c r="Y867" s="1089"/>
      <c r="Z867" s="1089"/>
    </row>
    <row r="868" spans="1:26" ht="14.25" customHeight="1">
      <c r="A868" s="1089"/>
      <c r="B868" s="1089"/>
      <c r="C868" s="1089"/>
      <c r="D868" s="1089"/>
      <c r="E868" s="1089"/>
      <c r="F868" s="1089"/>
      <c r="G868" s="1089"/>
      <c r="H868" s="1089"/>
      <c r="I868" s="1089"/>
      <c r="J868" s="1089"/>
      <c r="K868" s="1089"/>
      <c r="L868" s="1089"/>
      <c r="M868" s="1089"/>
      <c r="N868" s="1089"/>
      <c r="O868" s="1089"/>
      <c r="P868" s="1089"/>
      <c r="Q868" s="1089"/>
      <c r="R868" s="1089"/>
      <c r="S868" s="1089"/>
      <c r="T868" s="1089"/>
      <c r="U868" s="1089"/>
      <c r="V868" s="1089"/>
      <c r="W868" s="1089"/>
      <c r="X868" s="1089"/>
      <c r="Y868" s="1089"/>
      <c r="Z868" s="1089"/>
    </row>
    <row r="869" spans="1:26" ht="14.25" customHeight="1">
      <c r="A869" s="1089"/>
      <c r="B869" s="1089"/>
      <c r="C869" s="1089"/>
      <c r="D869" s="1089"/>
      <c r="E869" s="1089"/>
      <c r="F869" s="1089"/>
      <c r="G869" s="1089"/>
      <c r="H869" s="1089"/>
      <c r="I869" s="1089"/>
      <c r="J869" s="1089"/>
      <c r="K869" s="1089"/>
      <c r="L869" s="1089"/>
      <c r="M869" s="1089"/>
      <c r="N869" s="1089"/>
      <c r="O869" s="1089"/>
      <c r="P869" s="1089"/>
      <c r="Q869" s="1089"/>
      <c r="R869" s="1089"/>
      <c r="S869" s="1089"/>
      <c r="T869" s="1089"/>
      <c r="U869" s="1089"/>
      <c r="V869" s="1089"/>
      <c r="W869" s="1089"/>
      <c r="X869" s="1089"/>
      <c r="Y869" s="1089"/>
      <c r="Z869" s="1089"/>
    </row>
    <row r="870" spans="1:26" ht="14.25" customHeight="1">
      <c r="A870" s="1089"/>
      <c r="B870" s="1089"/>
      <c r="C870" s="1089"/>
      <c r="D870" s="1089"/>
      <c r="E870" s="1089"/>
      <c r="F870" s="1089"/>
      <c r="G870" s="1089"/>
      <c r="H870" s="1089"/>
      <c r="I870" s="1089"/>
      <c r="J870" s="1089"/>
      <c r="K870" s="1089"/>
      <c r="L870" s="1089"/>
      <c r="M870" s="1089"/>
      <c r="N870" s="1089"/>
      <c r="O870" s="1089"/>
      <c r="P870" s="1089"/>
      <c r="Q870" s="1089"/>
      <c r="R870" s="1089"/>
      <c r="S870" s="1089"/>
      <c r="T870" s="1089"/>
      <c r="U870" s="1089"/>
      <c r="V870" s="1089"/>
      <c r="W870" s="1089"/>
      <c r="X870" s="1089"/>
      <c r="Y870" s="1089"/>
      <c r="Z870" s="1089"/>
    </row>
    <row r="871" spans="1:26" ht="14.25" customHeight="1">
      <c r="A871" s="1089"/>
      <c r="B871" s="1089"/>
      <c r="C871" s="1089"/>
      <c r="D871" s="1089"/>
      <c r="E871" s="1089"/>
      <c r="F871" s="1089"/>
      <c r="G871" s="1089"/>
      <c r="H871" s="1089"/>
      <c r="I871" s="1089"/>
      <c r="J871" s="1089"/>
      <c r="K871" s="1089"/>
      <c r="L871" s="1089"/>
      <c r="M871" s="1089"/>
      <c r="N871" s="1089"/>
      <c r="O871" s="1089"/>
      <c r="P871" s="1089"/>
      <c r="Q871" s="1089"/>
      <c r="R871" s="1089"/>
      <c r="S871" s="1089"/>
      <c r="T871" s="1089"/>
      <c r="U871" s="1089"/>
      <c r="V871" s="1089"/>
      <c r="W871" s="1089"/>
      <c r="X871" s="1089"/>
      <c r="Y871" s="1089"/>
      <c r="Z871" s="1089"/>
    </row>
    <row r="872" spans="1:26" ht="14.25" customHeight="1">
      <c r="A872" s="1089"/>
      <c r="B872" s="1089"/>
      <c r="C872" s="1089"/>
      <c r="D872" s="1089"/>
      <c r="E872" s="1089"/>
      <c r="F872" s="1089"/>
      <c r="G872" s="1089"/>
      <c r="H872" s="1089"/>
      <c r="I872" s="1089"/>
      <c r="J872" s="1089"/>
      <c r="K872" s="1089"/>
      <c r="L872" s="1089"/>
      <c r="M872" s="1089"/>
      <c r="N872" s="1089"/>
      <c r="O872" s="1089"/>
      <c r="P872" s="1089"/>
      <c r="Q872" s="1089"/>
      <c r="R872" s="1089"/>
      <c r="S872" s="1089"/>
      <c r="T872" s="1089"/>
      <c r="U872" s="1089"/>
      <c r="V872" s="1089"/>
      <c r="W872" s="1089"/>
      <c r="X872" s="1089"/>
      <c r="Y872" s="1089"/>
      <c r="Z872" s="1089"/>
    </row>
    <row r="873" spans="1:26" ht="14.25" customHeight="1">
      <c r="A873" s="1089"/>
      <c r="B873" s="1089"/>
      <c r="C873" s="1089"/>
      <c r="D873" s="1089"/>
      <c r="E873" s="1089"/>
      <c r="F873" s="1089"/>
      <c r="G873" s="1089"/>
      <c r="H873" s="1089"/>
      <c r="I873" s="1089"/>
      <c r="J873" s="1089"/>
      <c r="K873" s="1089"/>
      <c r="L873" s="1089"/>
      <c r="M873" s="1089"/>
      <c r="N873" s="1089"/>
      <c r="O873" s="1089"/>
      <c r="P873" s="1089"/>
      <c r="Q873" s="1089"/>
      <c r="R873" s="1089"/>
      <c r="S873" s="1089"/>
      <c r="T873" s="1089"/>
      <c r="U873" s="1089"/>
      <c r="V873" s="1089"/>
      <c r="W873" s="1089"/>
      <c r="X873" s="1089"/>
      <c r="Y873" s="1089"/>
      <c r="Z873" s="1089"/>
    </row>
    <row r="874" spans="1:26" ht="14.25" customHeight="1">
      <c r="A874" s="1089"/>
      <c r="B874" s="1089"/>
      <c r="C874" s="1089"/>
      <c r="D874" s="1089"/>
      <c r="E874" s="1089"/>
      <c r="F874" s="1089"/>
      <c r="G874" s="1089"/>
      <c r="H874" s="1089"/>
      <c r="I874" s="1089"/>
      <c r="J874" s="1089"/>
      <c r="K874" s="1089"/>
      <c r="L874" s="1089"/>
      <c r="M874" s="1089"/>
      <c r="N874" s="1089"/>
      <c r="O874" s="1089"/>
      <c r="P874" s="1089"/>
      <c r="Q874" s="1089"/>
      <c r="R874" s="1089"/>
      <c r="S874" s="1089"/>
      <c r="T874" s="1089"/>
      <c r="U874" s="1089"/>
      <c r="V874" s="1089"/>
      <c r="W874" s="1089"/>
      <c r="X874" s="1089"/>
      <c r="Y874" s="1089"/>
      <c r="Z874" s="1089"/>
    </row>
    <row r="875" spans="1:26" ht="14.25" customHeight="1">
      <c r="A875" s="1089"/>
      <c r="B875" s="1089"/>
      <c r="C875" s="1089"/>
      <c r="D875" s="1089"/>
      <c r="E875" s="1089"/>
      <c r="F875" s="1089"/>
      <c r="G875" s="1089"/>
      <c r="H875" s="1089"/>
      <c r="I875" s="1089"/>
      <c r="J875" s="1089"/>
      <c r="K875" s="1089"/>
      <c r="L875" s="1089"/>
      <c r="M875" s="1089"/>
      <c r="N875" s="1089"/>
      <c r="O875" s="1089"/>
      <c r="P875" s="1089"/>
      <c r="Q875" s="1089"/>
      <c r="R875" s="1089"/>
      <c r="S875" s="1089"/>
      <c r="T875" s="1089"/>
      <c r="U875" s="1089"/>
      <c r="V875" s="1089"/>
      <c r="W875" s="1089"/>
      <c r="X875" s="1089"/>
      <c r="Y875" s="1089"/>
      <c r="Z875" s="1089"/>
    </row>
    <row r="876" spans="1:26" ht="14.25" customHeight="1">
      <c r="A876" s="1089"/>
      <c r="B876" s="1089"/>
      <c r="C876" s="1089"/>
      <c r="D876" s="1089"/>
      <c r="E876" s="1089"/>
      <c r="F876" s="1089"/>
      <c r="G876" s="1089"/>
      <c r="H876" s="1089"/>
      <c r="I876" s="1089"/>
      <c r="J876" s="1089"/>
      <c r="K876" s="1089"/>
      <c r="L876" s="1089"/>
      <c r="M876" s="1089"/>
      <c r="N876" s="1089"/>
      <c r="O876" s="1089"/>
      <c r="P876" s="1089"/>
      <c r="Q876" s="1089"/>
      <c r="R876" s="1089"/>
      <c r="S876" s="1089"/>
      <c r="T876" s="1089"/>
      <c r="U876" s="1089"/>
      <c r="V876" s="1089"/>
      <c r="W876" s="1089"/>
      <c r="X876" s="1089"/>
      <c r="Y876" s="1089"/>
      <c r="Z876" s="1089"/>
    </row>
    <row r="877" spans="1:26" ht="14.25" customHeight="1">
      <c r="A877" s="1089"/>
      <c r="B877" s="1089"/>
      <c r="C877" s="1089"/>
      <c r="D877" s="1089"/>
      <c r="E877" s="1089"/>
      <c r="F877" s="1089"/>
      <c r="G877" s="1089"/>
      <c r="H877" s="1089"/>
      <c r="I877" s="1089"/>
      <c r="J877" s="1089"/>
      <c r="K877" s="1089"/>
      <c r="L877" s="1089"/>
      <c r="M877" s="1089"/>
      <c r="N877" s="1089"/>
      <c r="O877" s="1089"/>
      <c r="P877" s="1089"/>
      <c r="Q877" s="1089"/>
      <c r="R877" s="1089"/>
      <c r="S877" s="1089"/>
      <c r="T877" s="1089"/>
      <c r="U877" s="1089"/>
      <c r="V877" s="1089"/>
      <c r="W877" s="1089"/>
      <c r="X877" s="1089"/>
      <c r="Y877" s="1089"/>
      <c r="Z877" s="1089"/>
    </row>
    <row r="878" spans="1:26" ht="14.25" customHeight="1">
      <c r="A878" s="1089"/>
      <c r="B878" s="1089"/>
      <c r="C878" s="1089"/>
      <c r="D878" s="1089"/>
      <c r="E878" s="1089"/>
      <c r="F878" s="1089"/>
      <c r="G878" s="1089"/>
      <c r="H878" s="1089"/>
      <c r="I878" s="1089"/>
      <c r="J878" s="1089"/>
      <c r="K878" s="1089"/>
      <c r="L878" s="1089"/>
      <c r="M878" s="1089"/>
      <c r="N878" s="1089"/>
      <c r="O878" s="1089"/>
      <c r="P878" s="1089"/>
      <c r="Q878" s="1089"/>
      <c r="R878" s="1089"/>
      <c r="S878" s="1089"/>
      <c r="T878" s="1089"/>
      <c r="U878" s="1089"/>
      <c r="V878" s="1089"/>
      <c r="W878" s="1089"/>
      <c r="X878" s="1089"/>
      <c r="Y878" s="1089"/>
      <c r="Z878" s="1089"/>
    </row>
    <row r="879" spans="1:26" ht="14.25" customHeight="1">
      <c r="A879" s="1089"/>
      <c r="B879" s="1089"/>
      <c r="C879" s="1089"/>
      <c r="D879" s="1089"/>
      <c r="E879" s="1089"/>
      <c r="F879" s="1089"/>
      <c r="G879" s="1089"/>
      <c r="H879" s="1089"/>
      <c r="I879" s="1089"/>
      <c r="J879" s="1089"/>
      <c r="K879" s="1089"/>
      <c r="L879" s="1089"/>
      <c r="M879" s="1089"/>
      <c r="N879" s="1089"/>
      <c r="O879" s="1089"/>
      <c r="P879" s="1089"/>
      <c r="Q879" s="1089"/>
      <c r="R879" s="1089"/>
      <c r="S879" s="1089"/>
      <c r="T879" s="1089"/>
      <c r="U879" s="1089"/>
      <c r="V879" s="1089"/>
      <c r="W879" s="1089"/>
      <c r="X879" s="1089"/>
      <c r="Y879" s="1089"/>
      <c r="Z879" s="1089"/>
    </row>
    <row r="880" spans="1:26" ht="14.25" customHeight="1">
      <c r="A880" s="1089"/>
      <c r="B880" s="1089"/>
      <c r="C880" s="1089"/>
      <c r="D880" s="1089"/>
      <c r="E880" s="1089"/>
      <c r="F880" s="1089"/>
      <c r="G880" s="1089"/>
      <c r="H880" s="1089"/>
      <c r="I880" s="1089"/>
      <c r="J880" s="1089"/>
      <c r="K880" s="1089"/>
      <c r="L880" s="1089"/>
      <c r="M880" s="1089"/>
      <c r="N880" s="1089"/>
      <c r="O880" s="1089"/>
      <c r="P880" s="1089"/>
      <c r="Q880" s="1089"/>
      <c r="R880" s="1089"/>
      <c r="S880" s="1089"/>
      <c r="T880" s="1089"/>
      <c r="U880" s="1089"/>
      <c r="V880" s="1089"/>
      <c r="W880" s="1089"/>
      <c r="X880" s="1089"/>
      <c r="Y880" s="1089"/>
      <c r="Z880" s="1089"/>
    </row>
    <row r="881" spans="1:26" ht="14.25" customHeight="1">
      <c r="A881" s="1089"/>
      <c r="B881" s="1089"/>
      <c r="C881" s="1089"/>
      <c r="D881" s="1089"/>
      <c r="E881" s="1089"/>
      <c r="F881" s="1089"/>
      <c r="G881" s="1089"/>
      <c r="H881" s="1089"/>
      <c r="I881" s="1089"/>
      <c r="J881" s="1089"/>
      <c r="K881" s="1089"/>
      <c r="L881" s="1089"/>
      <c r="M881" s="1089"/>
      <c r="N881" s="1089"/>
      <c r="O881" s="1089"/>
      <c r="P881" s="1089"/>
      <c r="Q881" s="1089"/>
      <c r="R881" s="1089"/>
      <c r="S881" s="1089"/>
      <c r="T881" s="1089"/>
      <c r="U881" s="1089"/>
      <c r="V881" s="1089"/>
      <c r="W881" s="1089"/>
      <c r="X881" s="1089"/>
      <c r="Y881" s="1089"/>
      <c r="Z881" s="1089"/>
    </row>
    <row r="882" spans="1:26" ht="14.25" customHeight="1">
      <c r="A882" s="1089"/>
      <c r="B882" s="1089"/>
      <c r="C882" s="1089"/>
      <c r="D882" s="1089"/>
      <c r="E882" s="1089"/>
      <c r="F882" s="1089"/>
      <c r="G882" s="1089"/>
      <c r="H882" s="1089"/>
      <c r="I882" s="1089"/>
      <c r="J882" s="1089"/>
      <c r="K882" s="1089"/>
      <c r="L882" s="1089"/>
      <c r="M882" s="1089"/>
      <c r="N882" s="1089"/>
      <c r="O882" s="1089"/>
      <c r="P882" s="1089"/>
      <c r="Q882" s="1089"/>
      <c r="R882" s="1089"/>
      <c r="S882" s="1089"/>
      <c r="T882" s="1089"/>
      <c r="U882" s="1089"/>
      <c r="V882" s="1089"/>
      <c r="W882" s="1089"/>
      <c r="X882" s="1089"/>
      <c r="Y882" s="1089"/>
      <c r="Z882" s="1089"/>
    </row>
    <row r="883" spans="1:26" ht="14.25" customHeight="1">
      <c r="A883" s="1089"/>
      <c r="B883" s="1089"/>
      <c r="C883" s="1089"/>
      <c r="D883" s="1089"/>
      <c r="E883" s="1089"/>
      <c r="F883" s="1089"/>
      <c r="G883" s="1089"/>
      <c r="H883" s="1089"/>
      <c r="I883" s="1089"/>
      <c r="J883" s="1089"/>
      <c r="K883" s="1089"/>
      <c r="L883" s="1089"/>
      <c r="M883" s="1089"/>
      <c r="N883" s="1089"/>
      <c r="O883" s="1089"/>
      <c r="P883" s="1089"/>
      <c r="Q883" s="1089"/>
      <c r="R883" s="1089"/>
      <c r="S883" s="1089"/>
      <c r="T883" s="1089"/>
      <c r="U883" s="1089"/>
      <c r="V883" s="1089"/>
      <c r="W883" s="1089"/>
      <c r="X883" s="1089"/>
      <c r="Y883" s="1089"/>
      <c r="Z883" s="1089"/>
    </row>
    <row r="884" spans="1:26" ht="14.25" customHeight="1">
      <c r="A884" s="1089"/>
      <c r="B884" s="1089"/>
      <c r="C884" s="1089"/>
      <c r="D884" s="1089"/>
      <c r="E884" s="1089"/>
      <c r="F884" s="1089"/>
      <c r="G884" s="1089"/>
      <c r="H884" s="1089"/>
      <c r="I884" s="1089"/>
      <c r="J884" s="1089"/>
      <c r="K884" s="1089"/>
      <c r="L884" s="1089"/>
      <c r="M884" s="1089"/>
      <c r="N884" s="1089"/>
      <c r="O884" s="1089"/>
      <c r="P884" s="1089"/>
      <c r="Q884" s="1089"/>
      <c r="R884" s="1089"/>
      <c r="S884" s="1089"/>
      <c r="T884" s="1089"/>
      <c r="U884" s="1089"/>
      <c r="V884" s="1089"/>
      <c r="W884" s="1089"/>
      <c r="X884" s="1089"/>
      <c r="Y884" s="1089"/>
      <c r="Z884" s="1089"/>
    </row>
    <row r="885" spans="1:26" ht="14.25" customHeight="1">
      <c r="A885" s="1089"/>
      <c r="B885" s="1089"/>
      <c r="C885" s="1089"/>
      <c r="D885" s="1089"/>
      <c r="E885" s="1089"/>
      <c r="F885" s="1089"/>
      <c r="G885" s="1089"/>
      <c r="H885" s="1089"/>
      <c r="I885" s="1089"/>
      <c r="J885" s="1089"/>
      <c r="K885" s="1089"/>
      <c r="L885" s="1089"/>
      <c r="M885" s="1089"/>
      <c r="N885" s="1089"/>
      <c r="O885" s="1089"/>
      <c r="P885" s="1089"/>
      <c r="Q885" s="1089"/>
      <c r="R885" s="1089"/>
      <c r="S885" s="1089"/>
      <c r="T885" s="1089"/>
      <c r="U885" s="1089"/>
      <c r="V885" s="1089"/>
      <c r="W885" s="1089"/>
      <c r="X885" s="1089"/>
      <c r="Y885" s="1089"/>
      <c r="Z885" s="1089"/>
    </row>
    <row r="886" spans="1:26" ht="14.25" customHeight="1">
      <c r="A886" s="1089"/>
      <c r="B886" s="1089"/>
      <c r="C886" s="1089"/>
      <c r="D886" s="1089"/>
      <c r="E886" s="1089"/>
      <c r="F886" s="1089"/>
      <c r="G886" s="1089"/>
      <c r="H886" s="1089"/>
      <c r="I886" s="1089"/>
      <c r="J886" s="1089"/>
      <c r="K886" s="1089"/>
      <c r="L886" s="1089"/>
      <c r="M886" s="1089"/>
      <c r="N886" s="1089"/>
      <c r="O886" s="1089"/>
      <c r="P886" s="1089"/>
      <c r="Q886" s="1089"/>
      <c r="R886" s="1089"/>
      <c r="S886" s="1089"/>
      <c r="T886" s="1089"/>
      <c r="U886" s="1089"/>
      <c r="V886" s="1089"/>
      <c r="W886" s="1089"/>
      <c r="X886" s="1089"/>
      <c r="Y886" s="1089"/>
      <c r="Z886" s="1089"/>
    </row>
    <row r="887" spans="1:26" ht="14.25" customHeight="1">
      <c r="A887" s="1089"/>
      <c r="B887" s="1089"/>
      <c r="C887" s="1089"/>
      <c r="D887" s="1089"/>
      <c r="E887" s="1089"/>
      <c r="F887" s="1089"/>
      <c r="G887" s="1089"/>
      <c r="H887" s="1089"/>
      <c r="I887" s="1089"/>
      <c r="J887" s="1089"/>
      <c r="K887" s="1089"/>
      <c r="L887" s="1089"/>
      <c r="M887" s="1089"/>
      <c r="N887" s="1089"/>
      <c r="O887" s="1089"/>
      <c r="P887" s="1089"/>
      <c r="Q887" s="1089"/>
      <c r="R887" s="1089"/>
      <c r="S887" s="1089"/>
      <c r="T887" s="1089"/>
      <c r="U887" s="1089"/>
      <c r="V887" s="1089"/>
      <c r="W887" s="1089"/>
      <c r="X887" s="1089"/>
      <c r="Y887" s="1089"/>
      <c r="Z887" s="1089"/>
    </row>
    <row r="888" spans="1:26" ht="14.25" customHeight="1">
      <c r="A888" s="1089"/>
      <c r="B888" s="1089"/>
      <c r="C888" s="1089"/>
      <c r="D888" s="1089"/>
      <c r="E888" s="1089"/>
      <c r="F888" s="1089"/>
      <c r="G888" s="1089"/>
      <c r="H888" s="1089"/>
      <c r="I888" s="1089"/>
      <c r="J888" s="1089"/>
      <c r="K888" s="1089"/>
      <c r="L888" s="1089"/>
      <c r="M888" s="1089"/>
      <c r="N888" s="1089"/>
      <c r="O888" s="1089"/>
      <c r="P888" s="1089"/>
      <c r="Q888" s="1089"/>
      <c r="R888" s="1089"/>
      <c r="S888" s="1089"/>
      <c r="T888" s="1089"/>
      <c r="U888" s="1089"/>
      <c r="V888" s="1089"/>
      <c r="W888" s="1089"/>
      <c r="X888" s="1089"/>
      <c r="Y888" s="1089"/>
      <c r="Z888" s="1089"/>
    </row>
    <row r="889" spans="1:26" ht="14.25" customHeight="1">
      <c r="A889" s="1089"/>
      <c r="B889" s="1089"/>
      <c r="C889" s="1089"/>
      <c r="D889" s="1089"/>
      <c r="E889" s="1089"/>
      <c r="F889" s="1089"/>
      <c r="G889" s="1089"/>
      <c r="H889" s="1089"/>
      <c r="I889" s="1089"/>
      <c r="J889" s="1089"/>
      <c r="K889" s="1089"/>
      <c r="L889" s="1089"/>
      <c r="M889" s="1089"/>
      <c r="N889" s="1089"/>
      <c r="O889" s="1089"/>
      <c r="P889" s="1089"/>
      <c r="Q889" s="1089"/>
      <c r="R889" s="1089"/>
      <c r="S889" s="1089"/>
      <c r="T889" s="1089"/>
      <c r="U889" s="1089"/>
      <c r="V889" s="1089"/>
      <c r="W889" s="1089"/>
      <c r="X889" s="1089"/>
      <c r="Y889" s="1089"/>
      <c r="Z889" s="1089"/>
    </row>
    <row r="890" spans="1:26" ht="14.25" customHeight="1">
      <c r="A890" s="1089"/>
      <c r="B890" s="1089"/>
      <c r="C890" s="1089"/>
      <c r="D890" s="1089"/>
      <c r="E890" s="1089"/>
      <c r="F890" s="1089"/>
      <c r="G890" s="1089"/>
      <c r="H890" s="1089"/>
      <c r="I890" s="1089"/>
      <c r="J890" s="1089"/>
      <c r="K890" s="1089"/>
      <c r="L890" s="1089"/>
      <c r="M890" s="1089"/>
      <c r="N890" s="1089"/>
      <c r="O890" s="1089"/>
      <c r="P890" s="1089"/>
      <c r="Q890" s="1089"/>
      <c r="R890" s="1089"/>
      <c r="S890" s="1089"/>
      <c r="T890" s="1089"/>
      <c r="U890" s="1089"/>
      <c r="V890" s="1089"/>
      <c r="W890" s="1089"/>
      <c r="X890" s="1089"/>
      <c r="Y890" s="1089"/>
      <c r="Z890" s="1089"/>
    </row>
    <row r="891" spans="1:26" ht="14.25" customHeight="1">
      <c r="A891" s="1089"/>
      <c r="B891" s="1089"/>
      <c r="C891" s="1089"/>
      <c r="D891" s="1089"/>
      <c r="E891" s="1089"/>
      <c r="F891" s="1089"/>
      <c r="G891" s="1089"/>
      <c r="H891" s="1089"/>
      <c r="I891" s="1089"/>
      <c r="J891" s="1089"/>
      <c r="K891" s="1089"/>
      <c r="L891" s="1089"/>
      <c r="M891" s="1089"/>
      <c r="N891" s="1089"/>
      <c r="O891" s="1089"/>
      <c r="P891" s="1089"/>
      <c r="Q891" s="1089"/>
      <c r="R891" s="1089"/>
      <c r="S891" s="1089"/>
      <c r="T891" s="1089"/>
      <c r="U891" s="1089"/>
      <c r="V891" s="1089"/>
      <c r="W891" s="1089"/>
      <c r="X891" s="1089"/>
      <c r="Y891" s="1089"/>
      <c r="Z891" s="1089"/>
    </row>
    <row r="892" spans="1:26" ht="14.25" customHeight="1">
      <c r="A892" s="1089"/>
      <c r="B892" s="1089"/>
      <c r="C892" s="1089"/>
      <c r="D892" s="1089"/>
      <c r="E892" s="1089"/>
      <c r="F892" s="1089"/>
      <c r="G892" s="1089"/>
      <c r="H892" s="1089"/>
      <c r="I892" s="1089"/>
      <c r="J892" s="1089"/>
      <c r="K892" s="1089"/>
      <c r="L892" s="1089"/>
      <c r="M892" s="1089"/>
      <c r="N892" s="1089"/>
      <c r="O892" s="1089"/>
      <c r="P892" s="1089"/>
      <c r="Q892" s="1089"/>
      <c r="R892" s="1089"/>
      <c r="S892" s="1089"/>
      <c r="T892" s="1089"/>
      <c r="U892" s="1089"/>
      <c r="V892" s="1089"/>
      <c r="W892" s="1089"/>
      <c r="X892" s="1089"/>
      <c r="Y892" s="1089"/>
      <c r="Z892" s="1089"/>
    </row>
    <row r="893" spans="1:26" ht="14.25" customHeight="1">
      <c r="A893" s="1089"/>
      <c r="B893" s="1089"/>
      <c r="C893" s="1089"/>
      <c r="D893" s="1089"/>
      <c r="E893" s="1089"/>
      <c r="F893" s="1089"/>
      <c r="G893" s="1089"/>
      <c r="H893" s="1089"/>
      <c r="I893" s="1089"/>
      <c r="J893" s="1089"/>
      <c r="K893" s="1089"/>
      <c r="L893" s="1089"/>
      <c r="M893" s="1089"/>
      <c r="N893" s="1089"/>
      <c r="O893" s="1089"/>
      <c r="P893" s="1089"/>
      <c r="Q893" s="1089"/>
      <c r="R893" s="1089"/>
      <c r="S893" s="1089"/>
      <c r="T893" s="1089"/>
      <c r="U893" s="1089"/>
      <c r="V893" s="1089"/>
      <c r="W893" s="1089"/>
      <c r="X893" s="1089"/>
      <c r="Y893" s="1089"/>
      <c r="Z893" s="1089"/>
    </row>
    <row r="894" spans="1:26" ht="14.25" customHeight="1">
      <c r="A894" s="1089"/>
      <c r="B894" s="1089"/>
      <c r="C894" s="1089"/>
      <c r="D894" s="1089"/>
      <c r="E894" s="1089"/>
      <c r="F894" s="1089"/>
      <c r="G894" s="1089"/>
      <c r="H894" s="1089"/>
      <c r="I894" s="1089"/>
      <c r="J894" s="1089"/>
      <c r="K894" s="1089"/>
      <c r="L894" s="1089"/>
      <c r="M894" s="1089"/>
      <c r="N894" s="1089"/>
      <c r="O894" s="1089"/>
      <c r="P894" s="1089"/>
      <c r="Q894" s="1089"/>
      <c r="R894" s="1089"/>
      <c r="S894" s="1089"/>
      <c r="T894" s="1089"/>
      <c r="U894" s="1089"/>
      <c r="V894" s="1089"/>
      <c r="W894" s="1089"/>
      <c r="X894" s="1089"/>
      <c r="Y894" s="1089"/>
      <c r="Z894" s="1089"/>
    </row>
    <row r="895" spans="1:26" ht="14.25" customHeight="1">
      <c r="A895" s="1089"/>
      <c r="B895" s="1089"/>
      <c r="C895" s="1089"/>
      <c r="D895" s="1089"/>
      <c r="E895" s="1089"/>
      <c r="F895" s="1089"/>
      <c r="G895" s="1089"/>
      <c r="H895" s="1089"/>
      <c r="I895" s="1089"/>
      <c r="J895" s="1089"/>
      <c r="K895" s="1089"/>
      <c r="L895" s="1089"/>
      <c r="M895" s="1089"/>
      <c r="N895" s="1089"/>
      <c r="O895" s="1089"/>
      <c r="P895" s="1089"/>
      <c r="Q895" s="1089"/>
      <c r="R895" s="1089"/>
      <c r="S895" s="1089"/>
      <c r="T895" s="1089"/>
      <c r="U895" s="1089"/>
      <c r="V895" s="1089"/>
      <c r="W895" s="1089"/>
      <c r="X895" s="1089"/>
      <c r="Y895" s="1089"/>
      <c r="Z895" s="1089"/>
    </row>
    <row r="896" spans="1:26" ht="14.25" customHeight="1">
      <c r="A896" s="1089"/>
      <c r="B896" s="1089"/>
      <c r="C896" s="1089"/>
      <c r="D896" s="1089"/>
      <c r="E896" s="1089"/>
      <c r="F896" s="1089"/>
      <c r="G896" s="1089"/>
      <c r="H896" s="1089"/>
      <c r="I896" s="1089"/>
      <c r="J896" s="1089"/>
      <c r="K896" s="1089"/>
      <c r="L896" s="1089"/>
      <c r="M896" s="1089"/>
      <c r="N896" s="1089"/>
      <c r="O896" s="1089"/>
      <c r="P896" s="1089"/>
      <c r="Q896" s="1089"/>
      <c r="R896" s="1089"/>
      <c r="S896" s="1089"/>
      <c r="T896" s="1089"/>
      <c r="U896" s="1089"/>
      <c r="V896" s="1089"/>
      <c r="W896" s="1089"/>
      <c r="X896" s="1089"/>
      <c r="Y896" s="1089"/>
      <c r="Z896" s="1089"/>
    </row>
    <row r="897" spans="1:26" ht="14.25" customHeight="1">
      <c r="A897" s="1089"/>
      <c r="B897" s="1089"/>
      <c r="C897" s="1089"/>
      <c r="D897" s="1089"/>
      <c r="E897" s="1089"/>
      <c r="F897" s="1089"/>
      <c r="G897" s="1089"/>
      <c r="H897" s="1089"/>
      <c r="I897" s="1089"/>
      <c r="J897" s="1089"/>
      <c r="K897" s="1089"/>
      <c r="L897" s="1089"/>
      <c r="M897" s="1089"/>
      <c r="N897" s="1089"/>
      <c r="O897" s="1089"/>
      <c r="P897" s="1089"/>
      <c r="Q897" s="1089"/>
      <c r="R897" s="1089"/>
      <c r="S897" s="1089"/>
      <c r="T897" s="1089"/>
      <c r="U897" s="1089"/>
      <c r="V897" s="1089"/>
      <c r="W897" s="1089"/>
      <c r="X897" s="1089"/>
      <c r="Y897" s="1089"/>
      <c r="Z897" s="1089"/>
    </row>
    <row r="898" spans="1:26" ht="14.25" customHeight="1">
      <c r="A898" s="1089"/>
      <c r="B898" s="1089"/>
      <c r="C898" s="1089"/>
      <c r="D898" s="1089"/>
      <c r="E898" s="1089"/>
      <c r="F898" s="1089"/>
      <c r="G898" s="1089"/>
      <c r="H898" s="1089"/>
      <c r="I898" s="1089"/>
      <c r="J898" s="1089"/>
      <c r="K898" s="1089"/>
      <c r="L898" s="1089"/>
      <c r="M898" s="1089"/>
      <c r="N898" s="1089"/>
      <c r="O898" s="1089"/>
      <c r="P898" s="1089"/>
      <c r="Q898" s="1089"/>
      <c r="R898" s="1089"/>
      <c r="S898" s="1089"/>
      <c r="T898" s="1089"/>
      <c r="U898" s="1089"/>
      <c r="V898" s="1089"/>
      <c r="W898" s="1089"/>
      <c r="X898" s="1089"/>
      <c r="Y898" s="1089"/>
      <c r="Z898" s="1089"/>
    </row>
    <row r="899" spans="1:26" ht="14.25" customHeight="1">
      <c r="A899" s="1089"/>
      <c r="B899" s="1089"/>
      <c r="C899" s="1089"/>
      <c r="D899" s="1089"/>
      <c r="E899" s="1089"/>
      <c r="F899" s="1089"/>
      <c r="G899" s="1089"/>
      <c r="H899" s="1089"/>
      <c r="I899" s="1089"/>
      <c r="J899" s="1089"/>
      <c r="K899" s="1089"/>
      <c r="L899" s="1089"/>
      <c r="M899" s="1089"/>
      <c r="N899" s="1089"/>
      <c r="O899" s="1089"/>
      <c r="P899" s="1089"/>
      <c r="Q899" s="1089"/>
      <c r="R899" s="1089"/>
      <c r="S899" s="1089"/>
      <c r="T899" s="1089"/>
      <c r="U899" s="1089"/>
      <c r="V899" s="1089"/>
      <c r="W899" s="1089"/>
      <c r="X899" s="1089"/>
      <c r="Y899" s="1089"/>
      <c r="Z899" s="1089"/>
    </row>
    <row r="900" spans="1:26" ht="14.25" customHeight="1">
      <c r="A900" s="1089"/>
      <c r="B900" s="1089"/>
      <c r="C900" s="1089"/>
      <c r="D900" s="1089"/>
      <c r="E900" s="1089"/>
      <c r="F900" s="1089"/>
      <c r="G900" s="1089"/>
      <c r="H900" s="1089"/>
      <c r="I900" s="1089"/>
      <c r="J900" s="1089"/>
      <c r="K900" s="1089"/>
      <c r="L900" s="1089"/>
      <c r="M900" s="1089"/>
      <c r="N900" s="1089"/>
      <c r="O900" s="1089"/>
      <c r="P900" s="1089"/>
      <c r="Q900" s="1089"/>
      <c r="R900" s="1089"/>
      <c r="S900" s="1089"/>
      <c r="T900" s="1089"/>
      <c r="U900" s="1089"/>
      <c r="V900" s="1089"/>
      <c r="W900" s="1089"/>
      <c r="X900" s="1089"/>
      <c r="Y900" s="1089"/>
      <c r="Z900" s="1089"/>
    </row>
    <row r="901" spans="1:26" ht="14.25" customHeight="1">
      <c r="A901" s="1089"/>
      <c r="B901" s="1089"/>
      <c r="C901" s="1089"/>
      <c r="D901" s="1089"/>
      <c r="E901" s="1089"/>
      <c r="F901" s="1089"/>
      <c r="G901" s="1089"/>
      <c r="H901" s="1089"/>
      <c r="I901" s="1089"/>
      <c r="J901" s="1089"/>
      <c r="K901" s="1089"/>
      <c r="L901" s="1089"/>
      <c r="M901" s="1089"/>
      <c r="N901" s="1089"/>
      <c r="O901" s="1089"/>
      <c r="P901" s="1089"/>
      <c r="Q901" s="1089"/>
      <c r="R901" s="1089"/>
      <c r="S901" s="1089"/>
      <c r="T901" s="1089"/>
      <c r="U901" s="1089"/>
      <c r="V901" s="1089"/>
      <c r="W901" s="1089"/>
      <c r="X901" s="1089"/>
      <c r="Y901" s="1089"/>
      <c r="Z901" s="1089"/>
    </row>
    <row r="902" spans="1:26" ht="14.25" customHeight="1">
      <c r="A902" s="1089"/>
      <c r="B902" s="1089"/>
      <c r="C902" s="1089"/>
      <c r="D902" s="1089"/>
      <c r="E902" s="1089"/>
      <c r="F902" s="1089"/>
      <c r="G902" s="1089"/>
      <c r="H902" s="1089"/>
      <c r="I902" s="1089"/>
      <c r="J902" s="1089"/>
      <c r="K902" s="1089"/>
      <c r="L902" s="1089"/>
      <c r="M902" s="1089"/>
      <c r="N902" s="1089"/>
      <c r="O902" s="1089"/>
      <c r="P902" s="1089"/>
      <c r="Q902" s="1089"/>
      <c r="R902" s="1089"/>
      <c r="S902" s="1089"/>
      <c r="T902" s="1089"/>
      <c r="U902" s="1089"/>
      <c r="V902" s="1089"/>
      <c r="W902" s="1089"/>
      <c r="X902" s="1089"/>
      <c r="Y902" s="1089"/>
      <c r="Z902" s="1089"/>
    </row>
    <row r="903" spans="1:26" ht="14.25" customHeight="1">
      <c r="A903" s="1089"/>
      <c r="B903" s="1089"/>
      <c r="C903" s="1089"/>
      <c r="D903" s="1089"/>
      <c r="E903" s="1089"/>
      <c r="F903" s="1089"/>
      <c r="G903" s="1089"/>
      <c r="H903" s="1089"/>
      <c r="I903" s="1089"/>
      <c r="J903" s="1089"/>
      <c r="K903" s="1089"/>
      <c r="L903" s="1089"/>
      <c r="M903" s="1089"/>
      <c r="N903" s="1089"/>
      <c r="O903" s="1089"/>
      <c r="P903" s="1089"/>
      <c r="Q903" s="1089"/>
      <c r="R903" s="1089"/>
      <c r="S903" s="1089"/>
      <c r="T903" s="1089"/>
      <c r="U903" s="1089"/>
      <c r="V903" s="1089"/>
      <c r="W903" s="1089"/>
      <c r="X903" s="1089"/>
      <c r="Y903" s="1089"/>
      <c r="Z903" s="1089"/>
    </row>
    <row r="904" spans="1:26" ht="14.25" customHeight="1">
      <c r="A904" s="1089"/>
      <c r="B904" s="1089"/>
      <c r="C904" s="1089"/>
      <c r="D904" s="1089"/>
      <c r="E904" s="1089"/>
      <c r="F904" s="1089"/>
      <c r="G904" s="1089"/>
      <c r="H904" s="1089"/>
      <c r="I904" s="1089"/>
      <c r="J904" s="1089"/>
      <c r="K904" s="1089"/>
      <c r="L904" s="1089"/>
      <c r="M904" s="1089"/>
      <c r="N904" s="1089"/>
      <c r="O904" s="1089"/>
      <c r="P904" s="1089"/>
      <c r="Q904" s="1089"/>
      <c r="R904" s="1089"/>
      <c r="S904" s="1089"/>
      <c r="T904" s="1089"/>
      <c r="U904" s="1089"/>
      <c r="V904" s="1089"/>
      <c r="W904" s="1089"/>
      <c r="X904" s="1089"/>
      <c r="Y904" s="1089"/>
      <c r="Z904" s="1089"/>
    </row>
    <row r="905" spans="1:26" ht="14.25" customHeight="1">
      <c r="A905" s="1089"/>
      <c r="B905" s="1089"/>
      <c r="C905" s="1089"/>
      <c r="D905" s="1089"/>
      <c r="E905" s="1089"/>
      <c r="F905" s="1089"/>
      <c r="G905" s="1089"/>
      <c r="H905" s="1089"/>
      <c r="I905" s="1089"/>
      <c r="J905" s="1089"/>
      <c r="K905" s="1089"/>
      <c r="L905" s="1089"/>
      <c r="M905" s="1089"/>
      <c r="N905" s="1089"/>
      <c r="O905" s="1089"/>
      <c r="P905" s="1089"/>
      <c r="Q905" s="1089"/>
      <c r="R905" s="1089"/>
      <c r="S905" s="1089"/>
      <c r="T905" s="1089"/>
      <c r="U905" s="1089"/>
      <c r="V905" s="1089"/>
      <c r="W905" s="1089"/>
      <c r="X905" s="1089"/>
      <c r="Y905" s="1089"/>
      <c r="Z905" s="1089"/>
    </row>
    <row r="906" spans="1:26" ht="14.25" customHeight="1">
      <c r="A906" s="1089"/>
      <c r="B906" s="1089"/>
      <c r="C906" s="1089"/>
      <c r="D906" s="1089"/>
      <c r="E906" s="1089"/>
      <c r="F906" s="1089"/>
      <c r="G906" s="1089"/>
      <c r="H906" s="1089"/>
      <c r="I906" s="1089"/>
      <c r="J906" s="1089"/>
      <c r="K906" s="1089"/>
      <c r="L906" s="1089"/>
      <c r="M906" s="1089"/>
      <c r="N906" s="1089"/>
      <c r="O906" s="1089"/>
      <c r="P906" s="1089"/>
      <c r="Q906" s="1089"/>
      <c r="R906" s="1089"/>
      <c r="S906" s="1089"/>
      <c r="T906" s="1089"/>
      <c r="U906" s="1089"/>
      <c r="V906" s="1089"/>
      <c r="W906" s="1089"/>
      <c r="X906" s="1089"/>
      <c r="Y906" s="1089"/>
      <c r="Z906" s="1089"/>
    </row>
    <row r="907" spans="1:26" ht="14.25" customHeight="1">
      <c r="A907" s="1089"/>
      <c r="B907" s="1089"/>
      <c r="C907" s="1089"/>
      <c r="D907" s="1089"/>
      <c r="E907" s="1089"/>
      <c r="F907" s="1089"/>
      <c r="G907" s="1089"/>
      <c r="H907" s="1089"/>
      <c r="I907" s="1089"/>
      <c r="J907" s="1089"/>
      <c r="K907" s="1089"/>
      <c r="L907" s="1089"/>
      <c r="M907" s="1089"/>
      <c r="N907" s="1089"/>
      <c r="O907" s="1089"/>
      <c r="P907" s="1089"/>
      <c r="Q907" s="1089"/>
      <c r="R907" s="1089"/>
      <c r="S907" s="1089"/>
      <c r="T907" s="1089"/>
      <c r="U907" s="1089"/>
      <c r="V907" s="1089"/>
      <c r="W907" s="1089"/>
      <c r="X907" s="1089"/>
      <c r="Y907" s="1089"/>
      <c r="Z907" s="1089"/>
    </row>
    <row r="908" spans="1:26" ht="14.25" customHeight="1">
      <c r="A908" s="1089"/>
      <c r="B908" s="1089"/>
      <c r="C908" s="1089"/>
      <c r="D908" s="1089"/>
      <c r="E908" s="1089"/>
      <c r="F908" s="1089"/>
      <c r="G908" s="1089"/>
      <c r="H908" s="1089"/>
      <c r="I908" s="1089"/>
      <c r="J908" s="1089"/>
      <c r="K908" s="1089"/>
      <c r="L908" s="1089"/>
      <c r="M908" s="1089"/>
      <c r="N908" s="1089"/>
      <c r="O908" s="1089"/>
      <c r="P908" s="1089"/>
      <c r="Q908" s="1089"/>
      <c r="R908" s="1089"/>
      <c r="S908" s="1089"/>
      <c r="T908" s="1089"/>
      <c r="U908" s="1089"/>
      <c r="V908" s="1089"/>
      <c r="W908" s="1089"/>
      <c r="X908" s="1089"/>
      <c r="Y908" s="1089"/>
      <c r="Z908" s="1089"/>
    </row>
    <row r="909" spans="1:26" ht="14.25" customHeight="1">
      <c r="A909" s="1089"/>
      <c r="B909" s="1089"/>
      <c r="C909" s="1089"/>
      <c r="D909" s="1089"/>
      <c r="E909" s="1089"/>
      <c r="F909" s="1089"/>
      <c r="G909" s="1089"/>
      <c r="H909" s="1089"/>
      <c r="I909" s="1089"/>
      <c r="J909" s="1089"/>
      <c r="K909" s="1089"/>
      <c r="L909" s="1089"/>
      <c r="M909" s="1089"/>
      <c r="N909" s="1089"/>
      <c r="O909" s="1089"/>
      <c r="P909" s="1089"/>
      <c r="Q909" s="1089"/>
      <c r="R909" s="1089"/>
      <c r="S909" s="1089"/>
      <c r="T909" s="1089"/>
      <c r="U909" s="1089"/>
      <c r="V909" s="1089"/>
      <c r="W909" s="1089"/>
      <c r="X909" s="1089"/>
      <c r="Y909" s="1089"/>
      <c r="Z909" s="1089"/>
    </row>
    <row r="910" spans="1:26" ht="14.25" customHeight="1">
      <c r="A910" s="1089"/>
      <c r="B910" s="1089"/>
      <c r="C910" s="1089"/>
      <c r="D910" s="1089"/>
      <c r="E910" s="1089"/>
      <c r="F910" s="1089"/>
      <c r="G910" s="1089"/>
      <c r="H910" s="1089"/>
      <c r="I910" s="1089"/>
      <c r="J910" s="1089"/>
      <c r="K910" s="1089"/>
      <c r="L910" s="1089"/>
      <c r="M910" s="1089"/>
      <c r="N910" s="1089"/>
      <c r="O910" s="1089"/>
      <c r="P910" s="1089"/>
      <c r="Q910" s="1089"/>
      <c r="R910" s="1089"/>
      <c r="S910" s="1089"/>
      <c r="T910" s="1089"/>
      <c r="U910" s="1089"/>
      <c r="V910" s="1089"/>
      <c r="W910" s="1089"/>
      <c r="X910" s="1089"/>
      <c r="Y910" s="1089"/>
      <c r="Z910" s="1089"/>
    </row>
    <row r="911" spans="1:26" ht="14.25" customHeight="1">
      <c r="A911" s="1089"/>
      <c r="B911" s="1089"/>
      <c r="C911" s="1089"/>
      <c r="D911" s="1089"/>
      <c r="E911" s="1089"/>
      <c r="F911" s="1089"/>
      <c r="G911" s="1089"/>
      <c r="H911" s="1089"/>
      <c r="I911" s="1089"/>
      <c r="J911" s="1089"/>
      <c r="K911" s="1089"/>
      <c r="L911" s="1089"/>
      <c r="M911" s="1089"/>
      <c r="N911" s="1089"/>
      <c r="O911" s="1089"/>
      <c r="P911" s="1089"/>
      <c r="Q911" s="1089"/>
      <c r="R911" s="1089"/>
      <c r="S911" s="1089"/>
      <c r="T911" s="1089"/>
      <c r="U911" s="1089"/>
      <c r="V911" s="1089"/>
      <c r="W911" s="1089"/>
      <c r="X911" s="1089"/>
      <c r="Y911" s="1089"/>
      <c r="Z911" s="1089"/>
    </row>
    <row r="912" spans="1:26" ht="14.25" customHeight="1">
      <c r="A912" s="1089"/>
      <c r="B912" s="1089"/>
      <c r="C912" s="1089"/>
      <c r="D912" s="1089"/>
      <c r="E912" s="1089"/>
      <c r="F912" s="1089"/>
      <c r="G912" s="1089"/>
      <c r="H912" s="1089"/>
      <c r="I912" s="1089"/>
      <c r="J912" s="1089"/>
      <c r="K912" s="1089"/>
      <c r="L912" s="1089"/>
      <c r="M912" s="1089"/>
      <c r="N912" s="1089"/>
      <c r="O912" s="1089"/>
      <c r="P912" s="1089"/>
      <c r="Q912" s="1089"/>
      <c r="R912" s="1089"/>
      <c r="S912" s="1089"/>
      <c r="T912" s="1089"/>
      <c r="U912" s="1089"/>
      <c r="V912" s="1089"/>
      <c r="W912" s="1089"/>
      <c r="X912" s="1089"/>
      <c r="Y912" s="1089"/>
      <c r="Z912" s="1089"/>
    </row>
    <row r="913" spans="1:26" ht="14.25" customHeight="1">
      <c r="A913" s="1089"/>
      <c r="B913" s="1089"/>
      <c r="C913" s="1089"/>
      <c r="D913" s="1089"/>
      <c r="E913" s="1089"/>
      <c r="F913" s="1089"/>
      <c r="G913" s="1089"/>
      <c r="H913" s="1089"/>
      <c r="I913" s="1089"/>
      <c r="J913" s="1089"/>
      <c r="K913" s="1089"/>
      <c r="L913" s="1089"/>
      <c r="M913" s="1089"/>
      <c r="N913" s="1089"/>
      <c r="O913" s="1089"/>
      <c r="P913" s="1089"/>
      <c r="Q913" s="1089"/>
      <c r="R913" s="1089"/>
      <c r="S913" s="1089"/>
      <c r="T913" s="1089"/>
      <c r="U913" s="1089"/>
      <c r="V913" s="1089"/>
      <c r="W913" s="1089"/>
      <c r="X913" s="1089"/>
      <c r="Y913" s="1089"/>
      <c r="Z913" s="1089"/>
    </row>
    <row r="914" spans="1:26" ht="14.25" customHeight="1">
      <c r="A914" s="1089"/>
      <c r="B914" s="1089"/>
      <c r="C914" s="1089"/>
      <c r="D914" s="1089"/>
      <c r="E914" s="1089"/>
      <c r="F914" s="1089"/>
      <c r="G914" s="1089"/>
      <c r="H914" s="1089"/>
      <c r="I914" s="1089"/>
      <c r="J914" s="1089"/>
      <c r="K914" s="1089"/>
      <c r="L914" s="1089"/>
      <c r="M914" s="1089"/>
      <c r="N914" s="1089"/>
      <c r="O914" s="1089"/>
      <c r="P914" s="1089"/>
      <c r="Q914" s="1089"/>
      <c r="R914" s="1089"/>
      <c r="S914" s="1089"/>
      <c r="T914" s="1089"/>
      <c r="U914" s="1089"/>
      <c r="V914" s="1089"/>
      <c r="W914" s="1089"/>
      <c r="X914" s="1089"/>
      <c r="Y914" s="1089"/>
      <c r="Z914" s="1089"/>
    </row>
    <row r="915" spans="1:26" ht="14.25" customHeight="1">
      <c r="A915" s="1089"/>
      <c r="B915" s="1089"/>
      <c r="C915" s="1089"/>
      <c r="D915" s="1089"/>
      <c r="E915" s="1089"/>
      <c r="F915" s="1089"/>
      <c r="G915" s="1089"/>
      <c r="H915" s="1089"/>
      <c r="I915" s="1089"/>
      <c r="J915" s="1089"/>
      <c r="K915" s="1089"/>
      <c r="L915" s="1089"/>
      <c r="M915" s="1089"/>
      <c r="N915" s="1089"/>
      <c r="O915" s="1089"/>
      <c r="P915" s="1089"/>
      <c r="Q915" s="1089"/>
      <c r="R915" s="1089"/>
      <c r="S915" s="1089"/>
      <c r="T915" s="1089"/>
      <c r="U915" s="1089"/>
      <c r="V915" s="1089"/>
      <c r="W915" s="1089"/>
      <c r="X915" s="1089"/>
      <c r="Y915" s="1089"/>
      <c r="Z915" s="1089"/>
    </row>
    <row r="916" spans="1:26" ht="14.25" customHeight="1">
      <c r="A916" s="1089"/>
      <c r="B916" s="1089"/>
      <c r="C916" s="1089"/>
      <c r="D916" s="1089"/>
      <c r="E916" s="1089"/>
      <c r="F916" s="1089"/>
      <c r="G916" s="1089"/>
      <c r="H916" s="1089"/>
      <c r="I916" s="1089"/>
      <c r="J916" s="1089"/>
      <c r="K916" s="1089"/>
      <c r="L916" s="1089"/>
      <c r="M916" s="1089"/>
      <c r="N916" s="1089"/>
      <c r="O916" s="1089"/>
      <c r="P916" s="1089"/>
      <c r="Q916" s="1089"/>
      <c r="R916" s="1089"/>
      <c r="S916" s="1089"/>
      <c r="T916" s="1089"/>
      <c r="U916" s="1089"/>
      <c r="V916" s="1089"/>
      <c r="W916" s="1089"/>
      <c r="X916" s="1089"/>
      <c r="Y916" s="1089"/>
      <c r="Z916" s="1089"/>
    </row>
    <row r="917" spans="1:26" ht="14.25" customHeight="1">
      <c r="A917" s="1089"/>
      <c r="B917" s="1089"/>
      <c r="C917" s="1089"/>
      <c r="D917" s="1089"/>
      <c r="E917" s="1089"/>
      <c r="F917" s="1089"/>
      <c r="G917" s="1089"/>
      <c r="H917" s="1089"/>
      <c r="I917" s="1089"/>
      <c r="J917" s="1089"/>
      <c r="K917" s="1089"/>
      <c r="L917" s="1089"/>
      <c r="M917" s="1089"/>
      <c r="N917" s="1089"/>
      <c r="O917" s="1089"/>
      <c r="P917" s="1089"/>
      <c r="Q917" s="1089"/>
      <c r="R917" s="1089"/>
      <c r="S917" s="1089"/>
      <c r="T917" s="1089"/>
      <c r="U917" s="1089"/>
      <c r="V917" s="1089"/>
      <c r="W917" s="1089"/>
      <c r="X917" s="1089"/>
      <c r="Y917" s="1089"/>
      <c r="Z917" s="1089"/>
    </row>
    <row r="918" spans="1:26" ht="14.25" customHeight="1">
      <c r="A918" s="1089"/>
      <c r="B918" s="1089"/>
      <c r="C918" s="1089"/>
      <c r="D918" s="1089"/>
      <c r="E918" s="1089"/>
      <c r="F918" s="1089"/>
      <c r="G918" s="1089"/>
      <c r="H918" s="1089"/>
      <c r="I918" s="1089"/>
      <c r="J918" s="1089"/>
      <c r="K918" s="1089"/>
      <c r="L918" s="1089"/>
      <c r="M918" s="1089"/>
      <c r="N918" s="1089"/>
      <c r="O918" s="1089"/>
      <c r="P918" s="1089"/>
      <c r="Q918" s="1089"/>
      <c r="R918" s="1089"/>
      <c r="S918" s="1089"/>
      <c r="T918" s="1089"/>
      <c r="U918" s="1089"/>
      <c r="V918" s="1089"/>
      <c r="W918" s="1089"/>
      <c r="X918" s="1089"/>
      <c r="Y918" s="1089"/>
      <c r="Z918" s="1089"/>
    </row>
    <row r="919" spans="1:26" ht="14.25" customHeight="1">
      <c r="A919" s="1089"/>
      <c r="B919" s="1089"/>
      <c r="C919" s="1089"/>
      <c r="D919" s="1089"/>
      <c r="E919" s="1089"/>
      <c r="F919" s="1089"/>
      <c r="G919" s="1089"/>
      <c r="H919" s="1089"/>
      <c r="I919" s="1089"/>
      <c r="J919" s="1089"/>
      <c r="K919" s="1089"/>
      <c r="L919" s="1089"/>
      <c r="M919" s="1089"/>
      <c r="N919" s="1089"/>
      <c r="O919" s="1089"/>
      <c r="P919" s="1089"/>
      <c r="Q919" s="1089"/>
      <c r="R919" s="1089"/>
      <c r="S919" s="1089"/>
      <c r="T919" s="1089"/>
      <c r="U919" s="1089"/>
      <c r="V919" s="1089"/>
      <c r="W919" s="1089"/>
      <c r="X919" s="1089"/>
      <c r="Y919" s="1089"/>
      <c r="Z919" s="1089"/>
    </row>
    <row r="920" spans="1:26" ht="14.25" customHeight="1">
      <c r="A920" s="1089"/>
      <c r="B920" s="1089"/>
      <c r="C920" s="1089"/>
      <c r="D920" s="1089"/>
      <c r="E920" s="1089"/>
      <c r="F920" s="1089"/>
      <c r="G920" s="1089"/>
      <c r="H920" s="1089"/>
      <c r="I920" s="1089"/>
      <c r="J920" s="1089"/>
      <c r="K920" s="1089"/>
      <c r="L920" s="1089"/>
      <c r="M920" s="1089"/>
      <c r="N920" s="1089"/>
      <c r="O920" s="1089"/>
      <c r="P920" s="1089"/>
      <c r="Q920" s="1089"/>
      <c r="R920" s="1089"/>
      <c r="S920" s="1089"/>
      <c r="T920" s="1089"/>
      <c r="U920" s="1089"/>
      <c r="V920" s="1089"/>
      <c r="W920" s="1089"/>
      <c r="X920" s="1089"/>
      <c r="Y920" s="1089"/>
      <c r="Z920" s="1089"/>
    </row>
    <row r="921" spans="1:26" ht="14.25" customHeight="1">
      <c r="A921" s="1089"/>
      <c r="B921" s="1089"/>
      <c r="C921" s="1089"/>
      <c r="D921" s="1089"/>
      <c r="E921" s="1089"/>
      <c r="F921" s="1089"/>
      <c r="G921" s="1089"/>
      <c r="H921" s="1089"/>
      <c r="I921" s="1089"/>
      <c r="J921" s="1089"/>
      <c r="K921" s="1089"/>
      <c r="L921" s="1089"/>
      <c r="M921" s="1089"/>
      <c r="N921" s="1089"/>
      <c r="O921" s="1089"/>
      <c r="P921" s="1089"/>
      <c r="Q921" s="1089"/>
      <c r="R921" s="1089"/>
      <c r="S921" s="1089"/>
      <c r="T921" s="1089"/>
      <c r="U921" s="1089"/>
      <c r="V921" s="1089"/>
      <c r="W921" s="1089"/>
      <c r="X921" s="1089"/>
      <c r="Y921" s="1089"/>
      <c r="Z921" s="1089"/>
    </row>
    <row r="922" spans="1:26" ht="14.25" customHeight="1">
      <c r="A922" s="1089"/>
      <c r="B922" s="1089"/>
      <c r="C922" s="1089"/>
      <c r="D922" s="1089"/>
      <c r="E922" s="1089"/>
      <c r="F922" s="1089"/>
      <c r="G922" s="1089"/>
      <c r="H922" s="1089"/>
      <c r="I922" s="1089"/>
      <c r="J922" s="1089"/>
      <c r="K922" s="1089"/>
      <c r="L922" s="1089"/>
      <c r="M922" s="1089"/>
      <c r="N922" s="1089"/>
      <c r="O922" s="1089"/>
      <c r="P922" s="1089"/>
      <c r="Q922" s="1089"/>
      <c r="R922" s="1089"/>
      <c r="S922" s="1089"/>
      <c r="T922" s="1089"/>
      <c r="U922" s="1089"/>
      <c r="V922" s="1089"/>
      <c r="W922" s="1089"/>
      <c r="X922" s="1089"/>
      <c r="Y922" s="1089"/>
      <c r="Z922" s="1089"/>
    </row>
    <row r="923" spans="1:26" ht="14.25" customHeight="1">
      <c r="A923" s="1089"/>
      <c r="B923" s="1089"/>
      <c r="C923" s="1089"/>
      <c r="D923" s="1089"/>
      <c r="E923" s="1089"/>
      <c r="F923" s="1089"/>
      <c r="G923" s="1089"/>
      <c r="H923" s="1089"/>
      <c r="I923" s="1089"/>
      <c r="J923" s="1089"/>
      <c r="K923" s="1089"/>
      <c r="L923" s="1089"/>
      <c r="M923" s="1089"/>
      <c r="N923" s="1089"/>
      <c r="O923" s="1089"/>
      <c r="P923" s="1089"/>
      <c r="Q923" s="1089"/>
      <c r="R923" s="1089"/>
      <c r="S923" s="1089"/>
      <c r="T923" s="1089"/>
      <c r="U923" s="1089"/>
      <c r="V923" s="1089"/>
      <c r="W923" s="1089"/>
      <c r="X923" s="1089"/>
      <c r="Y923" s="1089"/>
      <c r="Z923" s="1089"/>
    </row>
    <row r="924" spans="1:26" ht="14.25" customHeight="1">
      <c r="A924" s="1089"/>
      <c r="B924" s="1089"/>
      <c r="C924" s="1089"/>
      <c r="D924" s="1089"/>
      <c r="E924" s="1089"/>
      <c r="F924" s="1089"/>
      <c r="G924" s="1089"/>
      <c r="H924" s="1089"/>
      <c r="I924" s="1089"/>
      <c r="J924" s="1089"/>
      <c r="K924" s="1089"/>
      <c r="L924" s="1089"/>
      <c r="M924" s="1089"/>
      <c r="N924" s="1089"/>
      <c r="O924" s="1089"/>
      <c r="P924" s="1089"/>
      <c r="Q924" s="1089"/>
      <c r="R924" s="1089"/>
      <c r="S924" s="1089"/>
      <c r="T924" s="1089"/>
      <c r="U924" s="1089"/>
      <c r="V924" s="1089"/>
      <c r="W924" s="1089"/>
      <c r="X924" s="1089"/>
      <c r="Y924" s="1089"/>
      <c r="Z924" s="1089"/>
    </row>
    <row r="925" spans="1:26" ht="14.25" customHeight="1">
      <c r="A925" s="1089"/>
      <c r="B925" s="1089"/>
      <c r="C925" s="1089"/>
      <c r="D925" s="1089"/>
      <c r="E925" s="1089"/>
      <c r="F925" s="1089"/>
      <c r="G925" s="1089"/>
      <c r="H925" s="1089"/>
      <c r="I925" s="1089"/>
      <c r="J925" s="1089"/>
      <c r="K925" s="1089"/>
      <c r="L925" s="1089"/>
      <c r="M925" s="1089"/>
      <c r="N925" s="1089"/>
      <c r="O925" s="1089"/>
      <c r="P925" s="1089"/>
      <c r="Q925" s="1089"/>
      <c r="R925" s="1089"/>
      <c r="S925" s="1089"/>
      <c r="T925" s="1089"/>
      <c r="U925" s="1089"/>
      <c r="V925" s="1089"/>
      <c r="W925" s="1089"/>
      <c r="X925" s="1089"/>
      <c r="Y925" s="1089"/>
      <c r="Z925" s="1089"/>
    </row>
    <row r="926" spans="1:26" ht="14.25" customHeight="1">
      <c r="A926" s="1089"/>
      <c r="B926" s="1089"/>
      <c r="C926" s="1089"/>
      <c r="D926" s="1089"/>
      <c r="E926" s="1089"/>
      <c r="F926" s="1089"/>
      <c r="G926" s="1089"/>
      <c r="H926" s="1089"/>
      <c r="I926" s="1089"/>
      <c r="J926" s="1089"/>
      <c r="K926" s="1089"/>
      <c r="L926" s="1089"/>
      <c r="M926" s="1089"/>
      <c r="N926" s="1089"/>
      <c r="O926" s="1089"/>
      <c r="P926" s="1089"/>
      <c r="Q926" s="1089"/>
      <c r="R926" s="1089"/>
      <c r="S926" s="1089"/>
      <c r="T926" s="1089"/>
      <c r="U926" s="1089"/>
      <c r="V926" s="1089"/>
      <c r="W926" s="1089"/>
      <c r="X926" s="1089"/>
      <c r="Y926" s="1089"/>
      <c r="Z926" s="1089"/>
    </row>
    <row r="927" spans="1:26" ht="14.25" customHeight="1">
      <c r="A927" s="1089"/>
      <c r="B927" s="1089"/>
      <c r="C927" s="1089"/>
      <c r="D927" s="1089"/>
      <c r="E927" s="1089"/>
      <c r="F927" s="1089"/>
      <c r="G927" s="1089"/>
      <c r="H927" s="1089"/>
      <c r="I927" s="1089"/>
      <c r="J927" s="1089"/>
      <c r="K927" s="1089"/>
      <c r="L927" s="1089"/>
      <c r="M927" s="1089"/>
      <c r="N927" s="1089"/>
      <c r="O927" s="1089"/>
      <c r="P927" s="1089"/>
      <c r="Q927" s="1089"/>
      <c r="R927" s="1089"/>
      <c r="S927" s="1089"/>
      <c r="T927" s="1089"/>
      <c r="U927" s="1089"/>
      <c r="V927" s="1089"/>
      <c r="W927" s="1089"/>
      <c r="X927" s="1089"/>
      <c r="Y927" s="1089"/>
      <c r="Z927" s="1089"/>
    </row>
    <row r="928" spans="1:26" ht="14.25" customHeight="1">
      <c r="A928" s="1089"/>
      <c r="B928" s="1089"/>
      <c r="C928" s="1089"/>
      <c r="D928" s="1089"/>
      <c r="E928" s="1089"/>
      <c r="F928" s="1089"/>
      <c r="G928" s="1089"/>
      <c r="H928" s="1089"/>
      <c r="I928" s="1089"/>
      <c r="J928" s="1089"/>
      <c r="K928" s="1089"/>
      <c r="L928" s="1089"/>
      <c r="M928" s="1089"/>
      <c r="N928" s="1089"/>
      <c r="O928" s="1089"/>
      <c r="P928" s="1089"/>
      <c r="Q928" s="1089"/>
      <c r="R928" s="1089"/>
      <c r="S928" s="1089"/>
      <c r="T928" s="1089"/>
      <c r="U928" s="1089"/>
      <c r="V928" s="1089"/>
      <c r="W928" s="1089"/>
      <c r="X928" s="1089"/>
      <c r="Y928" s="1089"/>
      <c r="Z928" s="1089"/>
    </row>
    <row r="929" spans="1:26" ht="14.25" customHeight="1">
      <c r="A929" s="1089"/>
      <c r="B929" s="1089"/>
      <c r="C929" s="1089"/>
      <c r="D929" s="1089"/>
      <c r="E929" s="1089"/>
      <c r="F929" s="1089"/>
      <c r="G929" s="1089"/>
      <c r="H929" s="1089"/>
      <c r="I929" s="1089"/>
      <c r="J929" s="1089"/>
      <c r="K929" s="1089"/>
      <c r="L929" s="1089"/>
      <c r="M929" s="1089"/>
      <c r="N929" s="1089"/>
      <c r="O929" s="1089"/>
      <c r="P929" s="1089"/>
      <c r="Q929" s="1089"/>
      <c r="R929" s="1089"/>
      <c r="S929" s="1089"/>
      <c r="T929" s="1089"/>
      <c r="U929" s="1089"/>
      <c r="V929" s="1089"/>
      <c r="W929" s="1089"/>
      <c r="X929" s="1089"/>
      <c r="Y929" s="1089"/>
      <c r="Z929" s="1089"/>
    </row>
    <row r="930" spans="1:26" ht="14.25" customHeight="1">
      <c r="A930" s="1089"/>
      <c r="B930" s="1089"/>
      <c r="C930" s="1089"/>
      <c r="D930" s="1089"/>
      <c r="E930" s="1089"/>
      <c r="F930" s="1089"/>
      <c r="G930" s="1089"/>
      <c r="H930" s="1089"/>
      <c r="I930" s="1089"/>
      <c r="J930" s="1089"/>
      <c r="K930" s="1089"/>
      <c r="L930" s="1089"/>
      <c r="M930" s="1089"/>
      <c r="N930" s="1089"/>
      <c r="O930" s="1089"/>
      <c r="P930" s="1089"/>
      <c r="Q930" s="1089"/>
      <c r="R930" s="1089"/>
      <c r="S930" s="1089"/>
      <c r="T930" s="1089"/>
      <c r="U930" s="1089"/>
      <c r="V930" s="1089"/>
      <c r="W930" s="1089"/>
      <c r="X930" s="1089"/>
      <c r="Y930" s="1089"/>
      <c r="Z930" s="1089"/>
    </row>
    <row r="931" spans="1:26" ht="14.25" customHeight="1">
      <c r="A931" s="1089"/>
      <c r="B931" s="1089"/>
      <c r="C931" s="1089"/>
      <c r="D931" s="1089"/>
      <c r="E931" s="1089"/>
      <c r="F931" s="1089"/>
      <c r="G931" s="1089"/>
      <c r="H931" s="1089"/>
      <c r="I931" s="1089"/>
      <c r="J931" s="1089"/>
      <c r="K931" s="1089"/>
      <c r="L931" s="1089"/>
      <c r="M931" s="1089"/>
      <c r="N931" s="1089"/>
      <c r="O931" s="1089"/>
      <c r="P931" s="1089"/>
      <c r="Q931" s="1089"/>
      <c r="R931" s="1089"/>
      <c r="S931" s="1089"/>
      <c r="T931" s="1089"/>
      <c r="U931" s="1089"/>
      <c r="V931" s="1089"/>
      <c r="W931" s="1089"/>
      <c r="X931" s="1089"/>
      <c r="Y931" s="1089"/>
      <c r="Z931" s="1089"/>
    </row>
    <row r="932" spans="1:26" ht="14.25" customHeight="1">
      <c r="A932" s="1089"/>
      <c r="B932" s="1089"/>
      <c r="C932" s="1089"/>
      <c r="D932" s="1089"/>
      <c r="E932" s="1089"/>
      <c r="F932" s="1089"/>
      <c r="G932" s="1089"/>
      <c r="H932" s="1089"/>
      <c r="I932" s="1089"/>
      <c r="J932" s="1089"/>
      <c r="K932" s="1089"/>
      <c r="L932" s="1089"/>
      <c r="M932" s="1089"/>
      <c r="N932" s="1089"/>
      <c r="O932" s="1089"/>
      <c r="P932" s="1089"/>
      <c r="Q932" s="1089"/>
      <c r="R932" s="1089"/>
      <c r="S932" s="1089"/>
      <c r="T932" s="1089"/>
      <c r="U932" s="1089"/>
      <c r="V932" s="1089"/>
      <c r="W932" s="1089"/>
      <c r="X932" s="1089"/>
      <c r="Y932" s="1089"/>
      <c r="Z932" s="1089"/>
    </row>
    <row r="933" spans="1:26" ht="14.25" customHeight="1">
      <c r="A933" s="1089"/>
      <c r="B933" s="1089"/>
      <c r="C933" s="1089"/>
      <c r="D933" s="1089"/>
      <c r="E933" s="1089"/>
      <c r="F933" s="1089"/>
      <c r="G933" s="1089"/>
      <c r="H933" s="1089"/>
      <c r="I933" s="1089"/>
      <c r="J933" s="1089"/>
      <c r="K933" s="1089"/>
      <c r="L933" s="1089"/>
      <c r="M933" s="1089"/>
      <c r="N933" s="1089"/>
      <c r="O933" s="1089"/>
      <c r="P933" s="1089"/>
      <c r="Q933" s="1089"/>
      <c r="R933" s="1089"/>
      <c r="S933" s="1089"/>
      <c r="T933" s="1089"/>
      <c r="U933" s="1089"/>
      <c r="V933" s="1089"/>
      <c r="W933" s="1089"/>
      <c r="X933" s="1089"/>
      <c r="Y933" s="1089"/>
      <c r="Z933" s="1089"/>
    </row>
    <row r="934" spans="1:26" ht="14.25" customHeight="1">
      <c r="A934" s="1089"/>
      <c r="B934" s="1089"/>
      <c r="C934" s="1089"/>
      <c r="D934" s="1089"/>
      <c r="E934" s="1089"/>
      <c r="F934" s="1089"/>
      <c r="G934" s="1089"/>
      <c r="H934" s="1089"/>
      <c r="I934" s="1089"/>
      <c r="J934" s="1089"/>
      <c r="K934" s="1089"/>
      <c r="L934" s="1089"/>
      <c r="M934" s="1089"/>
      <c r="N934" s="1089"/>
      <c r="O934" s="1089"/>
      <c r="P934" s="1089"/>
      <c r="Q934" s="1089"/>
      <c r="R934" s="1089"/>
      <c r="S934" s="1089"/>
      <c r="T934" s="1089"/>
      <c r="U934" s="1089"/>
      <c r="V934" s="1089"/>
      <c r="W934" s="1089"/>
      <c r="X934" s="1089"/>
      <c r="Y934" s="1089"/>
      <c r="Z934" s="1089"/>
    </row>
    <row r="935" spans="1:26" ht="14.25" customHeight="1">
      <c r="A935" s="1089"/>
      <c r="B935" s="1089"/>
      <c r="C935" s="1089"/>
      <c r="D935" s="1089"/>
      <c r="E935" s="1089"/>
      <c r="F935" s="1089"/>
      <c r="G935" s="1089"/>
      <c r="H935" s="1089"/>
      <c r="I935" s="1089"/>
      <c r="J935" s="1089"/>
      <c r="K935" s="1089"/>
      <c r="L935" s="1089"/>
      <c r="M935" s="1089"/>
      <c r="N935" s="1089"/>
      <c r="O935" s="1089"/>
      <c r="P935" s="1089"/>
      <c r="Q935" s="1089"/>
      <c r="R935" s="1089"/>
      <c r="S935" s="1089"/>
      <c r="T935" s="1089"/>
      <c r="U935" s="1089"/>
      <c r="V935" s="1089"/>
      <c r="W935" s="1089"/>
      <c r="X935" s="1089"/>
      <c r="Y935" s="1089"/>
      <c r="Z935" s="1089"/>
    </row>
    <row r="936" spans="1:26" ht="14.25" customHeight="1">
      <c r="A936" s="1089"/>
      <c r="B936" s="1089"/>
      <c r="C936" s="1089"/>
      <c r="D936" s="1089"/>
      <c r="E936" s="1089"/>
      <c r="F936" s="1089"/>
      <c r="G936" s="1089"/>
      <c r="H936" s="1089"/>
      <c r="I936" s="1089"/>
      <c r="J936" s="1089"/>
      <c r="K936" s="1089"/>
      <c r="L936" s="1089"/>
      <c r="M936" s="1089"/>
      <c r="N936" s="1089"/>
      <c r="O936" s="1089"/>
      <c r="P936" s="1089"/>
      <c r="Q936" s="1089"/>
      <c r="R936" s="1089"/>
      <c r="S936" s="1089"/>
      <c r="T936" s="1089"/>
      <c r="U936" s="1089"/>
      <c r="V936" s="1089"/>
      <c r="W936" s="1089"/>
      <c r="X936" s="1089"/>
      <c r="Y936" s="1089"/>
      <c r="Z936" s="1089"/>
    </row>
    <row r="937" spans="1:26" ht="14.25" customHeight="1">
      <c r="A937" s="1089"/>
      <c r="B937" s="1089"/>
      <c r="C937" s="1089"/>
      <c r="D937" s="1089"/>
      <c r="E937" s="1089"/>
      <c r="F937" s="1089"/>
      <c r="G937" s="1089"/>
      <c r="H937" s="1089"/>
      <c r="I937" s="1089"/>
      <c r="J937" s="1089"/>
      <c r="K937" s="1089"/>
      <c r="L937" s="1089"/>
      <c r="M937" s="1089"/>
      <c r="N937" s="1089"/>
      <c r="O937" s="1089"/>
      <c r="P937" s="1089"/>
      <c r="Q937" s="1089"/>
      <c r="R937" s="1089"/>
      <c r="S937" s="1089"/>
      <c r="T937" s="1089"/>
      <c r="U937" s="1089"/>
      <c r="V937" s="1089"/>
      <c r="W937" s="1089"/>
      <c r="X937" s="1089"/>
      <c r="Y937" s="1089"/>
      <c r="Z937" s="1089"/>
    </row>
    <row r="938" spans="1:26" ht="14.25" customHeight="1">
      <c r="A938" s="1089"/>
      <c r="B938" s="1089"/>
      <c r="C938" s="1089"/>
      <c r="D938" s="1089"/>
      <c r="E938" s="1089"/>
      <c r="F938" s="1089"/>
      <c r="G938" s="1089"/>
      <c r="H938" s="1089"/>
      <c r="I938" s="1089"/>
      <c r="J938" s="1089"/>
      <c r="K938" s="1089"/>
      <c r="L938" s="1089"/>
      <c r="M938" s="1089"/>
      <c r="N938" s="1089"/>
      <c r="O938" s="1089"/>
      <c r="P938" s="1089"/>
      <c r="Q938" s="1089"/>
      <c r="R938" s="1089"/>
      <c r="S938" s="1089"/>
      <c r="T938" s="1089"/>
      <c r="U938" s="1089"/>
      <c r="V938" s="1089"/>
      <c r="W938" s="1089"/>
      <c r="X938" s="1089"/>
      <c r="Y938" s="1089"/>
      <c r="Z938" s="1089"/>
    </row>
    <row r="939" spans="1:26" ht="14.25" customHeight="1">
      <c r="A939" s="1089"/>
      <c r="B939" s="1089"/>
      <c r="C939" s="1089"/>
      <c r="D939" s="1089"/>
      <c r="E939" s="1089"/>
      <c r="F939" s="1089"/>
      <c r="G939" s="1089"/>
      <c r="H939" s="1089"/>
      <c r="I939" s="1089"/>
      <c r="J939" s="1089"/>
      <c r="K939" s="1089"/>
      <c r="L939" s="1089"/>
      <c r="M939" s="1089"/>
      <c r="N939" s="1089"/>
      <c r="O939" s="1089"/>
      <c r="P939" s="1089"/>
      <c r="Q939" s="1089"/>
      <c r="R939" s="1089"/>
      <c r="S939" s="1089"/>
      <c r="T939" s="1089"/>
      <c r="U939" s="1089"/>
      <c r="V939" s="1089"/>
      <c r="W939" s="1089"/>
      <c r="X939" s="1089"/>
      <c r="Y939" s="1089"/>
      <c r="Z939" s="1089"/>
    </row>
    <row r="940" spans="1:26" ht="14.25" customHeight="1">
      <c r="A940" s="1089"/>
      <c r="B940" s="1089"/>
      <c r="C940" s="1089"/>
      <c r="D940" s="1089"/>
      <c r="E940" s="1089"/>
      <c r="F940" s="1089"/>
      <c r="G940" s="1089"/>
      <c r="H940" s="1089"/>
      <c r="I940" s="1089"/>
      <c r="J940" s="1089"/>
      <c r="K940" s="1089"/>
      <c r="L940" s="1089"/>
      <c r="M940" s="1089"/>
      <c r="N940" s="1089"/>
      <c r="O940" s="1089"/>
      <c r="P940" s="1089"/>
      <c r="Q940" s="1089"/>
      <c r="R940" s="1089"/>
      <c r="S940" s="1089"/>
      <c r="T940" s="1089"/>
      <c r="U940" s="1089"/>
      <c r="V940" s="1089"/>
      <c r="W940" s="1089"/>
      <c r="X940" s="1089"/>
      <c r="Y940" s="1089"/>
      <c r="Z940" s="1089"/>
    </row>
    <row r="941" spans="1:26" ht="14.25" customHeight="1">
      <c r="A941" s="1089"/>
      <c r="B941" s="1089"/>
      <c r="C941" s="1089"/>
      <c r="D941" s="1089"/>
      <c r="E941" s="1089"/>
      <c r="F941" s="1089"/>
      <c r="G941" s="1089"/>
      <c r="H941" s="1089"/>
      <c r="I941" s="1089"/>
      <c r="J941" s="1089"/>
      <c r="K941" s="1089"/>
      <c r="L941" s="1089"/>
      <c r="M941" s="1089"/>
      <c r="N941" s="1089"/>
      <c r="O941" s="1089"/>
      <c r="P941" s="1089"/>
      <c r="Q941" s="1089"/>
      <c r="R941" s="1089"/>
      <c r="S941" s="1089"/>
      <c r="T941" s="1089"/>
      <c r="U941" s="1089"/>
      <c r="V941" s="1089"/>
      <c r="W941" s="1089"/>
      <c r="X941" s="1089"/>
      <c r="Y941" s="1089"/>
      <c r="Z941" s="1089"/>
    </row>
    <row r="942" spans="1:26" ht="14.25" customHeight="1">
      <c r="A942" s="1089"/>
      <c r="B942" s="1089"/>
      <c r="C942" s="1089"/>
      <c r="D942" s="1089"/>
      <c r="E942" s="1089"/>
      <c r="F942" s="1089"/>
      <c r="G942" s="1089"/>
      <c r="H942" s="1089"/>
      <c r="I942" s="1089"/>
      <c r="J942" s="1089"/>
      <c r="K942" s="1089"/>
      <c r="L942" s="1089"/>
      <c r="M942" s="1089"/>
      <c r="N942" s="1089"/>
      <c r="O942" s="1089"/>
      <c r="P942" s="1089"/>
      <c r="Q942" s="1089"/>
      <c r="R942" s="1089"/>
      <c r="S942" s="1089"/>
      <c r="T942" s="1089"/>
      <c r="U942" s="1089"/>
      <c r="V942" s="1089"/>
      <c r="W942" s="1089"/>
      <c r="X942" s="1089"/>
      <c r="Y942" s="1089"/>
      <c r="Z942" s="1089"/>
    </row>
    <row r="943" spans="1:26" ht="14.25" customHeight="1">
      <c r="A943" s="1089"/>
      <c r="B943" s="1089"/>
      <c r="C943" s="1089"/>
      <c r="D943" s="1089"/>
      <c r="E943" s="1089"/>
      <c r="F943" s="1089"/>
      <c r="G943" s="1089"/>
      <c r="H943" s="1089"/>
      <c r="I943" s="1089"/>
      <c r="J943" s="1089"/>
      <c r="K943" s="1089"/>
      <c r="L943" s="1089"/>
      <c r="M943" s="1089"/>
      <c r="N943" s="1089"/>
      <c r="O943" s="1089"/>
      <c r="P943" s="1089"/>
      <c r="Q943" s="1089"/>
      <c r="R943" s="1089"/>
      <c r="S943" s="1089"/>
      <c r="T943" s="1089"/>
      <c r="U943" s="1089"/>
      <c r="V943" s="1089"/>
      <c r="W943" s="1089"/>
      <c r="X943" s="1089"/>
      <c r="Y943" s="1089"/>
      <c r="Z943" s="1089"/>
    </row>
    <row r="944" spans="1:26" ht="14.25" customHeight="1">
      <c r="A944" s="1089"/>
      <c r="B944" s="1089"/>
      <c r="C944" s="1089"/>
      <c r="D944" s="1089"/>
      <c r="E944" s="1089"/>
      <c r="F944" s="1089"/>
      <c r="G944" s="1089"/>
      <c r="H944" s="1089"/>
      <c r="I944" s="1089"/>
      <c r="J944" s="1089"/>
      <c r="K944" s="1089"/>
      <c r="L944" s="1089"/>
      <c r="M944" s="1089"/>
      <c r="N944" s="1089"/>
      <c r="O944" s="1089"/>
      <c r="P944" s="1089"/>
      <c r="Q944" s="1089"/>
      <c r="R944" s="1089"/>
      <c r="S944" s="1089"/>
      <c r="T944" s="1089"/>
      <c r="U944" s="1089"/>
      <c r="V944" s="1089"/>
      <c r="W944" s="1089"/>
      <c r="X944" s="1089"/>
      <c r="Y944" s="1089"/>
      <c r="Z944" s="1089"/>
    </row>
    <row r="945" spans="1:26" ht="14.25" customHeight="1">
      <c r="A945" s="1089"/>
      <c r="B945" s="1089"/>
      <c r="C945" s="1089"/>
      <c r="D945" s="1089"/>
      <c r="E945" s="1089"/>
      <c r="F945" s="1089"/>
      <c r="G945" s="1089"/>
      <c r="H945" s="1089"/>
      <c r="I945" s="1089"/>
      <c r="J945" s="1089"/>
      <c r="K945" s="1089"/>
      <c r="L945" s="1089"/>
      <c r="M945" s="1089"/>
      <c r="N945" s="1089"/>
      <c r="O945" s="1089"/>
      <c r="P945" s="1089"/>
      <c r="Q945" s="1089"/>
      <c r="R945" s="1089"/>
      <c r="S945" s="1089"/>
      <c r="T945" s="1089"/>
      <c r="U945" s="1089"/>
      <c r="V945" s="1089"/>
      <c r="W945" s="1089"/>
      <c r="X945" s="1089"/>
      <c r="Y945" s="1089"/>
      <c r="Z945" s="1089"/>
    </row>
    <row r="946" spans="1:26" ht="14.25" customHeight="1">
      <c r="A946" s="1089"/>
      <c r="B946" s="1089"/>
      <c r="C946" s="1089"/>
      <c r="D946" s="1089"/>
      <c r="E946" s="1089"/>
      <c r="F946" s="1089"/>
      <c r="G946" s="1089"/>
      <c r="H946" s="1089"/>
      <c r="I946" s="1089"/>
      <c r="J946" s="1089"/>
      <c r="K946" s="1089"/>
      <c r="L946" s="1089"/>
      <c r="M946" s="1089"/>
      <c r="N946" s="1089"/>
      <c r="O946" s="1089"/>
      <c r="P946" s="1089"/>
      <c r="Q946" s="1089"/>
      <c r="R946" s="1089"/>
      <c r="S946" s="1089"/>
      <c r="T946" s="1089"/>
      <c r="U946" s="1089"/>
      <c r="V946" s="1089"/>
      <c r="W946" s="1089"/>
      <c r="X946" s="1089"/>
      <c r="Y946" s="1089"/>
      <c r="Z946" s="1089"/>
    </row>
    <row r="947" spans="1:26" ht="14.25" customHeight="1">
      <c r="A947" s="1089"/>
      <c r="B947" s="1089"/>
      <c r="C947" s="1089"/>
      <c r="D947" s="1089"/>
      <c r="E947" s="1089"/>
      <c r="F947" s="1089"/>
      <c r="G947" s="1089"/>
      <c r="H947" s="1089"/>
      <c r="I947" s="1089"/>
      <c r="J947" s="1089"/>
      <c r="K947" s="1089"/>
      <c r="L947" s="1089"/>
      <c r="M947" s="1089"/>
      <c r="N947" s="1089"/>
      <c r="O947" s="1089"/>
      <c r="P947" s="1089"/>
      <c r="Q947" s="1089"/>
      <c r="R947" s="1089"/>
      <c r="S947" s="1089"/>
      <c r="T947" s="1089"/>
      <c r="U947" s="1089"/>
      <c r="V947" s="1089"/>
      <c r="W947" s="1089"/>
      <c r="X947" s="1089"/>
      <c r="Y947" s="1089"/>
      <c r="Z947" s="1089"/>
    </row>
    <row r="948" spans="1:26" ht="14.25" customHeight="1">
      <c r="A948" s="1089"/>
      <c r="B948" s="1089"/>
      <c r="C948" s="1089"/>
      <c r="D948" s="1089"/>
      <c r="E948" s="1089"/>
      <c r="F948" s="1089"/>
      <c r="G948" s="1089"/>
      <c r="H948" s="1089"/>
      <c r="I948" s="1089"/>
      <c r="J948" s="1089"/>
      <c r="K948" s="1089"/>
      <c r="L948" s="1089"/>
      <c r="M948" s="1089"/>
      <c r="N948" s="1089"/>
      <c r="O948" s="1089"/>
      <c r="P948" s="1089"/>
      <c r="Q948" s="1089"/>
      <c r="R948" s="1089"/>
      <c r="S948" s="1089"/>
      <c r="T948" s="1089"/>
      <c r="U948" s="1089"/>
      <c r="V948" s="1089"/>
      <c r="W948" s="1089"/>
      <c r="X948" s="1089"/>
      <c r="Y948" s="1089"/>
      <c r="Z948" s="1089"/>
    </row>
    <row r="949" spans="1:26" ht="14.25" customHeight="1">
      <c r="A949" s="1089"/>
      <c r="B949" s="1089"/>
      <c r="C949" s="1089"/>
      <c r="D949" s="1089"/>
      <c r="E949" s="1089"/>
      <c r="F949" s="1089"/>
      <c r="G949" s="1089"/>
      <c r="H949" s="1089"/>
      <c r="I949" s="1089"/>
      <c r="J949" s="1089"/>
      <c r="K949" s="1089"/>
      <c r="L949" s="1089"/>
      <c r="M949" s="1089"/>
      <c r="N949" s="1089"/>
      <c r="O949" s="1089"/>
      <c r="P949" s="1089"/>
      <c r="Q949" s="1089"/>
      <c r="R949" s="1089"/>
      <c r="S949" s="1089"/>
      <c r="T949" s="1089"/>
      <c r="U949" s="1089"/>
      <c r="V949" s="1089"/>
      <c r="W949" s="1089"/>
      <c r="X949" s="1089"/>
      <c r="Y949" s="1089"/>
      <c r="Z949" s="1089"/>
    </row>
    <row r="950" spans="1:26" ht="14.25" customHeight="1">
      <c r="A950" s="1089"/>
      <c r="B950" s="1089"/>
      <c r="C950" s="1089"/>
      <c r="D950" s="1089"/>
      <c r="E950" s="1089"/>
      <c r="F950" s="1089"/>
      <c r="G950" s="1089"/>
      <c r="H950" s="1089"/>
      <c r="I950" s="1089"/>
      <c r="J950" s="1089"/>
      <c r="K950" s="1089"/>
      <c r="L950" s="1089"/>
      <c r="M950" s="1089"/>
      <c r="N950" s="1089"/>
      <c r="O950" s="1089"/>
      <c r="P950" s="1089"/>
      <c r="Q950" s="1089"/>
      <c r="R950" s="1089"/>
      <c r="S950" s="1089"/>
      <c r="T950" s="1089"/>
      <c r="U950" s="1089"/>
      <c r="V950" s="1089"/>
      <c r="W950" s="1089"/>
      <c r="X950" s="1089"/>
      <c r="Y950" s="1089"/>
      <c r="Z950" s="1089"/>
    </row>
    <row r="951" spans="1:26" ht="14.25" customHeight="1">
      <c r="A951" s="1089"/>
      <c r="B951" s="1089"/>
      <c r="C951" s="1089"/>
      <c r="D951" s="1089"/>
      <c r="E951" s="1089"/>
      <c r="F951" s="1089"/>
      <c r="G951" s="1089"/>
      <c r="H951" s="1089"/>
      <c r="I951" s="1089"/>
      <c r="J951" s="1089"/>
      <c r="K951" s="1089"/>
      <c r="L951" s="1089"/>
      <c r="M951" s="1089"/>
      <c r="N951" s="1089"/>
      <c r="O951" s="1089"/>
      <c r="P951" s="1089"/>
      <c r="Q951" s="1089"/>
      <c r="R951" s="1089"/>
      <c r="S951" s="1089"/>
      <c r="T951" s="1089"/>
      <c r="U951" s="1089"/>
      <c r="V951" s="1089"/>
      <c r="W951" s="1089"/>
      <c r="X951" s="1089"/>
      <c r="Y951" s="1089"/>
      <c r="Z951" s="1089"/>
    </row>
    <row r="952" spans="1:26" ht="14.25" customHeight="1">
      <c r="A952" s="1089"/>
      <c r="B952" s="1089"/>
      <c r="C952" s="1089"/>
      <c r="D952" s="1089"/>
      <c r="E952" s="1089"/>
      <c r="F952" s="1089"/>
      <c r="G952" s="1089"/>
      <c r="H952" s="1089"/>
      <c r="I952" s="1089"/>
      <c r="J952" s="1089"/>
      <c r="K952" s="1089"/>
      <c r="L952" s="1089"/>
      <c r="M952" s="1089"/>
      <c r="N952" s="1089"/>
      <c r="O952" s="1089"/>
      <c r="P952" s="1089"/>
      <c r="Q952" s="1089"/>
      <c r="R952" s="1089"/>
      <c r="S952" s="1089"/>
      <c r="T952" s="1089"/>
      <c r="U952" s="1089"/>
      <c r="V952" s="1089"/>
      <c r="W952" s="1089"/>
      <c r="X952" s="1089"/>
      <c r="Y952" s="1089"/>
      <c r="Z952" s="1089"/>
    </row>
    <row r="953" spans="1:26" ht="14.25" customHeight="1">
      <c r="A953" s="1089"/>
      <c r="B953" s="1089"/>
      <c r="C953" s="1089"/>
      <c r="D953" s="1089"/>
      <c r="E953" s="1089"/>
      <c r="F953" s="1089"/>
      <c r="G953" s="1089"/>
      <c r="H953" s="1089"/>
      <c r="I953" s="1089"/>
      <c r="J953" s="1089"/>
      <c r="K953" s="1089"/>
      <c r="L953" s="1089"/>
      <c r="M953" s="1089"/>
      <c r="N953" s="1089"/>
      <c r="O953" s="1089"/>
      <c r="P953" s="1089"/>
      <c r="Q953" s="1089"/>
      <c r="R953" s="1089"/>
      <c r="S953" s="1089"/>
      <c r="T953" s="1089"/>
      <c r="U953" s="1089"/>
      <c r="V953" s="1089"/>
      <c r="W953" s="1089"/>
      <c r="X953" s="1089"/>
      <c r="Y953" s="1089"/>
      <c r="Z953" s="1089"/>
    </row>
    <row r="954" spans="1:26" ht="14.25" customHeight="1">
      <c r="A954" s="1089"/>
      <c r="B954" s="1089"/>
      <c r="C954" s="1089"/>
      <c r="D954" s="1089"/>
      <c r="E954" s="1089"/>
      <c r="F954" s="1089"/>
      <c r="G954" s="1089"/>
      <c r="H954" s="1089"/>
      <c r="I954" s="1089"/>
      <c r="J954" s="1089"/>
      <c r="K954" s="1089"/>
      <c r="L954" s="1089"/>
      <c r="M954" s="1089"/>
      <c r="N954" s="1089"/>
      <c r="O954" s="1089"/>
      <c r="P954" s="1089"/>
      <c r="Q954" s="1089"/>
      <c r="R954" s="1089"/>
      <c r="S954" s="1089"/>
      <c r="T954" s="1089"/>
      <c r="U954" s="1089"/>
      <c r="V954" s="1089"/>
      <c r="W954" s="1089"/>
      <c r="X954" s="1089"/>
      <c r="Y954" s="1089"/>
      <c r="Z954" s="1089"/>
    </row>
    <row r="955" spans="1:26" ht="14.25" customHeight="1">
      <c r="A955" s="1089"/>
      <c r="B955" s="1089"/>
      <c r="C955" s="1089"/>
      <c r="D955" s="1089"/>
      <c r="E955" s="1089"/>
      <c r="F955" s="1089"/>
      <c r="G955" s="1089"/>
      <c r="H955" s="1089"/>
      <c r="I955" s="1089"/>
      <c r="J955" s="1089"/>
      <c r="K955" s="1089"/>
      <c r="L955" s="1089"/>
      <c r="M955" s="1089"/>
      <c r="N955" s="1089"/>
      <c r="O955" s="1089"/>
      <c r="P955" s="1089"/>
      <c r="Q955" s="1089"/>
      <c r="R955" s="1089"/>
      <c r="S955" s="1089"/>
      <c r="T955" s="1089"/>
      <c r="U955" s="1089"/>
      <c r="V955" s="1089"/>
      <c r="W955" s="1089"/>
      <c r="X955" s="1089"/>
      <c r="Y955" s="1089"/>
      <c r="Z955" s="1089"/>
    </row>
    <row r="956" spans="1:26" ht="14.25" customHeight="1">
      <c r="A956" s="1089"/>
      <c r="B956" s="1089"/>
      <c r="C956" s="1089"/>
      <c r="D956" s="1089"/>
      <c r="E956" s="1089"/>
      <c r="F956" s="1089"/>
      <c r="G956" s="1089"/>
      <c r="H956" s="1089"/>
      <c r="I956" s="1089"/>
      <c r="J956" s="1089"/>
      <c r="K956" s="1089"/>
      <c r="L956" s="1089"/>
      <c r="M956" s="1089"/>
      <c r="N956" s="1089"/>
      <c r="O956" s="1089"/>
      <c r="P956" s="1089"/>
      <c r="Q956" s="1089"/>
      <c r="R956" s="1089"/>
      <c r="S956" s="1089"/>
      <c r="T956" s="1089"/>
      <c r="U956" s="1089"/>
      <c r="V956" s="1089"/>
      <c r="W956" s="1089"/>
      <c r="X956" s="1089"/>
      <c r="Y956" s="1089"/>
      <c r="Z956" s="1089"/>
    </row>
    <row r="957" spans="1:26" ht="14.25" customHeight="1">
      <c r="A957" s="1089"/>
      <c r="B957" s="1089"/>
      <c r="C957" s="1089"/>
      <c r="D957" s="1089"/>
      <c r="E957" s="1089"/>
      <c r="F957" s="1089"/>
      <c r="G957" s="1089"/>
      <c r="H957" s="1089"/>
      <c r="I957" s="1089"/>
      <c r="J957" s="1089"/>
      <c r="K957" s="1089"/>
      <c r="L957" s="1089"/>
      <c r="M957" s="1089"/>
      <c r="N957" s="1089"/>
      <c r="O957" s="1089"/>
      <c r="P957" s="1089"/>
      <c r="Q957" s="1089"/>
      <c r="R957" s="1089"/>
      <c r="S957" s="1089"/>
      <c r="T957" s="1089"/>
      <c r="U957" s="1089"/>
      <c r="V957" s="1089"/>
      <c r="W957" s="1089"/>
      <c r="X957" s="1089"/>
      <c r="Y957" s="1089"/>
      <c r="Z957" s="1089"/>
    </row>
    <row r="958" spans="1:26" ht="14.25" customHeight="1">
      <c r="A958" s="1089"/>
      <c r="B958" s="1089"/>
      <c r="C958" s="1089"/>
      <c r="D958" s="1089"/>
      <c r="E958" s="1089"/>
      <c r="F958" s="1089"/>
      <c r="G958" s="1089"/>
      <c r="H958" s="1089"/>
      <c r="I958" s="1089"/>
      <c r="J958" s="1089"/>
      <c r="K958" s="1089"/>
      <c r="L958" s="1089"/>
      <c r="M958" s="1089"/>
      <c r="N958" s="1089"/>
      <c r="O958" s="1089"/>
      <c r="P958" s="1089"/>
      <c r="Q958" s="1089"/>
      <c r="R958" s="1089"/>
      <c r="S958" s="1089"/>
      <c r="T958" s="1089"/>
      <c r="U958" s="1089"/>
      <c r="V958" s="1089"/>
      <c r="W958" s="1089"/>
      <c r="X958" s="1089"/>
      <c r="Y958" s="1089"/>
      <c r="Z958" s="1089"/>
    </row>
    <row r="959" spans="1:26" ht="14.25" customHeight="1">
      <c r="A959" s="1089"/>
      <c r="B959" s="1089"/>
      <c r="C959" s="1089"/>
      <c r="D959" s="1089"/>
      <c r="E959" s="1089"/>
      <c r="F959" s="1089"/>
      <c r="G959" s="1089"/>
      <c r="H959" s="1089"/>
      <c r="I959" s="1089"/>
      <c r="J959" s="1089"/>
      <c r="K959" s="1089"/>
      <c r="L959" s="1089"/>
      <c r="M959" s="1089"/>
      <c r="N959" s="1089"/>
      <c r="O959" s="1089"/>
      <c r="P959" s="1089"/>
      <c r="Q959" s="1089"/>
      <c r="R959" s="1089"/>
      <c r="S959" s="1089"/>
      <c r="T959" s="1089"/>
      <c r="U959" s="1089"/>
      <c r="V959" s="1089"/>
      <c r="W959" s="1089"/>
      <c r="X959" s="1089"/>
      <c r="Y959" s="1089"/>
      <c r="Z959" s="1089"/>
    </row>
    <row r="960" spans="1:26" ht="14.25" customHeight="1">
      <c r="A960" s="1089"/>
      <c r="B960" s="1089"/>
      <c r="C960" s="1089"/>
      <c r="D960" s="1089"/>
      <c r="E960" s="1089"/>
      <c r="F960" s="1089"/>
      <c r="G960" s="1089"/>
      <c r="H960" s="1089"/>
      <c r="I960" s="1089"/>
      <c r="J960" s="1089"/>
      <c r="K960" s="1089"/>
      <c r="L960" s="1089"/>
      <c r="M960" s="1089"/>
      <c r="N960" s="1089"/>
      <c r="O960" s="1089"/>
      <c r="P960" s="1089"/>
      <c r="Q960" s="1089"/>
      <c r="R960" s="1089"/>
      <c r="S960" s="1089"/>
      <c r="T960" s="1089"/>
      <c r="U960" s="1089"/>
      <c r="V960" s="1089"/>
      <c r="W960" s="1089"/>
      <c r="X960" s="1089"/>
      <c r="Y960" s="1089"/>
      <c r="Z960" s="1089"/>
    </row>
    <row r="961" spans="1:26" ht="14.25" customHeight="1">
      <c r="A961" s="1089"/>
      <c r="B961" s="1089"/>
      <c r="C961" s="1089"/>
      <c r="D961" s="1089"/>
      <c r="E961" s="1089"/>
      <c r="F961" s="1089"/>
      <c r="G961" s="1089"/>
      <c r="H961" s="1089"/>
      <c r="I961" s="1089"/>
      <c r="J961" s="1089"/>
      <c r="K961" s="1089"/>
      <c r="L961" s="1089"/>
      <c r="M961" s="1089"/>
      <c r="N961" s="1089"/>
      <c r="O961" s="1089"/>
      <c r="P961" s="1089"/>
      <c r="Q961" s="1089"/>
      <c r="R961" s="1089"/>
      <c r="S961" s="1089"/>
      <c r="T961" s="1089"/>
      <c r="U961" s="1089"/>
      <c r="V961" s="1089"/>
      <c r="W961" s="1089"/>
      <c r="X961" s="1089"/>
      <c r="Y961" s="1089"/>
      <c r="Z961" s="1089"/>
    </row>
    <row r="962" spans="1:26" ht="14.25" customHeight="1">
      <c r="A962" s="1089"/>
      <c r="B962" s="1089"/>
      <c r="C962" s="1089"/>
      <c r="D962" s="1089"/>
      <c r="E962" s="1089"/>
      <c r="F962" s="1089"/>
      <c r="G962" s="1089"/>
      <c r="H962" s="1089"/>
      <c r="I962" s="1089"/>
      <c r="J962" s="1089"/>
      <c r="K962" s="1089"/>
      <c r="L962" s="1089"/>
      <c r="M962" s="1089"/>
      <c r="N962" s="1089"/>
      <c r="O962" s="1089"/>
      <c r="P962" s="1089"/>
      <c r="Q962" s="1089"/>
      <c r="R962" s="1089"/>
      <c r="S962" s="1089"/>
      <c r="T962" s="1089"/>
      <c r="U962" s="1089"/>
      <c r="V962" s="1089"/>
      <c r="W962" s="1089"/>
      <c r="X962" s="1089"/>
      <c r="Y962" s="1089"/>
      <c r="Z962" s="1089"/>
    </row>
    <row r="963" spans="1:26" ht="14.25" customHeight="1">
      <c r="A963" s="1089"/>
      <c r="B963" s="1089"/>
      <c r="C963" s="1089"/>
      <c r="D963" s="1089"/>
      <c r="E963" s="1089"/>
      <c r="F963" s="1089"/>
      <c r="G963" s="1089"/>
      <c r="H963" s="1089"/>
      <c r="I963" s="1089"/>
      <c r="J963" s="1089"/>
      <c r="K963" s="1089"/>
      <c r="L963" s="1089"/>
      <c r="M963" s="1089"/>
      <c r="N963" s="1089"/>
      <c r="O963" s="1089"/>
      <c r="P963" s="1089"/>
      <c r="Q963" s="1089"/>
      <c r="R963" s="1089"/>
      <c r="S963" s="1089"/>
      <c r="T963" s="1089"/>
      <c r="U963" s="1089"/>
      <c r="V963" s="1089"/>
      <c r="W963" s="1089"/>
      <c r="X963" s="1089"/>
      <c r="Y963" s="1089"/>
      <c r="Z963" s="1089"/>
    </row>
    <row r="964" spans="1:26" ht="14.25" customHeight="1">
      <c r="A964" s="1089"/>
      <c r="B964" s="1089"/>
      <c r="C964" s="1089"/>
      <c r="D964" s="1089"/>
      <c r="E964" s="1089"/>
      <c r="F964" s="1089"/>
      <c r="G964" s="1089"/>
      <c r="H964" s="1089"/>
      <c r="I964" s="1089"/>
      <c r="J964" s="1089"/>
      <c r="K964" s="1089"/>
      <c r="L964" s="1089"/>
      <c r="M964" s="1089"/>
      <c r="N964" s="1089"/>
      <c r="O964" s="1089"/>
      <c r="P964" s="1089"/>
      <c r="Q964" s="1089"/>
      <c r="R964" s="1089"/>
      <c r="S964" s="1089"/>
      <c r="T964" s="1089"/>
      <c r="U964" s="1089"/>
      <c r="V964" s="1089"/>
      <c r="W964" s="1089"/>
      <c r="X964" s="1089"/>
      <c r="Y964" s="1089"/>
      <c r="Z964" s="1089"/>
    </row>
    <row r="965" spans="1:26" ht="14.25" customHeight="1">
      <c r="A965" s="1089"/>
      <c r="B965" s="1089"/>
      <c r="C965" s="1089"/>
      <c r="D965" s="1089"/>
      <c r="E965" s="1089"/>
      <c r="F965" s="1089"/>
      <c r="G965" s="1089"/>
      <c r="H965" s="1089"/>
      <c r="I965" s="1089"/>
      <c r="J965" s="1089"/>
      <c r="K965" s="1089"/>
      <c r="L965" s="1089"/>
      <c r="M965" s="1089"/>
      <c r="N965" s="1089"/>
      <c r="O965" s="1089"/>
      <c r="P965" s="1089"/>
      <c r="Q965" s="1089"/>
      <c r="R965" s="1089"/>
      <c r="S965" s="1089"/>
      <c r="T965" s="1089"/>
      <c r="U965" s="1089"/>
      <c r="V965" s="1089"/>
      <c r="W965" s="1089"/>
      <c r="X965" s="1089"/>
      <c r="Y965" s="1089"/>
      <c r="Z965" s="1089"/>
    </row>
    <row r="966" spans="1:26" ht="14.25" customHeight="1">
      <c r="A966" s="1089"/>
      <c r="B966" s="1089"/>
      <c r="C966" s="1089"/>
      <c r="D966" s="1089"/>
      <c r="E966" s="1089"/>
      <c r="F966" s="1089"/>
      <c r="G966" s="1089"/>
      <c r="H966" s="1089"/>
      <c r="I966" s="1089"/>
      <c r="J966" s="1089"/>
      <c r="K966" s="1089"/>
      <c r="L966" s="1089"/>
      <c r="M966" s="1089"/>
      <c r="N966" s="1089"/>
      <c r="O966" s="1089"/>
      <c r="P966" s="1089"/>
      <c r="Q966" s="1089"/>
      <c r="R966" s="1089"/>
      <c r="S966" s="1089"/>
      <c r="T966" s="1089"/>
      <c r="U966" s="1089"/>
      <c r="V966" s="1089"/>
      <c r="W966" s="1089"/>
      <c r="X966" s="1089"/>
      <c r="Y966" s="1089"/>
      <c r="Z966" s="1089"/>
    </row>
    <row r="967" spans="1:26" ht="14.25" customHeight="1">
      <c r="A967" s="1089"/>
      <c r="B967" s="1089"/>
      <c r="C967" s="1089"/>
      <c r="D967" s="1089"/>
      <c r="E967" s="1089"/>
      <c r="F967" s="1089"/>
      <c r="G967" s="1089"/>
      <c r="H967" s="1089"/>
      <c r="I967" s="1089"/>
      <c r="J967" s="1089"/>
      <c r="K967" s="1089"/>
      <c r="L967" s="1089"/>
      <c r="M967" s="1089"/>
      <c r="N967" s="1089"/>
      <c r="O967" s="1089"/>
      <c r="P967" s="1089"/>
      <c r="Q967" s="1089"/>
      <c r="R967" s="1089"/>
      <c r="S967" s="1089"/>
      <c r="T967" s="1089"/>
      <c r="U967" s="1089"/>
      <c r="V967" s="1089"/>
      <c r="W967" s="1089"/>
      <c r="X967" s="1089"/>
      <c r="Y967" s="1089"/>
      <c r="Z967" s="1089"/>
    </row>
    <row r="968" spans="1:26" ht="14.25" customHeight="1">
      <c r="A968" s="1089"/>
      <c r="B968" s="1089"/>
      <c r="C968" s="1089"/>
      <c r="D968" s="1089"/>
      <c r="E968" s="1089"/>
      <c r="F968" s="1089"/>
      <c r="G968" s="1089"/>
      <c r="H968" s="1089"/>
      <c r="I968" s="1089"/>
      <c r="J968" s="1089"/>
      <c r="K968" s="1089"/>
      <c r="L968" s="1089"/>
      <c r="M968" s="1089"/>
      <c r="N968" s="1089"/>
      <c r="O968" s="1089"/>
      <c r="P968" s="1089"/>
      <c r="Q968" s="1089"/>
      <c r="R968" s="1089"/>
      <c r="S968" s="1089"/>
      <c r="T968" s="1089"/>
      <c r="U968" s="1089"/>
      <c r="V968" s="1089"/>
      <c r="W968" s="1089"/>
      <c r="X968" s="1089"/>
      <c r="Y968" s="1089"/>
      <c r="Z968" s="1089"/>
    </row>
    <row r="969" spans="1:26" ht="14.25" customHeight="1">
      <c r="A969" s="1089"/>
      <c r="B969" s="1089"/>
      <c r="C969" s="1089"/>
      <c r="D969" s="1089"/>
      <c r="E969" s="1089"/>
      <c r="F969" s="1089"/>
      <c r="G969" s="1089"/>
      <c r="H969" s="1089"/>
      <c r="I969" s="1089"/>
      <c r="J969" s="1089"/>
      <c r="K969" s="1089"/>
      <c r="L969" s="1089"/>
      <c r="M969" s="1089"/>
      <c r="N969" s="1089"/>
      <c r="O969" s="1089"/>
      <c r="P969" s="1089"/>
      <c r="Q969" s="1089"/>
      <c r="R969" s="1089"/>
      <c r="S969" s="1089"/>
      <c r="T969" s="1089"/>
      <c r="U969" s="1089"/>
      <c r="V969" s="1089"/>
      <c r="W969" s="1089"/>
      <c r="X969" s="1089"/>
      <c r="Y969" s="1089"/>
      <c r="Z969" s="1089"/>
    </row>
    <row r="970" spans="1:26" ht="14.25" customHeight="1">
      <c r="A970" s="1089"/>
      <c r="B970" s="1089"/>
      <c r="C970" s="1089"/>
      <c r="D970" s="1089"/>
      <c r="E970" s="1089"/>
      <c r="F970" s="1089"/>
      <c r="G970" s="1089"/>
      <c r="H970" s="1089"/>
      <c r="I970" s="1089"/>
      <c r="J970" s="1089"/>
      <c r="K970" s="1089"/>
      <c r="L970" s="1089"/>
      <c r="M970" s="1089"/>
      <c r="N970" s="1089"/>
      <c r="O970" s="1089"/>
      <c r="P970" s="1089"/>
      <c r="Q970" s="1089"/>
      <c r="R970" s="1089"/>
      <c r="S970" s="1089"/>
      <c r="T970" s="1089"/>
      <c r="U970" s="1089"/>
      <c r="V970" s="1089"/>
      <c r="W970" s="1089"/>
      <c r="X970" s="1089"/>
      <c r="Y970" s="1089"/>
      <c r="Z970" s="1089"/>
    </row>
    <row r="971" spans="1:26" ht="14.25" customHeight="1">
      <c r="A971" s="1089"/>
      <c r="B971" s="1089"/>
      <c r="C971" s="1089"/>
      <c r="D971" s="1089"/>
      <c r="E971" s="1089"/>
      <c r="F971" s="1089"/>
      <c r="G971" s="1089"/>
      <c r="H971" s="1089"/>
      <c r="I971" s="1089"/>
      <c r="J971" s="1089"/>
      <c r="K971" s="1089"/>
      <c r="L971" s="1089"/>
      <c r="M971" s="1089"/>
      <c r="N971" s="1089"/>
      <c r="O971" s="1089"/>
      <c r="P971" s="1089"/>
      <c r="Q971" s="1089"/>
      <c r="R971" s="1089"/>
      <c r="S971" s="1089"/>
      <c r="T971" s="1089"/>
      <c r="U971" s="1089"/>
      <c r="V971" s="1089"/>
      <c r="W971" s="1089"/>
      <c r="X971" s="1089"/>
      <c r="Y971" s="1089"/>
      <c r="Z971" s="1089"/>
    </row>
    <row r="972" spans="1:26" ht="14.25" customHeight="1">
      <c r="A972" s="1089"/>
      <c r="B972" s="1089"/>
      <c r="C972" s="1089"/>
      <c r="D972" s="1089"/>
      <c r="E972" s="1089"/>
      <c r="F972" s="1089"/>
      <c r="G972" s="1089"/>
      <c r="H972" s="1089"/>
      <c r="I972" s="1089"/>
      <c r="J972" s="1089"/>
      <c r="K972" s="1089"/>
      <c r="L972" s="1089"/>
      <c r="M972" s="1089"/>
      <c r="N972" s="1089"/>
      <c r="O972" s="1089"/>
      <c r="P972" s="1089"/>
      <c r="Q972" s="1089"/>
      <c r="R972" s="1089"/>
      <c r="S972" s="1089"/>
      <c r="T972" s="1089"/>
      <c r="U972" s="1089"/>
      <c r="V972" s="1089"/>
      <c r="W972" s="1089"/>
      <c r="X972" s="1089"/>
      <c r="Y972" s="1089"/>
      <c r="Z972" s="1089"/>
    </row>
    <row r="973" spans="1:26" ht="14.25" customHeight="1">
      <c r="A973" s="1089"/>
      <c r="B973" s="1089"/>
      <c r="C973" s="1089"/>
      <c r="D973" s="1089"/>
      <c r="E973" s="1089"/>
      <c r="F973" s="1089"/>
      <c r="G973" s="1089"/>
      <c r="H973" s="1089"/>
      <c r="I973" s="1089"/>
      <c r="J973" s="1089"/>
      <c r="K973" s="1089"/>
      <c r="L973" s="1089"/>
      <c r="M973" s="1089"/>
      <c r="N973" s="1089"/>
      <c r="O973" s="1089"/>
      <c r="P973" s="1089"/>
      <c r="Q973" s="1089"/>
      <c r="R973" s="1089"/>
      <c r="S973" s="1089"/>
      <c r="T973" s="1089"/>
      <c r="U973" s="1089"/>
      <c r="V973" s="1089"/>
      <c r="W973" s="1089"/>
      <c r="X973" s="1089"/>
      <c r="Y973" s="1089"/>
      <c r="Z973" s="1089"/>
    </row>
    <row r="974" spans="1:26" ht="14.25" customHeight="1">
      <c r="A974" s="1089"/>
      <c r="B974" s="1089"/>
      <c r="C974" s="1089"/>
      <c r="D974" s="1089"/>
      <c r="E974" s="1089"/>
      <c r="F974" s="1089"/>
      <c r="G974" s="1089"/>
      <c r="H974" s="1089"/>
      <c r="I974" s="1089"/>
      <c r="J974" s="1089"/>
      <c r="K974" s="1089"/>
      <c r="L974" s="1089"/>
      <c r="M974" s="1089"/>
      <c r="N974" s="1089"/>
      <c r="O974" s="1089"/>
      <c r="P974" s="1089"/>
      <c r="Q974" s="1089"/>
      <c r="R974" s="1089"/>
      <c r="S974" s="1089"/>
      <c r="T974" s="1089"/>
      <c r="U974" s="1089"/>
      <c r="V974" s="1089"/>
      <c r="W974" s="1089"/>
      <c r="X974" s="1089"/>
      <c r="Y974" s="1089"/>
      <c r="Z974" s="1089"/>
    </row>
    <row r="975" spans="1:26" ht="14.25" customHeight="1">
      <c r="A975" s="1089"/>
      <c r="B975" s="1089"/>
      <c r="C975" s="1089"/>
      <c r="D975" s="1089"/>
      <c r="E975" s="1089"/>
      <c r="F975" s="1089"/>
      <c r="G975" s="1089"/>
      <c r="H975" s="1089"/>
      <c r="I975" s="1089"/>
      <c r="J975" s="1089"/>
      <c r="K975" s="1089"/>
      <c r="L975" s="1089"/>
      <c r="M975" s="1089"/>
      <c r="N975" s="1089"/>
      <c r="O975" s="1089"/>
      <c r="P975" s="1089"/>
      <c r="Q975" s="1089"/>
      <c r="R975" s="1089"/>
      <c r="S975" s="1089"/>
      <c r="T975" s="1089"/>
      <c r="U975" s="1089"/>
      <c r="V975" s="1089"/>
      <c r="W975" s="1089"/>
      <c r="X975" s="1089"/>
      <c r="Y975" s="1089"/>
      <c r="Z975" s="1089"/>
    </row>
    <row r="976" spans="1:26" ht="14.25" customHeight="1">
      <c r="A976" s="1089"/>
      <c r="B976" s="1089"/>
      <c r="C976" s="1089"/>
      <c r="D976" s="1089"/>
      <c r="E976" s="1089"/>
      <c r="F976" s="1089"/>
      <c r="G976" s="1089"/>
      <c r="H976" s="1089"/>
      <c r="I976" s="1089"/>
      <c r="J976" s="1089"/>
      <c r="K976" s="1089"/>
      <c r="L976" s="1089"/>
      <c r="M976" s="1089"/>
      <c r="N976" s="1089"/>
      <c r="O976" s="1089"/>
      <c r="P976" s="1089"/>
      <c r="Q976" s="1089"/>
      <c r="R976" s="1089"/>
      <c r="S976" s="1089"/>
      <c r="T976" s="1089"/>
      <c r="U976" s="1089"/>
      <c r="V976" s="1089"/>
      <c r="W976" s="1089"/>
      <c r="X976" s="1089"/>
      <c r="Y976" s="1089"/>
      <c r="Z976" s="1089"/>
    </row>
    <row r="977" spans="1:26" ht="14.25" customHeight="1">
      <c r="A977" s="1089"/>
      <c r="B977" s="1089"/>
      <c r="C977" s="1089"/>
      <c r="D977" s="1089"/>
      <c r="E977" s="1089"/>
      <c r="F977" s="1089"/>
      <c r="G977" s="1089"/>
      <c r="H977" s="1089"/>
      <c r="I977" s="1089"/>
      <c r="J977" s="1089"/>
      <c r="K977" s="1089"/>
      <c r="L977" s="1089"/>
      <c r="M977" s="1089"/>
      <c r="N977" s="1089"/>
      <c r="O977" s="1089"/>
      <c r="P977" s="1089"/>
      <c r="Q977" s="1089"/>
      <c r="R977" s="1089"/>
      <c r="S977" s="1089"/>
      <c r="T977" s="1089"/>
      <c r="U977" s="1089"/>
      <c r="V977" s="1089"/>
      <c r="W977" s="1089"/>
      <c r="X977" s="1089"/>
      <c r="Y977" s="1089"/>
      <c r="Z977" s="1089"/>
    </row>
    <row r="978" spans="1:26" ht="14.25" customHeight="1">
      <c r="A978" s="1089"/>
      <c r="B978" s="1089"/>
      <c r="C978" s="1089"/>
      <c r="D978" s="1089"/>
      <c r="E978" s="1089"/>
      <c r="F978" s="1089"/>
      <c r="G978" s="1089"/>
      <c r="H978" s="1089"/>
      <c r="I978" s="1089"/>
      <c r="J978" s="1089"/>
      <c r="K978" s="1089"/>
      <c r="L978" s="1089"/>
      <c r="M978" s="1089"/>
      <c r="N978" s="1089"/>
      <c r="O978" s="1089"/>
      <c r="P978" s="1089"/>
      <c r="Q978" s="1089"/>
      <c r="R978" s="1089"/>
      <c r="S978" s="1089"/>
      <c r="T978" s="1089"/>
      <c r="U978" s="1089"/>
      <c r="V978" s="1089"/>
      <c r="W978" s="1089"/>
      <c r="X978" s="1089"/>
      <c r="Y978" s="1089"/>
      <c r="Z978" s="1089"/>
    </row>
    <row r="979" spans="1:26" ht="14.25" customHeight="1">
      <c r="A979" s="1089"/>
      <c r="B979" s="1089"/>
      <c r="C979" s="1089"/>
      <c r="D979" s="1089"/>
      <c r="E979" s="1089"/>
      <c r="F979" s="1089"/>
      <c r="G979" s="1089"/>
      <c r="H979" s="1089"/>
      <c r="I979" s="1089"/>
      <c r="J979" s="1089"/>
      <c r="K979" s="1089"/>
      <c r="L979" s="1089"/>
      <c r="M979" s="1089"/>
      <c r="N979" s="1089"/>
      <c r="O979" s="1089"/>
      <c r="P979" s="1089"/>
      <c r="Q979" s="1089"/>
      <c r="R979" s="1089"/>
      <c r="S979" s="1089"/>
      <c r="T979" s="1089"/>
      <c r="U979" s="1089"/>
      <c r="V979" s="1089"/>
      <c r="W979" s="1089"/>
      <c r="X979" s="1089"/>
      <c r="Y979" s="1089"/>
      <c r="Z979" s="1089"/>
    </row>
    <row r="980" spans="1:26" ht="14.25" customHeight="1">
      <c r="A980" s="1089"/>
      <c r="B980" s="1089"/>
      <c r="C980" s="1089"/>
      <c r="D980" s="1089"/>
      <c r="E980" s="1089"/>
      <c r="F980" s="1089"/>
      <c r="G980" s="1089"/>
      <c r="H980" s="1089"/>
      <c r="I980" s="1089"/>
      <c r="J980" s="1089"/>
      <c r="K980" s="1089"/>
      <c r="L980" s="1089"/>
      <c r="M980" s="1089"/>
      <c r="N980" s="1089"/>
      <c r="O980" s="1089"/>
      <c r="P980" s="1089"/>
      <c r="Q980" s="1089"/>
      <c r="R980" s="1089"/>
      <c r="S980" s="1089"/>
      <c r="T980" s="1089"/>
      <c r="U980" s="1089"/>
      <c r="V980" s="1089"/>
      <c r="W980" s="1089"/>
      <c r="X980" s="1089"/>
      <c r="Y980" s="1089"/>
      <c r="Z980" s="1089"/>
    </row>
    <row r="981" spans="1:26" ht="14.25" customHeight="1">
      <c r="A981" s="1089"/>
      <c r="B981" s="1089"/>
      <c r="C981" s="1089"/>
      <c r="D981" s="1089"/>
      <c r="E981" s="1089"/>
      <c r="F981" s="1089"/>
      <c r="G981" s="1089"/>
      <c r="H981" s="1089"/>
      <c r="I981" s="1089"/>
      <c r="J981" s="1089"/>
      <c r="K981" s="1089"/>
      <c r="L981" s="1089"/>
      <c r="M981" s="1089"/>
      <c r="N981" s="1089"/>
      <c r="O981" s="1089"/>
      <c r="P981" s="1089"/>
      <c r="Q981" s="1089"/>
      <c r="R981" s="1089"/>
      <c r="S981" s="1089"/>
      <c r="T981" s="1089"/>
      <c r="U981" s="1089"/>
      <c r="V981" s="1089"/>
      <c r="W981" s="1089"/>
      <c r="X981" s="1089"/>
      <c r="Y981" s="1089"/>
      <c r="Z981" s="1089"/>
    </row>
    <row r="982" spans="1:26" ht="14.25" customHeight="1">
      <c r="A982" s="1089"/>
      <c r="B982" s="1089"/>
      <c r="C982" s="1089"/>
      <c r="D982" s="1089"/>
      <c r="E982" s="1089"/>
      <c r="F982" s="1089"/>
      <c r="G982" s="1089"/>
      <c r="H982" s="1089"/>
      <c r="I982" s="1089"/>
      <c r="J982" s="1089"/>
      <c r="K982" s="1089"/>
      <c r="L982" s="1089"/>
      <c r="M982" s="1089"/>
      <c r="N982" s="1089"/>
      <c r="O982" s="1089"/>
      <c r="P982" s="1089"/>
      <c r="Q982" s="1089"/>
      <c r="R982" s="1089"/>
      <c r="S982" s="1089"/>
      <c r="T982" s="1089"/>
      <c r="U982" s="1089"/>
      <c r="V982" s="1089"/>
      <c r="W982" s="1089"/>
      <c r="X982" s="1089"/>
      <c r="Y982" s="1089"/>
      <c r="Z982" s="1089"/>
    </row>
    <row r="983" spans="1:26" ht="14.25" customHeight="1">
      <c r="A983" s="1089"/>
      <c r="B983" s="1089"/>
      <c r="C983" s="1089"/>
      <c r="D983" s="1089"/>
      <c r="E983" s="1089"/>
      <c r="F983" s="1089"/>
      <c r="G983" s="1089"/>
      <c r="H983" s="1089"/>
      <c r="I983" s="1089"/>
      <c r="J983" s="1089"/>
      <c r="K983" s="1089"/>
      <c r="L983" s="1089"/>
      <c r="M983" s="1089"/>
      <c r="N983" s="1089"/>
      <c r="O983" s="1089"/>
      <c r="P983" s="1089"/>
      <c r="Q983" s="1089"/>
      <c r="R983" s="1089"/>
      <c r="S983" s="1089"/>
      <c r="T983" s="1089"/>
      <c r="U983" s="1089"/>
      <c r="V983" s="1089"/>
      <c r="W983" s="1089"/>
      <c r="X983" s="1089"/>
      <c r="Y983" s="1089"/>
      <c r="Z983" s="1089"/>
    </row>
    <row r="984" spans="1:26" ht="14.25" customHeight="1">
      <c r="A984" s="1089"/>
      <c r="B984" s="1089"/>
      <c r="C984" s="1089"/>
      <c r="D984" s="1089"/>
      <c r="E984" s="1089"/>
      <c r="F984" s="1089"/>
      <c r="G984" s="1089"/>
      <c r="H984" s="1089"/>
      <c r="I984" s="1089"/>
      <c r="J984" s="1089"/>
      <c r="K984" s="1089"/>
      <c r="L984" s="1089"/>
      <c r="M984" s="1089"/>
      <c r="N984" s="1089"/>
      <c r="O984" s="1089"/>
      <c r="P984" s="1089"/>
      <c r="Q984" s="1089"/>
      <c r="R984" s="1089"/>
      <c r="S984" s="1089"/>
      <c r="T984" s="1089"/>
      <c r="U984" s="1089"/>
      <c r="V984" s="1089"/>
      <c r="W984" s="1089"/>
      <c r="X984" s="1089"/>
      <c r="Y984" s="1089"/>
      <c r="Z984" s="1089"/>
    </row>
    <row r="985" spans="1:26" ht="14.25" customHeight="1">
      <c r="A985" s="1089"/>
      <c r="B985" s="1089"/>
      <c r="C985" s="1089"/>
      <c r="D985" s="1089"/>
      <c r="E985" s="1089"/>
      <c r="F985" s="1089"/>
      <c r="G985" s="1089"/>
      <c r="H985" s="1089"/>
      <c r="I985" s="1089"/>
      <c r="J985" s="1089"/>
      <c r="K985" s="1089"/>
      <c r="L985" s="1089"/>
      <c r="M985" s="1089"/>
      <c r="N985" s="1089"/>
      <c r="O985" s="1089"/>
      <c r="P985" s="1089"/>
      <c r="Q985" s="1089"/>
      <c r="R985" s="1089"/>
      <c r="S985" s="1089"/>
      <c r="T985" s="1089"/>
      <c r="U985" s="1089"/>
      <c r="V985" s="1089"/>
      <c r="W985" s="1089"/>
      <c r="X985" s="1089"/>
      <c r="Y985" s="1089"/>
      <c r="Z985" s="1089"/>
    </row>
    <row r="986" spans="1:26" ht="14.25" customHeight="1">
      <c r="A986" s="1089"/>
      <c r="B986" s="1089"/>
      <c r="C986" s="1089"/>
      <c r="D986" s="1089"/>
      <c r="E986" s="1089"/>
      <c r="F986" s="1089"/>
      <c r="G986" s="1089"/>
      <c r="H986" s="1089"/>
      <c r="I986" s="1089"/>
      <c r="J986" s="1089"/>
      <c r="K986" s="1089"/>
      <c r="L986" s="1089"/>
      <c r="M986" s="1089"/>
      <c r="N986" s="1089"/>
      <c r="O986" s="1089"/>
      <c r="P986" s="1089"/>
      <c r="Q986" s="1089"/>
      <c r="R986" s="1089"/>
      <c r="S986" s="1089"/>
      <c r="T986" s="1089"/>
      <c r="U986" s="1089"/>
      <c r="V986" s="1089"/>
      <c r="W986" s="1089"/>
      <c r="X986" s="1089"/>
      <c r="Y986" s="1089"/>
      <c r="Z986" s="1089"/>
    </row>
    <row r="987" spans="1:26" ht="14.25" customHeight="1">
      <c r="A987" s="1089"/>
      <c r="B987" s="1089"/>
      <c r="C987" s="1089"/>
      <c r="D987" s="1089"/>
      <c r="E987" s="1089"/>
      <c r="F987" s="1089"/>
      <c r="G987" s="1089"/>
      <c r="H987" s="1089"/>
      <c r="I987" s="1089"/>
      <c r="J987" s="1089"/>
      <c r="K987" s="1089"/>
      <c r="L987" s="1089"/>
      <c r="M987" s="1089"/>
      <c r="N987" s="1089"/>
      <c r="O987" s="1089"/>
      <c r="P987" s="1089"/>
      <c r="Q987" s="1089"/>
      <c r="R987" s="1089"/>
      <c r="S987" s="1089"/>
      <c r="T987" s="1089"/>
      <c r="U987" s="1089"/>
      <c r="V987" s="1089"/>
      <c r="W987" s="1089"/>
      <c r="X987" s="1089"/>
      <c r="Y987" s="1089"/>
      <c r="Z987" s="1089"/>
    </row>
    <row r="988" spans="1:26" ht="14.25" customHeight="1">
      <c r="A988" s="1089"/>
      <c r="B988" s="1089"/>
      <c r="C988" s="1089"/>
      <c r="D988" s="1089"/>
      <c r="E988" s="1089"/>
      <c r="F988" s="1089"/>
      <c r="G988" s="1089"/>
      <c r="H988" s="1089"/>
      <c r="I988" s="1089"/>
      <c r="J988" s="1089"/>
      <c r="K988" s="1089"/>
      <c r="L988" s="1089"/>
      <c r="M988" s="1089"/>
      <c r="N988" s="1089"/>
      <c r="O988" s="1089"/>
      <c r="P988" s="1089"/>
      <c r="Q988" s="1089"/>
      <c r="R988" s="1089"/>
      <c r="S988" s="1089"/>
      <c r="T988" s="1089"/>
      <c r="U988" s="1089"/>
      <c r="V988" s="1089"/>
      <c r="W988" s="1089"/>
      <c r="X988" s="1089"/>
      <c r="Y988" s="1089"/>
      <c r="Z988" s="1089"/>
    </row>
    <row r="989" spans="1:26" ht="14.25" customHeight="1">
      <c r="A989" s="1089"/>
      <c r="B989" s="1089"/>
      <c r="C989" s="1089"/>
      <c r="D989" s="1089"/>
      <c r="E989" s="1089"/>
      <c r="F989" s="1089"/>
      <c r="G989" s="1089"/>
      <c r="H989" s="1089"/>
      <c r="I989" s="1089"/>
      <c r="J989" s="1089"/>
      <c r="K989" s="1089"/>
      <c r="L989" s="1089"/>
      <c r="M989" s="1089"/>
      <c r="N989" s="1089"/>
      <c r="O989" s="1089"/>
      <c r="P989" s="1089"/>
      <c r="Q989" s="1089"/>
      <c r="R989" s="1089"/>
      <c r="S989" s="1089"/>
      <c r="T989" s="1089"/>
      <c r="U989" s="1089"/>
      <c r="V989" s="1089"/>
      <c r="W989" s="1089"/>
      <c r="X989" s="1089"/>
      <c r="Y989" s="1089"/>
      <c r="Z989" s="1089"/>
    </row>
    <row r="990" spans="1:26" ht="14.25" customHeight="1">
      <c r="A990" s="1089"/>
      <c r="B990" s="1089"/>
      <c r="C990" s="1089"/>
      <c r="D990" s="1089"/>
      <c r="E990" s="1089"/>
      <c r="F990" s="1089"/>
      <c r="G990" s="1089"/>
      <c r="H990" s="1089"/>
      <c r="I990" s="1089"/>
      <c r="J990" s="1089"/>
      <c r="K990" s="1089"/>
      <c r="L990" s="1089"/>
      <c r="M990" s="1089"/>
      <c r="N990" s="1089"/>
      <c r="O990" s="1089"/>
      <c r="P990" s="1089"/>
      <c r="Q990" s="1089"/>
      <c r="R990" s="1089"/>
      <c r="S990" s="1089"/>
      <c r="T990" s="1089"/>
      <c r="U990" s="1089"/>
      <c r="V990" s="1089"/>
      <c r="W990" s="1089"/>
      <c r="X990" s="1089"/>
      <c r="Y990" s="1089"/>
      <c r="Z990" s="1089"/>
    </row>
    <row r="991" spans="1:26" ht="14.25" customHeight="1">
      <c r="A991" s="1089"/>
      <c r="B991" s="1089"/>
      <c r="C991" s="1089"/>
      <c r="D991" s="1089"/>
      <c r="E991" s="1089"/>
      <c r="F991" s="1089"/>
      <c r="G991" s="1089"/>
      <c r="H991" s="1089"/>
      <c r="I991" s="1089"/>
      <c r="J991" s="1089"/>
      <c r="K991" s="1089"/>
      <c r="L991" s="1089"/>
      <c r="M991" s="1089"/>
      <c r="N991" s="1089"/>
      <c r="O991" s="1089"/>
      <c r="P991" s="1089"/>
      <c r="Q991" s="1089"/>
      <c r="R991" s="1089"/>
      <c r="S991" s="1089"/>
      <c r="T991" s="1089"/>
      <c r="U991" s="1089"/>
      <c r="V991" s="1089"/>
      <c r="W991" s="1089"/>
      <c r="X991" s="1089"/>
      <c r="Y991" s="1089"/>
      <c r="Z991" s="1089"/>
    </row>
    <row r="992" spans="1:26" ht="14.25" customHeight="1">
      <c r="A992" s="1089"/>
      <c r="B992" s="1089"/>
      <c r="C992" s="1089"/>
      <c r="D992" s="1089"/>
      <c r="E992" s="1089"/>
      <c r="F992" s="1089"/>
      <c r="G992" s="1089"/>
      <c r="H992" s="1089"/>
      <c r="I992" s="1089"/>
      <c r="J992" s="1089"/>
      <c r="K992" s="1089"/>
      <c r="L992" s="1089"/>
      <c r="M992" s="1089"/>
      <c r="N992" s="1089"/>
      <c r="O992" s="1089"/>
      <c r="P992" s="1089"/>
      <c r="Q992" s="1089"/>
      <c r="R992" s="1089"/>
      <c r="S992" s="1089"/>
      <c r="T992" s="1089"/>
      <c r="U992" s="1089"/>
      <c r="V992" s="1089"/>
      <c r="W992" s="1089"/>
      <c r="X992" s="1089"/>
      <c r="Y992" s="1089"/>
      <c r="Z992" s="1089"/>
    </row>
    <row r="993" spans="1:26" ht="14.25" customHeight="1">
      <c r="A993" s="1089"/>
      <c r="B993" s="1089"/>
      <c r="C993" s="1089"/>
      <c r="D993" s="1089"/>
      <c r="E993" s="1089"/>
      <c r="F993" s="1089"/>
      <c r="G993" s="1089"/>
      <c r="H993" s="1089"/>
      <c r="I993" s="1089"/>
      <c r="J993" s="1089"/>
      <c r="K993" s="1089"/>
      <c r="L993" s="1089"/>
      <c r="M993" s="1089"/>
      <c r="N993" s="1089"/>
      <c r="O993" s="1089"/>
      <c r="P993" s="1089"/>
      <c r="Q993" s="1089"/>
      <c r="R993" s="1089"/>
      <c r="S993" s="1089"/>
      <c r="T993" s="1089"/>
      <c r="U993" s="1089"/>
      <c r="V993" s="1089"/>
      <c r="W993" s="1089"/>
      <c r="X993" s="1089"/>
      <c r="Y993" s="1089"/>
      <c r="Z993" s="1089"/>
    </row>
    <row r="994" spans="1:26" ht="14.25" customHeight="1">
      <c r="A994" s="1089"/>
      <c r="B994" s="1089"/>
      <c r="C994" s="1089"/>
      <c r="D994" s="1089"/>
      <c r="E994" s="1089"/>
      <c r="F994" s="1089"/>
      <c r="G994" s="1089"/>
      <c r="H994" s="1089"/>
      <c r="I994" s="1089"/>
      <c r="J994" s="1089"/>
      <c r="K994" s="1089"/>
      <c r="L994" s="1089"/>
      <c r="M994" s="1089"/>
      <c r="N994" s="1089"/>
      <c r="O994" s="1089"/>
      <c r="P994" s="1089"/>
      <c r="Q994" s="1089"/>
      <c r="R994" s="1089"/>
      <c r="S994" s="1089"/>
      <c r="T994" s="1089"/>
      <c r="U994" s="1089"/>
      <c r="V994" s="1089"/>
      <c r="W994" s="1089"/>
      <c r="X994" s="1089"/>
      <c r="Y994" s="1089"/>
      <c r="Z994" s="1089"/>
    </row>
    <row r="995" spans="1:26" ht="14.25" customHeight="1">
      <c r="A995" s="1089"/>
      <c r="B995" s="1089"/>
      <c r="C995" s="1089"/>
      <c r="D995" s="1089"/>
      <c r="E995" s="1089"/>
      <c r="F995" s="1089"/>
      <c r="G995" s="1089"/>
      <c r="H995" s="1089"/>
      <c r="I995" s="1089"/>
      <c r="J995" s="1089"/>
      <c r="K995" s="1089"/>
      <c r="L995" s="1089"/>
      <c r="M995" s="1089"/>
      <c r="N995" s="1089"/>
      <c r="O995" s="1089"/>
      <c r="P995" s="1089"/>
      <c r="Q995" s="1089"/>
      <c r="R995" s="1089"/>
      <c r="S995" s="1089"/>
      <c r="T995" s="1089"/>
      <c r="U995" s="1089"/>
      <c r="V995" s="1089"/>
      <c r="W995" s="1089"/>
      <c r="X995" s="1089"/>
      <c r="Y995" s="1089"/>
      <c r="Z995" s="1089"/>
    </row>
    <row r="996" spans="1:26" ht="14.25" customHeight="1">
      <c r="A996" s="1089"/>
      <c r="B996" s="1089"/>
      <c r="C996" s="1089"/>
      <c r="D996" s="1089"/>
      <c r="E996" s="1089"/>
      <c r="F996" s="1089"/>
      <c r="G996" s="1089"/>
      <c r="H996" s="1089"/>
      <c r="I996" s="1089"/>
      <c r="J996" s="1089"/>
      <c r="K996" s="1089"/>
      <c r="L996" s="1089"/>
      <c r="M996" s="1089"/>
      <c r="N996" s="1089"/>
      <c r="O996" s="1089"/>
      <c r="P996" s="1089"/>
      <c r="Q996" s="1089"/>
      <c r="R996" s="1089"/>
      <c r="S996" s="1089"/>
      <c r="T996" s="1089"/>
      <c r="U996" s="1089"/>
      <c r="V996" s="1089"/>
      <c r="W996" s="1089"/>
      <c r="X996" s="1089"/>
      <c r="Y996" s="1089"/>
      <c r="Z996" s="1089"/>
    </row>
    <row r="997" spans="1:26" ht="14.25" customHeight="1">
      <c r="A997" s="1089"/>
      <c r="B997" s="1089"/>
      <c r="C997" s="1089"/>
      <c r="D997" s="1089"/>
      <c r="E997" s="1089"/>
      <c r="F997" s="1089"/>
      <c r="G997" s="1089"/>
      <c r="H997" s="1089"/>
      <c r="I997" s="1089"/>
      <c r="J997" s="1089"/>
      <c r="K997" s="1089"/>
      <c r="L997" s="1089"/>
      <c r="M997" s="1089"/>
      <c r="N997" s="1089"/>
      <c r="O997" s="1089"/>
      <c r="P997" s="1089"/>
      <c r="Q997" s="1089"/>
      <c r="R997" s="1089"/>
      <c r="S997" s="1089"/>
      <c r="T997" s="1089"/>
      <c r="U997" s="1089"/>
      <c r="V997" s="1089"/>
      <c r="W997" s="1089"/>
      <c r="X997" s="1089"/>
      <c r="Y997" s="1089"/>
      <c r="Z997" s="1089"/>
    </row>
    <row r="998" spans="1:26" ht="14.25" customHeight="1">
      <c r="A998" s="1089"/>
      <c r="B998" s="1089"/>
      <c r="C998" s="1089"/>
      <c r="D998" s="1089"/>
      <c r="E998" s="1089"/>
      <c r="F998" s="1089"/>
      <c r="G998" s="1089"/>
      <c r="H998" s="1089"/>
      <c r="I998" s="1089"/>
      <c r="J998" s="1089"/>
      <c r="K998" s="1089"/>
      <c r="L998" s="1089"/>
      <c r="M998" s="1089"/>
      <c r="N998" s="1089"/>
      <c r="O998" s="1089"/>
      <c r="P998" s="1089"/>
      <c r="Q998" s="1089"/>
      <c r="R998" s="1089"/>
      <c r="S998" s="1089"/>
      <c r="T998" s="1089"/>
      <c r="U998" s="1089"/>
      <c r="V998" s="1089"/>
      <c r="W998" s="1089"/>
      <c r="X998" s="1089"/>
      <c r="Y998" s="1089"/>
      <c r="Z998" s="1089"/>
    </row>
    <row r="999" spans="1:26" ht="14.25" customHeight="1">
      <c r="A999" s="1089"/>
      <c r="B999" s="1089"/>
      <c r="C999" s="1089"/>
      <c r="D999" s="1089"/>
      <c r="E999" s="1089"/>
      <c r="F999" s="1089"/>
      <c r="G999" s="1089"/>
      <c r="H999" s="1089"/>
      <c r="I999" s="1089"/>
      <c r="J999" s="1089"/>
      <c r="K999" s="1089"/>
      <c r="L999" s="1089"/>
      <c r="M999" s="1089"/>
      <c r="N999" s="1089"/>
      <c r="O999" s="1089"/>
      <c r="P999" s="1089"/>
      <c r="Q999" s="1089"/>
      <c r="R999" s="1089"/>
      <c r="S999" s="1089"/>
      <c r="T999" s="1089"/>
      <c r="U999" s="1089"/>
      <c r="V999" s="1089"/>
      <c r="W999" s="1089"/>
      <c r="X999" s="1089"/>
      <c r="Y999" s="1089"/>
      <c r="Z999" s="1089"/>
    </row>
    <row r="1000" spans="1:26" ht="14.25" customHeight="1">
      <c r="A1000" s="1089"/>
      <c r="B1000" s="1089"/>
      <c r="C1000" s="1089"/>
      <c r="D1000" s="1089"/>
      <c r="E1000" s="1089"/>
      <c r="F1000" s="1089"/>
      <c r="G1000" s="1089"/>
      <c r="H1000" s="1089"/>
      <c r="I1000" s="1089"/>
      <c r="J1000" s="1089"/>
      <c r="K1000" s="1089"/>
      <c r="L1000" s="1089"/>
      <c r="M1000" s="1089"/>
      <c r="N1000" s="1089"/>
      <c r="O1000" s="1089"/>
      <c r="P1000" s="1089"/>
      <c r="Q1000" s="1089"/>
      <c r="R1000" s="1089"/>
      <c r="S1000" s="1089"/>
      <c r="T1000" s="1089"/>
      <c r="U1000" s="1089"/>
      <c r="V1000" s="1089"/>
      <c r="W1000" s="1089"/>
      <c r="X1000" s="1089"/>
      <c r="Y1000" s="1089"/>
      <c r="Z1000" s="1089"/>
    </row>
  </sheetData>
  <mergeCells count="139">
    <mergeCell ref="B182:B183"/>
    <mergeCell ref="B187:B189"/>
    <mergeCell ref="B191:B193"/>
    <mergeCell ref="B194:B195"/>
    <mergeCell ref="B196:B197"/>
    <mergeCell ref="B249:B252"/>
    <mergeCell ref="B253:B254"/>
    <mergeCell ref="B255:B256"/>
    <mergeCell ref="B212:B221"/>
    <mergeCell ref="B223:B226"/>
    <mergeCell ref="B227:B228"/>
    <mergeCell ref="B229:B230"/>
    <mergeCell ref="B234:B237"/>
    <mergeCell ref="B239:B242"/>
    <mergeCell ref="B244:B247"/>
    <mergeCell ref="B149:B151"/>
    <mergeCell ref="B153:B159"/>
    <mergeCell ref="B161:B163"/>
    <mergeCell ref="B165:B169"/>
    <mergeCell ref="B171:B173"/>
    <mergeCell ref="B175:B179"/>
    <mergeCell ref="B180:B181"/>
    <mergeCell ref="B142:B143"/>
    <mergeCell ref="B144:B145"/>
    <mergeCell ref="A104:A123"/>
    <mergeCell ref="B104:B107"/>
    <mergeCell ref="B109:B113"/>
    <mergeCell ref="B115:B118"/>
    <mergeCell ref="B120:B123"/>
    <mergeCell ref="B125:B128"/>
    <mergeCell ref="B139:B141"/>
    <mergeCell ref="B130:B133"/>
    <mergeCell ref="B135:B137"/>
    <mergeCell ref="A201:A226"/>
    <mergeCell ref="A227:A228"/>
    <mergeCell ref="A229:A230"/>
    <mergeCell ref="A234:A242"/>
    <mergeCell ref="A244:A252"/>
    <mergeCell ref="A253:A254"/>
    <mergeCell ref="A255:A256"/>
    <mergeCell ref="A125:A141"/>
    <mergeCell ref="A149:A179"/>
    <mergeCell ref="A180:A181"/>
    <mergeCell ref="A182:A183"/>
    <mergeCell ref="A187:A193"/>
    <mergeCell ref="A194:A195"/>
    <mergeCell ref="A196:A197"/>
    <mergeCell ref="A142:A143"/>
    <mergeCell ref="A144:A145"/>
    <mergeCell ref="K125:K145"/>
    <mergeCell ref="D133:J133"/>
    <mergeCell ref="D137:J137"/>
    <mergeCell ref="K149:K179"/>
    <mergeCell ref="E191:G191"/>
    <mergeCell ref="E192:G192"/>
    <mergeCell ref="D179:J179"/>
    <mergeCell ref="H180:J183"/>
    <mergeCell ref="D182:G183"/>
    <mergeCell ref="E187:G187"/>
    <mergeCell ref="D141:J141"/>
    <mergeCell ref="C246:G246"/>
    <mergeCell ref="C247:G247"/>
    <mergeCell ref="C251:G251"/>
    <mergeCell ref="C252:G252"/>
    <mergeCell ref="E255:G256"/>
    <mergeCell ref="K234:K242"/>
    <mergeCell ref="K244:K252"/>
    <mergeCell ref="K223:K226"/>
    <mergeCell ref="C225:J225"/>
    <mergeCell ref="C226:J226"/>
    <mergeCell ref="H227:J230"/>
    <mergeCell ref="D229:G230"/>
    <mergeCell ref="C236:G236"/>
    <mergeCell ref="C242:G242"/>
    <mergeCell ref="K201:K210"/>
    <mergeCell ref="C209:J209"/>
    <mergeCell ref="C210:J210"/>
    <mergeCell ref="K212:K221"/>
    <mergeCell ref="K187:K193"/>
    <mergeCell ref="E188:G188"/>
    <mergeCell ref="D189:J189"/>
    <mergeCell ref="C237:G237"/>
    <mergeCell ref="C241:G241"/>
    <mergeCell ref="D118:J118"/>
    <mergeCell ref="D123:J123"/>
    <mergeCell ref="C220:J220"/>
    <mergeCell ref="C221:J221"/>
    <mergeCell ref="D193:J193"/>
    <mergeCell ref="H194:J197"/>
    <mergeCell ref="D196:G197"/>
    <mergeCell ref="H142:J145"/>
    <mergeCell ref="D144:G145"/>
    <mergeCell ref="D151:J151"/>
    <mergeCell ref="D159:J159"/>
    <mergeCell ref="D163:J163"/>
    <mergeCell ref="D169:J169"/>
    <mergeCell ref="D173:J173"/>
    <mergeCell ref="B83:B84"/>
    <mergeCell ref="B97:B98"/>
    <mergeCell ref="B99:B100"/>
    <mergeCell ref="A23:A100"/>
    <mergeCell ref="B23:B38"/>
    <mergeCell ref="B40:B50"/>
    <mergeCell ref="D55:J55"/>
    <mergeCell ref="D56:J56"/>
    <mergeCell ref="D68:J68"/>
    <mergeCell ref="D69:I69"/>
    <mergeCell ref="D81:J81"/>
    <mergeCell ref="D82:J82"/>
    <mergeCell ref="H83:J86"/>
    <mergeCell ref="D85:G86"/>
    <mergeCell ref="D95:J95"/>
    <mergeCell ref="D96:J96"/>
    <mergeCell ref="H97:J100"/>
    <mergeCell ref="B85:B86"/>
    <mergeCell ref="B88:B96"/>
    <mergeCell ref="D99:G100"/>
    <mergeCell ref="K23:K82"/>
    <mergeCell ref="D37:J37"/>
    <mergeCell ref="D38:J38"/>
    <mergeCell ref="D49:J49"/>
    <mergeCell ref="D50:J50"/>
    <mergeCell ref="B16:B20"/>
    <mergeCell ref="D19:J19"/>
    <mergeCell ref="D20:J20"/>
    <mergeCell ref="B52:B57"/>
    <mergeCell ref="B59:B69"/>
    <mergeCell ref="B71:B82"/>
    <mergeCell ref="G1:H1"/>
    <mergeCell ref="A2:B2"/>
    <mergeCell ref="C2:F2"/>
    <mergeCell ref="G2:J2"/>
    <mergeCell ref="A4:A20"/>
    <mergeCell ref="D7:J7"/>
    <mergeCell ref="D8:J8"/>
    <mergeCell ref="B4:B8"/>
    <mergeCell ref="B10:B14"/>
    <mergeCell ref="D13:J13"/>
    <mergeCell ref="D14:J14"/>
  </mergeCells>
  <pageMargins left="0.23622047244094491" right="0.23622047244094491" top="0.82677165354330717" bottom="0.47244094488188981" header="0" footer="0"/>
  <pageSetup paperSize="9" orientation="landscape"/>
  <headerFooter>
    <oddHeader>&amp;C&amp;"Aptos"&amp;10&amp;K000000 OFFICIAL&amp;1#_x000D_</oddHeader>
    <oddFooter>&amp;LYNAS6NA67CVJ-2065489706-1317&amp;C&amp;P / 000000_x000D_&amp;1#&amp;"Aptos"&amp;10&amp;K000000 OFFICIAL</oddFooter>
  </headerFooter>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C1000"/>
  <sheetViews>
    <sheetView workbookViewId="0"/>
  </sheetViews>
  <sheetFormatPr defaultColWidth="12.625" defaultRowHeight="15" customHeight="1"/>
  <cols>
    <col min="1" max="1" width="26.5" customWidth="1"/>
    <col min="2" max="2" width="61.5" customWidth="1"/>
    <col min="3" max="3" width="123" customWidth="1"/>
    <col min="4" max="26" width="12.5" customWidth="1"/>
  </cols>
  <sheetData>
    <row r="1" spans="1:3" ht="15.6">
      <c r="A1" s="799"/>
      <c r="B1" s="1101" t="s">
        <v>1239</v>
      </c>
      <c r="C1" s="800" t="s">
        <v>1240</v>
      </c>
    </row>
    <row r="2" spans="1:3" ht="14.1">
      <c r="A2" s="25" t="s">
        <v>8</v>
      </c>
      <c r="B2" s="801" t="s">
        <v>1241</v>
      </c>
      <c r="C2" s="802"/>
    </row>
    <row r="3" spans="1:3" ht="132" customHeight="1">
      <c r="A3" s="1124" t="s">
        <v>1242</v>
      </c>
      <c r="B3" s="803" t="s">
        <v>762</v>
      </c>
      <c r="C3" s="804" t="s">
        <v>1243</v>
      </c>
    </row>
    <row r="4" spans="1:3" ht="14.1">
      <c r="A4" s="1262"/>
      <c r="B4" s="805" t="s">
        <v>1244</v>
      </c>
      <c r="C4" s="806"/>
    </row>
    <row r="5" spans="1:3" ht="92.25" customHeight="1">
      <c r="A5" s="1262"/>
      <c r="B5" s="807" t="s">
        <v>1245</v>
      </c>
      <c r="C5" s="804" t="s">
        <v>1246</v>
      </c>
    </row>
    <row r="6" spans="1:3" ht="14.1">
      <c r="A6" s="1262"/>
      <c r="B6" s="805" t="s">
        <v>1247</v>
      </c>
      <c r="C6" s="806"/>
    </row>
    <row r="7" spans="1:3" ht="155.25" customHeight="1">
      <c r="A7" s="1264"/>
      <c r="B7" s="807" t="s">
        <v>1248</v>
      </c>
      <c r="C7" s="804" t="s">
        <v>1249</v>
      </c>
    </row>
    <row r="8" spans="1:3" ht="14.1">
      <c r="A8" s="25" t="s">
        <v>22</v>
      </c>
      <c r="B8" s="805" t="s">
        <v>1250</v>
      </c>
      <c r="C8" s="806"/>
    </row>
    <row r="9" spans="1:3" ht="375">
      <c r="A9" s="1124" t="s">
        <v>25</v>
      </c>
      <c r="B9" s="808" t="s">
        <v>1251</v>
      </c>
      <c r="C9" s="809" t="s">
        <v>1252</v>
      </c>
    </row>
    <row r="10" spans="1:3" ht="14.1">
      <c r="A10" s="1262"/>
      <c r="B10" s="801" t="s">
        <v>1253</v>
      </c>
      <c r="C10" s="802"/>
    </row>
    <row r="11" spans="1:3" ht="338.1">
      <c r="A11" s="1262"/>
      <c r="B11" s="808" t="s">
        <v>1142</v>
      </c>
      <c r="C11" s="810" t="s">
        <v>1254</v>
      </c>
    </row>
    <row r="12" spans="1:3" ht="14.1">
      <c r="A12" s="1262"/>
      <c r="B12" s="801" t="s">
        <v>1255</v>
      </c>
      <c r="C12" s="802"/>
    </row>
    <row r="13" spans="1:3" ht="150">
      <c r="A13" s="1262"/>
      <c r="B13" s="811" t="s">
        <v>1256</v>
      </c>
      <c r="C13" s="810" t="s">
        <v>1257</v>
      </c>
    </row>
    <row r="14" spans="1:3" ht="14.1">
      <c r="A14" s="1262"/>
      <c r="B14" s="801" t="s">
        <v>1258</v>
      </c>
      <c r="C14" s="802"/>
    </row>
    <row r="15" spans="1:3" ht="48" customHeight="1">
      <c r="A15" s="1262"/>
      <c r="B15" s="812" t="s">
        <v>1259</v>
      </c>
      <c r="C15" s="813" t="s">
        <v>1260</v>
      </c>
    </row>
    <row r="16" spans="1:3" ht="16.5" customHeight="1">
      <c r="A16" s="1262"/>
      <c r="B16" s="814" t="s">
        <v>1261</v>
      </c>
      <c r="C16" s="815"/>
    </row>
    <row r="17" spans="1:3" ht="227.25" customHeight="1">
      <c r="A17" s="1262"/>
      <c r="B17" s="812" t="s">
        <v>589</v>
      </c>
      <c r="C17" s="813" t="s">
        <v>1262</v>
      </c>
    </row>
    <row r="18" spans="1:3" ht="14.1">
      <c r="A18" s="1262"/>
      <c r="B18" s="801" t="s">
        <v>1263</v>
      </c>
      <c r="C18" s="802"/>
    </row>
    <row r="19" spans="1:3" ht="259.5" customHeight="1">
      <c r="A19" s="1262"/>
      <c r="B19" s="808" t="s">
        <v>620</v>
      </c>
      <c r="C19" s="810" t="s">
        <v>1264</v>
      </c>
    </row>
    <row r="20" spans="1:3" ht="14.1">
      <c r="A20" s="1262"/>
      <c r="B20" s="801" t="s">
        <v>1265</v>
      </c>
      <c r="C20" s="802"/>
    </row>
    <row r="21" spans="1:3" ht="85.5" customHeight="1">
      <c r="A21" s="1262"/>
      <c r="B21" s="816" t="s">
        <v>633</v>
      </c>
      <c r="C21" s="817" t="s">
        <v>1266</v>
      </c>
    </row>
    <row r="22" spans="1:3" ht="15.75" customHeight="1">
      <c r="A22" s="818" t="s">
        <v>89</v>
      </c>
      <c r="B22" s="819"/>
      <c r="C22" s="820"/>
    </row>
    <row r="23" spans="1:3" ht="15.75" customHeight="1">
      <c r="A23" s="25" t="s">
        <v>90</v>
      </c>
      <c r="B23" s="801" t="s">
        <v>91</v>
      </c>
      <c r="C23" s="802"/>
    </row>
    <row r="24" spans="1:3" ht="67.5" customHeight="1">
      <c r="A24" s="1124" t="s">
        <v>1267</v>
      </c>
      <c r="B24" s="807" t="s">
        <v>1268</v>
      </c>
      <c r="C24" s="821" t="s">
        <v>1269</v>
      </c>
    </row>
    <row r="25" spans="1:3" ht="15.75" customHeight="1">
      <c r="A25" s="1262"/>
      <c r="B25" s="801" t="s">
        <v>97</v>
      </c>
      <c r="C25" s="802"/>
    </row>
    <row r="26" spans="1:3" ht="15.75" customHeight="1">
      <c r="A26" s="1262"/>
      <c r="B26" s="807" t="s">
        <v>1270</v>
      </c>
      <c r="C26" s="822" t="s">
        <v>1271</v>
      </c>
    </row>
    <row r="27" spans="1:3" ht="15.75" customHeight="1">
      <c r="A27" s="1262"/>
      <c r="B27" s="801" t="s">
        <v>101</v>
      </c>
      <c r="C27" s="802"/>
    </row>
    <row r="28" spans="1:3" ht="15.75" customHeight="1">
      <c r="A28" s="1262"/>
      <c r="B28" s="808" t="s">
        <v>1272</v>
      </c>
      <c r="C28" s="810" t="s">
        <v>1273</v>
      </c>
    </row>
    <row r="29" spans="1:3" ht="15.75" customHeight="1">
      <c r="A29" s="1262"/>
      <c r="B29" s="801" t="s">
        <v>1173</v>
      </c>
      <c r="C29" s="802"/>
    </row>
    <row r="30" spans="1:3" ht="15.75" customHeight="1">
      <c r="A30" s="1264"/>
      <c r="B30" s="807" t="s">
        <v>1274</v>
      </c>
      <c r="C30" s="821" t="s">
        <v>1275</v>
      </c>
    </row>
    <row r="31" spans="1:3" ht="15.75" customHeight="1">
      <c r="A31" s="25" t="s">
        <v>111</v>
      </c>
      <c r="B31" s="801" t="s">
        <v>112</v>
      </c>
      <c r="C31" s="802"/>
    </row>
    <row r="32" spans="1:3" ht="57.75" customHeight="1">
      <c r="A32" s="1124" t="s">
        <v>1276</v>
      </c>
      <c r="B32" s="803" t="s">
        <v>1277</v>
      </c>
      <c r="C32" s="821" t="s">
        <v>1278</v>
      </c>
    </row>
    <row r="33" spans="1:3" ht="15.75" customHeight="1">
      <c r="A33" s="1262"/>
      <c r="B33" s="801" t="s">
        <v>117</v>
      </c>
      <c r="C33" s="802"/>
    </row>
    <row r="34" spans="1:3" ht="15.75" customHeight="1">
      <c r="A34" s="1262"/>
      <c r="B34" s="803" t="s">
        <v>1279</v>
      </c>
      <c r="C34" s="821" t="s">
        <v>1280</v>
      </c>
    </row>
    <row r="35" spans="1:3" ht="15.75" customHeight="1">
      <c r="A35" s="1262"/>
      <c r="B35" s="801" t="s">
        <v>119</v>
      </c>
      <c r="C35" s="802"/>
    </row>
    <row r="36" spans="1:3" ht="15.75" customHeight="1">
      <c r="A36" s="1262"/>
      <c r="B36" s="807" t="s">
        <v>753</v>
      </c>
      <c r="C36" s="821" t="s">
        <v>1281</v>
      </c>
    </row>
    <row r="37" spans="1:3" ht="15.75" customHeight="1">
      <c r="A37" s="1262"/>
      <c r="B37" s="823" t="s">
        <v>755</v>
      </c>
      <c r="C37" s="824"/>
    </row>
    <row r="38" spans="1:3" ht="15.75" customHeight="1">
      <c r="A38" s="1264"/>
      <c r="B38" s="825" t="s">
        <v>756</v>
      </c>
      <c r="C38" s="826" t="s">
        <v>1282</v>
      </c>
    </row>
    <row r="39" spans="1:3" ht="15.75" customHeight="1">
      <c r="A39" s="827" t="s">
        <v>135</v>
      </c>
      <c r="B39" s="828"/>
      <c r="C39" s="829"/>
    </row>
    <row r="40" spans="1:3" ht="15.75" customHeight="1">
      <c r="A40" s="830" t="s">
        <v>136</v>
      </c>
      <c r="B40" s="831" t="s">
        <v>1104</v>
      </c>
      <c r="C40" s="832"/>
    </row>
    <row r="41" spans="1:3" ht="34.5" customHeight="1">
      <c r="A41" s="1258" t="s">
        <v>138</v>
      </c>
      <c r="B41" s="833" t="s">
        <v>565</v>
      </c>
      <c r="C41" s="834" t="s">
        <v>1283</v>
      </c>
    </row>
    <row r="42" spans="1:3" ht="15.75" customHeight="1">
      <c r="A42" s="1273"/>
      <c r="B42" s="835" t="s">
        <v>1284</v>
      </c>
      <c r="C42" s="836"/>
    </row>
    <row r="43" spans="1:3" ht="105" customHeight="1">
      <c r="A43" s="1273"/>
      <c r="B43" s="833" t="s">
        <v>1285</v>
      </c>
      <c r="C43" s="834" t="s">
        <v>1286</v>
      </c>
    </row>
    <row r="44" spans="1:3" ht="21" customHeight="1">
      <c r="A44" s="1273"/>
      <c r="B44" s="835" t="s">
        <v>1287</v>
      </c>
      <c r="C44" s="836"/>
    </row>
    <row r="45" spans="1:3" ht="107.25" customHeight="1">
      <c r="A45" s="1273"/>
      <c r="B45" s="833" t="s">
        <v>817</v>
      </c>
      <c r="C45" s="834" t="s">
        <v>1288</v>
      </c>
    </row>
    <row r="46" spans="1:3" ht="16.5" customHeight="1">
      <c r="A46" s="1273"/>
      <c r="B46" s="835" t="s">
        <v>1289</v>
      </c>
      <c r="C46" s="836"/>
    </row>
    <row r="47" spans="1:3" ht="15.75" customHeight="1">
      <c r="A47" s="1273"/>
      <c r="B47" s="837" t="s">
        <v>823</v>
      </c>
      <c r="C47" s="834" t="s">
        <v>1290</v>
      </c>
    </row>
    <row r="48" spans="1:3" ht="15.75" customHeight="1">
      <c r="A48" s="1273"/>
      <c r="B48" s="835" t="s">
        <v>1291</v>
      </c>
      <c r="C48" s="836"/>
    </row>
    <row r="49" spans="1:3" ht="48.75" customHeight="1">
      <c r="A49" s="1273"/>
      <c r="B49" s="838" t="s">
        <v>152</v>
      </c>
      <c r="C49" s="834" t="s">
        <v>1292</v>
      </c>
    </row>
    <row r="50" spans="1:3" ht="15.75" customHeight="1">
      <c r="A50" s="1273"/>
      <c r="B50" s="835" t="s">
        <v>1293</v>
      </c>
      <c r="C50" s="836"/>
    </row>
    <row r="51" spans="1:3" ht="120" customHeight="1">
      <c r="A51" s="1273"/>
      <c r="B51" s="839" t="s">
        <v>835</v>
      </c>
      <c r="C51" s="834" t="s">
        <v>1294</v>
      </c>
    </row>
    <row r="52" spans="1:3" ht="18.75" customHeight="1">
      <c r="A52" s="1273"/>
      <c r="B52" s="835" t="s">
        <v>1295</v>
      </c>
      <c r="C52" s="806"/>
    </row>
    <row r="53" spans="1:3" ht="96" customHeight="1">
      <c r="A53" s="1273"/>
      <c r="B53" s="840" t="s">
        <v>840</v>
      </c>
      <c r="C53" s="841" t="s">
        <v>1296</v>
      </c>
    </row>
    <row r="54" spans="1:3" ht="18" customHeight="1">
      <c r="A54" s="12"/>
      <c r="B54" s="842" t="s">
        <v>1297</v>
      </c>
      <c r="C54" s="843"/>
    </row>
    <row r="55" spans="1:3" ht="59.25" customHeight="1">
      <c r="A55" s="12"/>
      <c r="B55" s="838" t="s">
        <v>842</v>
      </c>
      <c r="C55" s="844" t="s">
        <v>1298</v>
      </c>
    </row>
    <row r="56" spans="1:3" ht="15" customHeight="1">
      <c r="A56" s="818" t="s">
        <v>154</v>
      </c>
      <c r="B56" s="845"/>
      <c r="C56" s="846"/>
    </row>
    <row r="57" spans="1:3" ht="15" customHeight="1">
      <c r="A57" s="25" t="s">
        <v>155</v>
      </c>
      <c r="B57" s="358" t="s">
        <v>156</v>
      </c>
      <c r="C57" s="802"/>
    </row>
    <row r="58" spans="1:3" ht="62.25" customHeight="1">
      <c r="A58" s="1135" t="s">
        <v>157</v>
      </c>
      <c r="B58" s="807" t="s">
        <v>1194</v>
      </c>
      <c r="C58" s="844" t="s">
        <v>1299</v>
      </c>
    </row>
    <row r="59" spans="1:3" ht="15.75" customHeight="1">
      <c r="A59" s="1262"/>
      <c r="B59" s="358" t="s">
        <v>165</v>
      </c>
      <c r="C59" s="802"/>
    </row>
    <row r="60" spans="1:3" ht="69" customHeight="1">
      <c r="A60" s="1264"/>
      <c r="B60" s="807" t="s">
        <v>166</v>
      </c>
      <c r="C60" s="844" t="s">
        <v>1299</v>
      </c>
    </row>
    <row r="61" spans="1:3" ht="27" customHeight="1">
      <c r="A61" s="818" t="s">
        <v>172</v>
      </c>
      <c r="B61" s="819"/>
      <c r="C61" s="847"/>
    </row>
    <row r="62" spans="1:3" ht="15.75" customHeight="1">
      <c r="A62" s="25" t="s">
        <v>173</v>
      </c>
      <c r="B62" s="801" t="s">
        <v>174</v>
      </c>
      <c r="C62" s="802"/>
    </row>
    <row r="63" spans="1:3" ht="138" customHeight="1">
      <c r="A63" s="1135" t="s">
        <v>175</v>
      </c>
      <c r="B63" s="1102" t="s">
        <v>1300</v>
      </c>
      <c r="C63" s="848" t="s">
        <v>1301</v>
      </c>
    </row>
    <row r="64" spans="1:3" ht="15.75" customHeight="1">
      <c r="A64" s="1262"/>
      <c r="B64" s="801" t="s">
        <v>209</v>
      </c>
      <c r="C64" s="802"/>
    </row>
    <row r="65" spans="1:3" ht="105.75" customHeight="1">
      <c r="A65" s="1262"/>
      <c r="B65" s="807" t="s">
        <v>1302</v>
      </c>
      <c r="C65" s="821" t="s">
        <v>1303</v>
      </c>
    </row>
    <row r="66" spans="1:3" ht="15.75" customHeight="1">
      <c r="A66" s="1262"/>
      <c r="B66" s="801" t="s">
        <v>243</v>
      </c>
      <c r="C66" s="802"/>
    </row>
    <row r="67" spans="1:3" ht="52.5" customHeight="1">
      <c r="A67" s="1264"/>
      <c r="B67" s="807" t="s">
        <v>1304</v>
      </c>
      <c r="C67" s="821" t="s">
        <v>1305</v>
      </c>
    </row>
    <row r="68" spans="1:3" ht="15.75" customHeight="1">
      <c r="A68" s="25" t="s">
        <v>1226</v>
      </c>
      <c r="B68" s="801" t="s">
        <v>265</v>
      </c>
      <c r="C68" s="849" t="s">
        <v>1306</v>
      </c>
    </row>
    <row r="69" spans="1:3" ht="27" customHeight="1">
      <c r="A69" s="1135" t="s">
        <v>1227</v>
      </c>
      <c r="B69" s="807" t="s">
        <v>266</v>
      </c>
      <c r="C69" s="850"/>
    </row>
    <row r="70" spans="1:3" ht="27" customHeight="1">
      <c r="A70" s="1262"/>
      <c r="B70" s="801" t="s">
        <v>267</v>
      </c>
      <c r="C70" s="849" t="s">
        <v>1306</v>
      </c>
    </row>
    <row r="71" spans="1:3" ht="27" customHeight="1">
      <c r="A71" s="1264"/>
      <c r="B71" s="807" t="s">
        <v>268</v>
      </c>
      <c r="C71" s="851"/>
    </row>
    <row r="72" spans="1:3" ht="15.75" customHeight="1">
      <c r="A72" s="25" t="s">
        <v>1233</v>
      </c>
      <c r="B72" s="801" t="s">
        <v>269</v>
      </c>
      <c r="C72" s="849" t="s">
        <v>1306</v>
      </c>
    </row>
    <row r="73" spans="1:3" ht="15.75" customHeight="1">
      <c r="A73" s="1135" t="s">
        <v>1234</v>
      </c>
      <c r="B73" s="807" t="s">
        <v>270</v>
      </c>
      <c r="C73" s="850"/>
    </row>
    <row r="74" spans="1:3" ht="15.75" customHeight="1">
      <c r="A74" s="1262"/>
      <c r="B74" s="801" t="s">
        <v>271</v>
      </c>
      <c r="C74" s="849" t="s">
        <v>1306</v>
      </c>
    </row>
    <row r="75" spans="1:3" ht="47.25" customHeight="1">
      <c r="A75" s="1264"/>
      <c r="B75" s="807" t="s">
        <v>272</v>
      </c>
      <c r="C75" s="852"/>
    </row>
    <row r="76" spans="1:3" ht="15.75" customHeight="1"/>
    <row r="77" spans="1:3" ht="15.75" customHeight="1"/>
    <row r="78" spans="1:3" ht="15.75" customHeight="1"/>
    <row r="79" spans="1:3" ht="15.75" customHeight="1"/>
    <row r="80" spans="1:3"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69:A71"/>
    <mergeCell ref="A73:A75"/>
    <mergeCell ref="A3:A7"/>
    <mergeCell ref="A9:A21"/>
    <mergeCell ref="A24:A30"/>
    <mergeCell ref="A32:A38"/>
    <mergeCell ref="A41:A53"/>
    <mergeCell ref="A58:A60"/>
    <mergeCell ref="A63:A67"/>
  </mergeCells>
  <pageMargins left="0.7" right="0.7" top="0.75" bottom="0.75" header="0" footer="0"/>
  <pageSetup orientation="landscape"/>
  <headerFooter>
    <oddHeader>&amp;C&amp;"Aptos"&amp;10&amp;K000000 OFFICIAL&amp;1#_x000D_</oddHeader>
    <oddFooter>&amp;C_x000D_&amp;1#&amp;"Aptos"&amp;10&amp;K000000 OFFICIAL</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heetViews>
  <sheetFormatPr defaultColWidth="12.625" defaultRowHeight="15" customHeight="1"/>
  <cols>
    <col min="1" max="6" width="8.5" customWidth="1"/>
    <col min="7" max="26" width="12.5" customWidth="1"/>
  </cols>
  <sheetData>
    <row r="1" spans="1:2" ht="10.5" customHeight="1">
      <c r="A1" s="77" t="s">
        <v>248</v>
      </c>
      <c r="B1" s="77"/>
    </row>
    <row r="2" spans="1:2" ht="10.5" customHeight="1">
      <c r="A2" s="78" t="s">
        <v>249</v>
      </c>
      <c r="B2" s="77"/>
    </row>
    <row r="3" spans="1:2" ht="10.5" customHeight="1">
      <c r="A3" s="77" t="s">
        <v>250</v>
      </c>
      <c r="B3" s="77"/>
    </row>
    <row r="4" spans="1:2" ht="10.5" customHeight="1">
      <c r="A4" s="77" t="s">
        <v>251</v>
      </c>
      <c r="B4" s="77"/>
    </row>
    <row r="5" spans="1:2" ht="10.5" customHeight="1">
      <c r="A5" s="77"/>
      <c r="B5" s="77"/>
    </row>
    <row r="6" spans="1:2" ht="10.5" customHeight="1">
      <c r="A6" s="77" t="s">
        <v>252</v>
      </c>
      <c r="B6" s="77"/>
    </row>
    <row r="7" spans="1:2" ht="10.5" customHeight="1">
      <c r="A7" s="77">
        <v>2024</v>
      </c>
      <c r="B7" s="79">
        <f>LF!I84+LF!I108</f>
        <v>325000</v>
      </c>
    </row>
    <row r="8" spans="1:2" ht="10.5" customHeight="1">
      <c r="A8" s="77">
        <v>2025</v>
      </c>
      <c r="B8" s="79">
        <f>LF!J84+LF!J108</f>
        <v>385000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orientation="portrait"/>
  <headerFooter>
    <oddHeader>&amp;L000000 OFFICIAL#&amp;C&amp;"Aptos"&amp;10&amp;K000000 OFFICIAL&amp;1#_x000D_</oddHeader>
    <oddFooter>&amp;L #000000 OFFICIAL&amp;C_x000D_&amp;1#&amp;"Aptos"&amp;10&amp;K000000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A1000"/>
  <sheetViews>
    <sheetView workbookViewId="0"/>
  </sheetViews>
  <sheetFormatPr defaultColWidth="12.625" defaultRowHeight="15" customHeight="1"/>
  <cols>
    <col min="1" max="1" width="217" customWidth="1"/>
    <col min="2" max="26" width="12.5" customWidth="1"/>
  </cols>
  <sheetData>
    <row r="1" spans="1:1" ht="15" customHeight="1">
      <c r="A1" s="1259" t="s">
        <v>1307</v>
      </c>
    </row>
    <row r="2" spans="1:1" ht="15" customHeight="1">
      <c r="A2" s="1275"/>
    </row>
    <row r="3" spans="1:1" ht="15" customHeight="1">
      <c r="A3" s="1275"/>
    </row>
    <row r="4" spans="1:1" ht="15" customHeight="1">
      <c r="A4" s="1275"/>
    </row>
    <row r="5" spans="1:1" ht="15" customHeight="1">
      <c r="A5" s="1275"/>
    </row>
    <row r="6" spans="1:1" ht="15" customHeight="1">
      <c r="A6" s="1275"/>
    </row>
    <row r="7" spans="1:1" ht="15" customHeight="1">
      <c r="A7" s="1275"/>
    </row>
    <row r="8" spans="1:1" ht="15" customHeight="1">
      <c r="A8" s="1275"/>
    </row>
    <row r="9" spans="1:1" ht="15" customHeight="1">
      <c r="A9" s="1275"/>
    </row>
    <row r="10" spans="1:1" ht="15" customHeight="1">
      <c r="A10" s="1275"/>
    </row>
    <row r="11" spans="1:1" ht="15" customHeight="1">
      <c r="A11" s="1275"/>
    </row>
    <row r="12" spans="1:1" ht="15" customHeight="1">
      <c r="A12" s="1275"/>
    </row>
    <row r="13" spans="1:1" ht="15" customHeight="1">
      <c r="A13" s="1275"/>
    </row>
    <row r="14" spans="1:1" ht="15" customHeight="1">
      <c r="A14" s="1275"/>
    </row>
    <row r="15" spans="1:1" ht="15" customHeight="1">
      <c r="A15" s="1275"/>
    </row>
    <row r="16" spans="1:1" ht="15" customHeight="1">
      <c r="A16" s="1275"/>
    </row>
    <row r="17" spans="1:1" ht="15" customHeight="1">
      <c r="A17" s="1275"/>
    </row>
    <row r="18" spans="1:1" ht="15" customHeight="1">
      <c r="A18" s="1275"/>
    </row>
    <row r="19" spans="1:1" ht="15" customHeight="1">
      <c r="A19" s="1275"/>
    </row>
    <row r="20" spans="1:1" ht="15" customHeight="1">
      <c r="A20" s="1275"/>
    </row>
    <row r="21" spans="1:1" ht="15" customHeight="1">
      <c r="A21" s="1275"/>
    </row>
    <row r="22" spans="1:1" ht="15" customHeight="1">
      <c r="A22" s="1275"/>
    </row>
    <row r="23" spans="1:1" ht="15" customHeight="1">
      <c r="A23" s="1275"/>
    </row>
    <row r="24" spans="1:1" ht="15" customHeight="1">
      <c r="A24" s="1275"/>
    </row>
    <row r="25" spans="1:1" ht="15" customHeight="1">
      <c r="A25" s="1275"/>
    </row>
    <row r="26" spans="1:1" ht="15" customHeight="1">
      <c r="A26" s="1275"/>
    </row>
    <row r="27" spans="1:1" ht="15" customHeight="1">
      <c r="A27" s="1275"/>
    </row>
    <row r="28" spans="1:1" ht="15" customHeight="1">
      <c r="A28" s="1275"/>
    </row>
    <row r="29" spans="1:1" ht="15" customHeight="1">
      <c r="A29" s="1275"/>
    </row>
    <row r="30" spans="1:1" ht="15" customHeight="1">
      <c r="A30" s="1275"/>
    </row>
    <row r="31" spans="1:1" ht="15" customHeight="1">
      <c r="A31" s="1275"/>
    </row>
    <row r="32" spans="1:1" ht="15" customHeight="1">
      <c r="A32" s="1275"/>
    </row>
    <row r="33" spans="1:1" ht="15.75" customHeight="1">
      <c r="A33" s="1275"/>
    </row>
    <row r="34" spans="1:1" ht="15" customHeight="1">
      <c r="A34" s="1275"/>
    </row>
    <row r="35" spans="1:1" ht="15" customHeight="1">
      <c r="A35" s="1275"/>
    </row>
    <row r="36" spans="1:1" ht="15" customHeight="1">
      <c r="A36" s="1275"/>
    </row>
    <row r="37" spans="1:1" ht="15" customHeight="1">
      <c r="A37" s="1275"/>
    </row>
    <row r="38" spans="1:1" ht="15" customHeight="1">
      <c r="A38" s="1275"/>
    </row>
    <row r="39" spans="1:1" ht="15" customHeight="1">
      <c r="A39" s="1275"/>
    </row>
    <row r="40" spans="1:1" ht="15" customHeight="1">
      <c r="A40" s="1275"/>
    </row>
    <row r="41" spans="1:1" ht="15" customHeight="1">
      <c r="A41" s="1275"/>
    </row>
    <row r="42" spans="1:1" ht="15" customHeight="1">
      <c r="A42" s="1275"/>
    </row>
    <row r="43" spans="1:1" ht="15" customHeight="1">
      <c r="A43" s="1275"/>
    </row>
    <row r="44" spans="1:1" ht="15" customHeight="1">
      <c r="A44" s="1275"/>
    </row>
    <row r="45" spans="1:1" ht="15" customHeight="1">
      <c r="A45" s="1275"/>
    </row>
    <row r="46" spans="1:1" ht="15" customHeight="1">
      <c r="A46" s="1275"/>
    </row>
    <row r="47" spans="1:1" ht="15" customHeight="1">
      <c r="A47" s="1275"/>
    </row>
    <row r="48" spans="1:1" ht="15" customHeight="1">
      <c r="A48" s="1275"/>
    </row>
    <row r="49" spans="1:1" ht="15" customHeight="1">
      <c r="A49" s="1275"/>
    </row>
    <row r="50" spans="1:1" ht="15" customHeight="1">
      <c r="A50" s="1275"/>
    </row>
    <row r="51" spans="1:1" ht="15" customHeight="1">
      <c r="A51" s="1275"/>
    </row>
    <row r="52" spans="1:1" ht="15" customHeight="1">
      <c r="A52" s="1275"/>
    </row>
    <row r="53" spans="1:1" ht="15" customHeight="1">
      <c r="A53" s="1275"/>
    </row>
    <row r="54" spans="1:1" ht="15" customHeight="1">
      <c r="A54" s="1275"/>
    </row>
    <row r="55" spans="1:1" ht="15" customHeight="1">
      <c r="A55" s="1275"/>
    </row>
    <row r="56" spans="1:1" ht="15" customHeight="1">
      <c r="A56" s="1275"/>
    </row>
    <row r="57" spans="1:1" ht="15" customHeight="1">
      <c r="A57" s="1275"/>
    </row>
    <row r="58" spans="1:1" ht="15" customHeight="1">
      <c r="A58" s="1275"/>
    </row>
    <row r="59" spans="1:1" ht="15" customHeight="1">
      <c r="A59" s="1275"/>
    </row>
    <row r="60" spans="1:1" ht="15" customHeight="1">
      <c r="A60" s="1275"/>
    </row>
    <row r="61" spans="1:1" ht="15" customHeight="1">
      <c r="A61" s="1275"/>
    </row>
    <row r="62" spans="1:1" ht="15" customHeight="1">
      <c r="A62" s="1275"/>
    </row>
    <row r="63" spans="1:1" ht="15" customHeight="1">
      <c r="A63" s="1275"/>
    </row>
    <row r="64" spans="1:1" ht="15" customHeight="1">
      <c r="A64" s="1275"/>
    </row>
    <row r="65" spans="1:1" ht="15" customHeight="1">
      <c r="A65" s="1275"/>
    </row>
    <row r="66" spans="1:1" ht="15" customHeight="1">
      <c r="A66" s="1275"/>
    </row>
    <row r="67" spans="1:1" ht="15" customHeight="1">
      <c r="A67" s="1275"/>
    </row>
    <row r="68" spans="1:1" ht="15" customHeight="1">
      <c r="A68" s="1275"/>
    </row>
    <row r="69" spans="1:1" ht="15" customHeight="1">
      <c r="A69" s="1275"/>
    </row>
    <row r="70" spans="1:1" ht="15" customHeight="1">
      <c r="A70" s="1275"/>
    </row>
    <row r="71" spans="1:1" ht="15" customHeight="1">
      <c r="A71" s="1275"/>
    </row>
    <row r="72" spans="1:1" ht="15" customHeight="1">
      <c r="A72" s="1275"/>
    </row>
    <row r="73" spans="1:1" ht="15" customHeight="1">
      <c r="A73" s="1275"/>
    </row>
    <row r="74" spans="1:1" ht="15" customHeight="1">
      <c r="A74" s="1275"/>
    </row>
    <row r="75" spans="1:1" ht="15" customHeight="1">
      <c r="A75" s="1275"/>
    </row>
    <row r="76" spans="1:1" ht="15" customHeight="1">
      <c r="A76" s="1275"/>
    </row>
    <row r="77" spans="1:1" ht="15" customHeight="1">
      <c r="A77" s="1275"/>
    </row>
    <row r="78" spans="1:1" ht="15" customHeight="1">
      <c r="A78" s="1275"/>
    </row>
    <row r="79" spans="1:1" ht="15" customHeight="1">
      <c r="A79" s="1275"/>
    </row>
    <row r="80" spans="1:1" ht="15" customHeight="1">
      <c r="A80" s="1275"/>
    </row>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A80"/>
  </mergeCells>
  <pageMargins left="0.7" right="0.7" top="0.75" bottom="0.75" header="0" footer="0"/>
  <pageSetup orientation="landscape"/>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000"/>
  <sheetViews>
    <sheetView workbookViewId="0"/>
  </sheetViews>
  <sheetFormatPr defaultColWidth="12.625" defaultRowHeight="15" customHeight="1"/>
  <cols>
    <col min="1" max="1" width="8.5" customWidth="1"/>
    <col min="2" max="2" width="48.5" customWidth="1"/>
    <col min="3" max="4" width="8.5" customWidth="1"/>
    <col min="5" max="5" width="10.5" customWidth="1"/>
    <col min="6" max="7" width="8.5" customWidth="1"/>
    <col min="8" max="8" width="11.5" customWidth="1"/>
    <col min="9" max="26" width="12.5" customWidth="1"/>
  </cols>
  <sheetData>
    <row r="1" spans="2:8" ht="13.5" customHeight="1">
      <c r="B1" s="80" t="s">
        <v>0</v>
      </c>
    </row>
    <row r="2" spans="2:8" ht="13.5" customHeight="1">
      <c r="B2" s="81"/>
    </row>
    <row r="3" spans="2:8" ht="13.5" customHeight="1">
      <c r="B3" s="82"/>
      <c r="C3" s="1153">
        <v>2021</v>
      </c>
      <c r="D3" s="1271"/>
      <c r="E3" s="1272"/>
      <c r="F3" s="1153">
        <v>2022</v>
      </c>
      <c r="G3" s="1271"/>
      <c r="H3" s="1272"/>
    </row>
    <row r="4" spans="2:8" ht="13.5" customHeight="1">
      <c r="B4" s="81"/>
      <c r="C4" s="83" t="s">
        <v>253</v>
      </c>
      <c r="D4" s="84" t="s">
        <v>95</v>
      </c>
      <c r="E4" s="85" t="s">
        <v>254</v>
      </c>
      <c r="F4" s="83" t="s">
        <v>253</v>
      </c>
      <c r="G4" s="84" t="s">
        <v>95</v>
      </c>
      <c r="H4" s="85" t="s">
        <v>254</v>
      </c>
    </row>
    <row r="5" spans="2:8" ht="13.5" customHeight="1">
      <c r="B5" s="86" t="s">
        <v>9</v>
      </c>
      <c r="C5" s="83"/>
      <c r="D5" s="84"/>
      <c r="E5" s="85"/>
      <c r="F5" s="83"/>
      <c r="G5" s="84"/>
      <c r="H5" s="85"/>
    </row>
    <row r="6" spans="2:8" ht="13.5" customHeight="1">
      <c r="B6" s="87" t="s">
        <v>255</v>
      </c>
      <c r="C6" s="83"/>
      <c r="D6" s="84"/>
      <c r="E6" s="85"/>
      <c r="F6" s="83"/>
      <c r="G6" s="84"/>
      <c r="H6" s="85"/>
    </row>
    <row r="7" spans="2:8" ht="13.5" customHeight="1">
      <c r="B7" s="86" t="s">
        <v>20</v>
      </c>
      <c r="C7" s="83"/>
      <c r="D7" s="84"/>
      <c r="E7" s="85"/>
      <c r="F7" s="83"/>
      <c r="G7" s="84"/>
      <c r="H7" s="85"/>
    </row>
    <row r="8" spans="2:8" ht="26.25" customHeight="1">
      <c r="B8" s="87" t="s">
        <v>256</v>
      </c>
      <c r="C8" s="83"/>
      <c r="D8" s="84"/>
      <c r="E8" s="85"/>
      <c r="F8" s="83"/>
      <c r="G8" s="84"/>
      <c r="H8" s="85"/>
    </row>
    <row r="9" spans="2:8" ht="13.5" customHeight="1">
      <c r="B9" s="86" t="s">
        <v>23</v>
      </c>
      <c r="C9" s="83"/>
      <c r="D9" s="84"/>
      <c r="E9" s="85"/>
      <c r="F9" s="83"/>
      <c r="G9" s="84"/>
      <c r="H9" s="85"/>
    </row>
    <row r="10" spans="2:8" ht="30.75" customHeight="1">
      <c r="B10" s="88" t="s">
        <v>257</v>
      </c>
      <c r="C10" s="83"/>
      <c r="D10" s="84"/>
      <c r="E10" s="85"/>
      <c r="F10" s="83"/>
      <c r="G10" s="84"/>
      <c r="H10" s="85"/>
    </row>
    <row r="11" spans="2:8" ht="13.5" customHeight="1">
      <c r="B11" s="89" t="s">
        <v>258</v>
      </c>
      <c r="C11" s="83"/>
      <c r="D11" s="84"/>
      <c r="E11" s="85"/>
      <c r="F11" s="83"/>
      <c r="G11" s="84"/>
      <c r="H11" s="85"/>
    </row>
    <row r="12" spans="2:8" ht="31.5" customHeight="1">
      <c r="B12" s="88" t="s">
        <v>259</v>
      </c>
      <c r="C12" s="83"/>
      <c r="D12" s="84"/>
      <c r="E12" s="85"/>
      <c r="F12" s="83"/>
      <c r="G12" s="84"/>
      <c r="H12" s="85"/>
    </row>
    <row r="13" spans="2:8" ht="13.5" customHeight="1">
      <c r="B13" s="89" t="s">
        <v>50</v>
      </c>
      <c r="C13" s="83"/>
      <c r="D13" s="84"/>
      <c r="E13" s="85"/>
      <c r="F13" s="83"/>
      <c r="G13" s="84"/>
      <c r="H13" s="85"/>
    </row>
    <row r="14" spans="2:8" ht="32.25" customHeight="1">
      <c r="B14" s="90" t="s">
        <v>51</v>
      </c>
      <c r="C14" s="83"/>
      <c r="D14" s="84"/>
      <c r="E14" s="85"/>
      <c r="F14" s="83"/>
      <c r="G14" s="84"/>
      <c r="H14" s="85"/>
    </row>
    <row r="15" spans="2:8" ht="13.5" customHeight="1">
      <c r="B15" s="89" t="s">
        <v>61</v>
      </c>
      <c r="C15" s="83"/>
      <c r="D15" s="84"/>
      <c r="E15" s="85"/>
      <c r="F15" s="83"/>
      <c r="G15" s="84"/>
      <c r="H15" s="85"/>
    </row>
    <row r="16" spans="2:8" ht="13.5" customHeight="1">
      <c r="B16" s="969" t="s">
        <v>66</v>
      </c>
      <c r="C16" s="83"/>
      <c r="D16" s="84"/>
      <c r="E16" s="85"/>
      <c r="F16" s="83"/>
      <c r="G16" s="84"/>
      <c r="H16" s="85"/>
    </row>
    <row r="17" spans="2:8" ht="13.5" customHeight="1">
      <c r="B17" s="89" t="s">
        <v>67</v>
      </c>
      <c r="C17" s="83"/>
      <c r="D17" s="84"/>
      <c r="E17" s="85"/>
      <c r="F17" s="83"/>
      <c r="G17" s="84"/>
      <c r="H17" s="85"/>
    </row>
    <row r="18" spans="2:8" ht="14.25" customHeight="1">
      <c r="B18" s="88" t="s">
        <v>260</v>
      </c>
      <c r="C18" s="83"/>
      <c r="D18" s="84"/>
      <c r="E18" s="85"/>
      <c r="F18" s="83"/>
      <c r="G18" s="84"/>
      <c r="H18" s="85"/>
    </row>
    <row r="19" spans="2:8" ht="13.5" customHeight="1">
      <c r="B19" s="89" t="s">
        <v>73</v>
      </c>
      <c r="C19" s="83"/>
      <c r="D19" s="84"/>
      <c r="E19" s="85"/>
      <c r="F19" s="83"/>
      <c r="G19" s="84"/>
      <c r="H19" s="85"/>
    </row>
    <row r="20" spans="2:8" ht="43.5" customHeight="1">
      <c r="B20" s="88" t="s">
        <v>74</v>
      </c>
      <c r="C20" s="83"/>
      <c r="D20" s="84"/>
      <c r="E20" s="85"/>
      <c r="F20" s="83"/>
      <c r="G20" s="84"/>
      <c r="H20" s="85"/>
    </row>
    <row r="21" spans="2:8" ht="13.5" customHeight="1">
      <c r="B21" s="86" t="s">
        <v>91</v>
      </c>
      <c r="C21" s="83"/>
      <c r="D21" s="84"/>
      <c r="E21" s="85"/>
      <c r="F21" s="83"/>
      <c r="G21" s="84"/>
      <c r="H21" s="85"/>
    </row>
    <row r="22" spans="2:8" ht="26.25" customHeight="1">
      <c r="B22" s="87" t="s">
        <v>93</v>
      </c>
      <c r="C22" s="83"/>
      <c r="D22" s="84"/>
      <c r="E22" s="85"/>
      <c r="F22" s="83"/>
      <c r="G22" s="84"/>
      <c r="H22" s="85"/>
    </row>
    <row r="23" spans="2:8" ht="13.5" customHeight="1">
      <c r="B23" s="89" t="s">
        <v>97</v>
      </c>
      <c r="C23" s="83"/>
      <c r="D23" s="84"/>
      <c r="E23" s="85"/>
      <c r="F23" s="83"/>
      <c r="G23" s="84"/>
      <c r="H23" s="85"/>
    </row>
    <row r="24" spans="2:8" ht="39.75" customHeight="1">
      <c r="B24" s="87" t="s">
        <v>98</v>
      </c>
      <c r="C24" s="83"/>
      <c r="D24" s="84"/>
      <c r="E24" s="85"/>
      <c r="F24" s="83"/>
      <c r="G24" s="84"/>
      <c r="H24" s="85"/>
    </row>
    <row r="25" spans="2:8" ht="13.5" customHeight="1">
      <c r="B25" s="89" t="s">
        <v>101</v>
      </c>
      <c r="C25" s="83"/>
      <c r="D25" s="84"/>
      <c r="E25" s="85"/>
      <c r="F25" s="83"/>
      <c r="G25" s="84"/>
      <c r="H25" s="85"/>
    </row>
    <row r="26" spans="2:8" ht="23.25" customHeight="1">
      <c r="B26" s="87" t="s">
        <v>102</v>
      </c>
      <c r="C26" s="83"/>
      <c r="D26" s="84"/>
      <c r="E26" s="85"/>
      <c r="F26" s="83"/>
      <c r="G26" s="84"/>
      <c r="H26" s="85"/>
    </row>
    <row r="27" spans="2:8" ht="13.5" customHeight="1">
      <c r="B27" s="86" t="s">
        <v>112</v>
      </c>
      <c r="C27" s="83"/>
      <c r="D27" s="84"/>
      <c r="E27" s="85"/>
      <c r="F27" s="83"/>
      <c r="G27" s="84"/>
      <c r="H27" s="85"/>
    </row>
    <row r="28" spans="2:8" ht="29.25" customHeight="1">
      <c r="B28" s="87" t="s">
        <v>114</v>
      </c>
      <c r="C28" s="83"/>
      <c r="D28" s="84"/>
      <c r="E28" s="85"/>
      <c r="F28" s="83"/>
      <c r="G28" s="84"/>
      <c r="H28" s="85"/>
    </row>
    <row r="29" spans="2:8" ht="13.5" customHeight="1">
      <c r="B29" s="86" t="s">
        <v>117</v>
      </c>
      <c r="C29" s="83"/>
      <c r="D29" s="84"/>
      <c r="E29" s="85"/>
      <c r="F29" s="83"/>
      <c r="G29" s="84"/>
      <c r="H29" s="85"/>
    </row>
    <row r="30" spans="2:8" ht="27.75" customHeight="1">
      <c r="B30" s="87" t="s">
        <v>118</v>
      </c>
      <c r="C30" s="83"/>
      <c r="D30" s="84"/>
      <c r="E30" s="85"/>
      <c r="F30" s="83"/>
      <c r="G30" s="84"/>
      <c r="H30" s="85"/>
    </row>
    <row r="31" spans="2:8" ht="13.5" customHeight="1">
      <c r="B31" s="89" t="s">
        <v>119</v>
      </c>
      <c r="C31" s="83"/>
      <c r="D31" s="84"/>
      <c r="E31" s="85"/>
      <c r="F31" s="83"/>
      <c r="G31" s="84"/>
      <c r="H31" s="85"/>
    </row>
    <row r="32" spans="2:8" ht="27" customHeight="1">
      <c r="B32" s="87" t="s">
        <v>120</v>
      </c>
      <c r="C32" s="83"/>
      <c r="D32" s="84"/>
      <c r="E32" s="85"/>
      <c r="F32" s="83"/>
      <c r="G32" s="84"/>
      <c r="H32" s="85"/>
    </row>
    <row r="33" spans="2:8" ht="13.5" customHeight="1">
      <c r="B33" s="86" t="s">
        <v>125</v>
      </c>
      <c r="C33" s="83"/>
      <c r="D33" s="84"/>
      <c r="E33" s="85"/>
      <c r="F33" s="83"/>
      <c r="G33" s="84"/>
      <c r="H33" s="85"/>
    </row>
    <row r="34" spans="2:8" ht="27.75" customHeight="1">
      <c r="B34" s="87" t="s">
        <v>127</v>
      </c>
      <c r="C34" s="83"/>
      <c r="D34" s="84"/>
      <c r="E34" s="85"/>
      <c r="F34" s="83"/>
      <c r="G34" s="84"/>
      <c r="H34" s="85"/>
    </row>
    <row r="35" spans="2:8" ht="13.5" customHeight="1">
      <c r="B35" s="86" t="s">
        <v>174</v>
      </c>
      <c r="C35" s="83"/>
      <c r="D35" s="84"/>
      <c r="E35" s="85"/>
      <c r="F35" s="83"/>
      <c r="G35" s="84"/>
      <c r="H35" s="85"/>
    </row>
    <row r="36" spans="2:8" ht="14.25" customHeight="1">
      <c r="B36" s="970" t="s">
        <v>176</v>
      </c>
      <c r="C36" s="83"/>
      <c r="D36" s="84"/>
      <c r="E36" s="85"/>
      <c r="F36" s="83"/>
      <c r="G36" s="84"/>
      <c r="H36" s="85"/>
    </row>
    <row r="37" spans="2:8" ht="13.5" customHeight="1">
      <c r="B37" s="86" t="s">
        <v>261</v>
      </c>
      <c r="C37" s="83"/>
      <c r="D37" s="84"/>
      <c r="E37" s="85"/>
      <c r="F37" s="83"/>
      <c r="G37" s="84"/>
      <c r="H37" s="85"/>
    </row>
    <row r="38" spans="2:8" ht="14.25" customHeight="1">
      <c r="B38" s="87" t="s">
        <v>262</v>
      </c>
      <c r="C38" s="83"/>
      <c r="D38" s="84"/>
      <c r="E38" s="85"/>
      <c r="F38" s="83"/>
      <c r="G38" s="84"/>
      <c r="H38" s="85"/>
    </row>
    <row r="39" spans="2:8" ht="13.5" customHeight="1">
      <c r="B39" s="86" t="s">
        <v>263</v>
      </c>
      <c r="C39" s="83"/>
      <c r="D39" s="84"/>
      <c r="E39" s="85"/>
      <c r="F39" s="83"/>
      <c r="G39" s="84"/>
      <c r="H39" s="85"/>
    </row>
    <row r="40" spans="2:8" ht="14.25" customHeight="1">
      <c r="B40" s="87" t="s">
        <v>264</v>
      </c>
      <c r="C40" s="83"/>
      <c r="D40" s="84"/>
      <c r="E40" s="85"/>
      <c r="F40" s="83"/>
      <c r="G40" s="84"/>
      <c r="H40" s="85"/>
    </row>
    <row r="41" spans="2:8" ht="13.5" customHeight="1">
      <c r="B41" s="91" t="s">
        <v>265</v>
      </c>
      <c r="C41" s="83"/>
      <c r="D41" s="84"/>
      <c r="E41" s="85"/>
      <c r="F41" s="83"/>
      <c r="G41" s="84"/>
      <c r="H41" s="85"/>
    </row>
    <row r="42" spans="2:8" ht="14.25" customHeight="1">
      <c r="B42" s="92" t="s">
        <v>266</v>
      </c>
      <c r="C42" s="83"/>
      <c r="D42" s="84"/>
      <c r="E42" s="85"/>
      <c r="F42" s="83"/>
      <c r="G42" s="84"/>
      <c r="H42" s="85"/>
    </row>
    <row r="43" spans="2:8" ht="13.5" customHeight="1">
      <c r="B43" s="971"/>
      <c r="C43" s="83"/>
      <c r="D43" s="84"/>
      <c r="E43" s="85"/>
      <c r="F43" s="83"/>
      <c r="G43" s="84"/>
      <c r="H43" s="85"/>
    </row>
    <row r="44" spans="2:8" ht="13.5" customHeight="1">
      <c r="B44" s="93" t="s">
        <v>267</v>
      </c>
      <c r="C44" s="83"/>
      <c r="D44" s="84"/>
      <c r="E44" s="85"/>
      <c r="F44" s="83"/>
      <c r="G44" s="84"/>
      <c r="H44" s="85"/>
    </row>
    <row r="45" spans="2:8" ht="14.25" customHeight="1">
      <c r="B45" s="94" t="s">
        <v>268</v>
      </c>
      <c r="C45" s="83"/>
      <c r="D45" s="84"/>
      <c r="E45" s="85"/>
      <c r="F45" s="83"/>
      <c r="G45" s="84"/>
      <c r="H45" s="85"/>
    </row>
    <row r="46" spans="2:8" ht="13.5" customHeight="1">
      <c r="B46" s="93" t="s">
        <v>269</v>
      </c>
      <c r="C46" s="83"/>
      <c r="D46" s="84"/>
      <c r="E46" s="85"/>
      <c r="F46" s="83"/>
      <c r="G46" s="84"/>
      <c r="H46" s="85"/>
    </row>
    <row r="47" spans="2:8" ht="14.25" customHeight="1">
      <c r="B47" s="92" t="s">
        <v>270</v>
      </c>
      <c r="C47" s="83"/>
      <c r="D47" s="84"/>
      <c r="E47" s="85"/>
      <c r="F47" s="83"/>
      <c r="G47" s="84"/>
      <c r="H47" s="85"/>
    </row>
    <row r="48" spans="2:8" ht="13.5" customHeight="1">
      <c r="B48" s="93" t="s">
        <v>271</v>
      </c>
      <c r="C48" s="83"/>
      <c r="D48" s="84"/>
      <c r="E48" s="85"/>
      <c r="F48" s="83"/>
      <c r="G48" s="84"/>
      <c r="H48" s="85"/>
    </row>
    <row r="49" spans="2:2" ht="14.25" customHeight="1">
      <c r="B49" s="94" t="s">
        <v>272</v>
      </c>
    </row>
    <row r="50" spans="2:2" ht="15.75" customHeight="1"/>
    <row r="51" spans="2:2" ht="15.75" customHeight="1"/>
    <row r="52" spans="2:2" ht="15.75" customHeight="1"/>
    <row r="53" spans="2:2" ht="15.75" customHeight="1"/>
    <row r="54" spans="2:2" ht="15.75" customHeight="1"/>
    <row r="55" spans="2:2" ht="15.75" customHeight="1"/>
    <row r="56" spans="2:2" ht="15.75" customHeight="1"/>
    <row r="57" spans="2:2" ht="15.75" customHeight="1"/>
    <row r="58" spans="2:2" ht="15.75" customHeight="1"/>
    <row r="59" spans="2:2" ht="15.75" customHeight="1"/>
    <row r="60" spans="2:2" ht="15.75" customHeight="1"/>
    <row r="61" spans="2:2" ht="15.75" customHeight="1"/>
    <row r="62" spans="2:2" ht="15.75" customHeight="1"/>
    <row r="63" spans="2:2" ht="15.75" customHeight="1"/>
    <row r="64" spans="2: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C3:E3"/>
    <mergeCell ref="F3:H3"/>
  </mergeCells>
  <pageMargins left="0.7" right="0.7" top="0.75" bottom="0.75" header="0" footer="0"/>
  <pageSetup paperSize="9" orientation="portrait"/>
  <headerFooter>
    <oddHeader>&amp;L000000 OFFICIAL#&amp;C&amp;"Aptos"&amp;10&amp;K000000 OFFICIAL&amp;1#_x000D_</oddHeader>
    <oddFooter>&amp;L #000000 OFFICIAL&amp;C_x000D_&amp;1#&amp;"Aptos"&amp;10&amp;K000000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00"/>
  <sheetViews>
    <sheetView workbookViewId="0">
      <pane ySplit="3" topLeftCell="A4" activePane="bottomLeft" state="frozen"/>
      <selection pane="bottomLeft" activeCell="B5" sqref="B5"/>
    </sheetView>
  </sheetViews>
  <sheetFormatPr defaultColWidth="12.625" defaultRowHeight="15" customHeight="1"/>
  <cols>
    <col min="1" max="1" width="4.5" customWidth="1"/>
    <col min="2" max="2" width="51" customWidth="1"/>
    <col min="3" max="3" width="50" customWidth="1"/>
    <col min="4" max="4" width="8" customWidth="1"/>
    <col min="5" max="5" width="4" customWidth="1"/>
    <col min="6" max="6" width="58" customWidth="1"/>
    <col min="7" max="21" width="8" customWidth="1"/>
    <col min="22" max="26" width="12.5" customWidth="1"/>
  </cols>
  <sheetData>
    <row r="1" spans="1:3" ht="12.75" customHeight="1">
      <c r="A1" s="95" t="s">
        <v>2</v>
      </c>
      <c r="B1" s="8"/>
      <c r="C1" s="8"/>
    </row>
    <row r="2" spans="1:3" ht="12.75" customHeight="1">
      <c r="A2" s="7" t="s">
        <v>273</v>
      </c>
      <c r="B2" s="8"/>
      <c r="C2" s="8"/>
    </row>
    <row r="3" spans="1:3" ht="12.75" customHeight="1">
      <c r="A3" s="8"/>
      <c r="B3" s="8"/>
      <c r="C3" s="8"/>
    </row>
    <row r="4" spans="1:3" ht="20.25" customHeight="1">
      <c r="A4" s="1155" t="s">
        <v>7</v>
      </c>
      <c r="B4" s="1273"/>
      <c r="C4" s="1273"/>
    </row>
    <row r="5" spans="1:3" ht="23.25" customHeight="1">
      <c r="A5" s="1156" t="s">
        <v>274</v>
      </c>
      <c r="B5" s="1273"/>
      <c r="C5" s="1273"/>
    </row>
    <row r="6" spans="1:3" ht="19.5" customHeight="1">
      <c r="A6" s="1155" t="s">
        <v>8</v>
      </c>
      <c r="B6" s="1273"/>
      <c r="C6" s="1273"/>
    </row>
    <row r="7" spans="1:3" ht="32.25" customHeight="1">
      <c r="A7" s="1156" t="s">
        <v>275</v>
      </c>
      <c r="B7" s="1273"/>
      <c r="C7" s="1273"/>
    </row>
    <row r="8" spans="1:3" ht="12.75" customHeight="1">
      <c r="A8" s="973"/>
      <c r="B8" s="973"/>
      <c r="C8" s="973"/>
    </row>
    <row r="9" spans="1:3" ht="12.75" customHeight="1">
      <c r="A9" s="1155" t="s">
        <v>22</v>
      </c>
      <c r="B9" s="1273"/>
      <c r="C9" s="1273"/>
    </row>
    <row r="10" spans="1:3" ht="25.5" customHeight="1">
      <c r="A10" s="1156" t="s">
        <v>276</v>
      </c>
      <c r="B10" s="1273"/>
      <c r="C10" s="1273"/>
    </row>
    <row r="11" spans="1:3" ht="43.5" customHeight="1">
      <c r="A11" s="1156" t="s">
        <v>277</v>
      </c>
      <c r="B11" s="1273"/>
      <c r="C11" s="1273"/>
    </row>
    <row r="12" spans="1:3" ht="15" customHeight="1">
      <c r="A12" s="974"/>
      <c r="B12" s="975"/>
      <c r="C12" s="972"/>
    </row>
    <row r="13" spans="1:3" ht="12.75" customHeight="1">
      <c r="A13" s="1155" t="s">
        <v>278</v>
      </c>
      <c r="B13" s="1273"/>
      <c r="C13" s="1273"/>
    </row>
    <row r="14" spans="1:3" ht="33.75" customHeight="1">
      <c r="A14" s="1156" t="s">
        <v>279</v>
      </c>
      <c r="B14" s="1273"/>
      <c r="C14" s="1273"/>
    </row>
    <row r="15" spans="1:3" ht="12.75" customHeight="1">
      <c r="A15" s="1156" t="s">
        <v>280</v>
      </c>
      <c r="B15" s="1273"/>
      <c r="C15" s="1273"/>
    </row>
    <row r="17" spans="1:3" ht="12.75" customHeight="1">
      <c r="A17" s="1155" t="s">
        <v>281</v>
      </c>
      <c r="B17" s="1273"/>
      <c r="C17" s="1273"/>
    </row>
    <row r="18" spans="1:3" ht="27.75" customHeight="1">
      <c r="A18" s="1156" t="s">
        <v>282</v>
      </c>
      <c r="B18" s="1273"/>
      <c r="C18" s="1273"/>
    </row>
    <row r="19" spans="1:3" ht="17.25" customHeight="1">
      <c r="A19" s="1156" t="s">
        <v>283</v>
      </c>
      <c r="B19" s="1273"/>
      <c r="C19" s="1273"/>
    </row>
    <row r="20" spans="1:3" ht="17.25" customHeight="1">
      <c r="A20" s="1156" t="s">
        <v>284</v>
      </c>
      <c r="B20" s="1273"/>
      <c r="C20" s="1273"/>
    </row>
    <row r="21" spans="1:3" ht="12.75" customHeight="1">
      <c r="A21" s="976" t="s">
        <v>285</v>
      </c>
      <c r="B21" s="1156" t="s">
        <v>286</v>
      </c>
      <c r="C21" s="1274"/>
    </row>
    <row r="22" spans="1:3" ht="12.75" customHeight="1">
      <c r="A22" s="976" t="s">
        <v>285</v>
      </c>
      <c r="B22" s="1156" t="s">
        <v>287</v>
      </c>
      <c r="C22" s="1274"/>
    </row>
    <row r="23" spans="1:3" ht="12.75" customHeight="1">
      <c r="A23" s="974"/>
      <c r="B23" s="974"/>
      <c r="C23" s="974"/>
    </row>
    <row r="24" spans="1:3" ht="18" customHeight="1">
      <c r="A24" s="1155" t="s">
        <v>288</v>
      </c>
      <c r="B24" s="1273"/>
      <c r="C24" s="1273"/>
    </row>
    <row r="25" spans="1:3" ht="30" customHeight="1">
      <c r="A25" s="1156" t="s">
        <v>289</v>
      </c>
      <c r="B25" s="1273"/>
      <c r="C25" s="1273"/>
    </row>
    <row r="26" spans="1:3" ht="45" customHeight="1">
      <c r="A26" s="1156" t="s">
        <v>290</v>
      </c>
      <c r="B26" s="1273"/>
      <c r="C26" s="1273"/>
    </row>
    <row r="27" spans="1:3" ht="39.75" customHeight="1">
      <c r="A27" s="1156" t="s">
        <v>291</v>
      </c>
      <c r="B27" s="1273"/>
      <c r="C27" s="1273"/>
    </row>
    <row r="28" spans="1:3" ht="12.75" customHeight="1">
      <c r="A28" s="1156"/>
      <c r="B28" s="1273"/>
      <c r="C28" s="1273"/>
    </row>
    <row r="29" spans="1:3" ht="12.75" customHeight="1">
      <c r="A29" s="1155" t="s">
        <v>292</v>
      </c>
      <c r="B29" s="1273"/>
      <c r="C29" s="1273"/>
    </row>
    <row r="30" spans="1:3" ht="24.75" customHeight="1">
      <c r="A30" s="1156" t="s">
        <v>293</v>
      </c>
      <c r="B30" s="1273"/>
      <c r="C30" s="1273"/>
    </row>
    <row r="31" spans="1:3" ht="12.75" customHeight="1">
      <c r="A31" s="972"/>
      <c r="B31" s="972"/>
      <c r="C31" s="972"/>
    </row>
    <row r="32" spans="1:3" ht="12.75" customHeight="1">
      <c r="A32" s="1158" t="s">
        <v>294</v>
      </c>
      <c r="B32" s="1273"/>
      <c r="C32" s="1273"/>
    </row>
    <row r="33" spans="1:3" ht="12.75" customHeight="1">
      <c r="A33" s="976" t="s">
        <v>285</v>
      </c>
      <c r="B33" s="1156" t="s">
        <v>295</v>
      </c>
      <c r="C33" s="1274"/>
    </row>
    <row r="34" spans="1:3" ht="12.75" customHeight="1">
      <c r="A34" s="976" t="s">
        <v>285</v>
      </c>
      <c r="B34" s="1156" t="s">
        <v>296</v>
      </c>
      <c r="C34" s="1274"/>
    </row>
    <row r="35" spans="1:3" ht="12.75" customHeight="1">
      <c r="A35" s="976" t="s">
        <v>285</v>
      </c>
      <c r="B35" s="1157" t="s">
        <v>297</v>
      </c>
      <c r="C35" s="1274"/>
    </row>
    <row r="36" spans="1:3" ht="12.75" customHeight="1">
      <c r="A36" s="976" t="s">
        <v>285</v>
      </c>
      <c r="B36" s="1157" t="s">
        <v>298</v>
      </c>
      <c r="C36" s="1274"/>
    </row>
    <row r="37" spans="1:3" ht="12.75" customHeight="1">
      <c r="A37" s="976" t="s">
        <v>285</v>
      </c>
      <c r="B37" s="1156" t="s">
        <v>299</v>
      </c>
      <c r="C37" s="1274"/>
    </row>
    <row r="38" spans="1:3" ht="12.75" customHeight="1">
      <c r="A38" s="976" t="s">
        <v>285</v>
      </c>
      <c r="B38" s="1156" t="s">
        <v>300</v>
      </c>
      <c r="C38" s="1274"/>
    </row>
    <row r="39" spans="1:3" ht="12.75" customHeight="1">
      <c r="A39" s="976" t="s">
        <v>285</v>
      </c>
      <c r="B39" s="1156" t="s">
        <v>301</v>
      </c>
      <c r="C39" s="1274"/>
    </row>
    <row r="40" spans="1:3" ht="12.75" customHeight="1">
      <c r="A40" s="976" t="s">
        <v>285</v>
      </c>
      <c r="B40" s="1157" t="s">
        <v>302</v>
      </c>
      <c r="C40" s="1274"/>
    </row>
    <row r="41" spans="1:3" ht="12.75" customHeight="1">
      <c r="A41" s="976" t="s">
        <v>285</v>
      </c>
      <c r="B41" s="1156" t="s">
        <v>303</v>
      </c>
      <c r="C41" s="1274"/>
    </row>
    <row r="42" spans="1:3" ht="12.75" customHeight="1">
      <c r="A42" s="976"/>
      <c r="B42" s="1157"/>
      <c r="C42" s="1274"/>
    </row>
    <row r="43" spans="1:3" ht="12.75" customHeight="1">
      <c r="A43" s="1156" t="s">
        <v>304</v>
      </c>
      <c r="B43" s="1273"/>
      <c r="C43" s="1273"/>
    </row>
    <row r="44" spans="1:3" ht="12.75" customHeight="1">
      <c r="A44" s="1156" t="s">
        <v>305</v>
      </c>
      <c r="B44" s="1273"/>
      <c r="C44" s="1273"/>
    </row>
    <row r="45" spans="1:3" ht="12.75" customHeight="1">
      <c r="A45" s="1156" t="s">
        <v>306</v>
      </c>
      <c r="B45" s="1273"/>
      <c r="C45" s="1273"/>
    </row>
    <row r="46" spans="1:3" ht="12.75" customHeight="1">
      <c r="A46" s="972"/>
      <c r="B46" s="972"/>
      <c r="C46" s="972"/>
    </row>
    <row r="47" spans="1:3" ht="12.75" customHeight="1">
      <c r="A47" s="1156" t="s">
        <v>307</v>
      </c>
      <c r="B47" s="1273"/>
      <c r="C47" s="1273"/>
    </row>
    <row r="48" spans="1: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spans="1:3" ht="15.75" customHeight="1"/>
    <row r="66" spans="1:3" ht="15.75" customHeight="1"/>
    <row r="67" spans="1:3" ht="15.75" customHeight="1"/>
    <row r="68" spans="1:3" ht="15.75" customHeight="1"/>
    <row r="69" spans="1:3" ht="15.75" customHeight="1"/>
    <row r="70" spans="1:3" ht="15.75" customHeight="1"/>
    <row r="71" spans="1:3" ht="15.75" customHeight="1"/>
    <row r="72" spans="1:3" ht="15.75" customHeight="1"/>
    <row r="73" spans="1:3" ht="15.75" customHeight="1"/>
    <row r="74" spans="1:3" ht="15.75" customHeight="1"/>
    <row r="75" spans="1:3" ht="15.75" customHeight="1"/>
    <row r="76" spans="1:3" ht="12.75" customHeight="1">
      <c r="A76" s="1155" t="s">
        <v>308</v>
      </c>
      <c r="B76" s="1273"/>
      <c r="C76" s="1273"/>
    </row>
    <row r="77" spans="1:3" ht="17.25" customHeight="1">
      <c r="A77" s="1156" t="s">
        <v>309</v>
      </c>
      <c r="B77" s="1273"/>
      <c r="C77" s="1273"/>
    </row>
    <row r="78" spans="1:3" ht="17.25" customHeight="1">
      <c r="A78" s="1156" t="s">
        <v>310</v>
      </c>
      <c r="B78" s="1273"/>
      <c r="C78" s="1273"/>
    </row>
    <row r="79" spans="1:3" ht="25.5" customHeight="1">
      <c r="A79" s="1156" t="s">
        <v>311</v>
      </c>
      <c r="B79" s="1273"/>
      <c r="C79" s="1273"/>
    </row>
    <row r="80" spans="1:3" ht="28.5" customHeight="1">
      <c r="A80" s="1157" t="s">
        <v>312</v>
      </c>
      <c r="B80" s="1273"/>
      <c r="C80" s="1273"/>
    </row>
    <row r="81" spans="1:21" ht="27" customHeight="1">
      <c r="A81" s="1157" t="s">
        <v>313</v>
      </c>
      <c r="B81" s="1273"/>
      <c r="C81" s="1273"/>
      <c r="D81" s="9"/>
      <c r="E81" s="9"/>
      <c r="F81" s="9"/>
      <c r="G81" s="9"/>
      <c r="H81" s="9"/>
      <c r="I81" s="9"/>
      <c r="J81" s="9"/>
      <c r="K81" s="9"/>
      <c r="L81" s="9"/>
      <c r="M81" s="9"/>
      <c r="N81" s="9"/>
      <c r="O81" s="9"/>
      <c r="P81" s="9"/>
      <c r="Q81" s="9"/>
      <c r="R81" s="9"/>
      <c r="S81" s="9"/>
      <c r="T81" s="9"/>
      <c r="U81" s="9"/>
    </row>
    <row r="82" spans="1:21" ht="12.75" customHeight="1">
      <c r="A82" s="977"/>
      <c r="B82" s="972"/>
      <c r="C82" s="972"/>
      <c r="D82" s="9"/>
      <c r="E82" s="9"/>
      <c r="F82" s="9"/>
      <c r="G82" s="9"/>
      <c r="H82" s="9"/>
      <c r="I82" s="9"/>
      <c r="J82" s="9"/>
      <c r="K82" s="9"/>
      <c r="L82" s="9"/>
      <c r="M82" s="9"/>
      <c r="N82" s="9"/>
      <c r="O82" s="9"/>
      <c r="P82" s="9"/>
      <c r="Q82" s="9"/>
      <c r="R82" s="9"/>
      <c r="S82" s="9"/>
      <c r="T82" s="9"/>
      <c r="U82" s="9"/>
    </row>
    <row r="83" spans="1:21" ht="12.75" customHeight="1">
      <c r="A83" s="1155" t="s">
        <v>314</v>
      </c>
      <c r="B83" s="1273"/>
      <c r="C83" s="1273"/>
      <c r="D83" s="9"/>
      <c r="E83" s="9"/>
      <c r="F83" s="9"/>
      <c r="G83" s="9"/>
      <c r="H83" s="9"/>
      <c r="I83" s="9"/>
      <c r="J83" s="9"/>
      <c r="K83" s="9"/>
      <c r="L83" s="9"/>
      <c r="M83" s="9"/>
      <c r="N83" s="9"/>
      <c r="O83" s="9"/>
      <c r="P83" s="9"/>
      <c r="Q83" s="9"/>
      <c r="R83" s="9"/>
      <c r="S83" s="9"/>
      <c r="T83" s="9"/>
      <c r="U83" s="9"/>
    </row>
    <row r="84" spans="1:21" ht="14.25" customHeight="1">
      <c r="A84" s="1157" t="s">
        <v>315</v>
      </c>
      <c r="B84" s="1273"/>
      <c r="C84" s="1273"/>
      <c r="D84" s="9"/>
      <c r="E84" s="9"/>
      <c r="F84" s="9"/>
      <c r="G84" s="9"/>
      <c r="H84" s="9"/>
      <c r="I84" s="9"/>
      <c r="J84" s="9"/>
      <c r="K84" s="9"/>
      <c r="L84" s="9"/>
      <c r="M84" s="9"/>
      <c r="N84" s="9"/>
      <c r="O84" s="9"/>
      <c r="P84" s="9"/>
      <c r="Q84" s="9"/>
      <c r="R84" s="9"/>
      <c r="S84" s="9"/>
      <c r="T84" s="9"/>
      <c r="U84" s="9"/>
    </row>
    <row r="85" spans="1:21" ht="14.25" customHeight="1">
      <c r="A85" s="1156" t="s">
        <v>316</v>
      </c>
      <c r="B85" s="1273"/>
      <c r="C85" s="1273"/>
      <c r="D85" s="9"/>
      <c r="E85" s="9"/>
      <c r="F85" s="9"/>
      <c r="G85" s="9"/>
      <c r="H85" s="9"/>
      <c r="I85" s="9"/>
      <c r="J85" s="9"/>
      <c r="K85" s="9"/>
      <c r="L85" s="9"/>
      <c r="M85" s="9"/>
      <c r="N85" s="9"/>
      <c r="O85" s="9"/>
      <c r="P85" s="9"/>
      <c r="Q85" s="9"/>
      <c r="R85" s="9"/>
      <c r="S85" s="9"/>
      <c r="T85" s="9"/>
      <c r="U85" s="9"/>
    </row>
    <row r="86" spans="1:21" ht="14.25" customHeight="1">
      <c r="A86" s="1157" t="s">
        <v>317</v>
      </c>
      <c r="B86" s="1273"/>
      <c r="C86" s="1273"/>
      <c r="D86" s="9"/>
      <c r="E86" s="9"/>
      <c r="F86" s="96"/>
      <c r="G86" s="9"/>
      <c r="H86" s="9"/>
      <c r="I86" s="9"/>
      <c r="J86" s="9"/>
      <c r="K86" s="9"/>
      <c r="L86" s="9"/>
      <c r="M86" s="9"/>
      <c r="N86" s="9"/>
      <c r="O86" s="9"/>
      <c r="P86" s="9"/>
      <c r="Q86" s="9"/>
      <c r="R86" s="9"/>
      <c r="S86" s="9"/>
      <c r="T86" s="9"/>
      <c r="U86" s="9"/>
    </row>
    <row r="87" spans="1:21" ht="27" customHeight="1">
      <c r="A87" s="1157" t="s">
        <v>318</v>
      </c>
      <c r="B87" s="1273"/>
      <c r="C87" s="1273"/>
      <c r="D87" s="9"/>
      <c r="E87" s="9"/>
      <c r="F87" s="96"/>
      <c r="G87" s="9"/>
      <c r="H87" s="9"/>
      <c r="I87" s="9"/>
      <c r="J87" s="9"/>
      <c r="K87" s="9"/>
      <c r="L87" s="9"/>
      <c r="M87" s="9"/>
      <c r="N87" s="9"/>
      <c r="O87" s="9"/>
      <c r="P87" s="9"/>
      <c r="Q87" s="9"/>
      <c r="R87" s="9"/>
      <c r="S87" s="9"/>
      <c r="T87" s="9"/>
      <c r="U87" s="9"/>
    </row>
    <row r="88" spans="1:21" ht="12.75" customHeight="1">
      <c r="A88" s="972"/>
      <c r="B88" s="972"/>
      <c r="C88" s="972"/>
      <c r="D88" s="9"/>
      <c r="E88" s="9"/>
      <c r="F88" s="96"/>
      <c r="G88" s="9"/>
      <c r="H88" s="9"/>
      <c r="I88" s="9"/>
      <c r="J88" s="9"/>
      <c r="K88" s="9"/>
      <c r="L88" s="9"/>
      <c r="M88" s="9"/>
      <c r="N88" s="9"/>
      <c r="O88" s="9"/>
      <c r="P88" s="9"/>
      <c r="Q88" s="9"/>
      <c r="R88" s="9"/>
      <c r="S88" s="9"/>
      <c r="T88" s="9"/>
      <c r="U88" s="9"/>
    </row>
    <row r="89" spans="1:21" ht="20.25" customHeight="1">
      <c r="A89" s="1155" t="s">
        <v>319</v>
      </c>
      <c r="B89" s="1273"/>
      <c r="C89" s="1273"/>
      <c r="D89" s="9"/>
      <c r="E89" s="9"/>
      <c r="F89" s="97"/>
      <c r="G89" s="9"/>
      <c r="H89" s="9"/>
      <c r="I89" s="9"/>
      <c r="J89" s="9"/>
      <c r="K89" s="9"/>
      <c r="L89" s="9"/>
      <c r="M89" s="9"/>
      <c r="N89" s="9"/>
      <c r="O89" s="9"/>
      <c r="P89" s="9"/>
      <c r="Q89" s="9"/>
      <c r="R89" s="9"/>
      <c r="S89" s="9"/>
      <c r="T89" s="9"/>
      <c r="U89" s="9"/>
    </row>
    <row r="90" spans="1:21" ht="17.25" customHeight="1">
      <c r="A90" s="1156" t="s">
        <v>320</v>
      </c>
      <c r="B90" s="1273"/>
      <c r="C90" s="1273"/>
      <c r="D90" s="9"/>
      <c r="E90" s="9"/>
      <c r="F90" s="98"/>
      <c r="G90" s="9"/>
      <c r="H90" s="9"/>
      <c r="I90" s="9"/>
      <c r="J90" s="9"/>
      <c r="K90" s="9"/>
      <c r="L90" s="9"/>
      <c r="M90" s="9"/>
      <c r="N90" s="9"/>
      <c r="O90" s="9"/>
      <c r="P90" s="9"/>
      <c r="Q90" s="9"/>
      <c r="R90" s="9"/>
      <c r="S90" s="9"/>
      <c r="T90" s="9"/>
      <c r="U90" s="9"/>
    </row>
    <row r="91" spans="1:21" ht="17.25" customHeight="1">
      <c r="A91" s="1156" t="s">
        <v>321</v>
      </c>
      <c r="B91" s="1273"/>
      <c r="C91" s="1273"/>
      <c r="D91" s="9"/>
      <c r="E91" s="9"/>
      <c r="F91" s="98"/>
      <c r="G91" s="9"/>
      <c r="H91" s="9"/>
      <c r="I91" s="9"/>
      <c r="J91" s="9"/>
      <c r="K91" s="9"/>
      <c r="L91" s="9"/>
      <c r="M91" s="9"/>
      <c r="N91" s="9"/>
      <c r="O91" s="9"/>
      <c r="P91" s="9"/>
      <c r="Q91" s="9"/>
      <c r="R91" s="9"/>
      <c r="S91" s="9"/>
      <c r="T91" s="9"/>
      <c r="U91" s="9"/>
    </row>
    <row r="92" spans="1:21" ht="12.75" customHeight="1">
      <c r="A92" s="1156" t="s">
        <v>322</v>
      </c>
      <c r="B92" s="1273"/>
      <c r="C92" s="1273"/>
      <c r="D92" s="9"/>
      <c r="E92" s="9"/>
      <c r="F92" s="98"/>
      <c r="G92" s="9"/>
      <c r="H92" s="9"/>
      <c r="I92" s="9"/>
      <c r="J92" s="9"/>
      <c r="K92" s="9"/>
      <c r="L92" s="9"/>
      <c r="M92" s="9"/>
      <c r="N92" s="9"/>
      <c r="O92" s="9"/>
      <c r="P92" s="9"/>
      <c r="Q92" s="9"/>
      <c r="R92" s="9"/>
      <c r="S92" s="9"/>
      <c r="T92" s="9"/>
      <c r="U92" s="9"/>
    </row>
    <row r="93" spans="1:21" ht="12.75" customHeight="1">
      <c r="A93" s="1156" t="s">
        <v>323</v>
      </c>
      <c r="B93" s="1273"/>
      <c r="C93" s="1273"/>
      <c r="D93" s="1154"/>
      <c r="E93" s="1275"/>
      <c r="F93" s="1275"/>
      <c r="G93" s="1154"/>
      <c r="H93" s="1275"/>
      <c r="I93" s="1275"/>
      <c r="J93" s="1154"/>
      <c r="K93" s="1275"/>
      <c r="L93" s="1275"/>
      <c r="M93" s="1154"/>
      <c r="N93" s="1275"/>
      <c r="O93" s="1275"/>
      <c r="P93" s="1154"/>
      <c r="Q93" s="1275"/>
      <c r="R93" s="1275"/>
      <c r="S93" s="1154"/>
      <c r="T93" s="1275"/>
      <c r="U93" s="1275"/>
    </row>
    <row r="94" spans="1:21" ht="18" customHeight="1">
      <c r="A94" s="1156" t="s">
        <v>324</v>
      </c>
      <c r="B94" s="1273"/>
      <c r="C94" s="1273"/>
      <c r="D94" s="99"/>
      <c r="E94" s="99"/>
      <c r="F94" s="100"/>
      <c r="G94" s="99"/>
      <c r="H94" s="99"/>
      <c r="I94" s="99"/>
      <c r="J94" s="99"/>
      <c r="K94" s="99"/>
      <c r="L94" s="99"/>
      <c r="M94" s="99"/>
      <c r="N94" s="99"/>
      <c r="O94" s="99"/>
      <c r="P94" s="99"/>
      <c r="Q94" s="99"/>
      <c r="R94" s="99"/>
      <c r="S94" s="99"/>
      <c r="T94" s="99"/>
      <c r="U94" s="99"/>
    </row>
    <row r="95" spans="1:21" ht="28.5" customHeight="1">
      <c r="A95" s="1156" t="s">
        <v>325</v>
      </c>
      <c r="B95" s="1273"/>
      <c r="C95" s="1273"/>
      <c r="D95" s="9"/>
      <c r="E95" s="9"/>
      <c r="F95" s="9"/>
      <c r="G95" s="9"/>
      <c r="H95" s="9"/>
      <c r="I95" s="9"/>
      <c r="J95" s="9"/>
      <c r="K95" s="9"/>
      <c r="L95" s="9"/>
      <c r="M95" s="9"/>
      <c r="N95" s="9"/>
      <c r="O95" s="9"/>
      <c r="P95" s="9"/>
      <c r="Q95" s="9"/>
      <c r="R95" s="9"/>
      <c r="S95" s="9"/>
      <c r="T95" s="9"/>
      <c r="U95" s="9"/>
    </row>
    <row r="96" spans="1:21" ht="16.5" customHeight="1">
      <c r="A96" s="1156"/>
      <c r="B96" s="1273"/>
      <c r="C96" s="1273"/>
      <c r="D96" s="9"/>
      <c r="E96" s="9"/>
      <c r="F96" s="9"/>
      <c r="G96" s="9"/>
      <c r="H96" s="9"/>
      <c r="I96" s="9"/>
      <c r="J96" s="9"/>
      <c r="K96" s="9"/>
      <c r="L96" s="9"/>
      <c r="M96" s="9"/>
      <c r="N96" s="9"/>
      <c r="O96" s="9"/>
      <c r="P96" s="9"/>
      <c r="Q96" s="9"/>
      <c r="R96" s="9"/>
      <c r="S96" s="9"/>
      <c r="T96" s="9"/>
      <c r="U96" s="9"/>
    </row>
    <row r="97" spans="1:3" ht="12.75" customHeight="1">
      <c r="A97" s="1155" t="s">
        <v>326</v>
      </c>
      <c r="B97" s="1273"/>
      <c r="C97" s="1273"/>
    </row>
    <row r="98" spans="1:3" ht="16.5" customHeight="1">
      <c r="A98" s="1156" t="s">
        <v>327</v>
      </c>
      <c r="B98" s="1273"/>
      <c r="C98" s="1273"/>
    </row>
    <row r="99" spans="1:3" ht="16.5" customHeight="1">
      <c r="A99" s="1157" t="s">
        <v>328</v>
      </c>
      <c r="B99" s="1273"/>
      <c r="C99" s="1273"/>
    </row>
    <row r="100" spans="1:3" ht="16.5" customHeight="1">
      <c r="A100" s="1157" t="s">
        <v>329</v>
      </c>
      <c r="B100" s="1273"/>
      <c r="C100" s="1273"/>
    </row>
    <row r="101" spans="1:3" ht="16.5" customHeight="1">
      <c r="A101" s="1156" t="s">
        <v>330</v>
      </c>
      <c r="B101" s="1273"/>
      <c r="C101" s="1273"/>
    </row>
    <row r="102" spans="1:3" ht="28.5" customHeight="1">
      <c r="A102" s="1157" t="s">
        <v>331</v>
      </c>
      <c r="B102" s="1273"/>
      <c r="C102" s="1273"/>
    </row>
    <row r="103" spans="1:3" ht="28.5" customHeight="1">
      <c r="A103" s="1156" t="s">
        <v>332</v>
      </c>
      <c r="B103" s="1273"/>
      <c r="C103" s="1273"/>
    </row>
    <row r="104" spans="1:3" ht="12.75" customHeight="1">
      <c r="A104" s="972"/>
      <c r="B104" s="972"/>
      <c r="C104" s="972"/>
    </row>
    <row r="105" spans="1:3" ht="12.75" customHeight="1">
      <c r="A105" s="1155" t="s">
        <v>333</v>
      </c>
      <c r="B105" s="1273"/>
      <c r="C105" s="1273"/>
    </row>
    <row r="106" spans="1:3" ht="28.5" customHeight="1">
      <c r="A106" s="1156" t="s">
        <v>334</v>
      </c>
      <c r="B106" s="1273"/>
      <c r="C106" s="1273"/>
    </row>
    <row r="107" spans="1:3" ht="12.75" customHeight="1">
      <c r="A107" s="1156"/>
      <c r="B107" s="1273"/>
      <c r="C107" s="1273"/>
    </row>
    <row r="108" spans="1:3" ht="12.75" customHeight="1">
      <c r="A108" s="1155" t="s">
        <v>106</v>
      </c>
      <c r="B108" s="1273"/>
      <c r="C108" s="1273"/>
    </row>
    <row r="109" spans="1:3" ht="21.75" customHeight="1">
      <c r="A109" s="1156" t="s">
        <v>335</v>
      </c>
      <c r="B109" s="1273"/>
      <c r="C109" s="1273"/>
    </row>
    <row r="110" spans="1:3" ht="12.75" customHeight="1">
      <c r="A110" s="1156"/>
      <c r="B110" s="1273"/>
      <c r="C110" s="1274"/>
    </row>
    <row r="111" spans="1:3" ht="12.75" customHeight="1">
      <c r="A111" s="1155" t="s">
        <v>336</v>
      </c>
      <c r="B111" s="1273"/>
      <c r="C111" s="1273"/>
    </row>
    <row r="112" spans="1:3" ht="14.25" customHeight="1">
      <c r="A112" s="1156" t="s">
        <v>337</v>
      </c>
      <c r="B112" s="1273"/>
      <c r="C112" s="1273"/>
    </row>
    <row r="113" spans="1:3" ht="36" customHeight="1">
      <c r="A113" s="1156" t="s">
        <v>338</v>
      </c>
      <c r="B113" s="1273"/>
      <c r="C113" s="1273"/>
    </row>
    <row r="114" spans="1:3" ht="27.75" customHeight="1">
      <c r="A114" s="1156" t="s">
        <v>339</v>
      </c>
      <c r="B114" s="1273"/>
      <c r="C114" s="1273"/>
    </row>
    <row r="115" spans="1:3" ht="15.75" customHeight="1">
      <c r="A115" s="1156" t="s">
        <v>340</v>
      </c>
      <c r="B115" s="1273"/>
      <c r="C115" s="1273"/>
    </row>
    <row r="116" spans="1:3" ht="15.75" customHeight="1">
      <c r="A116" s="1156" t="s">
        <v>341</v>
      </c>
      <c r="B116" s="1273"/>
      <c r="C116" s="1273"/>
    </row>
    <row r="117" spans="1:3" ht="15.75" customHeight="1">
      <c r="A117" s="1156" t="s">
        <v>342</v>
      </c>
      <c r="B117" s="1273"/>
      <c r="C117" s="1273"/>
    </row>
    <row r="118" spans="1:3" ht="15.75" customHeight="1">
      <c r="A118" s="1156" t="s">
        <v>343</v>
      </c>
      <c r="B118" s="1273"/>
      <c r="C118" s="1273"/>
    </row>
    <row r="119" spans="1:3" ht="15.75" customHeight="1">
      <c r="A119" s="1156" t="s">
        <v>344</v>
      </c>
      <c r="B119" s="1273"/>
      <c r="C119" s="1273"/>
    </row>
    <row r="120" spans="1:3" ht="15.75" customHeight="1"/>
    <row r="121" spans="1:3" ht="15.75" customHeight="1"/>
    <row r="122" spans="1:3" ht="15.75" customHeight="1"/>
    <row r="123" spans="1:3" ht="15.75" customHeight="1"/>
    <row r="124" spans="1:3" ht="15.75" customHeight="1"/>
    <row r="125" spans="1:3" ht="15.75" customHeight="1"/>
    <row r="126" spans="1:3" ht="15.75" customHeight="1"/>
    <row r="127" spans="1:3" ht="15.75" customHeight="1"/>
    <row r="128" spans="1:3"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5">
    <mergeCell ref="A84:C84"/>
    <mergeCell ref="A85:C85"/>
    <mergeCell ref="A86:C86"/>
    <mergeCell ref="A87:C87"/>
    <mergeCell ref="A78:C78"/>
    <mergeCell ref="A79:C79"/>
    <mergeCell ref="A80:C80"/>
    <mergeCell ref="A81:C81"/>
    <mergeCell ref="A83:C83"/>
    <mergeCell ref="A44:C44"/>
    <mergeCell ref="A45:C45"/>
    <mergeCell ref="A47:C47"/>
    <mergeCell ref="A76:C76"/>
    <mergeCell ref="A77:C77"/>
    <mergeCell ref="B39:C39"/>
    <mergeCell ref="B40:C40"/>
    <mergeCell ref="B41:C41"/>
    <mergeCell ref="B42:C42"/>
    <mergeCell ref="A43:C43"/>
    <mergeCell ref="B34:C34"/>
    <mergeCell ref="B35:C35"/>
    <mergeCell ref="B36:C36"/>
    <mergeCell ref="B37:C37"/>
    <mergeCell ref="B38:C38"/>
    <mergeCell ref="A28:C28"/>
    <mergeCell ref="A29:C29"/>
    <mergeCell ref="A30:C30"/>
    <mergeCell ref="A32:C32"/>
    <mergeCell ref="B33:C33"/>
    <mergeCell ref="B22:C22"/>
    <mergeCell ref="A24:C24"/>
    <mergeCell ref="A25:C25"/>
    <mergeCell ref="A26:C26"/>
    <mergeCell ref="A27:C27"/>
    <mergeCell ref="A17:C17"/>
    <mergeCell ref="A18:C18"/>
    <mergeCell ref="A19:C19"/>
    <mergeCell ref="A20:C20"/>
    <mergeCell ref="B21:C21"/>
    <mergeCell ref="A10:C10"/>
    <mergeCell ref="A11:C11"/>
    <mergeCell ref="A13:C13"/>
    <mergeCell ref="A14:C14"/>
    <mergeCell ref="A15:C15"/>
    <mergeCell ref="A4:C4"/>
    <mergeCell ref="A5:C5"/>
    <mergeCell ref="A6:C6"/>
    <mergeCell ref="A7:C7"/>
    <mergeCell ref="A9:C9"/>
    <mergeCell ref="A117:C117"/>
    <mergeCell ref="A118:C118"/>
    <mergeCell ref="A119:C119"/>
    <mergeCell ref="A109:C109"/>
    <mergeCell ref="A110:C110"/>
    <mergeCell ref="A111:C111"/>
    <mergeCell ref="A112:C112"/>
    <mergeCell ref="A113:C113"/>
    <mergeCell ref="A114:C114"/>
    <mergeCell ref="A115:C115"/>
    <mergeCell ref="A105:C105"/>
    <mergeCell ref="A106:C106"/>
    <mergeCell ref="A107:C107"/>
    <mergeCell ref="A108:C108"/>
    <mergeCell ref="A116:C116"/>
    <mergeCell ref="A99:C99"/>
    <mergeCell ref="A100:C100"/>
    <mergeCell ref="A101:C101"/>
    <mergeCell ref="A102:C102"/>
    <mergeCell ref="A103:C103"/>
    <mergeCell ref="A94:C94"/>
    <mergeCell ref="A95:C95"/>
    <mergeCell ref="A96:C96"/>
    <mergeCell ref="A97:C97"/>
    <mergeCell ref="A98:C98"/>
    <mergeCell ref="J93:L93"/>
    <mergeCell ref="M93:O93"/>
    <mergeCell ref="P93:R93"/>
    <mergeCell ref="S93:U93"/>
    <mergeCell ref="A89:C89"/>
    <mergeCell ref="A90:C90"/>
    <mergeCell ref="A91:C91"/>
    <mergeCell ref="A92:C92"/>
    <mergeCell ref="A93:C93"/>
    <mergeCell ref="D93:F93"/>
    <mergeCell ref="G93:I93"/>
  </mergeCells>
  <pageMargins left="0.7" right="0.7" top="0.75" bottom="0.75" header="0" footer="0"/>
  <pageSetup paperSize="9" orientation="portrait"/>
  <headerFooter>
    <oddHeader>&amp;L000000 OFFICIAL#&amp;C&amp;"Aptos"&amp;10&amp;K000000 OFFICIAL&amp;1#_x000D_</oddHeader>
    <oddFooter>&amp;L #000000 OFFICIAL&amp;C_x000D_&amp;1#&amp;"Aptos"&amp;10&amp;K000000 OFFICIAL</oddFooter>
  </headerFooter>
  <rowBreaks count="1" manualBreakCount="1">
    <brk id="74" man="1"/>
  </rowBreaks>
  <colBreaks count="1" manualBreakCount="1">
    <brk id="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outlinePr summaryBelow="0" summaryRight="0"/>
  </sheetPr>
  <dimension ref="A1:Z1000"/>
  <sheetViews>
    <sheetView topLeftCell="A34" workbookViewId="0">
      <selection sqref="A1:A80"/>
    </sheetView>
  </sheetViews>
  <sheetFormatPr defaultColWidth="12.625" defaultRowHeight="15" customHeight="1"/>
  <cols>
    <col min="1" max="1" width="217" customWidth="1"/>
    <col min="2" max="26" width="12.5" customWidth="1"/>
  </cols>
  <sheetData>
    <row r="1" spans="1:26" ht="15" customHeight="1">
      <c r="A1" s="1159" t="s">
        <v>345</v>
      </c>
      <c r="B1" s="101"/>
      <c r="C1" s="101"/>
      <c r="D1" s="101"/>
      <c r="E1" s="101"/>
      <c r="F1" s="101"/>
      <c r="G1" s="101"/>
      <c r="H1" s="101"/>
      <c r="I1" s="101"/>
      <c r="J1" s="101"/>
      <c r="K1" s="101"/>
      <c r="L1" s="101"/>
      <c r="M1" s="101"/>
      <c r="N1" s="101"/>
      <c r="O1" s="101"/>
      <c r="P1" s="101"/>
      <c r="Q1" s="101"/>
      <c r="R1" s="101"/>
      <c r="S1" s="101"/>
      <c r="T1" s="101"/>
      <c r="U1" s="101"/>
      <c r="V1" s="101"/>
      <c r="W1" s="101"/>
      <c r="X1" s="101"/>
      <c r="Y1" s="101"/>
      <c r="Z1" s="101"/>
    </row>
    <row r="2" spans="1:26" ht="15" customHeight="1">
      <c r="A2" s="1275"/>
      <c r="B2" s="101"/>
      <c r="C2" s="101"/>
      <c r="D2" s="101"/>
      <c r="E2" s="101"/>
      <c r="F2" s="101"/>
      <c r="G2" s="101"/>
      <c r="H2" s="101"/>
      <c r="I2" s="101"/>
      <c r="J2" s="101"/>
      <c r="K2" s="101"/>
      <c r="L2" s="101"/>
      <c r="M2" s="101"/>
      <c r="N2" s="101"/>
      <c r="O2" s="101"/>
      <c r="P2" s="101"/>
      <c r="Q2" s="101"/>
      <c r="R2" s="101"/>
      <c r="S2" s="101"/>
      <c r="T2" s="101"/>
      <c r="U2" s="101"/>
      <c r="V2" s="101"/>
      <c r="W2" s="101"/>
      <c r="X2" s="101"/>
      <c r="Y2" s="101"/>
      <c r="Z2" s="101"/>
    </row>
    <row r="3" spans="1:26" ht="15" customHeight="1">
      <c r="A3" s="1275"/>
      <c r="B3" s="101"/>
      <c r="C3" s="101"/>
      <c r="D3" s="101"/>
      <c r="E3" s="101"/>
      <c r="F3" s="101"/>
      <c r="G3" s="101"/>
      <c r="H3" s="101"/>
      <c r="I3" s="101"/>
      <c r="J3" s="101"/>
      <c r="K3" s="101"/>
      <c r="L3" s="101"/>
      <c r="M3" s="101"/>
      <c r="N3" s="101"/>
      <c r="O3" s="101"/>
      <c r="P3" s="101"/>
      <c r="Q3" s="101"/>
      <c r="R3" s="101"/>
      <c r="S3" s="101"/>
      <c r="T3" s="101"/>
      <c r="U3" s="101"/>
      <c r="V3" s="101"/>
      <c r="W3" s="101"/>
      <c r="X3" s="101"/>
      <c r="Y3" s="101"/>
      <c r="Z3" s="101"/>
    </row>
    <row r="4" spans="1:26" ht="15" customHeight="1">
      <c r="A4" s="1275"/>
      <c r="B4" s="101"/>
      <c r="C4" s="101"/>
      <c r="D4" s="101"/>
      <c r="E4" s="101"/>
      <c r="F4" s="101"/>
      <c r="G4" s="101"/>
      <c r="H4" s="101"/>
      <c r="I4" s="101"/>
      <c r="J4" s="101"/>
      <c r="K4" s="101"/>
      <c r="L4" s="101"/>
      <c r="M4" s="101"/>
      <c r="N4" s="101"/>
      <c r="O4" s="101"/>
      <c r="P4" s="101"/>
      <c r="Q4" s="101"/>
      <c r="R4" s="101"/>
      <c r="S4" s="101"/>
      <c r="T4" s="101"/>
      <c r="U4" s="101"/>
      <c r="V4" s="101"/>
      <c r="W4" s="101"/>
      <c r="X4" s="101"/>
      <c r="Y4" s="101"/>
      <c r="Z4" s="101"/>
    </row>
    <row r="5" spans="1:26" ht="15" customHeight="1">
      <c r="A5" s="1275"/>
      <c r="B5" s="101"/>
      <c r="C5" s="101"/>
      <c r="D5" s="101"/>
      <c r="E5" s="101"/>
      <c r="F5" s="101"/>
      <c r="G5" s="101"/>
      <c r="H5" s="101"/>
      <c r="I5" s="101"/>
      <c r="J5" s="101"/>
      <c r="K5" s="101"/>
      <c r="L5" s="101"/>
      <c r="M5" s="101"/>
      <c r="N5" s="101"/>
      <c r="O5" s="101"/>
      <c r="P5" s="101"/>
      <c r="Q5" s="101"/>
      <c r="R5" s="101"/>
      <c r="S5" s="101"/>
      <c r="T5" s="101"/>
      <c r="U5" s="101"/>
      <c r="V5" s="101"/>
      <c r="W5" s="101"/>
      <c r="X5" s="101"/>
      <c r="Y5" s="101"/>
      <c r="Z5" s="101"/>
    </row>
    <row r="6" spans="1:26" ht="15" customHeight="1">
      <c r="A6" s="1275"/>
      <c r="B6" s="101"/>
      <c r="C6" s="101"/>
      <c r="D6" s="101"/>
      <c r="E6" s="101"/>
      <c r="F6" s="101"/>
      <c r="G6" s="101"/>
      <c r="H6" s="101"/>
      <c r="I6" s="101"/>
      <c r="J6" s="101"/>
      <c r="K6" s="101"/>
      <c r="L6" s="101"/>
      <c r="M6" s="101"/>
      <c r="N6" s="101"/>
      <c r="O6" s="101"/>
      <c r="P6" s="101"/>
      <c r="Q6" s="101"/>
      <c r="R6" s="101"/>
      <c r="S6" s="101"/>
      <c r="T6" s="101"/>
      <c r="U6" s="101"/>
      <c r="V6" s="101"/>
      <c r="W6" s="101"/>
      <c r="X6" s="101"/>
      <c r="Y6" s="101"/>
      <c r="Z6" s="101"/>
    </row>
    <row r="7" spans="1:26" ht="15" customHeight="1">
      <c r="A7" s="1275"/>
      <c r="B7" s="101"/>
      <c r="C7" s="101"/>
      <c r="D7" s="101"/>
      <c r="E7" s="101"/>
      <c r="F7" s="101"/>
      <c r="G7" s="101"/>
      <c r="H7" s="101"/>
      <c r="I7" s="101"/>
      <c r="J7" s="101"/>
      <c r="K7" s="101"/>
      <c r="L7" s="101"/>
      <c r="M7" s="101"/>
      <c r="N7" s="101"/>
      <c r="O7" s="101"/>
      <c r="P7" s="101"/>
      <c r="Q7" s="101"/>
      <c r="R7" s="101"/>
      <c r="S7" s="101"/>
      <c r="T7" s="101"/>
      <c r="U7" s="101"/>
      <c r="V7" s="101"/>
      <c r="W7" s="101"/>
      <c r="X7" s="101"/>
      <c r="Y7" s="101"/>
      <c r="Z7" s="101"/>
    </row>
    <row r="8" spans="1:26" ht="15" customHeight="1">
      <c r="A8" s="1275"/>
      <c r="B8" s="101"/>
      <c r="C8" s="101"/>
      <c r="D8" s="101"/>
      <c r="E8" s="101"/>
      <c r="F8" s="101"/>
      <c r="G8" s="101"/>
      <c r="H8" s="101"/>
      <c r="I8" s="101"/>
      <c r="J8" s="101"/>
      <c r="K8" s="101"/>
      <c r="L8" s="101"/>
      <c r="M8" s="101"/>
      <c r="N8" s="101"/>
      <c r="O8" s="101"/>
      <c r="P8" s="101"/>
      <c r="Q8" s="101"/>
      <c r="R8" s="101"/>
      <c r="S8" s="101"/>
      <c r="T8" s="101"/>
      <c r="U8" s="101"/>
      <c r="V8" s="101"/>
      <c r="W8" s="101"/>
      <c r="X8" s="101"/>
      <c r="Y8" s="101"/>
      <c r="Z8" s="101"/>
    </row>
    <row r="9" spans="1:26" ht="15" customHeight="1">
      <c r="A9" s="1275"/>
      <c r="B9" s="101"/>
      <c r="C9" s="101"/>
      <c r="D9" s="101"/>
      <c r="E9" s="101"/>
      <c r="F9" s="101"/>
      <c r="G9" s="101"/>
      <c r="H9" s="101"/>
      <c r="I9" s="101"/>
      <c r="J9" s="101"/>
      <c r="K9" s="101"/>
      <c r="L9" s="101"/>
      <c r="M9" s="101"/>
      <c r="N9" s="101"/>
      <c r="O9" s="101"/>
      <c r="P9" s="101"/>
      <c r="Q9" s="101"/>
      <c r="R9" s="101"/>
      <c r="S9" s="101"/>
      <c r="T9" s="101"/>
      <c r="U9" s="101"/>
      <c r="V9" s="101"/>
      <c r="W9" s="101"/>
      <c r="X9" s="101"/>
      <c r="Y9" s="101"/>
      <c r="Z9" s="101"/>
    </row>
    <row r="10" spans="1:26" ht="15" customHeight="1">
      <c r="A10" s="1275"/>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row>
    <row r="11" spans="1:26" ht="15" customHeight="1">
      <c r="A11" s="1275"/>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row>
    <row r="12" spans="1:26" ht="15" customHeight="1">
      <c r="A12" s="1275"/>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row>
    <row r="13" spans="1:26" ht="15" customHeight="1">
      <c r="A13" s="1275"/>
      <c r="B13" s="101"/>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row>
    <row r="14" spans="1:26" ht="15" customHeight="1">
      <c r="A14" s="1275"/>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row>
    <row r="15" spans="1:26" ht="15" customHeight="1">
      <c r="A15" s="1275"/>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row>
    <row r="16" spans="1:26" ht="15" customHeight="1">
      <c r="A16" s="1275"/>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row>
    <row r="17" spans="1:26" ht="15" customHeight="1">
      <c r="A17" s="1275"/>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row>
    <row r="18" spans="1:26" ht="15" customHeight="1">
      <c r="A18" s="1275"/>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row>
    <row r="19" spans="1:26" ht="15" customHeight="1">
      <c r="A19" s="1275"/>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spans="1:26" ht="15" customHeight="1">
      <c r="A20" s="1275"/>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6" ht="15" customHeight="1">
      <c r="A21" s="1275"/>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1:26" ht="15" customHeight="1">
      <c r="A22" s="1275"/>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1:26" ht="15" customHeight="1">
      <c r="A23" s="1275"/>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1:26" ht="15" customHeight="1">
      <c r="A24" s="1275"/>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1:26" ht="15" customHeight="1">
      <c r="A25" s="1275"/>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1:26" ht="15" customHeight="1">
      <c r="A26" s="1275"/>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1:26" ht="15" customHeight="1">
      <c r="A27" s="1275"/>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1:26" ht="15" customHeight="1">
      <c r="A28" s="1275"/>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row>
    <row r="29" spans="1:26" ht="15" customHeight="1">
      <c r="A29" s="1275"/>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row>
    <row r="30" spans="1:26" ht="15" customHeight="1">
      <c r="A30" s="1275"/>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row>
    <row r="31" spans="1:26" ht="15" customHeight="1">
      <c r="A31" s="1275"/>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row>
    <row r="32" spans="1:26" ht="15" customHeight="1">
      <c r="A32" s="1275"/>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row>
    <row r="33" spans="1:26" ht="13.5" customHeight="1">
      <c r="A33" s="1275"/>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row>
    <row r="34" spans="1:26" ht="61.5" customHeight="1">
      <c r="A34" s="1275"/>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row>
    <row r="35" spans="1:26" ht="15" customHeight="1">
      <c r="A35" s="1275"/>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row>
    <row r="36" spans="1:26" ht="15" customHeight="1">
      <c r="A36" s="1275"/>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row>
    <row r="37" spans="1:26" ht="15" customHeight="1">
      <c r="A37" s="1275"/>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row>
    <row r="38" spans="1:26" ht="15" customHeight="1">
      <c r="A38" s="1275"/>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row>
    <row r="39" spans="1:26" ht="15" customHeight="1">
      <c r="A39" s="1275"/>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row>
    <row r="40" spans="1:26" ht="15" customHeight="1">
      <c r="A40" s="1275"/>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row>
    <row r="41" spans="1:26" ht="15" customHeight="1">
      <c r="A41" s="1275"/>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row r="42" spans="1:26" ht="15" customHeight="1">
      <c r="A42" s="1275"/>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row>
    <row r="43" spans="1:26" ht="15" customHeight="1">
      <c r="A43" s="1275"/>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row>
    <row r="44" spans="1:26" ht="15" customHeight="1">
      <c r="A44" s="1275"/>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row>
    <row r="45" spans="1:26" ht="15" customHeight="1">
      <c r="A45" s="1275"/>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row>
    <row r="46" spans="1:26" ht="15" customHeight="1">
      <c r="A46" s="1275"/>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row>
    <row r="47" spans="1:26" ht="15" customHeight="1">
      <c r="A47" s="1275"/>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row>
    <row r="48" spans="1:26" ht="15" customHeight="1">
      <c r="A48" s="1275"/>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row>
    <row r="49" spans="1:26" ht="15" customHeight="1">
      <c r="A49" s="1275"/>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spans="1:26" ht="15" customHeight="1">
      <c r="A50" s="1275"/>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row>
    <row r="51" spans="1:26" ht="15" customHeight="1">
      <c r="A51" s="1275"/>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ht="15" customHeight="1">
      <c r="A52" s="1275"/>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row r="53" spans="1:26" ht="15" customHeight="1">
      <c r="A53" s="1275"/>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row>
    <row r="54" spans="1:26" ht="15" customHeight="1">
      <c r="A54" s="1275"/>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row>
    <row r="55" spans="1:26" ht="15" customHeight="1">
      <c r="A55" s="1275"/>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row>
    <row r="56" spans="1:26" ht="15" customHeight="1">
      <c r="A56" s="1275"/>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row>
    <row r="57" spans="1:26" ht="15" customHeight="1">
      <c r="A57" s="1275"/>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row>
    <row r="58" spans="1:26" ht="15" customHeight="1">
      <c r="A58" s="1275"/>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row>
    <row r="59" spans="1:26" ht="15" customHeight="1">
      <c r="A59" s="1275"/>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60" spans="1:26" ht="15" customHeight="1">
      <c r="A60" s="1275"/>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row>
    <row r="61" spans="1:26" ht="15" customHeight="1">
      <c r="A61" s="1275"/>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row>
    <row r="62" spans="1:26" ht="15" customHeight="1">
      <c r="A62" s="1275"/>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row>
    <row r="63" spans="1:26" ht="15" customHeight="1">
      <c r="A63" s="1275"/>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row>
    <row r="64" spans="1:26" ht="15" customHeight="1">
      <c r="A64" s="1275"/>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row>
    <row r="65" spans="1:26" ht="15" customHeight="1">
      <c r="A65" s="1275"/>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row>
    <row r="66" spans="1:26" ht="15" customHeight="1">
      <c r="A66" s="1275"/>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row>
    <row r="67" spans="1:26" ht="15" customHeight="1">
      <c r="A67" s="1275"/>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row>
    <row r="68" spans="1:26" ht="15" customHeight="1">
      <c r="A68" s="1275"/>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row>
    <row r="69" spans="1:26" ht="15" customHeight="1">
      <c r="A69" s="1275"/>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row>
    <row r="70" spans="1:26" ht="15" customHeight="1">
      <c r="A70" s="1275"/>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row>
    <row r="71" spans="1:26" ht="15" customHeight="1">
      <c r="A71" s="1275"/>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row>
    <row r="72" spans="1:26" ht="15" customHeight="1">
      <c r="A72" s="1275"/>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row>
    <row r="73" spans="1:26" ht="15" customHeight="1">
      <c r="A73" s="1275"/>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row>
    <row r="74" spans="1:26" ht="15" customHeight="1">
      <c r="A74" s="1275"/>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row>
    <row r="75" spans="1:26" ht="15" customHeight="1">
      <c r="A75" s="1275"/>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row>
    <row r="76" spans="1:26" ht="15" customHeight="1">
      <c r="A76" s="1275"/>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row>
    <row r="77" spans="1:26" ht="15" customHeight="1">
      <c r="A77" s="1275"/>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row>
    <row r="78" spans="1:26" ht="15" customHeight="1">
      <c r="A78" s="1275"/>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row>
    <row r="79" spans="1:26" ht="15" customHeight="1">
      <c r="A79" s="1275"/>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row>
    <row r="80" spans="1:26" ht="15" customHeight="1">
      <c r="A80" s="1275"/>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row>
    <row r="81" spans="1:26" ht="15.75" customHeight="1">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row>
    <row r="82" spans="1:26" ht="15.75" customHeight="1">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row>
    <row r="83" spans="1:26" ht="15.75" customHeight="1">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row>
    <row r="84" spans="1:26" ht="15.75" customHeight="1">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row>
    <row r="85" spans="1:26" ht="15.75" customHeight="1">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row>
    <row r="86" spans="1:26" ht="15.75" customHeight="1">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row>
    <row r="87" spans="1:26" ht="15.75" customHeight="1">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row>
    <row r="88" spans="1:26" ht="15.75" customHeight="1">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row>
    <row r="89" spans="1:26" ht="15.75" customHeight="1">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row>
    <row r="90" spans="1:26" ht="15.75" customHeight="1">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spans="1:26" ht="15.75" customHeight="1">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spans="1:26" ht="15.75" customHeight="1">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row>
    <row r="93" spans="1:26" ht="15.75" customHeight="1">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ht="15.75" customHeight="1">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ht="15.75" customHeight="1">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row>
    <row r="96" spans="1:26" ht="15.75" customHeight="1">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row>
    <row r="97" spans="1:26" ht="15.75" customHeight="1">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row>
    <row r="98" spans="1:26" ht="15.75" customHeight="1">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row>
    <row r="99" spans="1:26" ht="15.75" customHeight="1">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row>
    <row r="100" spans="1:26" ht="15.75" customHeight="1">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spans="1:26" ht="15.75" customHeight="1">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row>
    <row r="102" spans="1:26" ht="15.75" customHeight="1">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row>
    <row r="103" spans="1:26" ht="15.75" customHeight="1">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row>
    <row r="104" spans="1:26" ht="15.75" customHeight="1">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row>
    <row r="105" spans="1:26" ht="15.75" customHeight="1">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row>
    <row r="106" spans="1:26" ht="15.75" customHeight="1">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row>
    <row r="107" spans="1:26" ht="15.75" customHeight="1">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row>
    <row r="108" spans="1:26" ht="15.75" customHeight="1">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row>
    <row r="109" spans="1:26" ht="15.75" customHeight="1">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row>
    <row r="110" spans="1:26" ht="15.75" customHeight="1">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row>
    <row r="111" spans="1:26" ht="15.75" customHeight="1">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row>
    <row r="112" spans="1:26" ht="15.75" customHeight="1">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row>
    <row r="113" spans="1:26" ht="15.75" customHeight="1">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row>
    <row r="114" spans="1:26" ht="15.75" customHeight="1">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row>
    <row r="115" spans="1:26" ht="15.75" customHeight="1">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row>
    <row r="116" spans="1:26" ht="15.75" customHeight="1">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row>
    <row r="117" spans="1:26" ht="15.75" customHeight="1">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row>
    <row r="118" spans="1:26" ht="15.75" customHeight="1">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row>
    <row r="119" spans="1:26" ht="15.75" customHeight="1">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row>
    <row r="120" spans="1:26" ht="15.75" customHeight="1">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row>
    <row r="121" spans="1:26" ht="15.75" customHeight="1">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row>
    <row r="122" spans="1:26" ht="15.75" customHeight="1">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row>
    <row r="123" spans="1:26" ht="15.75" customHeight="1">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row>
    <row r="124" spans="1:26" ht="15.75" customHeight="1">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row>
    <row r="125" spans="1:26" ht="15.75" customHeight="1">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row>
    <row r="126" spans="1:26" ht="15.75" customHeight="1">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row>
    <row r="127" spans="1:26" ht="15.75" customHeight="1">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spans="1:26" ht="15.75" customHeight="1">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row>
    <row r="129" spans="1:26" ht="15.75" customHeight="1">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row>
    <row r="130" spans="1:26" ht="15.75" customHeight="1">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row>
    <row r="131" spans="1:26" ht="15.75" customHeight="1">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row>
    <row r="132" spans="1:26" ht="15.75" customHeight="1">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row>
    <row r="133" spans="1:26" ht="15.75" customHeight="1">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row>
    <row r="134" spans="1:26" ht="15.75" customHeight="1">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row>
    <row r="135" spans="1:26" ht="15.75" customHeight="1">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spans="1:26" ht="15.75" customHeight="1">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row>
    <row r="137" spans="1:26" ht="15.75" customHeight="1">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row>
    <row r="138" spans="1:26" ht="15.75" customHeight="1">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row>
    <row r="139" spans="1:26" ht="15.75" customHeight="1">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row>
    <row r="140" spans="1:26" ht="15.75" customHeight="1">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row>
    <row r="141" spans="1:26" ht="15.75" customHeight="1">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row>
    <row r="142" spans="1:26" ht="15.75" customHeight="1">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row>
    <row r="143" spans="1:26" ht="15.75" customHeight="1">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row>
    <row r="144" spans="1:26" ht="15.75" customHeight="1">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row>
    <row r="145" spans="1:26" ht="15.75" customHeight="1">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row>
    <row r="146" spans="1:26" ht="15.75" customHeight="1">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row>
    <row r="147" spans="1:26" ht="15.75" customHeight="1">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row>
    <row r="148" spans="1:26" ht="15.75" customHeight="1">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row>
    <row r="149" spans="1:26" ht="15.75" customHeight="1">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row>
    <row r="150" spans="1:26" ht="15.75" customHeight="1">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row>
    <row r="151" spans="1:26" ht="15.75" customHeight="1">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row>
    <row r="152" spans="1:26" ht="15.75" customHeight="1">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row>
    <row r="153" spans="1:26" ht="15.75" customHeight="1">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row>
    <row r="154" spans="1:26" ht="15.75" customHeight="1">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row>
    <row r="155" spans="1:26" ht="15.75" customHeight="1">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row>
    <row r="156" spans="1:26" ht="15.75" customHeight="1">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row>
    <row r="157" spans="1:26" ht="15.75" customHeight="1">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row>
    <row r="158" spans="1:26" ht="15.75" customHeight="1">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row>
    <row r="159" spans="1:26" ht="15.75" customHeight="1">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row>
    <row r="160" spans="1:26" ht="15.75" customHeight="1">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row>
    <row r="161" spans="1:26" ht="15.75" customHeight="1">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row>
    <row r="162" spans="1:26" ht="15.75" customHeight="1">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row>
    <row r="163" spans="1:26" ht="15.75" customHeight="1">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row>
    <row r="164" spans="1:26" ht="15.75" customHeight="1">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row>
    <row r="165" spans="1:26" ht="15.75" customHeight="1">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row>
    <row r="166" spans="1:26" ht="15.75" customHeight="1">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row>
    <row r="167" spans="1:26" ht="15.75" customHeight="1">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row>
    <row r="168" spans="1:26" ht="15.75" customHeight="1">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row>
    <row r="169" spans="1:26" ht="15.75" customHeight="1">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row>
    <row r="170" spans="1:26" ht="15.75" customHeight="1">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row>
    <row r="171" spans="1:26" ht="15.75" customHeight="1">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row>
    <row r="172" spans="1:26" ht="15.75" customHeight="1">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row>
    <row r="173" spans="1:26" ht="15.75" customHeight="1">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row>
    <row r="174" spans="1:26" ht="15.75" customHeight="1">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row>
    <row r="175" spans="1:26" ht="15.75" customHeight="1">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row>
    <row r="176" spans="1:26" ht="15.75" customHeight="1">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row>
    <row r="177" spans="1:26" ht="15.75" customHeight="1">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row>
    <row r="178" spans="1:26" ht="15.75" customHeight="1">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row>
    <row r="179" spans="1:26" ht="15.75" customHeight="1">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row>
    <row r="180" spans="1:26" ht="15.75" customHeight="1">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row>
    <row r="181" spans="1:26" ht="15.75" customHeight="1">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row>
    <row r="182" spans="1:26" ht="15.7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row>
    <row r="183" spans="1:26" ht="15.7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row>
    <row r="184" spans="1:26" ht="15.7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row>
    <row r="185" spans="1:26" ht="15.7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row>
    <row r="186" spans="1:26" ht="15.7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row>
    <row r="187" spans="1:26" ht="15.75" customHeight="1">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row>
    <row r="188" spans="1:26" ht="15.75" customHeight="1">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row>
    <row r="189" spans="1:26" ht="15.75" customHeight="1">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row>
    <row r="190" spans="1:26" ht="15.75" customHeight="1">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row>
    <row r="191" spans="1:26" ht="15.75" customHeight="1">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row>
    <row r="192" spans="1:26" ht="15.75" customHeight="1">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row>
    <row r="193" spans="1:26" ht="15.75" customHeight="1">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row>
    <row r="194" spans="1:26" ht="15.75" customHeight="1">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row>
    <row r="195" spans="1:26" ht="15.75" customHeight="1">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row>
    <row r="196" spans="1:26" ht="15.75" customHeight="1">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row>
    <row r="197" spans="1:26" ht="15.75" customHeight="1">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row>
    <row r="198" spans="1:26" ht="15.75" customHeight="1">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row>
    <row r="199" spans="1:26" ht="15.75" customHeight="1">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row>
    <row r="200" spans="1:26" ht="15.75" customHeight="1">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row>
    <row r="201" spans="1:26" ht="15.75" customHeight="1">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row>
    <row r="202" spans="1:26" ht="15.75" customHeight="1">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row>
    <row r="203" spans="1:26" ht="15.75" customHeight="1">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row>
    <row r="204" spans="1:26" ht="15.75" customHeight="1">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row>
    <row r="205" spans="1:26" ht="15.75" customHeight="1">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row>
    <row r="206" spans="1:26" ht="15.75" customHeight="1">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spans="1:26" ht="15.75" customHeight="1">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spans="1:26" ht="15.75" customHeight="1">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row>
    <row r="209" spans="1:26" ht="15.75" customHeight="1">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row>
    <row r="210" spans="1:26" ht="15.75" customHeight="1">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row>
    <row r="211" spans="1:26" ht="15.75" customHeight="1">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spans="1:26" ht="15.75" customHeight="1">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row>
    <row r="213" spans="1:26" ht="15.75" customHeight="1">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row>
    <row r="214" spans="1:26" ht="15.75" customHeight="1">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row>
    <row r="215" spans="1:26" ht="15.75" customHeight="1">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row>
    <row r="216" spans="1:26" ht="15.75" customHeight="1">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row>
    <row r="217" spans="1:26" ht="15.75" customHeight="1">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row>
    <row r="218" spans="1:26" ht="15.75" customHeight="1">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row>
    <row r="219" spans="1:26" ht="15.75" customHeight="1">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row>
    <row r="220" spans="1:26" ht="15.75" customHeight="1">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row>
    <row r="221" spans="1:26" ht="15.75" customHeight="1">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row>
    <row r="222" spans="1:26" ht="15.75" customHeight="1">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row>
    <row r="223" spans="1:26" ht="15.75" customHeight="1">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row>
    <row r="224" spans="1:26" ht="15.75" customHeight="1">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row>
    <row r="225" spans="1:26" ht="15.75" customHeight="1">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row>
    <row r="226" spans="1:26" ht="15.75" customHeight="1">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row>
    <row r="227" spans="1:26" ht="15.75" customHeight="1">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row>
    <row r="228" spans="1:26" ht="15.75" customHeight="1">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row>
    <row r="229" spans="1:26" ht="15.75" customHeight="1">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row>
    <row r="230" spans="1:26" ht="15.75" customHeight="1">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row>
    <row r="231" spans="1:26" ht="15.75" customHeight="1">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row>
    <row r="232" spans="1:26" ht="15.75" customHeight="1">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row>
    <row r="233" spans="1:26" ht="15.75" customHeight="1">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row>
    <row r="234" spans="1:26" ht="15.75" customHeight="1">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row>
    <row r="235" spans="1:26" ht="15.75" customHeight="1">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row>
    <row r="236" spans="1:26" ht="15.75" customHeight="1">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row>
    <row r="237" spans="1:26" ht="15.75" customHeight="1">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row>
    <row r="238" spans="1:26" ht="15.75" customHeight="1">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row>
    <row r="239" spans="1:26" ht="15.75" customHeight="1">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row>
    <row r="240" spans="1:26" ht="15.75" customHeight="1">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row>
    <row r="241" spans="1:26" ht="15.75" customHeight="1">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row>
    <row r="242" spans="1:26" ht="15.75" customHeight="1">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row>
    <row r="243" spans="1:26" ht="15.75" customHeight="1">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row>
    <row r="244" spans="1:26" ht="15.75" customHeight="1">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row>
    <row r="245" spans="1:26" ht="15.75" customHeight="1">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row>
    <row r="246" spans="1:26" ht="15.75" customHeight="1">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row>
    <row r="247" spans="1:26" ht="15.75" customHeight="1">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row>
    <row r="248" spans="1:26" ht="15.75" customHeight="1">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row>
    <row r="249" spans="1:26" ht="15.75" customHeight="1">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row>
    <row r="250" spans="1:26" ht="15.75" customHeight="1">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row>
    <row r="251" spans="1:26" ht="15.75" customHeight="1">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row>
    <row r="252" spans="1:26" ht="15.75" customHeight="1">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row>
    <row r="253" spans="1:26" ht="15.75" customHeight="1">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row>
    <row r="254" spans="1:26" ht="15.75" customHeight="1">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row>
    <row r="255" spans="1:26" ht="15.75" customHeight="1">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row>
    <row r="256" spans="1:26" ht="15.75" customHeight="1">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row>
    <row r="257" spans="1:26" ht="15.75" customHeight="1">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row>
    <row r="258" spans="1:26" ht="15.75" customHeight="1">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row>
    <row r="259" spans="1:26" ht="15.75" customHeight="1">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row>
    <row r="260" spans="1:26" ht="15.75" customHeight="1">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row>
    <row r="261" spans="1:26" ht="15.75" customHeight="1">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row>
    <row r="262" spans="1:26" ht="15.75" customHeight="1">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row>
    <row r="263" spans="1:26" ht="15.75" customHeight="1">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row>
    <row r="264" spans="1:26" ht="15.75" customHeight="1">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row>
    <row r="265" spans="1:26" ht="15.75" customHeight="1">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row>
    <row r="266" spans="1:26" ht="15.75" customHeight="1">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row>
    <row r="267" spans="1:26" ht="15.75" customHeight="1">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row>
    <row r="268" spans="1:26" ht="15.75" customHeight="1">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row>
    <row r="269" spans="1:26" ht="15.75" customHeight="1">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row>
    <row r="270" spans="1:26" ht="15.75" customHeight="1">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row>
    <row r="271" spans="1:26" ht="15.75" customHeight="1">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row>
    <row r="272" spans="1:26" ht="15.75" customHeight="1">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row>
    <row r="273" spans="1:26" ht="15.75" customHeight="1">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row>
    <row r="274" spans="1:26" ht="15.75" customHeight="1">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row>
    <row r="275" spans="1:26" ht="15.75" customHeight="1">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row>
    <row r="276" spans="1:26" ht="15.75" customHeight="1">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row>
    <row r="277" spans="1:26" ht="15.75" customHeight="1">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row>
    <row r="278" spans="1:26" ht="15.75" customHeight="1">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row>
    <row r="279" spans="1:26" ht="15.75" customHeight="1">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row>
    <row r="280" spans="1:26" ht="15.75" customHeight="1">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row>
    <row r="281" spans="1:26" ht="15.75" customHeight="1">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row>
    <row r="282" spans="1:26" ht="15.75" customHeight="1">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row>
    <row r="283" spans="1:26" ht="15.75" customHeight="1">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row>
    <row r="284" spans="1:26" ht="15.75" customHeight="1">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row>
    <row r="285" spans="1:26" ht="15.75" customHeight="1">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row>
    <row r="286" spans="1:26" ht="15.75" customHeight="1">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row>
    <row r="287" spans="1:26" ht="15.75" customHeight="1">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row>
    <row r="288" spans="1:26" ht="15.75" customHeight="1">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row>
    <row r="289" spans="1:26" ht="15.75" customHeight="1">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row>
    <row r="290" spans="1:26" ht="15.75" customHeight="1">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row>
    <row r="291" spans="1:26" ht="15.75" customHeight="1">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row>
    <row r="292" spans="1:26" ht="15.75" customHeight="1">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row>
    <row r="293" spans="1:26" ht="15.75" customHeight="1">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row>
    <row r="294" spans="1:26" ht="15.75" customHeight="1">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row>
    <row r="295" spans="1:26" ht="15.75" customHeight="1">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row>
    <row r="296" spans="1:26" ht="15.75" customHeight="1">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row>
    <row r="297" spans="1:26" ht="15.75" customHeight="1">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row>
    <row r="298" spans="1:26" ht="15.75" customHeight="1">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row>
    <row r="299" spans="1:26" ht="15.75" customHeight="1">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row>
    <row r="300" spans="1:26" ht="15.75" customHeight="1">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row>
    <row r="301" spans="1:26" ht="15.75" customHeight="1">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row>
    <row r="302" spans="1:26" ht="15.75" customHeight="1">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row>
    <row r="303" spans="1:26" ht="15.75" customHeight="1">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row>
    <row r="304" spans="1:26" ht="15.75" customHeight="1">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row>
    <row r="305" spans="1:26" ht="15.75" customHeight="1">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row>
    <row r="306" spans="1:26" ht="15.75" customHeight="1">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row>
    <row r="307" spans="1:26" ht="15.75" customHeight="1">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row>
    <row r="308" spans="1:26" ht="15.75" customHeight="1">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row>
    <row r="309" spans="1:26" ht="15.75" customHeight="1">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row>
    <row r="310" spans="1:26" ht="15.75" customHeight="1">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row>
    <row r="311" spans="1:26" ht="15.75" customHeight="1">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row>
    <row r="312" spans="1:26" ht="15.75" customHeight="1">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row>
    <row r="313" spans="1:26" ht="15.75" customHeight="1">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row>
    <row r="314" spans="1:26" ht="15.75" customHeight="1">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row>
    <row r="315" spans="1:26" ht="15.75" customHeight="1">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row>
    <row r="316" spans="1:26" ht="15.75" customHeight="1">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row>
    <row r="317" spans="1:26" ht="15.75" customHeight="1">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row>
    <row r="318" spans="1:26" ht="15.75" customHeight="1">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row>
    <row r="319" spans="1:26" ht="15.75" customHeight="1">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row>
    <row r="320" spans="1:26" ht="15.75" customHeight="1">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row>
    <row r="321" spans="1:26" ht="15.75" customHeight="1">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row>
    <row r="322" spans="1:26" ht="15.75" customHeight="1">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row>
    <row r="323" spans="1:26" ht="15.75" customHeight="1">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row>
    <row r="324" spans="1:26" ht="15.75" customHeight="1">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row>
    <row r="325" spans="1:26" ht="15.75" customHeight="1">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row>
    <row r="326" spans="1:26" ht="15.75" customHeight="1">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row>
    <row r="327" spans="1:26" ht="15.75" customHeight="1">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row>
    <row r="328" spans="1:26" ht="15.75" customHeight="1">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row>
    <row r="329" spans="1:26" ht="15.75" customHeight="1">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row>
    <row r="330" spans="1:26" ht="15.75" customHeight="1">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row>
    <row r="331" spans="1:26" ht="15.75" customHeight="1">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row>
    <row r="332" spans="1:26" ht="15.75" customHeight="1">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row>
    <row r="333" spans="1:26" ht="15.75" customHeight="1">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row>
    <row r="334" spans="1:26" ht="15.75" customHeight="1">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row>
    <row r="335" spans="1:26" ht="15.75" customHeight="1">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row>
    <row r="336" spans="1:26" ht="15.75" customHeight="1">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row>
    <row r="337" spans="1:26" ht="15.75" customHeight="1">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row>
    <row r="338" spans="1:26" ht="15.75" customHeight="1">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row>
    <row r="339" spans="1:26" ht="15.75" customHeight="1">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row>
    <row r="340" spans="1:26" ht="15.75" customHeight="1">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row>
    <row r="341" spans="1:26" ht="15.75" customHeight="1">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row>
    <row r="342" spans="1:26" ht="15.75" customHeight="1">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row>
    <row r="343" spans="1:26" ht="15.75" customHeight="1">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row>
    <row r="344" spans="1:26" ht="15.75" customHeight="1">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row>
    <row r="345" spans="1:26" ht="15.75" customHeight="1">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row>
    <row r="346" spans="1:26" ht="15.75" customHeight="1">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row>
    <row r="347" spans="1:26" ht="15.75" customHeight="1">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row>
    <row r="348" spans="1:26" ht="15.75" customHeight="1">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row>
    <row r="349" spans="1:26" ht="15.75" customHeight="1">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row>
    <row r="350" spans="1:26" ht="15.75" customHeight="1">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row>
    <row r="351" spans="1:26" ht="15.75" customHeight="1">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row>
    <row r="352" spans="1:26" ht="15.75" customHeight="1">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row>
    <row r="353" spans="1:26" ht="15.75" customHeight="1">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row>
    <row r="354" spans="1:26" ht="15.75" customHeight="1">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row>
    <row r="355" spans="1:26" ht="15.75" customHeight="1">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row>
    <row r="356" spans="1:26" ht="15.75" customHeight="1">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row>
    <row r="357" spans="1:26" ht="15.75" customHeight="1">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row>
    <row r="358" spans="1:26" ht="15.75" customHeight="1">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row>
    <row r="359" spans="1:26" ht="15.75" customHeight="1">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row>
    <row r="360" spans="1:26" ht="15.75" customHeight="1">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row>
    <row r="361" spans="1:26" ht="15.75" customHeight="1">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row>
    <row r="362" spans="1:26" ht="15.75" customHeight="1">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row>
    <row r="363" spans="1:26" ht="15.75" customHeight="1">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row>
    <row r="364" spans="1:26" ht="15.75" customHeight="1">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row>
    <row r="365" spans="1:26" ht="15.75" customHeight="1">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row>
    <row r="366" spans="1:26" ht="15.75" customHeight="1">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row>
    <row r="367" spans="1:26" ht="15.75" customHeight="1">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row>
    <row r="368" spans="1:26" ht="15.75" customHeight="1">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row>
    <row r="369" spans="1:26" ht="15.75" customHeight="1">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row>
    <row r="370" spans="1:26" ht="15.75" customHeight="1">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row>
    <row r="371" spans="1:26" ht="15.75" customHeight="1">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row>
    <row r="372" spans="1:26" ht="15.75" customHeight="1">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row>
    <row r="373" spans="1:26" ht="15.75" customHeight="1">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row>
    <row r="374" spans="1:26" ht="15.75" customHeight="1">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row>
    <row r="375" spans="1:26" ht="15.75" customHeight="1">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row>
    <row r="376" spans="1:26" ht="15.75" customHeight="1">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row>
    <row r="377" spans="1:26" ht="15.75" customHeight="1">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row>
    <row r="378" spans="1:26" ht="15.75" customHeight="1">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row>
    <row r="379" spans="1:26" ht="15.75" customHeight="1">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row>
    <row r="380" spans="1:26" ht="15.75" customHeight="1">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row>
    <row r="381" spans="1:26" ht="15.75" customHeight="1">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row>
    <row r="382" spans="1:26" ht="15.75" customHeight="1">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row>
    <row r="383" spans="1:26" ht="15.75" customHeight="1">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row>
    <row r="384" spans="1:26" ht="15.75" customHeight="1">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row>
    <row r="385" spans="1:26" ht="15.75" customHeight="1">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row>
    <row r="386" spans="1:26" ht="15.75" customHeight="1">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row>
    <row r="387" spans="1:26" ht="15.75" customHeight="1">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row>
    <row r="388" spans="1:26" ht="15.75" customHeight="1">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row>
    <row r="389" spans="1:26" ht="15.75" customHeight="1">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row>
    <row r="390" spans="1:26" ht="15.75" customHeight="1">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row>
    <row r="391" spans="1:26" ht="15.75" customHeight="1">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row>
    <row r="392" spans="1:26" ht="15.75" customHeight="1">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row>
    <row r="393" spans="1:26" ht="15.75" customHeight="1">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row>
    <row r="394" spans="1:26" ht="15.75" customHeight="1">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row>
    <row r="395" spans="1:26" ht="15.75" customHeight="1">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row>
    <row r="396" spans="1:26" ht="15.75" customHeight="1">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row>
    <row r="397" spans="1:26" ht="15.75" customHeight="1">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row>
    <row r="398" spans="1:26" ht="15.75" customHeight="1">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row>
    <row r="399" spans="1:26" ht="15.75" customHeight="1">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row>
    <row r="400" spans="1:26" ht="15.75" customHeight="1">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row>
    <row r="401" spans="1:26" ht="15.75" customHeight="1">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row>
    <row r="402" spans="1:26" ht="15.75" customHeight="1">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row>
    <row r="403" spans="1:26" ht="15.75" customHeight="1">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row>
    <row r="404" spans="1:26" ht="15.75" customHeight="1">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row>
    <row r="405" spans="1:26" ht="15.75" customHeight="1">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row>
    <row r="406" spans="1:26" ht="15.75" customHeight="1">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row>
    <row r="407" spans="1:26" ht="15.75" customHeight="1">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row>
    <row r="408" spans="1:26" ht="15.75" customHeight="1">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row>
    <row r="409" spans="1:26" ht="15.75" customHeight="1">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row>
    <row r="410" spans="1:26" ht="15.75" customHeight="1">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row>
    <row r="411" spans="1:26" ht="15.75" customHeight="1">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row>
    <row r="412" spans="1:26" ht="15.75" customHeight="1">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row>
    <row r="413" spans="1:26" ht="15.75" customHeight="1">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row>
    <row r="414" spans="1:26" ht="15.75" customHeight="1">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row>
    <row r="415" spans="1:26" ht="15.75" customHeight="1">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row>
    <row r="416" spans="1:26" ht="15.75" customHeight="1">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row>
    <row r="417" spans="1:26" ht="15.75" customHeight="1">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row>
    <row r="418" spans="1:26" ht="15.75" customHeight="1">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row>
    <row r="419" spans="1:26" ht="15.75" customHeight="1">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row>
    <row r="420" spans="1:26" ht="15.75" customHeight="1">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row>
    <row r="421" spans="1:26" ht="15.75" customHeight="1">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row>
    <row r="422" spans="1:26" ht="15.75" customHeight="1">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row>
    <row r="423" spans="1:26" ht="15.75" customHeight="1">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row>
    <row r="424" spans="1:26" ht="15.75" customHeight="1">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row>
    <row r="425" spans="1:26" ht="15.75" customHeight="1">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row>
    <row r="426" spans="1:26" ht="15.75" customHeight="1">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row>
    <row r="427" spans="1:26" ht="15.75" customHeight="1">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row>
    <row r="428" spans="1:26" ht="15.75" customHeight="1">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row>
    <row r="429" spans="1:26" ht="15.75" customHeight="1">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row>
    <row r="430" spans="1:26" ht="15.75" customHeight="1">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row>
    <row r="431" spans="1:26" ht="15.75" customHeight="1">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row>
    <row r="432" spans="1:26" ht="15.75" customHeight="1">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row>
    <row r="433" spans="1:26" ht="15.75" customHeight="1">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row>
    <row r="434" spans="1:26" ht="15.75" customHeight="1">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row>
    <row r="435" spans="1:26" ht="15.75" customHeight="1">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row>
    <row r="436" spans="1:26" ht="15.75" customHeight="1">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row>
    <row r="437" spans="1:26" ht="15.75" customHeight="1">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row>
    <row r="438" spans="1:26" ht="15.75" customHeight="1">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row>
    <row r="439" spans="1:26" ht="15.75" customHeight="1">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row>
    <row r="440" spans="1:26" ht="15.75" customHeight="1">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row>
    <row r="441" spans="1:26" ht="15.75" customHeight="1">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row>
    <row r="442" spans="1:26" ht="15.75" customHeight="1">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row>
    <row r="443" spans="1:26" ht="15.75" customHeight="1">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row>
    <row r="444" spans="1:26" ht="15.75" customHeight="1">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row>
    <row r="445" spans="1:26" ht="15.75" customHeight="1">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row>
    <row r="446" spans="1:26" ht="15.75" customHeight="1">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row>
    <row r="447" spans="1:26" ht="15.75" customHeight="1">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row>
    <row r="448" spans="1:26" ht="15.75" customHeight="1">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row>
    <row r="449" spans="1:26" ht="15.75" customHeight="1">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row>
    <row r="450" spans="1:26" ht="15.75" customHeight="1">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row>
    <row r="451" spans="1:26" ht="15.75" customHeight="1">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row>
    <row r="452" spans="1:26" ht="15.75" customHeight="1">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row>
    <row r="453" spans="1:26" ht="15.75" customHeight="1">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row>
    <row r="454" spans="1:26" ht="15.75" customHeight="1">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row>
    <row r="455" spans="1:26" ht="15.75" customHeight="1">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row>
    <row r="456" spans="1:26" ht="15.75" customHeight="1">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row>
    <row r="457" spans="1:26" ht="15.75" customHeight="1">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row>
    <row r="458" spans="1:26" ht="15.75" customHeight="1">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row>
    <row r="459" spans="1:26" ht="15.75" customHeight="1">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row>
    <row r="460" spans="1:26" ht="15.75" customHeight="1">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row>
    <row r="461" spans="1:26" ht="15.75" customHeight="1">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row>
    <row r="462" spans="1:26" ht="15.75" customHeight="1">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row>
    <row r="463" spans="1:26" ht="15.75" customHeight="1">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row>
    <row r="464" spans="1:26" ht="15.75" customHeight="1">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row>
    <row r="465" spans="1:26" ht="15.75" customHeight="1">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row>
    <row r="466" spans="1:26" ht="15.75" customHeight="1">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row>
    <row r="467" spans="1:26" ht="15.75" customHeight="1">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row>
    <row r="468" spans="1:26" ht="15.75" customHeight="1">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row>
    <row r="469" spans="1:26" ht="15.75" customHeight="1">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row>
    <row r="470" spans="1:26" ht="15.75" customHeight="1">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row>
    <row r="471" spans="1:26" ht="15.75" customHeight="1">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row>
    <row r="472" spans="1:26" ht="15.75" customHeight="1">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row>
    <row r="473" spans="1:26" ht="15.75" customHeight="1">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row>
    <row r="474" spans="1:26" ht="15.75" customHeight="1">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row>
    <row r="475" spans="1:26" ht="15.75" customHeight="1">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row>
    <row r="476" spans="1:26" ht="15.75" customHeight="1">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row>
    <row r="477" spans="1:26" ht="15.75" customHeight="1">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row>
    <row r="478" spans="1:26" ht="15.75" customHeight="1">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row>
    <row r="479" spans="1:26" ht="15.75" customHeight="1">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row>
    <row r="480" spans="1:26" ht="15.75" customHeight="1">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row>
    <row r="481" spans="1:26" ht="15.75" customHeight="1">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row>
    <row r="482" spans="1:26" ht="15.75" customHeight="1">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row>
    <row r="483" spans="1:26" ht="15.75" customHeight="1">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row>
    <row r="484" spans="1:26" ht="15.75" customHeight="1">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row>
    <row r="485" spans="1:26" ht="15.75" customHeight="1">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row>
    <row r="486" spans="1:26" ht="15.75" customHeight="1">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row>
    <row r="487" spans="1:26" ht="15.75" customHeight="1">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row>
    <row r="488" spans="1:26" ht="15.75" customHeight="1">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row>
    <row r="489" spans="1:26" ht="15.75" customHeight="1">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row>
    <row r="490" spans="1:26" ht="15.75" customHeight="1">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row>
    <row r="491" spans="1:26" ht="15.75" customHeight="1">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row>
    <row r="492" spans="1:26" ht="15.75" customHeight="1">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row>
    <row r="493" spans="1:26" ht="15.75" customHeight="1">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row>
    <row r="494" spans="1:26" ht="15.75" customHeight="1">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row>
    <row r="495" spans="1:26" ht="15.75" customHeight="1">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row>
    <row r="496" spans="1:26" ht="15.75" customHeight="1">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row>
    <row r="497" spans="1:26" ht="15.75" customHeight="1">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row>
    <row r="498" spans="1:26" ht="15.75" customHeight="1">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row>
    <row r="499" spans="1:26" ht="15.75" customHeight="1">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row>
    <row r="500" spans="1:26" ht="15.75" customHeight="1">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row>
    <row r="501" spans="1:26" ht="15.75" customHeight="1">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row>
    <row r="502" spans="1:26" ht="15.75" customHeight="1">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row>
    <row r="503" spans="1:26" ht="15.75" customHeight="1">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row>
    <row r="504" spans="1:26" ht="15.75" customHeight="1">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row>
    <row r="505" spans="1:26" ht="15.75" customHeight="1">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row>
    <row r="506" spans="1:26" ht="15.75" customHeight="1">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row>
    <row r="507" spans="1:26" ht="15.75" customHeight="1">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row>
    <row r="508" spans="1:26" ht="15.75" customHeight="1">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row>
    <row r="509" spans="1:26" ht="15.75" customHeight="1">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row>
    <row r="510" spans="1:26" ht="15.75" customHeight="1">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row>
    <row r="511" spans="1:26" ht="15.75" customHeight="1">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row>
    <row r="512" spans="1:26" ht="15.75" customHeight="1">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row>
    <row r="513" spans="1:26" ht="15.75" customHeight="1">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row>
    <row r="514" spans="1:26" ht="15.75" customHeight="1">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row>
    <row r="515" spans="1:26" ht="15.75" customHeight="1">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row>
    <row r="516" spans="1:26" ht="15.75" customHeight="1">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row>
    <row r="517" spans="1:26" ht="15.75" customHeight="1">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row>
    <row r="518" spans="1:26" ht="15.75" customHeight="1">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row>
    <row r="519" spans="1:26" ht="15.75" customHeight="1">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row>
    <row r="520" spans="1:26" ht="15.75" customHeight="1">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row>
    <row r="521" spans="1:26" ht="15.75" customHeight="1">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row>
    <row r="522" spans="1:26" ht="15.75" customHeight="1">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row>
    <row r="523" spans="1:26" ht="15.75" customHeight="1">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row>
    <row r="524" spans="1:26" ht="15.75" customHeight="1">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row>
    <row r="525" spans="1:26" ht="15.75" customHeight="1">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row>
    <row r="526" spans="1:26" ht="15.75" customHeight="1">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row>
    <row r="527" spans="1:26" ht="15.75" customHeight="1">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row>
    <row r="528" spans="1:26" ht="15.75" customHeight="1">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row>
    <row r="529" spans="1:26" ht="15.75" customHeight="1">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row>
    <row r="530" spans="1:26" ht="15.75" customHeight="1">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row>
    <row r="531" spans="1:26" ht="15.75" customHeight="1">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row>
    <row r="532" spans="1:26" ht="15.75" customHeight="1">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row>
    <row r="533" spans="1:26" ht="15.75" customHeight="1">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row>
    <row r="534" spans="1:26" ht="15.75" customHeight="1">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row>
    <row r="535" spans="1:26" ht="15.75" customHeight="1">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row>
    <row r="536" spans="1:26" ht="15.75" customHeight="1">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row>
    <row r="537" spans="1:26" ht="15.75" customHeight="1">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row>
    <row r="538" spans="1:26" ht="15.75" customHeight="1">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row>
    <row r="539" spans="1:26" ht="15.75" customHeight="1">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row>
    <row r="540" spans="1:26" ht="15.75" customHeight="1">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row>
    <row r="541" spans="1:26" ht="15.75" customHeight="1">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row>
    <row r="542" spans="1:26" ht="15.75" customHeight="1">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row>
    <row r="543" spans="1:26" ht="15.75" customHeight="1">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row>
    <row r="544" spans="1:26" ht="15.75" customHeight="1">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row>
    <row r="545" spans="1:26" ht="15.75" customHeight="1">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row>
    <row r="546" spans="1:26" ht="15.75" customHeight="1">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row>
    <row r="547" spans="1:26" ht="15.75" customHeight="1">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row>
    <row r="548" spans="1:26" ht="15.75" customHeight="1">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row>
    <row r="549" spans="1:26" ht="15.75" customHeight="1">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row>
    <row r="550" spans="1:26" ht="15.75" customHeight="1">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row>
    <row r="551" spans="1:26" ht="15.75" customHeight="1">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row>
    <row r="552" spans="1:26" ht="15.75" customHeight="1">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row>
    <row r="553" spans="1:26" ht="15.75" customHeight="1">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row>
    <row r="554" spans="1:26" ht="15.75" customHeight="1">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row>
    <row r="555" spans="1:26" ht="15.75" customHeight="1">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row>
    <row r="556" spans="1:26" ht="15.75" customHeight="1">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row>
    <row r="557" spans="1:26" ht="15.75" customHeight="1">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row>
    <row r="558" spans="1:26" ht="15.75" customHeight="1">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row>
    <row r="559" spans="1:26" ht="15.75" customHeight="1">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row>
    <row r="560" spans="1:26" ht="15.75" customHeight="1">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row>
    <row r="561" spans="1:26" ht="15.75" customHeight="1">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row>
    <row r="562" spans="1:26" ht="15.75" customHeight="1">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row>
    <row r="563" spans="1:26" ht="15.75" customHeight="1">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row>
    <row r="564" spans="1:26" ht="15.75" customHeight="1">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row>
    <row r="565" spans="1:26" ht="15.75" customHeight="1">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row>
    <row r="566" spans="1:26" ht="15.75" customHeight="1">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row>
    <row r="567" spans="1:26" ht="15.75" customHeight="1">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row>
    <row r="568" spans="1:26" ht="15.75" customHeight="1">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row>
    <row r="569" spans="1:26" ht="15.75" customHeight="1">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row>
    <row r="570" spans="1:26" ht="15.75" customHeight="1">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row>
    <row r="571" spans="1:26" ht="15.75" customHeight="1">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row>
    <row r="572" spans="1:26" ht="15.75" customHeight="1">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row>
    <row r="573" spans="1:26" ht="15.75" customHeight="1">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row>
    <row r="574" spans="1:26" ht="15.75" customHeight="1">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row>
    <row r="575" spans="1:26" ht="15.75" customHeight="1">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row>
    <row r="576" spans="1:26" ht="15.75" customHeight="1">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row>
    <row r="577" spans="1:26" ht="15.75" customHeight="1">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row>
    <row r="578" spans="1:26" ht="15.75" customHeight="1">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row>
    <row r="579" spans="1:26" ht="15.75" customHeight="1">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row>
    <row r="580" spans="1:26" ht="15.75" customHeight="1">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row>
    <row r="581" spans="1:26" ht="15.75" customHeight="1">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row>
    <row r="582" spans="1:26" ht="15.75" customHeight="1">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row>
    <row r="583" spans="1:26" ht="15.75" customHeight="1">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row>
    <row r="584" spans="1:26" ht="15.75" customHeight="1">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row>
    <row r="585" spans="1:26" ht="15.75" customHeight="1">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row>
    <row r="586" spans="1:26" ht="15.75" customHeight="1">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row>
    <row r="587" spans="1:26" ht="15.75" customHeight="1">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row>
    <row r="588" spans="1:26" ht="15.75" customHeight="1">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row>
    <row r="589" spans="1:26" ht="15.75" customHeight="1">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row>
    <row r="590" spans="1:26" ht="15.75" customHeight="1">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row>
    <row r="591" spans="1:26" ht="15.75" customHeight="1">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row>
    <row r="592" spans="1:26" ht="15.75" customHeight="1">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row>
    <row r="593" spans="1:26" ht="15.75" customHeight="1">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row>
    <row r="594" spans="1:26" ht="15.75" customHeight="1">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row>
    <row r="595" spans="1:26" ht="15.75" customHeight="1">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row>
    <row r="596" spans="1:26" ht="15.75" customHeight="1">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row>
    <row r="597" spans="1:26" ht="15.75" customHeight="1">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row>
    <row r="598" spans="1:26" ht="15.75" customHeight="1">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row>
    <row r="599" spans="1:26" ht="15.75" customHeight="1">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row>
    <row r="600" spans="1:26" ht="15.75" customHeight="1">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row>
    <row r="601" spans="1:26" ht="15.75" customHeight="1">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row>
    <row r="602" spans="1:26" ht="15.75" customHeight="1">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row>
    <row r="603" spans="1:26" ht="15.75" customHeight="1">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row>
    <row r="604" spans="1:26" ht="15.75" customHeight="1">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row>
    <row r="605" spans="1:26" ht="15.75" customHeight="1">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row>
    <row r="606" spans="1:26" ht="15.75" customHeight="1">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row>
    <row r="607" spans="1:26" ht="15.75" customHeight="1">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row>
    <row r="608" spans="1:26" ht="15.75" customHeight="1">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row>
    <row r="609" spans="1:26" ht="15.75" customHeight="1">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row>
    <row r="610" spans="1:26" ht="15.75" customHeight="1">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row>
    <row r="611" spans="1:26" ht="15.75" customHeight="1">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row>
    <row r="612" spans="1:26" ht="15.75" customHeight="1">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row>
    <row r="613" spans="1:26" ht="15.75" customHeight="1">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row>
    <row r="614" spans="1:26" ht="15.75" customHeight="1">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row>
    <row r="615" spans="1:26" ht="15.75" customHeight="1">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row>
    <row r="616" spans="1:26" ht="15.75" customHeight="1">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row>
    <row r="617" spans="1:26" ht="15.75" customHeight="1">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row>
    <row r="618" spans="1:26" ht="15.75" customHeight="1">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row>
    <row r="619" spans="1:26" ht="15.75" customHeight="1">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row>
    <row r="620" spans="1:26" ht="15.75" customHeight="1">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row>
    <row r="621" spans="1:26" ht="15.75" customHeight="1">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row>
    <row r="622" spans="1:26" ht="15.75" customHeight="1">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row>
    <row r="623" spans="1:26" ht="15.75" customHeight="1">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row>
    <row r="624" spans="1:26" ht="15.75" customHeight="1">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row>
    <row r="625" spans="1:26" ht="15.75" customHeight="1">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row>
    <row r="626" spans="1:26" ht="15.75" customHeight="1">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row>
    <row r="627" spans="1:26" ht="15.75" customHeight="1">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row>
    <row r="628" spans="1:26" ht="15.75" customHeight="1">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row>
    <row r="629" spans="1:26" ht="15.75" customHeight="1">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row>
    <row r="630" spans="1:26" ht="15.75" customHeight="1">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row>
    <row r="631" spans="1:26" ht="15.75" customHeight="1">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row>
    <row r="632" spans="1:26" ht="15.75" customHeight="1">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row>
    <row r="633" spans="1:26" ht="15.75" customHeight="1">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row>
    <row r="634" spans="1:26" ht="15.75" customHeight="1">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row>
    <row r="635" spans="1:26" ht="15.75" customHeight="1">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row>
    <row r="636" spans="1:26" ht="15.75" customHeight="1">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row>
    <row r="637" spans="1:26" ht="15.75" customHeight="1">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row>
    <row r="638" spans="1:26" ht="15.75" customHeight="1">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row>
    <row r="639" spans="1:26" ht="15.75" customHeight="1">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row>
    <row r="640" spans="1:26" ht="15.75" customHeight="1">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row>
    <row r="641" spans="1:26" ht="15.75" customHeight="1">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row>
    <row r="642" spans="1:26" ht="15.75" customHeigh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row>
    <row r="643" spans="1:26" ht="15.75" customHeight="1">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row>
    <row r="644" spans="1:26" ht="15.75" customHeight="1">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row>
    <row r="645" spans="1:26" ht="15.75" customHeight="1">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row>
    <row r="646" spans="1:26" ht="15.75" customHeigh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row>
    <row r="647" spans="1:26" ht="15.75" customHeight="1">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row>
    <row r="648" spans="1:26" ht="15.75" customHeight="1">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row>
    <row r="649" spans="1:26" ht="15.75" customHeight="1">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row>
    <row r="650" spans="1:26" ht="15.75" customHeight="1">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row>
    <row r="651" spans="1:26" ht="15.75" customHeight="1">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row>
    <row r="652" spans="1:26" ht="15.75" customHeight="1">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row>
    <row r="653" spans="1:26" ht="15.75" customHeight="1">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row>
    <row r="654" spans="1:26" ht="15.75" customHeight="1">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row>
    <row r="655" spans="1:26" ht="15.75" customHeight="1">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row>
    <row r="656" spans="1:26" ht="15.75" customHeight="1">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row>
    <row r="657" spans="1:26" ht="15.75" customHeight="1">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row>
    <row r="658" spans="1:26" ht="15.75" customHeight="1">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row>
    <row r="659" spans="1:26" ht="15.75" customHeight="1">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row>
    <row r="660" spans="1:26" ht="15.75" customHeight="1">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row>
    <row r="661" spans="1:26" ht="15.75" customHeight="1">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row>
    <row r="662" spans="1:26" ht="15.75" customHeight="1">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row>
    <row r="663" spans="1:26" ht="15.75" customHeight="1">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row>
    <row r="664" spans="1:26" ht="15.75" customHeight="1">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row>
    <row r="665" spans="1:26" ht="15.75" customHeight="1">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row>
    <row r="666" spans="1:26" ht="15.75" customHeight="1">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row>
    <row r="667" spans="1:26" ht="15.75" customHeight="1">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row>
    <row r="668" spans="1:26" ht="15.75" customHeight="1">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row>
    <row r="669" spans="1:26" ht="15.75" customHeight="1">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row>
    <row r="670" spans="1:26" ht="15.75" customHeight="1">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row>
    <row r="671" spans="1:26" ht="15.75" customHeight="1">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row>
    <row r="672" spans="1:26" ht="15.75" customHeight="1">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row>
    <row r="673" spans="1:26" ht="15.75" customHeight="1">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row>
    <row r="674" spans="1:26" ht="15.75" customHeight="1">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row>
    <row r="675" spans="1:26" ht="15.75" customHeight="1">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row>
    <row r="676" spans="1:26" ht="15.75" customHeight="1">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row>
    <row r="677" spans="1:26" ht="15.75" customHeight="1">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row>
    <row r="678" spans="1:26" ht="15.75" customHeight="1">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row>
    <row r="679" spans="1:26" ht="15.75" customHeight="1">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row>
    <row r="680" spans="1:26" ht="15.75" customHeight="1">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row>
    <row r="681" spans="1:26" ht="15.75" customHeight="1">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row>
    <row r="682" spans="1:26" ht="15.75" customHeight="1">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row>
    <row r="683" spans="1:26" ht="15.75" customHeight="1">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row>
    <row r="684" spans="1:26" ht="15.75" customHeight="1">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row>
    <row r="685" spans="1:26" ht="15.75" customHeight="1">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row>
    <row r="686" spans="1:26" ht="15.75" customHeight="1">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row>
    <row r="687" spans="1:26" ht="15.75" customHeight="1">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row>
    <row r="688" spans="1:26" ht="15.75" customHeight="1">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row>
    <row r="689" spans="1:26" ht="15.75" customHeight="1">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row>
    <row r="690" spans="1:26" ht="15.75" customHeight="1">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row>
    <row r="691" spans="1:26" ht="15.75" customHeight="1">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row>
    <row r="692" spans="1:26" ht="15.75" customHeight="1">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row>
    <row r="693" spans="1:26" ht="15.75" customHeight="1">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row>
    <row r="694" spans="1:26" ht="15.75" customHeight="1">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row>
    <row r="695" spans="1:26" ht="15.75" customHeight="1">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row>
    <row r="696" spans="1:26" ht="15.75" customHeight="1">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row>
    <row r="697" spans="1:26" ht="15.75" customHeight="1">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row>
    <row r="698" spans="1:26" ht="15.75" customHeight="1">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row>
    <row r="699" spans="1:26" ht="15.75" customHeight="1">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row>
    <row r="700" spans="1:26" ht="15.75" customHeight="1">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row>
    <row r="701" spans="1:26" ht="15.75" customHeight="1">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row>
    <row r="702" spans="1:26" ht="15.75" customHeight="1">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row>
    <row r="703" spans="1:26" ht="15.75" customHeight="1">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row>
    <row r="704" spans="1:26" ht="15.75" customHeight="1">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row>
    <row r="705" spans="1:26" ht="15.75" customHeight="1">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row>
    <row r="706" spans="1:26" ht="15.75" customHeight="1">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row>
    <row r="707" spans="1:26" ht="15.75" customHeight="1">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row>
    <row r="708" spans="1:26" ht="15.75" customHeight="1">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row>
    <row r="709" spans="1:26" ht="15.75" customHeight="1">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row>
    <row r="710" spans="1:26" ht="15.75" customHeight="1">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row>
    <row r="711" spans="1:26" ht="15.75" customHeight="1">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row>
    <row r="712" spans="1:26" ht="15.75" customHeight="1">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row>
    <row r="713" spans="1:26" ht="15.75" customHeight="1">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row>
    <row r="714" spans="1:26" ht="15.75" customHeight="1">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row>
    <row r="715" spans="1:26" ht="15.75" customHeight="1">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row>
    <row r="716" spans="1:26" ht="15.75" customHeight="1">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row>
    <row r="717" spans="1:26" ht="15.75" customHeight="1">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row>
    <row r="718" spans="1:26" ht="15.75" customHeight="1">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row>
    <row r="719" spans="1:26" ht="15.75" customHeight="1">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row>
    <row r="720" spans="1:26" ht="15.75" customHeight="1">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row>
    <row r="721" spans="1:26" ht="15.75" customHeight="1">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row>
    <row r="722" spans="1:26" ht="15.75" customHeight="1">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row>
    <row r="723" spans="1:26" ht="15.75" customHeight="1">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row>
    <row r="724" spans="1:26" ht="15.75" customHeight="1">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row>
    <row r="725" spans="1:26" ht="15.75" customHeight="1">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row>
    <row r="726" spans="1:26" ht="15.75" customHeight="1">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row>
    <row r="727" spans="1:26" ht="15.75" customHeight="1">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row>
    <row r="728" spans="1:26" ht="15.75" customHeight="1">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row>
    <row r="729" spans="1:26" ht="15.75" customHeight="1">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row>
    <row r="730" spans="1:26" ht="15.75" customHeight="1">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row>
    <row r="731" spans="1:26" ht="15.75" customHeight="1">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row>
    <row r="732" spans="1:26" ht="15.75" customHeight="1">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row>
    <row r="733" spans="1:26" ht="15.75" customHeight="1">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row>
    <row r="734" spans="1:26" ht="15.75" customHeight="1">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row>
    <row r="735" spans="1:26" ht="15.75" customHeight="1">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row>
    <row r="736" spans="1:26" ht="15.75" customHeight="1">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row>
    <row r="737" spans="1:26" ht="15.75" customHeight="1">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row>
    <row r="738" spans="1:26" ht="15.75" customHeight="1">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row>
    <row r="739" spans="1:26" ht="15.75" customHeight="1">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row>
    <row r="740" spans="1:26" ht="15.75" customHeight="1">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row>
    <row r="741" spans="1:26" ht="15.75" customHeight="1">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row>
    <row r="742" spans="1:26" ht="15.75" customHeight="1">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row>
    <row r="743" spans="1:26" ht="15.75" customHeight="1">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row>
    <row r="744" spans="1:26" ht="15.75" customHeight="1">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row>
    <row r="745" spans="1:26" ht="15.75" customHeight="1">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row>
    <row r="746" spans="1:26" ht="15.75" customHeight="1">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row>
    <row r="747" spans="1:26" ht="15.75" customHeight="1">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row>
    <row r="748" spans="1:26" ht="15.75" customHeight="1">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row>
    <row r="749" spans="1:26" ht="15.75" customHeight="1">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row>
    <row r="750" spans="1:26" ht="15.75" customHeight="1">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row>
    <row r="751" spans="1:26" ht="15.75" customHeight="1">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row>
    <row r="752" spans="1:26" ht="15.75" customHeight="1">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row>
    <row r="753" spans="1:26" ht="15.75" customHeight="1">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row>
    <row r="754" spans="1:26" ht="15.75" customHeight="1">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row>
    <row r="755" spans="1:26" ht="15.75" customHeight="1">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row>
    <row r="756" spans="1:26" ht="15.75" customHeight="1">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row>
    <row r="757" spans="1:26" ht="15.75" customHeight="1">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row>
    <row r="758" spans="1:26" ht="15.75" customHeight="1">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row>
    <row r="759" spans="1:26" ht="15.75" customHeight="1">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row>
    <row r="760" spans="1:26" ht="15.75" customHeight="1">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row>
    <row r="761" spans="1:26" ht="15.75" customHeight="1">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row>
    <row r="762" spans="1:26" ht="15.75" customHeight="1">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row>
    <row r="763" spans="1:26" ht="15.75" customHeight="1">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row>
    <row r="764" spans="1:26" ht="15.75" customHeight="1">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row>
    <row r="765" spans="1:26" ht="15.75" customHeight="1">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row>
    <row r="766" spans="1:26" ht="15.75" customHeight="1">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row>
    <row r="767" spans="1:26" ht="15.75" customHeight="1">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row>
    <row r="768" spans="1:26" ht="15.75" customHeight="1">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row>
    <row r="769" spans="1:26" ht="15.75" customHeight="1">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row>
    <row r="770" spans="1:26" ht="15.75" customHeight="1">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row>
    <row r="771" spans="1:26" ht="15.75" customHeight="1">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row>
    <row r="772" spans="1:26" ht="15.75" customHeight="1">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row>
    <row r="773" spans="1:26" ht="15.75" customHeight="1">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row>
    <row r="774" spans="1:26" ht="15.75" customHeight="1">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row>
    <row r="775" spans="1:26" ht="15.75" customHeight="1">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row>
    <row r="776" spans="1:26" ht="15.75" customHeight="1">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row>
    <row r="777" spans="1:26" ht="15.75" customHeight="1">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row>
    <row r="778" spans="1:26" ht="15.75" customHeight="1">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row>
    <row r="779" spans="1:26" ht="15.75" customHeight="1">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row>
    <row r="780" spans="1:26" ht="15.75" customHeight="1">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row>
    <row r="781" spans="1:26" ht="15.75" customHeight="1">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row>
    <row r="782" spans="1:26" ht="15.75" customHeight="1">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row>
    <row r="783" spans="1:26" ht="15.75" customHeight="1">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row>
    <row r="784" spans="1:26" ht="15.75" customHeight="1">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row>
    <row r="785" spans="1:26" ht="15.75" customHeight="1">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row>
    <row r="786" spans="1:26" ht="15.75" customHeight="1">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row>
    <row r="787" spans="1:26" ht="15.75" customHeight="1">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row>
    <row r="788" spans="1:26" ht="15.75" customHeight="1">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row>
    <row r="789" spans="1:26" ht="15.75" customHeight="1">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row>
    <row r="790" spans="1:26" ht="15.75" customHeight="1">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row>
    <row r="791" spans="1:26" ht="15.75" customHeight="1">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row>
    <row r="792" spans="1:26" ht="15.75" customHeight="1">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row>
    <row r="793" spans="1:26" ht="15.75" customHeight="1">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row>
    <row r="794" spans="1:26" ht="15.75" customHeight="1">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row>
    <row r="795" spans="1:26" ht="15.75" customHeight="1">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row>
    <row r="796" spans="1:26" ht="15.75" customHeight="1">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row>
    <row r="797" spans="1:26" ht="15.75" customHeight="1">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row>
    <row r="798" spans="1:26" ht="15.75" customHeight="1">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row>
    <row r="799" spans="1:26" ht="15.75" customHeight="1">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row>
    <row r="800" spans="1:26" ht="15.75" customHeight="1">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row>
    <row r="801" spans="1:26" ht="15.75" customHeight="1">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row>
    <row r="802" spans="1:26" ht="15.75" customHeight="1">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row>
    <row r="803" spans="1:26" ht="15.75" customHeight="1">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row>
    <row r="804" spans="1:26" ht="15.75" customHeight="1">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row>
    <row r="805" spans="1:26" ht="15.75" customHeight="1">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row>
    <row r="806" spans="1:26" ht="15.75" customHeight="1">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row>
    <row r="807" spans="1:26" ht="15.75" customHeight="1">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row>
    <row r="808" spans="1:26" ht="15.75" customHeight="1">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row>
    <row r="809" spans="1:26" ht="15.75" customHeight="1">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row>
    <row r="810" spans="1:26" ht="15.75" customHeight="1">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row>
    <row r="811" spans="1:26" ht="15.75" customHeight="1">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row>
    <row r="812" spans="1:26" ht="15.75" customHeight="1">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row>
    <row r="813" spans="1:26" ht="15.75" customHeight="1">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row>
    <row r="814" spans="1:26" ht="15.75" customHeight="1">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row>
    <row r="815" spans="1:26" ht="15.75" customHeight="1">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row>
    <row r="816" spans="1:26" ht="15.75" customHeight="1">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row>
    <row r="817" spans="1:26" ht="15.75" customHeight="1">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row>
    <row r="818" spans="1:26" ht="15.75" customHeight="1">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row>
    <row r="819" spans="1:26" ht="15.75" customHeight="1">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row>
    <row r="820" spans="1:26" ht="15.75" customHeight="1">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row>
    <row r="821" spans="1:26" ht="15.75" customHeight="1">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row>
    <row r="822" spans="1:26" ht="15.75" customHeight="1">
      <c r="A822" s="101"/>
      <c r="B822" s="101"/>
      <c r="C822" s="101"/>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c r="Z822" s="101"/>
    </row>
    <row r="823" spans="1:26" ht="15.75" customHeight="1">
      <c r="A823" s="101"/>
      <c r="B823" s="101"/>
      <c r="C823" s="101"/>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c r="Z823" s="101"/>
    </row>
    <row r="824" spans="1:26" ht="15.75" customHeight="1">
      <c r="A824" s="101"/>
      <c r="B824" s="101"/>
      <c r="C824" s="101"/>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c r="Z824" s="101"/>
    </row>
    <row r="825" spans="1:26" ht="15.75" customHeight="1">
      <c r="A825" s="101"/>
      <c r="B825" s="101"/>
      <c r="C825" s="101"/>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c r="Z825" s="101"/>
    </row>
    <row r="826" spans="1:26" ht="15.75" customHeight="1">
      <c r="A826" s="101"/>
      <c r="B826" s="101"/>
      <c r="C826" s="101"/>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c r="Z826" s="101"/>
    </row>
    <row r="827" spans="1:26" ht="15.75" customHeight="1">
      <c r="A827" s="101"/>
      <c r="B827" s="101"/>
      <c r="C827" s="101"/>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c r="Z827" s="101"/>
    </row>
    <row r="828" spans="1:26" ht="15.75" customHeight="1">
      <c r="A828" s="101"/>
      <c r="B828" s="101"/>
      <c r="C828" s="101"/>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c r="Z828" s="101"/>
    </row>
    <row r="829" spans="1:26" ht="15.75" customHeight="1">
      <c r="A829" s="101"/>
      <c r="B829" s="101"/>
      <c r="C829" s="101"/>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c r="Z829" s="101"/>
    </row>
    <row r="830" spans="1:26" ht="15.75" customHeight="1">
      <c r="A830" s="101"/>
      <c r="B830" s="101"/>
      <c r="C830" s="101"/>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c r="Z830" s="101"/>
    </row>
    <row r="831" spans="1:26" ht="15.75" customHeight="1">
      <c r="A831" s="101"/>
      <c r="B831" s="101"/>
      <c r="C831" s="101"/>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c r="Z831" s="101"/>
    </row>
    <row r="832" spans="1:26" ht="15.75" customHeight="1">
      <c r="A832" s="101"/>
      <c r="B832" s="101"/>
      <c r="C832" s="101"/>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c r="Z832" s="101"/>
    </row>
    <row r="833" spans="1:26" ht="15.75" customHeight="1">
      <c r="A833" s="101"/>
      <c r="B833" s="101"/>
      <c r="C833" s="101"/>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c r="Z833" s="101"/>
    </row>
    <row r="834" spans="1:26" ht="15.75" customHeight="1">
      <c r="A834" s="101"/>
      <c r="B834" s="101"/>
      <c r="C834" s="101"/>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c r="Z834" s="101"/>
    </row>
    <row r="835" spans="1:26" ht="15.75" customHeight="1">
      <c r="A835" s="101"/>
      <c r="B835" s="101"/>
      <c r="C835" s="101"/>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c r="Z835" s="101"/>
    </row>
    <row r="836" spans="1:26" ht="15.75" customHeight="1">
      <c r="A836" s="101"/>
      <c r="B836" s="101"/>
      <c r="C836" s="101"/>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c r="Z836" s="101"/>
    </row>
    <row r="837" spans="1:26" ht="15.75" customHeight="1">
      <c r="A837" s="101"/>
      <c r="B837" s="101"/>
      <c r="C837" s="101"/>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c r="Z837" s="101"/>
    </row>
    <row r="838" spans="1:26" ht="15.75" customHeight="1">
      <c r="A838" s="101"/>
      <c r="B838" s="101"/>
      <c r="C838" s="101"/>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row>
    <row r="839" spans="1:26" ht="15.75" customHeight="1">
      <c r="A839" s="101"/>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row>
    <row r="840" spans="1:26" ht="15.75" customHeight="1">
      <c r="A840" s="101"/>
      <c r="B840" s="101"/>
      <c r="C840" s="101"/>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c r="Z840" s="101"/>
    </row>
    <row r="841" spans="1:26" ht="15.75" customHeight="1">
      <c r="A841" s="101"/>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row>
    <row r="842" spans="1:26" ht="15.75" customHeight="1">
      <c r="A842" s="101"/>
      <c r="B842" s="101"/>
      <c r="C842" s="101"/>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row>
    <row r="843" spans="1:26" ht="15.75" customHeight="1">
      <c r="A843" s="101"/>
      <c r="B843" s="101"/>
      <c r="C843" s="101"/>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c r="Z843" s="101"/>
    </row>
    <row r="844" spans="1:26" ht="15.75" customHeight="1">
      <c r="A844" s="101"/>
      <c r="B844" s="101"/>
      <c r="C844" s="101"/>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c r="Z844" s="101"/>
    </row>
    <row r="845" spans="1:26" ht="15.75" customHeight="1">
      <c r="A845" s="101"/>
      <c r="B845" s="101"/>
      <c r="C845" s="101"/>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c r="Z845" s="101"/>
    </row>
    <row r="846" spans="1:26" ht="15.75" customHeight="1">
      <c r="A846" s="101"/>
      <c r="B846" s="101"/>
      <c r="C846" s="101"/>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c r="Z846" s="101"/>
    </row>
    <row r="847" spans="1:26" ht="15.75" customHeight="1">
      <c r="A847" s="101"/>
      <c r="B847" s="101"/>
      <c r="C847" s="101"/>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row>
    <row r="848" spans="1:26" ht="15.75" customHeight="1">
      <c r="A848" s="101"/>
      <c r="B848" s="101"/>
      <c r="C848" s="101"/>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c r="Z848" s="101"/>
    </row>
    <row r="849" spans="1:26" ht="15.75" customHeight="1">
      <c r="A849" s="101"/>
      <c r="B849" s="101"/>
      <c r="C849" s="101"/>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c r="Z849" s="101"/>
    </row>
    <row r="850" spans="1:26" ht="15.75" customHeight="1">
      <c r="A850" s="101"/>
      <c r="B850" s="101"/>
      <c r="C850" s="101"/>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c r="Z850" s="101"/>
    </row>
    <row r="851" spans="1:26" ht="15.75" customHeight="1">
      <c r="A851" s="101"/>
      <c r="B851" s="101"/>
      <c r="C851" s="101"/>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c r="Z851" s="101"/>
    </row>
    <row r="852" spans="1:26" ht="15.75" customHeight="1">
      <c r="A852" s="101"/>
      <c r="B852" s="101"/>
      <c r="C852" s="101"/>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c r="Z852" s="101"/>
    </row>
    <row r="853" spans="1:26" ht="15.75" customHeight="1">
      <c r="A853" s="101"/>
      <c r="B853" s="101"/>
      <c r="C853" s="101"/>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c r="Z853" s="101"/>
    </row>
    <row r="854" spans="1:26" ht="15.75" customHeight="1">
      <c r="A854" s="101"/>
      <c r="B854" s="101"/>
      <c r="C854" s="101"/>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c r="Z854" s="101"/>
    </row>
    <row r="855" spans="1:26" ht="15.75" customHeight="1">
      <c r="A855" s="101"/>
      <c r="B855" s="101"/>
      <c r="C855" s="101"/>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c r="Z855" s="101"/>
    </row>
    <row r="856" spans="1:26" ht="15.75" customHeight="1">
      <c r="A856" s="101"/>
      <c r="B856" s="101"/>
      <c r="C856" s="101"/>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c r="Z856" s="101"/>
    </row>
    <row r="857" spans="1:26" ht="15.75" customHeight="1">
      <c r="A857" s="101"/>
      <c r="B857" s="101"/>
      <c r="C857" s="101"/>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c r="Z857" s="101"/>
    </row>
    <row r="858" spans="1:26" ht="15.75" customHeight="1">
      <c r="A858" s="101"/>
      <c r="B858" s="101"/>
      <c r="C858" s="101"/>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c r="Z858" s="101"/>
    </row>
    <row r="859" spans="1:26" ht="15.75" customHeight="1">
      <c r="A859" s="101"/>
      <c r="B859" s="101"/>
      <c r="C859" s="101"/>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c r="Z859" s="101"/>
    </row>
    <row r="860" spans="1:26" ht="15.75" customHeight="1">
      <c r="A860" s="101"/>
      <c r="B860" s="101"/>
      <c r="C860" s="101"/>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c r="Z860" s="101"/>
    </row>
    <row r="861" spans="1:26" ht="15.75" customHeight="1">
      <c r="A861" s="101"/>
      <c r="B861" s="101"/>
      <c r="C861" s="101"/>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c r="Z861" s="101"/>
    </row>
    <row r="862" spans="1:26" ht="15.75" customHeight="1">
      <c r="A862" s="101"/>
      <c r="B862" s="101"/>
      <c r="C862" s="101"/>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c r="Z862" s="101"/>
    </row>
    <row r="863" spans="1:26" ht="15.75" customHeight="1">
      <c r="A863" s="101"/>
      <c r="B863" s="101"/>
      <c r="C863" s="101"/>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c r="Z863" s="101"/>
    </row>
    <row r="864" spans="1:26" ht="15.75" customHeight="1">
      <c r="A864" s="101"/>
      <c r="B864" s="101"/>
      <c r="C864" s="101"/>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c r="Z864" s="101"/>
    </row>
    <row r="865" spans="1:26" ht="15.75" customHeight="1">
      <c r="A865" s="101"/>
      <c r="B865" s="101"/>
      <c r="C865" s="101"/>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c r="Z865" s="101"/>
    </row>
    <row r="866" spans="1:26" ht="15.75" customHeight="1">
      <c r="A866" s="101"/>
      <c r="B866" s="101"/>
      <c r="C866" s="101"/>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c r="Z866" s="101"/>
    </row>
    <row r="867" spans="1:26" ht="15.75" customHeight="1">
      <c r="A867" s="101"/>
      <c r="B867" s="101"/>
      <c r="C867" s="101"/>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c r="Z867" s="101"/>
    </row>
    <row r="868" spans="1:26" ht="15.75" customHeight="1">
      <c r="A868" s="101"/>
      <c r="B868" s="101"/>
      <c r="C868" s="101"/>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c r="Z868" s="101"/>
    </row>
    <row r="869" spans="1:26" ht="15.75" customHeight="1">
      <c r="A869" s="101"/>
      <c r="B869" s="101"/>
      <c r="C869" s="101"/>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c r="Z869" s="101"/>
    </row>
    <row r="870" spans="1:26" ht="15.75" customHeight="1">
      <c r="A870" s="101"/>
      <c r="B870" s="101"/>
      <c r="C870" s="101"/>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c r="Z870" s="101"/>
    </row>
    <row r="871" spans="1:26" ht="15.75" customHeight="1">
      <c r="A871" s="101"/>
      <c r="B871" s="101"/>
      <c r="C871" s="101"/>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c r="Z871" s="101"/>
    </row>
    <row r="872" spans="1:26" ht="15.75" customHeight="1">
      <c r="A872" s="101"/>
      <c r="B872" s="101"/>
      <c r="C872" s="101"/>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c r="Z872" s="101"/>
    </row>
    <row r="873" spans="1:26" ht="15.75" customHeight="1">
      <c r="A873" s="101"/>
      <c r="B873" s="101"/>
      <c r="C873" s="101"/>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c r="Z873" s="101"/>
    </row>
    <row r="874" spans="1:26" ht="15.75" customHeight="1">
      <c r="A874" s="101"/>
      <c r="B874" s="101"/>
      <c r="C874" s="101"/>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c r="Z874" s="101"/>
    </row>
    <row r="875" spans="1:26" ht="15.75" customHeight="1">
      <c r="A875" s="101"/>
      <c r="B875" s="101"/>
      <c r="C875" s="101"/>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c r="Z875" s="101"/>
    </row>
    <row r="876" spans="1:26" ht="15.75" customHeight="1">
      <c r="A876" s="101"/>
      <c r="B876" s="101"/>
      <c r="C876" s="101"/>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c r="Z876" s="101"/>
    </row>
    <row r="877" spans="1:26" ht="15.75" customHeight="1">
      <c r="A877" s="101"/>
      <c r="B877" s="101"/>
      <c r="C877" s="101"/>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c r="Z877" s="101"/>
    </row>
    <row r="878" spans="1:26" ht="15.75" customHeight="1">
      <c r="A878" s="101"/>
      <c r="B878" s="101"/>
      <c r="C878" s="101"/>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c r="Z878" s="101"/>
    </row>
    <row r="879" spans="1:26" ht="15.75" customHeight="1">
      <c r="A879" s="101"/>
      <c r="B879" s="101"/>
      <c r="C879" s="101"/>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c r="Z879" s="101"/>
    </row>
    <row r="880" spans="1:26" ht="15.75" customHeight="1">
      <c r="A880" s="101"/>
      <c r="B880" s="101"/>
      <c r="C880" s="101"/>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c r="Z880" s="101"/>
    </row>
    <row r="881" spans="1:26" ht="15.75" customHeight="1">
      <c r="A881" s="101"/>
      <c r="B881" s="101"/>
      <c r="C881" s="101"/>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c r="Z881" s="101"/>
    </row>
    <row r="882" spans="1:26" ht="15.75" customHeight="1">
      <c r="A882" s="101"/>
      <c r="B882" s="101"/>
      <c r="C882" s="101"/>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c r="Z882" s="101"/>
    </row>
    <row r="883" spans="1:26" ht="15.75" customHeight="1">
      <c r="A883" s="101"/>
      <c r="B883" s="101"/>
      <c r="C883" s="101"/>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c r="Z883" s="101"/>
    </row>
    <row r="884" spans="1:26" ht="15.75" customHeight="1">
      <c r="A884" s="101"/>
      <c r="B884" s="101"/>
      <c r="C884" s="101"/>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c r="Z884" s="101"/>
    </row>
    <row r="885" spans="1:26" ht="15.75" customHeight="1">
      <c r="A885" s="101"/>
      <c r="B885" s="101"/>
      <c r="C885" s="101"/>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c r="Z885" s="101"/>
    </row>
    <row r="886" spans="1:26" ht="15.75" customHeight="1">
      <c r="A886" s="101"/>
      <c r="B886" s="101"/>
      <c r="C886" s="101"/>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c r="Z886" s="101"/>
    </row>
    <row r="887" spans="1:26" ht="15.75" customHeight="1">
      <c r="A887" s="101"/>
      <c r="B887" s="101"/>
      <c r="C887" s="101"/>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c r="Z887" s="101"/>
    </row>
    <row r="888" spans="1:26" ht="15.75" customHeight="1">
      <c r="A888" s="101"/>
      <c r="B888" s="101"/>
      <c r="C888" s="101"/>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row>
    <row r="889" spans="1:26" ht="15.75" customHeight="1">
      <c r="A889" s="101"/>
      <c r="B889" s="101"/>
      <c r="C889" s="101"/>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c r="Z889" s="101"/>
    </row>
    <row r="890" spans="1:26" ht="15.75" customHeight="1">
      <c r="A890" s="101"/>
      <c r="B890" s="101"/>
      <c r="C890" s="101"/>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c r="Z890" s="101"/>
    </row>
    <row r="891" spans="1:26" ht="15.75" customHeight="1">
      <c r="A891" s="101"/>
      <c r="B891" s="101"/>
      <c r="C891" s="101"/>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c r="Z891" s="101"/>
    </row>
    <row r="892" spans="1:26" ht="15.75" customHeight="1">
      <c r="A892" s="101"/>
      <c r="B892" s="101"/>
      <c r="C892" s="101"/>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c r="Z892" s="101"/>
    </row>
    <row r="893" spans="1:26" ht="15.75" customHeight="1">
      <c r="A893" s="101"/>
      <c r="B893" s="101"/>
      <c r="C893" s="101"/>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c r="Z893" s="101"/>
    </row>
    <row r="894" spans="1:26" ht="15.75" customHeight="1">
      <c r="A894" s="101"/>
      <c r="B894" s="101"/>
      <c r="C894" s="101"/>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c r="Z894" s="101"/>
    </row>
    <row r="895" spans="1:26" ht="15.75" customHeight="1">
      <c r="A895" s="101"/>
      <c r="B895" s="101"/>
      <c r="C895" s="101"/>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c r="Z895" s="101"/>
    </row>
    <row r="896" spans="1:26" ht="15.75" customHeight="1">
      <c r="A896" s="101"/>
      <c r="B896" s="101"/>
      <c r="C896" s="101"/>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c r="Z896" s="101"/>
    </row>
    <row r="897" spans="1:26" ht="15.75" customHeight="1">
      <c r="A897" s="101"/>
      <c r="B897" s="101"/>
      <c r="C897" s="101"/>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c r="Z897" s="101"/>
    </row>
    <row r="898" spans="1:26" ht="15.75" customHeight="1">
      <c r="A898" s="101"/>
      <c r="B898" s="101"/>
      <c r="C898" s="101"/>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c r="Z898" s="101"/>
    </row>
    <row r="899" spans="1:26" ht="15.75" customHeight="1">
      <c r="A899" s="101"/>
      <c r="B899" s="101"/>
      <c r="C899" s="101"/>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c r="Z899" s="101"/>
    </row>
    <row r="900" spans="1:26" ht="15.75" customHeight="1">
      <c r="A900" s="101"/>
      <c r="B900" s="101"/>
      <c r="C900" s="101"/>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c r="Z900" s="101"/>
    </row>
    <row r="901" spans="1:26" ht="15.75" customHeight="1">
      <c r="A901" s="101"/>
      <c r="B901" s="101"/>
      <c r="C901" s="101"/>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c r="Z901" s="101"/>
    </row>
    <row r="902" spans="1:26" ht="15.75" customHeight="1">
      <c r="A902" s="101"/>
      <c r="B902" s="101"/>
      <c r="C902" s="101"/>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c r="Z902" s="101"/>
    </row>
    <row r="903" spans="1:26" ht="15.75" customHeight="1">
      <c r="A903" s="101"/>
      <c r="B903" s="101"/>
      <c r="C903" s="101"/>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c r="Z903" s="101"/>
    </row>
    <row r="904" spans="1:26" ht="15.75" customHeight="1">
      <c r="A904" s="101"/>
      <c r="B904" s="101"/>
      <c r="C904" s="101"/>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c r="Z904" s="101"/>
    </row>
    <row r="905" spans="1:26" ht="15.75" customHeight="1">
      <c r="A905" s="101"/>
      <c r="B905" s="101"/>
      <c r="C905" s="101"/>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c r="Z905" s="101"/>
    </row>
    <row r="906" spans="1:26" ht="15.75" customHeight="1">
      <c r="A906" s="101"/>
      <c r="B906" s="101"/>
      <c r="C906" s="101"/>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c r="Z906" s="101"/>
    </row>
    <row r="907" spans="1:26" ht="15.75" customHeight="1">
      <c r="A907" s="101"/>
      <c r="B907" s="101"/>
      <c r="C907" s="101"/>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c r="Z907" s="101"/>
    </row>
    <row r="908" spans="1:26" ht="15.75" customHeight="1">
      <c r="A908" s="101"/>
      <c r="B908" s="101"/>
      <c r="C908" s="101"/>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c r="Z908" s="101"/>
    </row>
    <row r="909" spans="1:26" ht="15.75" customHeight="1">
      <c r="A909" s="101"/>
      <c r="B909" s="101"/>
      <c r="C909" s="101"/>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c r="Z909" s="101"/>
    </row>
    <row r="910" spans="1:26" ht="15.75" customHeight="1">
      <c r="A910" s="101"/>
      <c r="B910" s="101"/>
      <c r="C910" s="101"/>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c r="Z910" s="101"/>
    </row>
    <row r="911" spans="1:26" ht="15.75" customHeight="1">
      <c r="A911" s="101"/>
      <c r="B911" s="101"/>
      <c r="C911" s="101"/>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c r="Z911" s="101"/>
    </row>
    <row r="912" spans="1:26" ht="15.75" customHeight="1">
      <c r="A912" s="101"/>
      <c r="B912" s="101"/>
      <c r="C912" s="101"/>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c r="Z912" s="101"/>
    </row>
    <row r="913" spans="1:26" ht="15.75" customHeight="1">
      <c r="A913" s="101"/>
      <c r="B913" s="101"/>
      <c r="C913" s="101"/>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c r="Z913" s="101"/>
    </row>
    <row r="914" spans="1:26" ht="15.75" customHeight="1">
      <c r="A914" s="101"/>
      <c r="B914" s="101"/>
      <c r="C914" s="101"/>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c r="Z914" s="101"/>
    </row>
    <row r="915" spans="1:26" ht="15.75" customHeight="1">
      <c r="A915" s="101"/>
      <c r="B915" s="101"/>
      <c r="C915" s="101"/>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c r="Z915" s="101"/>
    </row>
    <row r="916" spans="1:26" ht="15.75" customHeight="1">
      <c r="A916" s="101"/>
      <c r="B916" s="101"/>
      <c r="C916" s="101"/>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c r="Z916" s="101"/>
    </row>
    <row r="917" spans="1:26" ht="15.75" customHeight="1">
      <c r="A917" s="101"/>
      <c r="B917" s="101"/>
      <c r="C917" s="101"/>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c r="Z917" s="101"/>
    </row>
    <row r="918" spans="1:26" ht="15.75" customHeight="1">
      <c r="A918" s="101"/>
      <c r="B918" s="101"/>
      <c r="C918" s="101"/>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c r="Z918" s="101"/>
    </row>
    <row r="919" spans="1:26" ht="15.75" customHeight="1">
      <c r="A919" s="101"/>
      <c r="B919" s="101"/>
      <c r="C919" s="101"/>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c r="Z919" s="101"/>
    </row>
    <row r="920" spans="1:26" ht="15.75" customHeight="1">
      <c r="A920" s="101"/>
      <c r="B920" s="101"/>
      <c r="C920" s="101"/>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c r="Z920" s="101"/>
    </row>
    <row r="921" spans="1:26" ht="15.75" customHeight="1">
      <c r="A921" s="101"/>
      <c r="B921" s="101"/>
      <c r="C921" s="101"/>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c r="Z921" s="101"/>
    </row>
    <row r="922" spans="1:26" ht="15.75" customHeight="1">
      <c r="A922" s="101"/>
      <c r="B922" s="101"/>
      <c r="C922" s="101"/>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c r="Z922" s="101"/>
    </row>
    <row r="923" spans="1:26" ht="15.75" customHeight="1">
      <c r="A923" s="101"/>
      <c r="B923" s="101"/>
      <c r="C923" s="101"/>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c r="Z923" s="101"/>
    </row>
    <row r="924" spans="1:26" ht="15.75" customHeight="1">
      <c r="A924" s="101"/>
      <c r="B924" s="101"/>
      <c r="C924" s="101"/>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c r="Z924" s="101"/>
    </row>
    <row r="925" spans="1:26" ht="15.75" customHeight="1">
      <c r="A925" s="101"/>
      <c r="B925" s="101"/>
      <c r="C925" s="101"/>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c r="Z925" s="101"/>
    </row>
    <row r="926" spans="1:26" ht="15.75" customHeight="1">
      <c r="A926" s="101"/>
      <c r="B926" s="101"/>
      <c r="C926" s="101"/>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c r="Z926" s="101"/>
    </row>
    <row r="927" spans="1:26" ht="15.75" customHeight="1">
      <c r="A927" s="101"/>
      <c r="B927" s="101"/>
      <c r="C927" s="101"/>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c r="Z927" s="101"/>
    </row>
    <row r="928" spans="1:26" ht="15.75" customHeight="1">
      <c r="A928" s="101"/>
      <c r="B928" s="101"/>
      <c r="C928" s="101"/>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c r="Z928" s="101"/>
    </row>
    <row r="929" spans="1:26" ht="15.75" customHeight="1">
      <c r="A929" s="101"/>
      <c r="B929" s="101"/>
      <c r="C929" s="101"/>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c r="Z929" s="101"/>
    </row>
    <row r="930" spans="1:26" ht="15.75" customHeight="1">
      <c r="A930" s="101"/>
      <c r="B930" s="101"/>
      <c r="C930" s="101"/>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c r="Z930" s="101"/>
    </row>
    <row r="931" spans="1:26" ht="15.75" customHeight="1">
      <c r="A931" s="101"/>
      <c r="B931" s="101"/>
      <c r="C931" s="101"/>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c r="Z931" s="101"/>
    </row>
    <row r="932" spans="1:26" ht="15.75" customHeight="1">
      <c r="A932" s="101"/>
      <c r="B932" s="101"/>
      <c r="C932" s="101"/>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c r="Z932" s="101"/>
    </row>
    <row r="933" spans="1:26" ht="15.75" customHeight="1">
      <c r="A933" s="101"/>
      <c r="B933" s="101"/>
      <c r="C933" s="101"/>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c r="Z933" s="101"/>
    </row>
    <row r="934" spans="1:26" ht="15.75" customHeight="1">
      <c r="A934" s="101"/>
      <c r="B934" s="101"/>
      <c r="C934" s="101"/>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c r="Z934" s="101"/>
    </row>
    <row r="935" spans="1:26" ht="15.75" customHeight="1">
      <c r="A935" s="101"/>
      <c r="B935" s="101"/>
      <c r="C935" s="101"/>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c r="Z935" s="101"/>
    </row>
    <row r="936" spans="1:26" ht="15.75" customHeight="1">
      <c r="A936" s="101"/>
      <c r="B936" s="101"/>
      <c r="C936" s="101"/>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c r="Z936" s="101"/>
    </row>
    <row r="937" spans="1:26" ht="15.75" customHeight="1">
      <c r="A937" s="101"/>
      <c r="B937" s="101"/>
      <c r="C937" s="101"/>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c r="Z937" s="101"/>
    </row>
    <row r="938" spans="1:26" ht="15.75" customHeight="1">
      <c r="A938" s="101"/>
      <c r="B938" s="101"/>
      <c r="C938" s="101"/>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c r="Z938" s="101"/>
    </row>
    <row r="939" spans="1:26" ht="15.75" customHeight="1">
      <c r="A939" s="101"/>
      <c r="B939" s="101"/>
      <c r="C939" s="101"/>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c r="Z939" s="101"/>
    </row>
    <row r="940" spans="1:26" ht="15.75" customHeight="1">
      <c r="A940" s="101"/>
      <c r="B940" s="101"/>
      <c r="C940" s="101"/>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c r="Z940" s="101"/>
    </row>
    <row r="941" spans="1:26" ht="15.75" customHeight="1">
      <c r="A941" s="101"/>
      <c r="B941" s="101"/>
      <c r="C941" s="101"/>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c r="Z941" s="101"/>
    </row>
    <row r="942" spans="1:26" ht="15.75" customHeight="1">
      <c r="A942" s="101"/>
      <c r="B942" s="101"/>
      <c r="C942" s="101"/>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c r="Z942" s="101"/>
    </row>
    <row r="943" spans="1:26" ht="15.75" customHeight="1">
      <c r="A943" s="101"/>
      <c r="B943" s="101"/>
      <c r="C943" s="101"/>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c r="Z943" s="101"/>
    </row>
    <row r="944" spans="1:26" ht="15.75" customHeight="1">
      <c r="A944" s="101"/>
      <c r="B944" s="101"/>
      <c r="C944" s="101"/>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c r="Z944" s="101"/>
    </row>
    <row r="945" spans="1:26" ht="15.75" customHeight="1">
      <c r="A945" s="101"/>
      <c r="B945" s="101"/>
      <c r="C945" s="101"/>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c r="Z945" s="101"/>
    </row>
    <row r="946" spans="1:26" ht="15.75" customHeight="1">
      <c r="A946" s="101"/>
      <c r="B946" s="101"/>
      <c r="C946" s="101"/>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c r="Z946" s="101"/>
    </row>
    <row r="947" spans="1:26" ht="15.75" customHeight="1">
      <c r="A947" s="101"/>
      <c r="B947" s="101"/>
      <c r="C947" s="101"/>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c r="Z947" s="101"/>
    </row>
    <row r="948" spans="1:26" ht="15.75" customHeight="1">
      <c r="A948" s="101"/>
      <c r="B948" s="101"/>
      <c r="C948" s="101"/>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c r="Z948" s="101"/>
    </row>
    <row r="949" spans="1:26" ht="15.75" customHeight="1">
      <c r="A949" s="101"/>
      <c r="B949" s="101"/>
      <c r="C949" s="101"/>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c r="Z949" s="101"/>
    </row>
    <row r="950" spans="1:26" ht="15.75" customHeight="1">
      <c r="A950" s="101"/>
      <c r="B950" s="101"/>
      <c r="C950" s="101"/>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c r="Z950" s="101"/>
    </row>
    <row r="951" spans="1:26" ht="15.75" customHeight="1">
      <c r="A951" s="101"/>
      <c r="B951" s="101"/>
      <c r="C951" s="101"/>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c r="Z951" s="101"/>
    </row>
    <row r="952" spans="1:26" ht="15.75" customHeight="1">
      <c r="A952" s="101"/>
      <c r="B952" s="101"/>
      <c r="C952" s="101"/>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c r="Z952" s="101"/>
    </row>
    <row r="953" spans="1:26" ht="15.75" customHeight="1">
      <c r="A953" s="101"/>
      <c r="B953" s="101"/>
      <c r="C953" s="101"/>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c r="Z953" s="101"/>
    </row>
    <row r="954" spans="1:26" ht="15.75" customHeight="1">
      <c r="A954" s="101"/>
      <c r="B954" s="101"/>
      <c r="C954" s="101"/>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c r="Z954" s="101"/>
    </row>
    <row r="955" spans="1:26" ht="15.75" customHeight="1">
      <c r="A955" s="101"/>
      <c r="B955" s="101"/>
      <c r="C955" s="101"/>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c r="Z955" s="101"/>
    </row>
    <row r="956" spans="1:26" ht="15.75" customHeight="1">
      <c r="A956" s="101"/>
      <c r="B956" s="101"/>
      <c r="C956" s="101"/>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c r="Z956" s="101"/>
    </row>
    <row r="957" spans="1:26" ht="15.75" customHeight="1">
      <c r="A957" s="101"/>
      <c r="B957" s="101"/>
      <c r="C957" s="101"/>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c r="Z957" s="101"/>
    </row>
    <row r="958" spans="1:26" ht="15.75" customHeight="1">
      <c r="A958" s="101"/>
      <c r="B958" s="101"/>
      <c r="C958" s="101"/>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c r="Z958" s="101"/>
    </row>
    <row r="959" spans="1:26" ht="15.75" customHeight="1">
      <c r="A959" s="101"/>
      <c r="B959" s="101"/>
      <c r="C959" s="101"/>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c r="Z959" s="101"/>
    </row>
    <row r="960" spans="1:26" ht="15.75" customHeight="1">
      <c r="A960" s="101"/>
      <c r="B960" s="101"/>
      <c r="C960" s="101"/>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c r="Z960" s="101"/>
    </row>
    <row r="961" spans="1:26" ht="15.75" customHeight="1">
      <c r="A961" s="101"/>
      <c r="B961" s="101"/>
      <c r="C961" s="101"/>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c r="Z961" s="101"/>
    </row>
    <row r="962" spans="1:26" ht="15.75" customHeight="1">
      <c r="A962" s="101"/>
      <c r="B962" s="101"/>
      <c r="C962" s="101"/>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c r="Z962" s="101"/>
    </row>
    <row r="963" spans="1:26" ht="15.75" customHeight="1">
      <c r="A963" s="101"/>
      <c r="B963" s="101"/>
      <c r="C963" s="101"/>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c r="Z963" s="101"/>
    </row>
    <row r="964" spans="1:26" ht="15.75" customHeight="1">
      <c r="A964" s="101"/>
      <c r="B964" s="101"/>
      <c r="C964" s="101"/>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c r="Z964" s="101"/>
    </row>
    <row r="965" spans="1:26" ht="15.75" customHeight="1">
      <c r="A965" s="101"/>
      <c r="B965" s="101"/>
      <c r="C965" s="101"/>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c r="Z965" s="101"/>
    </row>
    <row r="966" spans="1:26" ht="15.75" customHeight="1">
      <c r="A966" s="101"/>
      <c r="B966" s="101"/>
      <c r="C966" s="101"/>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c r="Z966" s="101"/>
    </row>
    <row r="967" spans="1:26" ht="15.75" customHeight="1">
      <c r="A967" s="101"/>
      <c r="B967" s="101"/>
      <c r="C967" s="101"/>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c r="Z967" s="101"/>
    </row>
    <row r="968" spans="1:26" ht="15.75" customHeight="1">
      <c r="A968" s="101"/>
      <c r="B968" s="101"/>
      <c r="C968" s="101"/>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c r="Z968" s="101"/>
    </row>
    <row r="969" spans="1:26" ht="15.75" customHeight="1">
      <c r="A969" s="101"/>
      <c r="B969" s="101"/>
      <c r="C969" s="101"/>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c r="Z969" s="101"/>
    </row>
    <row r="970" spans="1:26" ht="15.75" customHeight="1">
      <c r="A970" s="101"/>
      <c r="B970" s="101"/>
      <c r="C970" s="101"/>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c r="Z970" s="101"/>
    </row>
    <row r="971" spans="1:26" ht="15.75" customHeight="1">
      <c r="A971" s="101"/>
      <c r="B971" s="101"/>
      <c r="C971" s="101"/>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c r="Z971" s="101"/>
    </row>
    <row r="972" spans="1:26" ht="15.75" customHeight="1">
      <c r="A972" s="101"/>
      <c r="B972" s="101"/>
      <c r="C972" s="101"/>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c r="Z972" s="101"/>
    </row>
    <row r="973" spans="1:26" ht="15.75" customHeight="1">
      <c r="A973" s="101"/>
      <c r="B973" s="101"/>
      <c r="C973" s="101"/>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c r="Z973" s="101"/>
    </row>
    <row r="974" spans="1:26" ht="15.75" customHeight="1">
      <c r="A974" s="101"/>
      <c r="B974" s="101"/>
      <c r="C974" s="101"/>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c r="Z974" s="101"/>
    </row>
    <row r="975" spans="1:26" ht="15.75" customHeight="1">
      <c r="A975" s="101"/>
      <c r="B975" s="101"/>
      <c r="C975" s="101"/>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c r="Z975" s="101"/>
    </row>
    <row r="976" spans="1:26" ht="15.75" customHeight="1">
      <c r="A976" s="101"/>
      <c r="B976" s="101"/>
      <c r="C976" s="101"/>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c r="Z976" s="101"/>
    </row>
    <row r="977" spans="1:26" ht="15.75" customHeight="1">
      <c r="A977" s="101"/>
      <c r="B977" s="101"/>
      <c r="C977" s="101"/>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c r="Z977" s="101"/>
    </row>
    <row r="978" spans="1:26" ht="15.75" customHeight="1">
      <c r="A978" s="101"/>
      <c r="B978" s="101"/>
      <c r="C978" s="101"/>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c r="Z978" s="101"/>
    </row>
    <row r="979" spans="1:26" ht="15.75" customHeight="1">
      <c r="A979" s="101"/>
      <c r="B979" s="101"/>
      <c r="C979" s="101"/>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c r="Z979" s="101"/>
    </row>
    <row r="980" spans="1:26" ht="15.75" customHeight="1">
      <c r="A980" s="101"/>
      <c r="B980" s="101"/>
      <c r="C980" s="101"/>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c r="Z980" s="101"/>
    </row>
    <row r="981" spans="1:26" ht="15.75" customHeight="1">
      <c r="A981" s="101"/>
      <c r="B981" s="101"/>
      <c r="C981" s="101"/>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c r="Z981" s="101"/>
    </row>
    <row r="982" spans="1:26" ht="15.75" customHeight="1">
      <c r="A982" s="101"/>
      <c r="B982" s="101"/>
      <c r="C982" s="101"/>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c r="Z982" s="101"/>
    </row>
    <row r="983" spans="1:26" ht="15.75" customHeight="1">
      <c r="A983" s="101"/>
      <c r="B983" s="101"/>
      <c r="C983" s="101"/>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c r="Z983" s="101"/>
    </row>
    <row r="984" spans="1:26" ht="15.75" customHeight="1">
      <c r="A984" s="101"/>
      <c r="B984" s="101"/>
      <c r="C984" s="101"/>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c r="Z984" s="101"/>
    </row>
    <row r="985" spans="1:26" ht="15.75" customHeight="1">
      <c r="A985" s="101"/>
      <c r="B985" s="101"/>
      <c r="C985" s="101"/>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c r="Z985" s="101"/>
    </row>
    <row r="986" spans="1:26" ht="15.75" customHeight="1">
      <c r="A986" s="101"/>
      <c r="B986" s="101"/>
      <c r="C986" s="101"/>
      <c r="D986" s="101"/>
      <c r="E986" s="101"/>
      <c r="F986" s="101"/>
      <c r="G986" s="101"/>
      <c r="H986" s="101"/>
      <c r="I986" s="101"/>
      <c r="J986" s="101"/>
      <c r="K986" s="101"/>
      <c r="L986" s="101"/>
      <c r="M986" s="101"/>
      <c r="N986" s="101"/>
      <c r="O986" s="101"/>
      <c r="P986" s="101"/>
      <c r="Q986" s="101"/>
      <c r="R986" s="101"/>
      <c r="S986" s="101"/>
      <c r="T986" s="101"/>
      <c r="U986" s="101"/>
      <c r="V986" s="101"/>
      <c r="W986" s="101"/>
      <c r="X986" s="101"/>
      <c r="Y986" s="101"/>
      <c r="Z986" s="101"/>
    </row>
    <row r="987" spans="1:26" ht="15.75" customHeight="1">
      <c r="A987" s="101"/>
      <c r="B987" s="101"/>
      <c r="C987" s="101"/>
      <c r="D987" s="101"/>
      <c r="E987" s="101"/>
      <c r="F987" s="101"/>
      <c r="G987" s="101"/>
      <c r="H987" s="101"/>
      <c r="I987" s="101"/>
      <c r="J987" s="101"/>
      <c r="K987" s="101"/>
      <c r="L987" s="101"/>
      <c r="M987" s="101"/>
      <c r="N987" s="101"/>
      <c r="O987" s="101"/>
      <c r="P987" s="101"/>
      <c r="Q987" s="101"/>
      <c r="R987" s="101"/>
      <c r="S987" s="101"/>
      <c r="T987" s="101"/>
      <c r="U987" s="101"/>
      <c r="V987" s="101"/>
      <c r="W987" s="101"/>
      <c r="X987" s="101"/>
      <c r="Y987" s="101"/>
      <c r="Z987" s="101"/>
    </row>
    <row r="988" spans="1:26" ht="15.75" customHeight="1">
      <c r="A988" s="101"/>
      <c r="B988" s="101"/>
      <c r="C988" s="101"/>
      <c r="D988" s="101"/>
      <c r="E988" s="101"/>
      <c r="F988" s="101"/>
      <c r="G988" s="101"/>
      <c r="H988" s="101"/>
      <c r="I988" s="101"/>
      <c r="J988" s="101"/>
      <c r="K988" s="101"/>
      <c r="L988" s="101"/>
      <c r="M988" s="101"/>
      <c r="N988" s="101"/>
      <c r="O988" s="101"/>
      <c r="P988" s="101"/>
      <c r="Q988" s="101"/>
      <c r="R988" s="101"/>
      <c r="S988" s="101"/>
      <c r="T988" s="101"/>
      <c r="U988" s="101"/>
      <c r="V988" s="101"/>
      <c r="W988" s="101"/>
      <c r="X988" s="101"/>
      <c r="Y988" s="101"/>
      <c r="Z988" s="101"/>
    </row>
    <row r="989" spans="1:26" ht="15.75" customHeight="1">
      <c r="A989" s="101"/>
      <c r="B989" s="101"/>
      <c r="C989" s="101"/>
      <c r="D989" s="101"/>
      <c r="E989" s="101"/>
      <c r="F989" s="101"/>
      <c r="G989" s="101"/>
      <c r="H989" s="101"/>
      <c r="I989" s="101"/>
      <c r="J989" s="101"/>
      <c r="K989" s="101"/>
      <c r="L989" s="101"/>
      <c r="M989" s="101"/>
      <c r="N989" s="101"/>
      <c r="O989" s="101"/>
      <c r="P989" s="101"/>
      <c r="Q989" s="101"/>
      <c r="R989" s="101"/>
      <c r="S989" s="101"/>
      <c r="T989" s="101"/>
      <c r="U989" s="101"/>
      <c r="V989" s="101"/>
      <c r="W989" s="101"/>
      <c r="X989" s="101"/>
      <c r="Y989" s="101"/>
      <c r="Z989" s="101"/>
    </row>
    <row r="990" spans="1:26" ht="15.75" customHeight="1">
      <c r="A990" s="101"/>
      <c r="B990" s="101"/>
      <c r="C990" s="101"/>
      <c r="D990" s="101"/>
      <c r="E990" s="101"/>
      <c r="F990" s="101"/>
      <c r="G990" s="101"/>
      <c r="H990" s="101"/>
      <c r="I990" s="101"/>
      <c r="J990" s="101"/>
      <c r="K990" s="101"/>
      <c r="L990" s="101"/>
      <c r="M990" s="101"/>
      <c r="N990" s="101"/>
      <c r="O990" s="101"/>
      <c r="P990" s="101"/>
      <c r="Q990" s="101"/>
      <c r="R990" s="101"/>
      <c r="S990" s="101"/>
      <c r="T990" s="101"/>
      <c r="U990" s="101"/>
      <c r="V990" s="101"/>
      <c r="W990" s="101"/>
      <c r="X990" s="101"/>
      <c r="Y990" s="101"/>
      <c r="Z990" s="101"/>
    </row>
    <row r="991" spans="1:26" ht="15.75" customHeight="1">
      <c r="A991" s="101"/>
      <c r="B991" s="101"/>
      <c r="C991" s="101"/>
      <c r="D991" s="101"/>
      <c r="E991" s="101"/>
      <c r="F991" s="101"/>
      <c r="G991" s="101"/>
      <c r="H991" s="101"/>
      <c r="I991" s="101"/>
      <c r="J991" s="101"/>
      <c r="K991" s="101"/>
      <c r="L991" s="101"/>
      <c r="M991" s="101"/>
      <c r="N991" s="101"/>
      <c r="O991" s="101"/>
      <c r="P991" s="101"/>
      <c r="Q991" s="101"/>
      <c r="R991" s="101"/>
      <c r="S991" s="101"/>
      <c r="T991" s="101"/>
      <c r="U991" s="101"/>
      <c r="V991" s="101"/>
      <c r="W991" s="101"/>
      <c r="X991" s="101"/>
      <c r="Y991" s="101"/>
      <c r="Z991" s="101"/>
    </row>
    <row r="992" spans="1:26" ht="15.75" customHeight="1">
      <c r="A992" s="101"/>
      <c r="B992" s="101"/>
      <c r="C992" s="101"/>
      <c r="D992" s="101"/>
      <c r="E992" s="101"/>
      <c r="F992" s="101"/>
      <c r="G992" s="101"/>
      <c r="H992" s="101"/>
      <c r="I992" s="101"/>
      <c r="J992" s="101"/>
      <c r="K992" s="101"/>
      <c r="L992" s="101"/>
      <c r="M992" s="101"/>
      <c r="N992" s="101"/>
      <c r="O992" s="101"/>
      <c r="P992" s="101"/>
      <c r="Q992" s="101"/>
      <c r="R992" s="101"/>
      <c r="S992" s="101"/>
      <c r="T992" s="101"/>
      <c r="U992" s="101"/>
      <c r="V992" s="101"/>
      <c r="W992" s="101"/>
      <c r="X992" s="101"/>
      <c r="Y992" s="101"/>
      <c r="Z992" s="101"/>
    </row>
    <row r="993" spans="1:26" ht="15.75" customHeight="1">
      <c r="A993" s="101"/>
      <c r="B993" s="101"/>
      <c r="C993" s="101"/>
      <c r="D993" s="101"/>
      <c r="E993" s="101"/>
      <c r="F993" s="101"/>
      <c r="G993" s="101"/>
      <c r="H993" s="101"/>
      <c r="I993" s="101"/>
      <c r="J993" s="101"/>
      <c r="K993" s="101"/>
      <c r="L993" s="101"/>
      <c r="M993" s="101"/>
      <c r="N993" s="101"/>
      <c r="O993" s="101"/>
      <c r="P993" s="101"/>
      <c r="Q993" s="101"/>
      <c r="R993" s="101"/>
      <c r="S993" s="101"/>
      <c r="T993" s="101"/>
      <c r="U993" s="101"/>
      <c r="V993" s="101"/>
      <c r="W993" s="101"/>
      <c r="X993" s="101"/>
      <c r="Y993" s="101"/>
      <c r="Z993" s="101"/>
    </row>
    <row r="994" spans="1:26" ht="15.75" customHeight="1">
      <c r="A994" s="101"/>
      <c r="B994" s="101"/>
      <c r="C994" s="101"/>
      <c r="D994" s="101"/>
      <c r="E994" s="101"/>
      <c r="F994" s="101"/>
      <c r="G994" s="101"/>
      <c r="H994" s="101"/>
      <c r="I994" s="101"/>
      <c r="J994" s="101"/>
      <c r="K994" s="101"/>
      <c r="L994" s="101"/>
      <c r="M994" s="101"/>
      <c r="N994" s="101"/>
      <c r="O994" s="101"/>
      <c r="P994" s="101"/>
      <c r="Q994" s="101"/>
      <c r="R994" s="101"/>
      <c r="S994" s="101"/>
      <c r="T994" s="101"/>
      <c r="U994" s="101"/>
      <c r="V994" s="101"/>
      <c r="W994" s="101"/>
      <c r="X994" s="101"/>
      <c r="Y994" s="101"/>
      <c r="Z994" s="101"/>
    </row>
    <row r="995" spans="1:26" ht="15.75" customHeight="1">
      <c r="A995" s="101"/>
      <c r="B995" s="101"/>
      <c r="C995" s="101"/>
      <c r="D995" s="101"/>
      <c r="E995" s="101"/>
      <c r="F995" s="101"/>
      <c r="G995" s="101"/>
      <c r="H995" s="101"/>
      <c r="I995" s="101"/>
      <c r="J995" s="101"/>
      <c r="K995" s="101"/>
      <c r="L995" s="101"/>
      <c r="M995" s="101"/>
      <c r="N995" s="101"/>
      <c r="O995" s="101"/>
      <c r="P995" s="101"/>
      <c r="Q995" s="101"/>
      <c r="R995" s="101"/>
      <c r="S995" s="101"/>
      <c r="T995" s="101"/>
      <c r="U995" s="101"/>
      <c r="V995" s="101"/>
      <c r="W995" s="101"/>
      <c r="X995" s="101"/>
      <c r="Y995" s="101"/>
      <c r="Z995" s="101"/>
    </row>
    <row r="996" spans="1:26" ht="15.75" customHeight="1">
      <c r="A996" s="101"/>
      <c r="B996" s="101"/>
      <c r="C996" s="101"/>
      <c r="D996" s="101"/>
      <c r="E996" s="101"/>
      <c r="F996" s="101"/>
      <c r="G996" s="101"/>
      <c r="H996" s="101"/>
      <c r="I996" s="101"/>
      <c r="J996" s="101"/>
      <c r="K996" s="101"/>
      <c r="L996" s="101"/>
      <c r="M996" s="101"/>
      <c r="N996" s="101"/>
      <c r="O996" s="101"/>
      <c r="P996" s="101"/>
      <c r="Q996" s="101"/>
      <c r="R996" s="101"/>
      <c r="S996" s="101"/>
      <c r="T996" s="101"/>
      <c r="U996" s="101"/>
      <c r="V996" s="101"/>
      <c r="W996" s="101"/>
      <c r="X996" s="101"/>
      <c r="Y996" s="101"/>
      <c r="Z996" s="101"/>
    </row>
    <row r="997" spans="1:26" ht="15.75" customHeight="1">
      <c r="A997" s="101"/>
      <c r="B997" s="101"/>
      <c r="C997" s="101"/>
      <c r="D997" s="101"/>
      <c r="E997" s="101"/>
      <c r="F997" s="101"/>
      <c r="G997" s="101"/>
      <c r="H997" s="101"/>
      <c r="I997" s="101"/>
      <c r="J997" s="101"/>
      <c r="K997" s="101"/>
      <c r="L997" s="101"/>
      <c r="M997" s="101"/>
      <c r="N997" s="101"/>
      <c r="O997" s="101"/>
      <c r="P997" s="101"/>
      <c r="Q997" s="101"/>
      <c r="R997" s="101"/>
      <c r="S997" s="101"/>
      <c r="T997" s="101"/>
      <c r="U997" s="101"/>
      <c r="V997" s="101"/>
      <c r="W997" s="101"/>
      <c r="X997" s="101"/>
      <c r="Y997" s="101"/>
      <c r="Z997" s="101"/>
    </row>
    <row r="998" spans="1:26" ht="15.75" customHeight="1">
      <c r="A998" s="101"/>
      <c r="B998" s="101"/>
      <c r="C998" s="101"/>
      <c r="D998" s="101"/>
      <c r="E998" s="101"/>
      <c r="F998" s="101"/>
      <c r="G998" s="101"/>
      <c r="H998" s="101"/>
      <c r="I998" s="101"/>
      <c r="J998" s="101"/>
      <c r="K998" s="101"/>
      <c r="L998" s="101"/>
      <c r="M998" s="101"/>
      <c r="N998" s="101"/>
      <c r="O998" s="101"/>
      <c r="P998" s="101"/>
      <c r="Q998" s="101"/>
      <c r="R998" s="101"/>
      <c r="S998" s="101"/>
      <c r="T998" s="101"/>
      <c r="U998" s="101"/>
      <c r="V998" s="101"/>
      <c r="W998" s="101"/>
      <c r="X998" s="101"/>
      <c r="Y998" s="101"/>
      <c r="Z998" s="101"/>
    </row>
    <row r="999" spans="1:26" ht="15.75" customHeight="1">
      <c r="A999" s="101"/>
      <c r="B999" s="101"/>
      <c r="C999" s="101"/>
      <c r="D999" s="101"/>
      <c r="E999" s="101"/>
      <c r="F999" s="101"/>
      <c r="G999" s="101"/>
      <c r="H999" s="101"/>
      <c r="I999" s="101"/>
      <c r="J999" s="101"/>
      <c r="K999" s="101"/>
      <c r="L999" s="101"/>
      <c r="M999" s="101"/>
      <c r="N999" s="101"/>
      <c r="O999" s="101"/>
      <c r="P999" s="101"/>
      <c r="Q999" s="101"/>
      <c r="R999" s="101"/>
      <c r="S999" s="101"/>
      <c r="T999" s="101"/>
      <c r="U999" s="101"/>
      <c r="V999" s="101"/>
      <c r="W999" s="101"/>
      <c r="X999" s="101"/>
      <c r="Y999" s="101"/>
      <c r="Z999" s="101"/>
    </row>
    <row r="1000" spans="1:26" ht="15.75" customHeight="1">
      <c r="A1000" s="101"/>
      <c r="B1000" s="101"/>
      <c r="C1000" s="101"/>
      <c r="D1000" s="101"/>
      <c r="E1000" s="101"/>
      <c r="F1000" s="101"/>
      <c r="G1000" s="101"/>
      <c r="H1000" s="101"/>
      <c r="I1000" s="101"/>
      <c r="J1000" s="101"/>
      <c r="K1000" s="101"/>
      <c r="L1000" s="101"/>
      <c r="M1000" s="101"/>
      <c r="N1000" s="101"/>
      <c r="O1000" s="101"/>
      <c r="P1000" s="101"/>
      <c r="Q1000" s="101"/>
      <c r="R1000" s="101"/>
      <c r="S1000" s="101"/>
      <c r="T1000" s="101"/>
      <c r="U1000" s="101"/>
      <c r="V1000" s="101"/>
      <c r="W1000" s="101"/>
      <c r="X1000" s="101"/>
      <c r="Y1000" s="101"/>
      <c r="Z1000" s="101"/>
    </row>
  </sheetData>
  <mergeCells count="1">
    <mergeCell ref="A1:A80"/>
  </mergeCells>
  <pageMargins left="0.7" right="0.7" top="0.75" bottom="0.75" header="0" footer="0"/>
  <pageSetup orientation="landscape"/>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60052"/>
    <pageSetUpPr fitToPage="1"/>
  </sheetPr>
  <dimension ref="A1:Z1001"/>
  <sheetViews>
    <sheetView tabSelected="1" topLeftCell="B1" zoomScale="60" zoomScaleNormal="60" workbookViewId="0">
      <pane ySplit="3" topLeftCell="A4" activePane="bottomLeft" state="frozen"/>
      <selection pane="bottomLeft" activeCell="J219" sqref="J219:K219"/>
    </sheetView>
  </sheetViews>
  <sheetFormatPr defaultColWidth="12.625" defaultRowHeight="15" customHeight="1"/>
  <cols>
    <col min="1" max="1" width="26.5" customWidth="1"/>
    <col min="2" max="2" width="58" customWidth="1"/>
    <col min="3" max="3" width="31" customWidth="1"/>
    <col min="4" max="4" width="18" customWidth="1"/>
    <col min="5" max="7" width="20.5" hidden="1" customWidth="1"/>
    <col min="8" max="9" width="23.5" customWidth="1"/>
    <col min="10" max="10" width="20.5" customWidth="1"/>
    <col min="11" max="11" width="40.125" customWidth="1"/>
    <col min="12" max="12" width="100.875" customWidth="1"/>
    <col min="13" max="26" width="12.5" customWidth="1"/>
  </cols>
  <sheetData>
    <row r="1" spans="1:26" ht="13.5" customHeight="1">
      <c r="A1" s="102" t="s">
        <v>346</v>
      </c>
      <c r="B1" s="103" t="s">
        <v>6</v>
      </c>
      <c r="C1" s="102" t="s">
        <v>347</v>
      </c>
      <c r="D1" s="103" t="s">
        <v>348</v>
      </c>
      <c r="E1" s="103"/>
      <c r="F1" s="103"/>
      <c r="G1" s="1170"/>
      <c r="H1" s="1276"/>
      <c r="I1" s="103"/>
      <c r="J1" s="104"/>
      <c r="K1" s="103"/>
      <c r="L1" s="978" t="s">
        <v>349</v>
      </c>
      <c r="M1" s="979"/>
      <c r="N1" s="979"/>
      <c r="O1" s="979"/>
      <c r="P1" s="979"/>
      <c r="Q1" s="979"/>
      <c r="R1" s="979"/>
      <c r="S1" s="979"/>
      <c r="T1" s="979"/>
      <c r="U1" s="979"/>
      <c r="V1" s="979"/>
      <c r="W1" s="979"/>
      <c r="X1" s="979"/>
      <c r="Y1" s="979"/>
      <c r="Z1" s="979"/>
    </row>
    <row r="2" spans="1:26" ht="13.5" customHeight="1">
      <c r="A2" s="1171" t="s">
        <v>350</v>
      </c>
      <c r="B2" s="1276"/>
      <c r="C2" s="1172" t="s">
        <v>351</v>
      </c>
      <c r="D2" s="1277"/>
      <c r="E2" s="1277"/>
      <c r="F2" s="1276"/>
      <c r="G2" s="1171" t="s">
        <v>352</v>
      </c>
      <c r="H2" s="1277"/>
      <c r="I2" s="1277"/>
      <c r="J2" s="1277"/>
      <c r="K2" s="1276"/>
      <c r="L2" s="980"/>
      <c r="M2" s="981"/>
      <c r="N2" s="981"/>
      <c r="O2" s="981"/>
      <c r="P2" s="981"/>
      <c r="Q2" s="981"/>
      <c r="R2" s="981"/>
      <c r="S2" s="981"/>
      <c r="T2" s="981"/>
      <c r="U2" s="981"/>
      <c r="V2" s="981"/>
      <c r="W2" s="981"/>
      <c r="X2" s="981"/>
      <c r="Y2" s="981"/>
      <c r="Z2" s="981"/>
    </row>
    <row r="3" spans="1:26" ht="13.5" customHeight="1">
      <c r="A3" s="105" t="s">
        <v>8</v>
      </c>
      <c r="B3" s="106" t="s">
        <v>9</v>
      </c>
      <c r="C3" s="107"/>
      <c r="D3" s="108" t="s">
        <v>10</v>
      </c>
      <c r="E3" s="108" t="s">
        <v>353</v>
      </c>
      <c r="F3" s="108" t="s">
        <v>354</v>
      </c>
      <c r="G3" s="108" t="s">
        <v>355</v>
      </c>
      <c r="H3" s="108" t="s">
        <v>356</v>
      </c>
      <c r="I3" s="108" t="s">
        <v>357</v>
      </c>
      <c r="J3" s="108" t="s">
        <v>358</v>
      </c>
      <c r="K3" s="108" t="s">
        <v>359</v>
      </c>
      <c r="L3" s="982"/>
      <c r="M3" s="983"/>
      <c r="N3" s="983"/>
      <c r="O3" s="983"/>
      <c r="P3" s="983"/>
      <c r="Q3" s="983"/>
      <c r="R3" s="983"/>
      <c r="S3" s="983"/>
      <c r="T3" s="983"/>
      <c r="U3" s="983"/>
      <c r="V3" s="983"/>
      <c r="W3" s="983"/>
      <c r="X3" s="983"/>
      <c r="Y3" s="983"/>
      <c r="Z3" s="983"/>
    </row>
    <row r="4" spans="1:26" ht="13.5" customHeight="1">
      <c r="A4" s="1173" t="s">
        <v>360</v>
      </c>
      <c r="B4" s="1173" t="s">
        <v>361</v>
      </c>
      <c r="C4" s="109"/>
      <c r="D4" s="110"/>
      <c r="E4" s="110"/>
      <c r="F4" s="110"/>
      <c r="G4" s="110"/>
      <c r="H4" s="111"/>
      <c r="I4" s="111"/>
      <c r="J4" s="110"/>
      <c r="K4" s="111"/>
      <c r="L4" s="1160" t="s">
        <v>362</v>
      </c>
      <c r="M4" s="984"/>
      <c r="N4" s="984"/>
      <c r="O4" s="984"/>
      <c r="P4" s="984"/>
      <c r="Q4" s="984"/>
      <c r="R4" s="984"/>
      <c r="S4" s="984"/>
      <c r="T4" s="984"/>
      <c r="U4" s="984"/>
      <c r="V4" s="984"/>
      <c r="W4" s="984"/>
      <c r="X4" s="984"/>
      <c r="Y4" s="984"/>
      <c r="Z4" s="984"/>
    </row>
    <row r="5" spans="1:26" ht="88.5" customHeight="1">
      <c r="A5" s="1278"/>
      <c r="B5" s="1278"/>
      <c r="C5" s="112" t="s">
        <v>363</v>
      </c>
      <c r="D5" s="113"/>
      <c r="E5" s="114" t="s">
        <v>167</v>
      </c>
      <c r="F5" s="114" t="s">
        <v>167</v>
      </c>
      <c r="G5" s="115" t="s">
        <v>167</v>
      </c>
      <c r="H5" s="116" t="s">
        <v>364</v>
      </c>
      <c r="I5" s="117" t="s">
        <v>365</v>
      </c>
      <c r="J5" s="118" t="s">
        <v>366</v>
      </c>
      <c r="K5" s="119" t="s">
        <v>367</v>
      </c>
      <c r="L5" s="1278"/>
      <c r="M5" s="985"/>
      <c r="N5" s="985"/>
      <c r="O5" s="985"/>
      <c r="P5" s="985"/>
      <c r="Q5" s="985"/>
      <c r="R5" s="985"/>
      <c r="S5" s="985"/>
      <c r="T5" s="985"/>
      <c r="U5" s="985"/>
      <c r="V5" s="985"/>
      <c r="W5" s="985"/>
      <c r="X5" s="985"/>
      <c r="Y5" s="985"/>
      <c r="Z5" s="985"/>
    </row>
    <row r="6" spans="1:26" ht="17.25" customHeight="1">
      <c r="A6" s="1278"/>
      <c r="B6" s="1278"/>
      <c r="C6" s="120" t="s">
        <v>368</v>
      </c>
      <c r="D6" s="121">
        <v>0.37</v>
      </c>
      <c r="E6" s="122"/>
      <c r="F6" s="122"/>
      <c r="G6" s="122"/>
      <c r="H6" s="123" t="s">
        <v>167</v>
      </c>
      <c r="I6" s="121">
        <v>-8.4999999999999964E-2</v>
      </c>
      <c r="J6" s="124">
        <v>2.5999999999999999E-2</v>
      </c>
      <c r="K6" s="125">
        <v>2.5999999999999999E-2</v>
      </c>
      <c r="L6" s="1278"/>
      <c r="M6" s="985"/>
      <c r="N6" s="985"/>
      <c r="O6" s="985"/>
      <c r="P6" s="985"/>
      <c r="Q6" s="985"/>
      <c r="R6" s="985"/>
      <c r="S6" s="985"/>
      <c r="T6" s="985"/>
      <c r="U6" s="985"/>
      <c r="V6" s="985"/>
      <c r="W6" s="985"/>
      <c r="X6" s="985"/>
      <c r="Y6" s="985"/>
      <c r="Z6" s="985"/>
    </row>
    <row r="7" spans="1:26" ht="15.75" customHeight="1">
      <c r="A7" s="1278"/>
      <c r="B7" s="1278"/>
      <c r="C7" s="120" t="s">
        <v>369</v>
      </c>
      <c r="D7" s="121">
        <v>0.6</v>
      </c>
      <c r="E7" s="122"/>
      <c r="F7" s="122"/>
      <c r="G7" s="122"/>
      <c r="H7" s="123" t="s">
        <v>167</v>
      </c>
      <c r="I7" s="121">
        <v>-3.1000000000000028E-2</v>
      </c>
      <c r="J7" s="124">
        <v>-8.1000000000000003E-2</v>
      </c>
      <c r="K7" s="125">
        <v>-8.1000000000000003E-2</v>
      </c>
      <c r="L7" s="1278"/>
      <c r="M7" s="985"/>
      <c r="N7" s="985"/>
      <c r="O7" s="985"/>
      <c r="P7" s="985"/>
      <c r="Q7" s="985"/>
      <c r="R7" s="985"/>
      <c r="S7" s="985"/>
      <c r="T7" s="985"/>
      <c r="U7" s="985"/>
      <c r="V7" s="985"/>
      <c r="W7" s="985"/>
      <c r="X7" s="985"/>
      <c r="Y7" s="985"/>
      <c r="Z7" s="985"/>
    </row>
    <row r="8" spans="1:26" ht="13.5" customHeight="1">
      <c r="A8" s="1278"/>
      <c r="B8" s="1278"/>
      <c r="C8" s="120" t="s">
        <v>370</v>
      </c>
      <c r="D8" s="126" t="s">
        <v>371</v>
      </c>
      <c r="E8" s="122"/>
      <c r="F8" s="122"/>
      <c r="G8" s="122"/>
      <c r="H8" s="123" t="s">
        <v>167</v>
      </c>
      <c r="I8" s="121" t="s">
        <v>372</v>
      </c>
      <c r="J8" s="127">
        <v>0.38700000000000001</v>
      </c>
      <c r="K8" s="128">
        <v>0.38700000000000001</v>
      </c>
      <c r="L8" s="1278"/>
      <c r="M8" s="985"/>
      <c r="N8" s="985"/>
      <c r="O8" s="985"/>
      <c r="P8" s="985"/>
      <c r="Q8" s="985"/>
      <c r="R8" s="985"/>
      <c r="S8" s="985"/>
      <c r="T8" s="985"/>
      <c r="U8" s="985"/>
      <c r="V8" s="985"/>
      <c r="W8" s="985"/>
      <c r="X8" s="985"/>
      <c r="Y8" s="985"/>
      <c r="Z8" s="985"/>
    </row>
    <row r="9" spans="1:26" ht="13.5" customHeight="1">
      <c r="A9" s="1278"/>
      <c r="B9" s="1278"/>
      <c r="C9" s="120" t="s">
        <v>373</v>
      </c>
      <c r="D9" s="126" t="s">
        <v>371</v>
      </c>
      <c r="E9" s="122"/>
      <c r="F9" s="122"/>
      <c r="G9" s="122"/>
      <c r="H9" s="123" t="s">
        <v>167</v>
      </c>
      <c r="I9" s="121" t="s">
        <v>374</v>
      </c>
      <c r="J9" s="127">
        <v>0.51600000000000001</v>
      </c>
      <c r="K9" s="128">
        <v>0.51600000000000001</v>
      </c>
      <c r="L9" s="1278"/>
      <c r="M9" s="985"/>
      <c r="N9" s="985"/>
      <c r="O9" s="985"/>
      <c r="P9" s="985"/>
      <c r="Q9" s="985"/>
      <c r="R9" s="985"/>
      <c r="S9" s="985"/>
      <c r="T9" s="985"/>
      <c r="U9" s="985"/>
      <c r="V9" s="985"/>
      <c r="W9" s="985"/>
      <c r="X9" s="985"/>
      <c r="Y9" s="985"/>
      <c r="Z9" s="985"/>
    </row>
    <row r="10" spans="1:26" ht="13.5" customHeight="1">
      <c r="A10" s="1278"/>
      <c r="B10" s="1278"/>
      <c r="C10" s="129" t="s">
        <v>375</v>
      </c>
      <c r="D10" s="130">
        <v>0.18</v>
      </c>
      <c r="E10" s="131"/>
      <c r="F10" s="131"/>
      <c r="G10" s="131"/>
      <c r="H10" s="123" t="s">
        <v>167</v>
      </c>
      <c r="I10" s="132" t="s">
        <v>167</v>
      </c>
      <c r="J10" s="133" t="s">
        <v>167</v>
      </c>
      <c r="K10" s="134">
        <v>-0.05</v>
      </c>
      <c r="L10" s="1278"/>
      <c r="M10" s="985"/>
      <c r="N10" s="985"/>
      <c r="O10" s="985"/>
      <c r="P10" s="985"/>
      <c r="Q10" s="985"/>
      <c r="R10" s="985"/>
      <c r="S10" s="985"/>
      <c r="T10" s="985"/>
      <c r="U10" s="985"/>
      <c r="V10" s="985"/>
      <c r="W10" s="985"/>
      <c r="X10" s="985"/>
      <c r="Y10" s="985"/>
      <c r="Z10" s="985"/>
    </row>
    <row r="11" spans="1:26" ht="13.5" customHeight="1">
      <c r="A11" s="1278"/>
      <c r="B11" s="1278"/>
      <c r="C11" s="129" t="s">
        <v>376</v>
      </c>
      <c r="D11" s="130">
        <v>0.36</v>
      </c>
      <c r="E11" s="131"/>
      <c r="F11" s="131"/>
      <c r="G11" s="131"/>
      <c r="H11" s="123" t="s">
        <v>167</v>
      </c>
      <c r="I11" s="132" t="s">
        <v>167</v>
      </c>
      <c r="J11" s="133" t="s">
        <v>167</v>
      </c>
      <c r="K11" s="134">
        <v>0.27</v>
      </c>
      <c r="L11" s="1278"/>
      <c r="M11" s="985"/>
      <c r="N11" s="985"/>
      <c r="O11" s="985"/>
      <c r="P11" s="985"/>
      <c r="Q11" s="985"/>
      <c r="R11" s="985"/>
      <c r="S11" s="985"/>
      <c r="T11" s="985"/>
      <c r="U11" s="985"/>
      <c r="V11" s="985"/>
      <c r="W11" s="985"/>
      <c r="X11" s="985"/>
      <c r="Y11" s="985"/>
      <c r="Z11" s="985"/>
    </row>
    <row r="12" spans="1:26" ht="13.5" customHeight="1">
      <c r="A12" s="1278"/>
      <c r="B12" s="1278"/>
      <c r="C12" s="129" t="s">
        <v>370</v>
      </c>
      <c r="D12" s="135">
        <v>0.22</v>
      </c>
      <c r="E12" s="131"/>
      <c r="F12" s="131"/>
      <c r="G12" s="131"/>
      <c r="H12" s="123" t="s">
        <v>167</v>
      </c>
      <c r="I12" s="132" t="s">
        <v>167</v>
      </c>
      <c r="J12" s="133" t="s">
        <v>167</v>
      </c>
      <c r="K12" s="134">
        <v>-0.01</v>
      </c>
      <c r="L12" s="1278"/>
      <c r="M12" s="985"/>
      <c r="N12" s="985"/>
      <c r="O12" s="985"/>
      <c r="P12" s="985"/>
      <c r="Q12" s="985"/>
      <c r="R12" s="985"/>
      <c r="S12" s="985"/>
      <c r="T12" s="985"/>
      <c r="U12" s="985"/>
      <c r="V12" s="985"/>
      <c r="W12" s="985"/>
      <c r="X12" s="985"/>
      <c r="Y12" s="985"/>
      <c r="Z12" s="985"/>
    </row>
    <row r="13" spans="1:26" ht="13.5" customHeight="1">
      <c r="A13" s="1278"/>
      <c r="B13" s="1278"/>
      <c r="C13" s="129" t="s">
        <v>373</v>
      </c>
      <c r="D13" s="135">
        <v>0.27</v>
      </c>
      <c r="E13" s="131"/>
      <c r="F13" s="131"/>
      <c r="G13" s="131"/>
      <c r="H13" s="123" t="s">
        <v>167</v>
      </c>
      <c r="I13" s="132" t="s">
        <v>167</v>
      </c>
      <c r="J13" s="133" t="s">
        <v>167</v>
      </c>
      <c r="K13" s="134">
        <v>0.19</v>
      </c>
      <c r="L13" s="1278"/>
      <c r="M13" s="985"/>
      <c r="N13" s="985"/>
      <c r="O13" s="985"/>
      <c r="P13" s="985"/>
      <c r="Q13" s="985"/>
      <c r="R13" s="985"/>
      <c r="S13" s="985"/>
      <c r="T13" s="985"/>
      <c r="U13" s="985"/>
      <c r="V13" s="985"/>
      <c r="W13" s="985"/>
      <c r="X13" s="985"/>
      <c r="Y13" s="985"/>
      <c r="Z13" s="985"/>
    </row>
    <row r="14" spans="1:26" ht="13.5" customHeight="1">
      <c r="A14" s="1278"/>
      <c r="B14" s="1278"/>
      <c r="C14" s="136" t="s">
        <v>377</v>
      </c>
      <c r="D14" s="135">
        <v>0.68</v>
      </c>
      <c r="E14" s="131"/>
      <c r="F14" s="131"/>
      <c r="G14" s="131"/>
      <c r="H14" s="123" t="s">
        <v>167</v>
      </c>
      <c r="I14" s="130">
        <v>-0.02</v>
      </c>
      <c r="J14" s="130">
        <v>-0.02</v>
      </c>
      <c r="K14" s="134">
        <v>-0.02</v>
      </c>
      <c r="L14" s="1278"/>
      <c r="M14" s="985"/>
      <c r="N14" s="985"/>
      <c r="O14" s="985"/>
      <c r="P14" s="985"/>
      <c r="Q14" s="985"/>
      <c r="R14" s="985"/>
      <c r="S14" s="985"/>
      <c r="T14" s="985"/>
      <c r="U14" s="985"/>
      <c r="V14" s="985"/>
      <c r="W14" s="985"/>
      <c r="X14" s="985"/>
      <c r="Y14" s="985"/>
      <c r="Z14" s="985"/>
    </row>
    <row r="15" spans="1:26" ht="111.75" customHeight="1">
      <c r="A15" s="1278"/>
      <c r="B15" s="1278"/>
      <c r="C15" s="112" t="s">
        <v>378</v>
      </c>
      <c r="D15" s="137"/>
      <c r="E15" s="138" t="s">
        <v>167</v>
      </c>
      <c r="F15" s="138" t="s">
        <v>167</v>
      </c>
      <c r="G15" s="139" t="s">
        <v>167</v>
      </c>
      <c r="H15" s="123" t="s">
        <v>167</v>
      </c>
      <c r="I15" s="123" t="s">
        <v>167</v>
      </c>
      <c r="J15" s="123" t="s">
        <v>167</v>
      </c>
      <c r="K15" s="140" t="s">
        <v>379</v>
      </c>
      <c r="L15" s="1278"/>
      <c r="M15" s="986"/>
      <c r="N15" s="986"/>
      <c r="O15" s="986"/>
      <c r="P15" s="986"/>
      <c r="Q15" s="986"/>
      <c r="R15" s="986"/>
      <c r="S15" s="986"/>
      <c r="T15" s="986"/>
      <c r="U15" s="986"/>
      <c r="V15" s="986"/>
      <c r="W15" s="986"/>
      <c r="X15" s="986"/>
      <c r="Y15" s="986"/>
      <c r="Z15" s="986"/>
    </row>
    <row r="16" spans="1:26" ht="89.1" customHeight="1">
      <c r="A16" s="1278"/>
      <c r="B16" s="1278"/>
      <c r="C16" s="112"/>
      <c r="D16" s="137"/>
      <c r="E16" s="138"/>
      <c r="F16" s="138"/>
      <c r="G16" s="139"/>
      <c r="H16" s="123"/>
      <c r="I16" s="123"/>
      <c r="J16" s="123"/>
      <c r="K16" s="140" t="s">
        <v>380</v>
      </c>
      <c r="L16" s="1278"/>
      <c r="M16" s="986"/>
      <c r="N16" s="986"/>
      <c r="O16" s="986"/>
      <c r="P16" s="986"/>
      <c r="Q16" s="986"/>
      <c r="R16" s="986"/>
      <c r="S16" s="986"/>
      <c r="T16" s="986"/>
      <c r="U16" s="986"/>
      <c r="V16" s="986"/>
      <c r="W16" s="986"/>
      <c r="X16" s="986"/>
      <c r="Y16" s="986"/>
      <c r="Z16" s="986"/>
    </row>
    <row r="17" spans="1:26" ht="6.95" customHeight="1">
      <c r="A17" s="1278"/>
      <c r="B17" s="1278"/>
      <c r="C17" s="141"/>
      <c r="D17" s="1162" t="s">
        <v>18</v>
      </c>
      <c r="E17" s="1277"/>
      <c r="F17" s="1277"/>
      <c r="G17" s="1277"/>
      <c r="H17" s="1277"/>
      <c r="I17" s="1277"/>
      <c r="J17" s="1277"/>
      <c r="K17" s="1276"/>
      <c r="L17" s="1278"/>
      <c r="M17" s="986"/>
      <c r="N17" s="986"/>
      <c r="O17" s="986"/>
      <c r="P17" s="986"/>
      <c r="Q17" s="986"/>
      <c r="R17" s="986"/>
      <c r="S17" s="986"/>
      <c r="T17" s="986"/>
      <c r="U17" s="986"/>
      <c r="V17" s="986"/>
      <c r="W17" s="986"/>
      <c r="X17" s="986"/>
      <c r="Y17" s="986"/>
      <c r="Z17" s="986"/>
    </row>
    <row r="18" spans="1:26" ht="37.5" customHeight="1">
      <c r="A18" s="1278"/>
      <c r="B18" s="1279"/>
      <c r="C18" s="141"/>
      <c r="D18" s="1164" t="s">
        <v>19</v>
      </c>
      <c r="E18" s="1277"/>
      <c r="F18" s="1277"/>
      <c r="G18" s="1277"/>
      <c r="H18" s="1277"/>
      <c r="I18" s="1277"/>
      <c r="J18" s="1277"/>
      <c r="K18" s="1276"/>
      <c r="L18" s="980"/>
      <c r="M18" s="986"/>
      <c r="N18" s="986"/>
      <c r="O18" s="986"/>
      <c r="P18" s="986"/>
      <c r="Q18" s="986"/>
      <c r="R18" s="986"/>
      <c r="S18" s="986"/>
      <c r="T18" s="986"/>
      <c r="U18" s="986"/>
      <c r="V18" s="986"/>
      <c r="W18" s="986"/>
      <c r="X18" s="986"/>
      <c r="Y18" s="986"/>
      <c r="Z18" s="986"/>
    </row>
    <row r="19" spans="1:26" ht="13.5" customHeight="1">
      <c r="A19" s="1278"/>
      <c r="B19" s="106" t="s">
        <v>20</v>
      </c>
      <c r="C19" s="107"/>
      <c r="D19" s="108" t="s">
        <v>10</v>
      </c>
      <c r="E19" s="108" t="s">
        <v>353</v>
      </c>
      <c r="F19" s="108" t="s">
        <v>354</v>
      </c>
      <c r="G19" s="108" t="s">
        <v>355</v>
      </c>
      <c r="H19" s="108" t="s">
        <v>356</v>
      </c>
      <c r="I19" s="108" t="s">
        <v>357</v>
      </c>
      <c r="J19" s="108" t="s">
        <v>358</v>
      </c>
      <c r="K19" s="108" t="s">
        <v>359</v>
      </c>
      <c r="L19" s="978" t="s">
        <v>349</v>
      </c>
      <c r="M19" s="983"/>
      <c r="N19" s="983"/>
      <c r="O19" s="983"/>
      <c r="P19" s="983"/>
      <c r="Q19" s="983"/>
      <c r="R19" s="983"/>
      <c r="S19" s="983"/>
      <c r="T19" s="983"/>
      <c r="U19" s="983"/>
      <c r="V19" s="983"/>
      <c r="W19" s="983"/>
      <c r="X19" s="983"/>
      <c r="Y19" s="983"/>
      <c r="Z19" s="983"/>
    </row>
    <row r="20" spans="1:26" ht="13.5" customHeight="1">
      <c r="A20" s="1278"/>
      <c r="B20" s="1173" t="s">
        <v>381</v>
      </c>
      <c r="C20" s="109"/>
      <c r="D20" s="110"/>
      <c r="E20" s="110"/>
      <c r="F20" s="110"/>
      <c r="G20" s="110"/>
      <c r="H20" s="111"/>
      <c r="I20" s="111"/>
      <c r="J20" s="110"/>
      <c r="K20" s="111"/>
      <c r="L20" s="987"/>
      <c r="M20" s="984"/>
      <c r="N20" s="984"/>
      <c r="O20" s="984"/>
      <c r="P20" s="984"/>
      <c r="Q20" s="984"/>
      <c r="R20" s="984"/>
      <c r="S20" s="984"/>
      <c r="T20" s="984"/>
      <c r="U20" s="984"/>
      <c r="V20" s="984"/>
      <c r="W20" s="984"/>
      <c r="X20" s="984"/>
      <c r="Y20" s="984"/>
      <c r="Z20" s="984"/>
    </row>
    <row r="21" spans="1:26" ht="105" customHeight="1">
      <c r="A21" s="1278"/>
      <c r="B21" s="1278"/>
      <c r="C21" s="112" t="s">
        <v>382</v>
      </c>
      <c r="D21" s="113"/>
      <c r="E21" s="114" t="s">
        <v>167</v>
      </c>
      <c r="F21" s="114" t="s">
        <v>167</v>
      </c>
      <c r="G21" s="115" t="s">
        <v>167</v>
      </c>
      <c r="H21" s="142" t="s">
        <v>383</v>
      </c>
      <c r="I21" s="116" t="s">
        <v>384</v>
      </c>
      <c r="J21" s="143" t="s">
        <v>385</v>
      </c>
      <c r="K21" s="119" t="s">
        <v>386</v>
      </c>
      <c r="L21" s="1160" t="s">
        <v>387</v>
      </c>
      <c r="M21" s="985"/>
      <c r="N21" s="985"/>
      <c r="O21" s="985"/>
      <c r="P21" s="985"/>
      <c r="Q21" s="985"/>
      <c r="R21" s="985"/>
      <c r="S21" s="985"/>
      <c r="T21" s="985"/>
      <c r="U21" s="985"/>
      <c r="V21" s="985"/>
      <c r="W21" s="985"/>
      <c r="X21" s="985"/>
      <c r="Y21" s="985"/>
      <c r="Z21" s="985"/>
    </row>
    <row r="22" spans="1:26" ht="13.5" customHeight="1">
      <c r="A22" s="1278"/>
      <c r="B22" s="1278"/>
      <c r="C22" s="120" t="s">
        <v>388</v>
      </c>
      <c r="D22" s="144">
        <v>0.23499999999999999</v>
      </c>
      <c r="E22" s="122"/>
      <c r="F22" s="122"/>
      <c r="G22" s="122"/>
      <c r="H22" s="123" t="s">
        <v>167</v>
      </c>
      <c r="I22" s="144">
        <v>0.215</v>
      </c>
      <c r="J22" s="125">
        <v>0.193</v>
      </c>
      <c r="K22" s="125">
        <v>0.193</v>
      </c>
      <c r="L22" s="1278"/>
      <c r="M22" s="985"/>
      <c r="N22" s="985"/>
      <c r="O22" s="985"/>
      <c r="P22" s="985"/>
      <c r="Q22" s="985"/>
      <c r="R22" s="985"/>
      <c r="S22" s="985"/>
      <c r="T22" s="985"/>
      <c r="U22" s="985"/>
      <c r="V22" s="985"/>
      <c r="W22" s="985"/>
      <c r="X22" s="985"/>
      <c r="Y22" s="985"/>
      <c r="Z22" s="985"/>
    </row>
    <row r="23" spans="1:26" ht="13.5" customHeight="1">
      <c r="A23" s="1278"/>
      <c r="B23" s="1278"/>
      <c r="C23" s="120" t="s">
        <v>389</v>
      </c>
      <c r="D23" s="144">
        <v>0.71499999999999997</v>
      </c>
      <c r="E23" s="122"/>
      <c r="F23" s="122"/>
      <c r="G23" s="122"/>
      <c r="H23" s="123" t="s">
        <v>167</v>
      </c>
      <c r="I23" s="144">
        <v>0.32800000000000001</v>
      </c>
      <c r="J23" s="125">
        <v>0.42099999999999999</v>
      </c>
      <c r="K23" s="125">
        <v>0.42099999999999999</v>
      </c>
      <c r="L23" s="1278"/>
      <c r="M23" s="985"/>
      <c r="N23" s="985"/>
      <c r="O23" s="985"/>
      <c r="P23" s="985"/>
      <c r="Q23" s="985"/>
      <c r="R23" s="985"/>
      <c r="S23" s="985"/>
      <c r="T23" s="985"/>
      <c r="U23" s="985"/>
      <c r="V23" s="985"/>
      <c r="W23" s="985"/>
      <c r="X23" s="985"/>
      <c r="Y23" s="985"/>
      <c r="Z23" s="985"/>
    </row>
    <row r="24" spans="1:26" ht="13.5" customHeight="1">
      <c r="A24" s="1278"/>
      <c r="B24" s="1278"/>
      <c r="C24" s="120" t="s">
        <v>390</v>
      </c>
      <c r="D24" s="145">
        <f>(9.6+8.86)/2</f>
        <v>9.23</v>
      </c>
      <c r="E24" s="122"/>
      <c r="F24" s="122"/>
      <c r="G24" s="122"/>
      <c r="H24" s="123" t="s">
        <v>167</v>
      </c>
      <c r="I24" s="146">
        <v>8.1</v>
      </c>
      <c r="J24" s="147">
        <v>7.75</v>
      </c>
      <c r="K24" s="147">
        <v>7.75</v>
      </c>
      <c r="L24" s="1278"/>
      <c r="M24" s="985"/>
      <c r="N24" s="985"/>
      <c r="O24" s="985"/>
      <c r="P24" s="985"/>
      <c r="Q24" s="985"/>
      <c r="R24" s="985"/>
      <c r="S24" s="985"/>
      <c r="T24" s="985"/>
      <c r="U24" s="985"/>
      <c r="V24" s="985"/>
      <c r="W24" s="985"/>
      <c r="X24" s="985"/>
      <c r="Y24" s="985"/>
      <c r="Z24" s="985"/>
    </row>
    <row r="25" spans="1:26" ht="13.5" customHeight="1">
      <c r="A25" s="1278"/>
      <c r="B25" s="1278"/>
      <c r="C25" s="120" t="s">
        <v>391</v>
      </c>
      <c r="D25" s="145">
        <v>8.9</v>
      </c>
      <c r="E25" s="122"/>
      <c r="F25" s="122"/>
      <c r="G25" s="122"/>
      <c r="H25" s="123" t="s">
        <v>167</v>
      </c>
      <c r="I25" s="146">
        <v>7</v>
      </c>
      <c r="J25" s="147">
        <v>7.99</v>
      </c>
      <c r="K25" s="147">
        <v>7.99</v>
      </c>
      <c r="L25" s="1278"/>
      <c r="M25" s="985"/>
      <c r="N25" s="985"/>
      <c r="O25" s="985"/>
      <c r="P25" s="985"/>
      <c r="Q25" s="985"/>
      <c r="R25" s="985"/>
      <c r="S25" s="985"/>
      <c r="T25" s="985"/>
      <c r="U25" s="985"/>
      <c r="V25" s="985"/>
      <c r="W25" s="985"/>
      <c r="X25" s="985"/>
      <c r="Y25" s="985"/>
      <c r="Z25" s="985"/>
    </row>
    <row r="26" spans="1:26" ht="13.5" customHeight="1">
      <c r="A26" s="1278"/>
      <c r="B26" s="1278"/>
      <c r="C26" s="120" t="s">
        <v>392</v>
      </c>
      <c r="D26" s="145" t="s">
        <v>371</v>
      </c>
      <c r="E26" s="122"/>
      <c r="F26" s="122"/>
      <c r="G26" s="122"/>
      <c r="H26" s="123" t="s">
        <v>167</v>
      </c>
      <c r="I26" s="144">
        <v>0.23100000000000001</v>
      </c>
      <c r="J26" s="125">
        <v>0.215</v>
      </c>
      <c r="K26" s="125">
        <v>0.215</v>
      </c>
      <c r="L26" s="1278"/>
      <c r="M26" s="985"/>
      <c r="N26" s="985"/>
      <c r="O26" s="985"/>
      <c r="P26" s="985"/>
      <c r="Q26" s="985"/>
      <c r="R26" s="985"/>
      <c r="S26" s="985"/>
      <c r="T26" s="985"/>
      <c r="U26" s="985"/>
      <c r="V26" s="985"/>
      <c r="W26" s="985"/>
      <c r="X26" s="985"/>
      <c r="Y26" s="985"/>
      <c r="Z26" s="985"/>
    </row>
    <row r="27" spans="1:26" ht="13.5" customHeight="1">
      <c r="A27" s="1278"/>
      <c r="B27" s="1278"/>
      <c r="C27" s="120" t="s">
        <v>393</v>
      </c>
      <c r="D27" s="145" t="s">
        <v>371</v>
      </c>
      <c r="E27" s="122"/>
      <c r="F27" s="122"/>
      <c r="G27" s="122"/>
      <c r="H27" s="123" t="s">
        <v>167</v>
      </c>
      <c r="I27" s="144">
        <v>0.25600000000000001</v>
      </c>
      <c r="J27" s="125">
        <v>0.34499999999999997</v>
      </c>
      <c r="K27" s="125">
        <v>0.34499999999999997</v>
      </c>
      <c r="L27" s="1278"/>
      <c r="M27" s="985"/>
      <c r="N27" s="985"/>
      <c r="O27" s="985"/>
      <c r="P27" s="985"/>
      <c r="Q27" s="985"/>
      <c r="R27" s="985"/>
      <c r="S27" s="985"/>
      <c r="T27" s="985"/>
      <c r="U27" s="985"/>
      <c r="V27" s="985"/>
      <c r="W27" s="985"/>
      <c r="X27" s="985"/>
      <c r="Y27" s="985"/>
      <c r="Z27" s="985"/>
    </row>
    <row r="28" spans="1:26" ht="13.5" customHeight="1">
      <c r="A28" s="1278"/>
      <c r="B28" s="1278"/>
      <c r="C28" s="120" t="s">
        <v>394</v>
      </c>
      <c r="D28" s="145" t="s">
        <v>371</v>
      </c>
      <c r="E28" s="122"/>
      <c r="F28" s="122"/>
      <c r="G28" s="122"/>
      <c r="H28" s="123" t="s">
        <v>167</v>
      </c>
      <c r="I28" s="146">
        <v>8.1999999999999993</v>
      </c>
      <c r="J28" s="147">
        <v>7.9</v>
      </c>
      <c r="K28" s="147">
        <v>7.9</v>
      </c>
      <c r="L28" s="1278"/>
      <c r="M28" s="985"/>
      <c r="N28" s="985"/>
      <c r="O28" s="985"/>
      <c r="P28" s="985"/>
      <c r="Q28" s="985"/>
      <c r="R28" s="985"/>
      <c r="S28" s="985"/>
      <c r="T28" s="985"/>
      <c r="U28" s="985"/>
      <c r="V28" s="985"/>
      <c r="W28" s="985"/>
      <c r="X28" s="985"/>
      <c r="Y28" s="985"/>
      <c r="Z28" s="985"/>
    </row>
    <row r="29" spans="1:26" ht="13.5" customHeight="1">
      <c r="A29" s="1278"/>
      <c r="B29" s="1278"/>
      <c r="C29" s="120" t="s">
        <v>395</v>
      </c>
      <c r="D29" s="145" t="s">
        <v>371</v>
      </c>
      <c r="E29" s="148"/>
      <c r="F29" s="148"/>
      <c r="G29" s="148"/>
      <c r="H29" s="123" t="s">
        <v>167</v>
      </c>
      <c r="I29" s="146">
        <v>7.3</v>
      </c>
      <c r="J29" s="147">
        <v>6.7</v>
      </c>
      <c r="K29" s="147">
        <v>6.7</v>
      </c>
      <c r="L29" s="1278"/>
      <c r="M29" s="985"/>
      <c r="N29" s="985"/>
      <c r="O29" s="985"/>
      <c r="P29" s="985"/>
      <c r="Q29" s="985"/>
      <c r="R29" s="985"/>
      <c r="S29" s="985"/>
      <c r="T29" s="985"/>
      <c r="U29" s="985"/>
      <c r="V29" s="985"/>
      <c r="W29" s="985"/>
      <c r="X29" s="985"/>
      <c r="Y29" s="985"/>
      <c r="Z29" s="985"/>
    </row>
    <row r="30" spans="1:26" ht="13.5" customHeight="1">
      <c r="A30" s="1278"/>
      <c r="B30" s="1278"/>
      <c r="C30" s="129" t="s">
        <v>396</v>
      </c>
      <c r="D30" s="130">
        <v>0.08</v>
      </c>
      <c r="E30" s="131"/>
      <c r="F30" s="131"/>
      <c r="G30" s="131"/>
      <c r="H30" s="123" t="s">
        <v>167</v>
      </c>
      <c r="I30" s="149" t="s">
        <v>167</v>
      </c>
      <c r="J30" s="150" t="s">
        <v>167</v>
      </c>
      <c r="K30" s="134">
        <v>0.1</v>
      </c>
      <c r="L30" s="1278"/>
      <c r="M30" s="985"/>
      <c r="N30" s="985"/>
      <c r="O30" s="985"/>
      <c r="P30" s="985"/>
      <c r="Q30" s="985"/>
      <c r="R30" s="985"/>
      <c r="S30" s="985"/>
      <c r="T30" s="985"/>
      <c r="U30" s="985"/>
      <c r="V30" s="985"/>
      <c r="W30" s="985"/>
      <c r="X30" s="985"/>
      <c r="Y30" s="985"/>
      <c r="Z30" s="985"/>
    </row>
    <row r="31" spans="1:26" ht="13.5" customHeight="1">
      <c r="A31" s="1278"/>
      <c r="B31" s="1278"/>
      <c r="C31" s="129" t="s">
        <v>397</v>
      </c>
      <c r="D31" s="130">
        <v>0.17</v>
      </c>
      <c r="E31" s="131"/>
      <c r="F31" s="131"/>
      <c r="G31" s="131"/>
      <c r="H31" s="123" t="s">
        <v>167</v>
      </c>
      <c r="I31" s="149" t="s">
        <v>167</v>
      </c>
      <c r="J31" s="150" t="s">
        <v>167</v>
      </c>
      <c r="K31" s="134">
        <v>0.15</v>
      </c>
      <c r="L31" s="1278"/>
      <c r="M31" s="985"/>
      <c r="N31" s="985"/>
      <c r="O31" s="985"/>
      <c r="P31" s="985"/>
      <c r="Q31" s="985"/>
      <c r="R31" s="985"/>
      <c r="S31" s="985"/>
      <c r="T31" s="985"/>
      <c r="U31" s="985"/>
      <c r="V31" s="985"/>
      <c r="W31" s="985"/>
      <c r="X31" s="985"/>
      <c r="Y31" s="985"/>
      <c r="Z31" s="985"/>
    </row>
    <row r="32" spans="1:26" ht="13.5" customHeight="1">
      <c r="A32" s="1278"/>
      <c r="B32" s="1278"/>
      <c r="C32" s="129" t="s">
        <v>398</v>
      </c>
      <c r="D32" s="151">
        <v>6</v>
      </c>
      <c r="E32" s="131"/>
      <c r="F32" s="131"/>
      <c r="G32" s="131"/>
      <c r="H32" s="123" t="s">
        <v>167</v>
      </c>
      <c r="I32" s="149" t="s">
        <v>167</v>
      </c>
      <c r="J32" s="150" t="s">
        <v>167</v>
      </c>
      <c r="K32" s="152">
        <v>6.42</v>
      </c>
      <c r="L32" s="1278"/>
      <c r="M32" s="985"/>
      <c r="N32" s="985"/>
      <c r="O32" s="985"/>
      <c r="P32" s="985"/>
      <c r="Q32" s="985"/>
      <c r="R32" s="985"/>
      <c r="S32" s="985"/>
      <c r="T32" s="985"/>
      <c r="U32" s="985"/>
      <c r="V32" s="985"/>
      <c r="W32" s="985"/>
      <c r="X32" s="985"/>
      <c r="Y32" s="985"/>
      <c r="Z32" s="985"/>
    </row>
    <row r="33" spans="1:26" ht="13.5" customHeight="1">
      <c r="A33" s="1278"/>
      <c r="B33" s="1278"/>
      <c r="C33" s="129" t="s">
        <v>399</v>
      </c>
      <c r="D33" s="151">
        <v>6</v>
      </c>
      <c r="E33" s="131"/>
      <c r="F33" s="131"/>
      <c r="G33" s="131"/>
      <c r="H33" s="123" t="s">
        <v>167</v>
      </c>
      <c r="I33" s="149" t="s">
        <v>167</v>
      </c>
      <c r="J33" s="150" t="s">
        <v>167</v>
      </c>
      <c r="K33" s="152">
        <v>7</v>
      </c>
      <c r="L33" s="1278"/>
      <c r="M33" s="985"/>
      <c r="N33" s="985"/>
      <c r="O33" s="985"/>
      <c r="P33" s="985"/>
      <c r="Q33" s="985"/>
      <c r="R33" s="985"/>
      <c r="S33" s="985"/>
      <c r="T33" s="985"/>
      <c r="U33" s="985"/>
      <c r="V33" s="985"/>
      <c r="W33" s="985"/>
      <c r="X33" s="985"/>
      <c r="Y33" s="985"/>
      <c r="Z33" s="985"/>
    </row>
    <row r="34" spans="1:26" ht="13.5" customHeight="1">
      <c r="A34" s="1278"/>
      <c r="B34" s="1278"/>
      <c r="C34" s="129" t="s">
        <v>392</v>
      </c>
      <c r="D34" s="135">
        <v>0.09</v>
      </c>
      <c r="E34" s="131"/>
      <c r="F34" s="131"/>
      <c r="G34" s="131"/>
      <c r="H34" s="123" t="s">
        <v>167</v>
      </c>
      <c r="I34" s="149" t="s">
        <v>167</v>
      </c>
      <c r="J34" s="150" t="s">
        <v>167</v>
      </c>
      <c r="K34" s="134">
        <v>0.1</v>
      </c>
      <c r="L34" s="1278"/>
      <c r="M34" s="985"/>
      <c r="N34" s="985"/>
      <c r="O34" s="985"/>
      <c r="P34" s="985"/>
      <c r="Q34" s="985"/>
      <c r="R34" s="985"/>
      <c r="S34" s="985"/>
      <c r="T34" s="985"/>
      <c r="U34" s="985"/>
      <c r="V34" s="985"/>
      <c r="W34" s="985"/>
      <c r="X34" s="985"/>
      <c r="Y34" s="985"/>
      <c r="Z34" s="985"/>
    </row>
    <row r="35" spans="1:26" ht="13.5" customHeight="1">
      <c r="A35" s="1278"/>
      <c r="B35" s="1278"/>
      <c r="C35" s="129" t="s">
        <v>393</v>
      </c>
      <c r="D35" s="135">
        <v>0.03</v>
      </c>
      <c r="E35" s="131"/>
      <c r="F35" s="131"/>
      <c r="G35" s="131"/>
      <c r="H35" s="123" t="s">
        <v>167</v>
      </c>
      <c r="I35" s="149" t="s">
        <v>167</v>
      </c>
      <c r="J35" s="150" t="s">
        <v>167</v>
      </c>
      <c r="K35" s="134">
        <v>0.03</v>
      </c>
      <c r="L35" s="1278"/>
      <c r="M35" s="985"/>
      <c r="N35" s="985"/>
      <c r="O35" s="985"/>
      <c r="P35" s="985"/>
      <c r="Q35" s="985"/>
      <c r="R35" s="985"/>
      <c r="S35" s="985"/>
      <c r="T35" s="985"/>
      <c r="U35" s="985"/>
      <c r="V35" s="985"/>
      <c r="W35" s="985"/>
      <c r="X35" s="985"/>
      <c r="Y35" s="985"/>
      <c r="Z35" s="985"/>
    </row>
    <row r="36" spans="1:26" ht="13.5" customHeight="1">
      <c r="A36" s="1278"/>
      <c r="B36" s="1278"/>
      <c r="C36" s="129" t="s">
        <v>394</v>
      </c>
      <c r="D36" s="151">
        <v>6.83</v>
      </c>
      <c r="E36" s="131"/>
      <c r="F36" s="131"/>
      <c r="G36" s="131"/>
      <c r="H36" s="123" t="s">
        <v>167</v>
      </c>
      <c r="I36" s="149" t="s">
        <v>167</v>
      </c>
      <c r="J36" s="150" t="s">
        <v>167</v>
      </c>
      <c r="K36" s="152">
        <v>8</v>
      </c>
      <c r="L36" s="1278"/>
      <c r="M36" s="985"/>
      <c r="N36" s="985"/>
      <c r="O36" s="985"/>
      <c r="P36" s="985"/>
      <c r="Q36" s="985"/>
      <c r="R36" s="985"/>
      <c r="S36" s="985"/>
      <c r="T36" s="985"/>
      <c r="U36" s="985"/>
      <c r="V36" s="985"/>
      <c r="W36" s="985"/>
      <c r="X36" s="985"/>
      <c r="Y36" s="985"/>
      <c r="Z36" s="985"/>
    </row>
    <row r="37" spans="1:26" ht="13.5" customHeight="1">
      <c r="A37" s="1278"/>
      <c r="B37" s="1278"/>
      <c r="C37" s="129" t="s">
        <v>395</v>
      </c>
      <c r="D37" s="151">
        <v>6.25</v>
      </c>
      <c r="E37" s="131"/>
      <c r="F37" s="131"/>
      <c r="G37" s="131"/>
      <c r="H37" s="123" t="s">
        <v>167</v>
      </c>
      <c r="I37" s="149" t="s">
        <v>167</v>
      </c>
      <c r="J37" s="150" t="s">
        <v>167</v>
      </c>
      <c r="K37" s="152">
        <v>7</v>
      </c>
      <c r="L37" s="1278"/>
      <c r="M37" s="985"/>
      <c r="N37" s="985"/>
      <c r="O37" s="985"/>
      <c r="P37" s="985"/>
      <c r="Q37" s="985"/>
      <c r="R37" s="985"/>
      <c r="S37" s="985"/>
      <c r="T37" s="985"/>
      <c r="U37" s="985"/>
      <c r="V37" s="985"/>
      <c r="W37" s="985"/>
      <c r="X37" s="985"/>
      <c r="Y37" s="985"/>
      <c r="Z37" s="985"/>
    </row>
    <row r="38" spans="1:26" ht="13.5" customHeight="1">
      <c r="A38" s="1278"/>
      <c r="B38" s="1278"/>
      <c r="C38" s="129" t="s">
        <v>400</v>
      </c>
      <c r="D38" s="151">
        <v>0.21299999999999999</v>
      </c>
      <c r="E38" s="131"/>
      <c r="F38" s="131"/>
      <c r="G38" s="131"/>
      <c r="H38" s="153">
        <v>0.24199999999999999</v>
      </c>
      <c r="I38" s="153">
        <v>0.24199999999999999</v>
      </c>
      <c r="J38" s="153">
        <v>0.24199999999999999</v>
      </c>
      <c r="K38" s="153">
        <v>0.24199999999999999</v>
      </c>
      <c r="L38" s="1278"/>
      <c r="M38" s="985"/>
      <c r="N38" s="985"/>
      <c r="O38" s="985"/>
      <c r="P38" s="985"/>
      <c r="Q38" s="985"/>
      <c r="R38" s="985"/>
      <c r="S38" s="985"/>
      <c r="T38" s="985"/>
      <c r="U38" s="985"/>
      <c r="V38" s="985"/>
      <c r="W38" s="985"/>
      <c r="X38" s="985"/>
      <c r="Y38" s="985"/>
      <c r="Z38" s="985"/>
    </row>
    <row r="39" spans="1:26" ht="102" customHeight="1">
      <c r="A39" s="1278"/>
      <c r="B39" s="1278"/>
      <c r="C39" s="112" t="s">
        <v>378</v>
      </c>
      <c r="D39" s="137"/>
      <c r="E39" s="138" t="s">
        <v>167</v>
      </c>
      <c r="F39" s="138" t="s">
        <v>167</v>
      </c>
      <c r="G39" s="139" t="s">
        <v>167</v>
      </c>
      <c r="H39" s="139" t="s">
        <v>167</v>
      </c>
      <c r="I39" s="139" t="s">
        <v>167</v>
      </c>
      <c r="J39" s="139" t="s">
        <v>167</v>
      </c>
      <c r="K39" s="988" t="s">
        <v>401</v>
      </c>
      <c r="L39" s="1278"/>
      <c r="M39" s="986"/>
      <c r="N39" s="986"/>
      <c r="O39" s="986"/>
      <c r="P39" s="986"/>
      <c r="Q39" s="986"/>
      <c r="R39" s="986"/>
      <c r="S39" s="986"/>
      <c r="T39" s="986"/>
      <c r="U39" s="986"/>
      <c r="V39" s="986"/>
      <c r="W39" s="986"/>
      <c r="X39" s="986"/>
      <c r="Y39" s="986"/>
      <c r="Z39" s="986"/>
    </row>
    <row r="40" spans="1:26" ht="263.45">
      <c r="A40" s="1278"/>
      <c r="B40" s="1278"/>
      <c r="C40" s="112"/>
      <c r="D40" s="137"/>
      <c r="E40" s="138"/>
      <c r="F40" s="138"/>
      <c r="G40" s="139"/>
      <c r="H40" s="139"/>
      <c r="I40" s="139"/>
      <c r="J40" s="139"/>
      <c r="K40" s="988" t="s">
        <v>402</v>
      </c>
      <c r="L40" s="1278"/>
      <c r="M40" s="986"/>
      <c r="N40" s="986"/>
      <c r="O40" s="986"/>
      <c r="P40" s="986"/>
      <c r="Q40" s="986"/>
      <c r="R40" s="986"/>
      <c r="S40" s="986"/>
      <c r="T40" s="986"/>
      <c r="U40" s="986"/>
      <c r="V40" s="986"/>
      <c r="W40" s="986"/>
      <c r="X40" s="986"/>
      <c r="Y40" s="986"/>
      <c r="Z40" s="986"/>
    </row>
    <row r="41" spans="1:26" ht="13.5" customHeight="1">
      <c r="A41" s="1278"/>
      <c r="B41" s="1278"/>
      <c r="C41" s="141"/>
      <c r="D41" s="1162" t="s">
        <v>18</v>
      </c>
      <c r="E41" s="1277"/>
      <c r="F41" s="1277"/>
      <c r="G41" s="1277"/>
      <c r="H41" s="1277"/>
      <c r="I41" s="1277"/>
      <c r="J41" s="1277"/>
      <c r="K41" s="1276"/>
      <c r="L41" s="1278"/>
      <c r="M41" s="986"/>
      <c r="N41" s="986"/>
      <c r="O41" s="986"/>
      <c r="P41" s="986"/>
      <c r="Q41" s="986"/>
      <c r="R41" s="986"/>
      <c r="S41" s="986"/>
      <c r="T41" s="986"/>
      <c r="U41" s="986"/>
      <c r="V41" s="986"/>
      <c r="W41" s="986"/>
      <c r="X41" s="986"/>
      <c r="Y41" s="986"/>
      <c r="Z41" s="986"/>
    </row>
    <row r="42" spans="1:26" ht="24.75" customHeight="1">
      <c r="A42" s="1278"/>
      <c r="B42" s="1279"/>
      <c r="C42" s="141"/>
      <c r="D42" s="1164" t="s">
        <v>19</v>
      </c>
      <c r="E42" s="1277"/>
      <c r="F42" s="1277"/>
      <c r="G42" s="1277"/>
      <c r="H42" s="1277"/>
      <c r="I42" s="1277"/>
      <c r="J42" s="1277"/>
      <c r="K42" s="1276"/>
      <c r="L42" s="980"/>
      <c r="M42" s="986"/>
      <c r="N42" s="986"/>
      <c r="O42" s="986"/>
      <c r="P42" s="986"/>
      <c r="Q42" s="986"/>
      <c r="R42" s="986"/>
      <c r="S42" s="986"/>
      <c r="T42" s="986"/>
      <c r="U42" s="986"/>
      <c r="V42" s="986"/>
      <c r="W42" s="986"/>
      <c r="X42" s="986"/>
      <c r="Y42" s="986"/>
      <c r="Z42" s="986"/>
    </row>
    <row r="43" spans="1:26" ht="13.5" customHeight="1">
      <c r="A43" s="1278"/>
      <c r="B43" s="106" t="s">
        <v>403</v>
      </c>
      <c r="C43" s="107"/>
      <c r="D43" s="108" t="s">
        <v>10</v>
      </c>
      <c r="E43" s="108" t="s">
        <v>353</v>
      </c>
      <c r="F43" s="108" t="s">
        <v>354</v>
      </c>
      <c r="G43" s="108" t="s">
        <v>355</v>
      </c>
      <c r="H43" s="108" t="s">
        <v>356</v>
      </c>
      <c r="I43" s="108" t="s">
        <v>357</v>
      </c>
      <c r="J43" s="108" t="s">
        <v>358</v>
      </c>
      <c r="K43" s="108" t="s">
        <v>359</v>
      </c>
      <c r="L43" s="978" t="s">
        <v>349</v>
      </c>
      <c r="M43" s="983"/>
      <c r="N43" s="983"/>
      <c r="O43" s="983"/>
      <c r="P43" s="983"/>
      <c r="Q43" s="983"/>
      <c r="R43" s="983"/>
      <c r="S43" s="983"/>
      <c r="T43" s="983"/>
      <c r="U43" s="983"/>
      <c r="V43" s="983"/>
      <c r="W43" s="983"/>
      <c r="X43" s="983"/>
      <c r="Y43" s="983"/>
      <c r="Z43" s="983"/>
    </row>
    <row r="44" spans="1:26" ht="70.5" customHeight="1">
      <c r="A44" s="1278"/>
      <c r="B44" s="1173" t="s">
        <v>404</v>
      </c>
      <c r="C44" s="109"/>
      <c r="D44" s="110"/>
      <c r="E44" s="110"/>
      <c r="F44" s="110"/>
      <c r="G44" s="110"/>
      <c r="H44" s="111"/>
      <c r="I44" s="111"/>
      <c r="J44" s="110"/>
      <c r="K44" s="154"/>
      <c r="L44" s="1160" t="s">
        <v>405</v>
      </c>
      <c r="M44" s="984"/>
      <c r="N44" s="984"/>
      <c r="O44" s="984"/>
      <c r="P44" s="984"/>
      <c r="Q44" s="984"/>
      <c r="R44" s="984"/>
      <c r="S44" s="984"/>
      <c r="T44" s="984"/>
      <c r="U44" s="984"/>
      <c r="V44" s="984"/>
      <c r="W44" s="984"/>
      <c r="X44" s="984"/>
      <c r="Y44" s="984"/>
      <c r="Z44" s="984"/>
    </row>
    <row r="45" spans="1:26" ht="67.5" customHeight="1">
      <c r="A45" s="1278"/>
      <c r="B45" s="1278"/>
      <c r="C45" s="112" t="s">
        <v>363</v>
      </c>
      <c r="D45" s="137"/>
      <c r="E45" s="138" t="s">
        <v>167</v>
      </c>
      <c r="F45" s="138" t="s">
        <v>167</v>
      </c>
      <c r="G45" s="155" t="s">
        <v>167</v>
      </c>
      <c r="H45" s="156">
        <v>0.56999999999999995</v>
      </c>
      <c r="I45" s="157">
        <v>0.56999999999999995</v>
      </c>
      <c r="J45" s="118" t="s">
        <v>406</v>
      </c>
      <c r="K45" s="118" t="s">
        <v>407</v>
      </c>
      <c r="L45" s="1278"/>
      <c r="M45" s="986"/>
      <c r="N45" s="986"/>
      <c r="O45" s="986"/>
      <c r="P45" s="986"/>
      <c r="Q45" s="986"/>
      <c r="R45" s="986"/>
      <c r="S45" s="986"/>
      <c r="T45" s="986"/>
      <c r="U45" s="986"/>
      <c r="V45" s="986"/>
      <c r="W45" s="986"/>
      <c r="X45" s="986"/>
      <c r="Y45" s="986"/>
      <c r="Z45" s="986"/>
    </row>
    <row r="46" spans="1:26" ht="13.5" customHeight="1">
      <c r="A46" s="1278"/>
      <c r="B46" s="1278"/>
      <c r="C46" s="158" t="s">
        <v>408</v>
      </c>
      <c r="D46" s="159" t="s">
        <v>167</v>
      </c>
      <c r="E46" s="159"/>
      <c r="F46" s="159"/>
      <c r="G46" s="159"/>
      <c r="H46" s="160" t="s">
        <v>167</v>
      </c>
      <c r="I46" s="160">
        <v>0.56999999999999995</v>
      </c>
      <c r="J46" s="127">
        <v>0.629</v>
      </c>
      <c r="K46" s="161" t="s">
        <v>409</v>
      </c>
      <c r="L46" s="1278"/>
      <c r="M46" s="986"/>
      <c r="N46" s="986"/>
      <c r="O46" s="986"/>
      <c r="P46" s="986"/>
      <c r="Q46" s="986"/>
      <c r="R46" s="986"/>
      <c r="S46" s="986"/>
      <c r="T46" s="986"/>
      <c r="U46" s="986"/>
      <c r="V46" s="986"/>
      <c r="W46" s="986"/>
      <c r="X46" s="986"/>
      <c r="Y46" s="986"/>
      <c r="Z46" s="986"/>
    </row>
    <row r="47" spans="1:26" ht="13.5" customHeight="1">
      <c r="A47" s="1278"/>
      <c r="B47" s="1278"/>
      <c r="C47" s="158" t="s">
        <v>410</v>
      </c>
      <c r="D47" s="159" t="s">
        <v>167</v>
      </c>
      <c r="E47" s="159"/>
      <c r="F47" s="159"/>
      <c r="G47" s="159"/>
      <c r="H47" s="160" t="s">
        <v>167</v>
      </c>
      <c r="I47" s="160">
        <v>0.6</v>
      </c>
      <c r="J47" s="127">
        <v>0.73699999999999999</v>
      </c>
      <c r="K47" s="161" t="s">
        <v>411</v>
      </c>
      <c r="L47" s="1278"/>
      <c r="M47" s="986"/>
      <c r="N47" s="986"/>
      <c r="O47" s="986"/>
      <c r="P47" s="986"/>
      <c r="Q47" s="986"/>
      <c r="R47" s="986"/>
      <c r="S47" s="986"/>
      <c r="T47" s="986"/>
      <c r="U47" s="986"/>
      <c r="V47" s="986"/>
      <c r="W47" s="986"/>
      <c r="X47" s="986"/>
      <c r="Y47" s="986"/>
      <c r="Z47" s="986"/>
    </row>
    <row r="48" spans="1:26" ht="13.5" customHeight="1">
      <c r="A48" s="1278"/>
      <c r="B48" s="1278"/>
      <c r="C48" s="158" t="s">
        <v>412</v>
      </c>
      <c r="D48" s="159" t="s">
        <v>167</v>
      </c>
      <c r="E48" s="159"/>
      <c r="F48" s="159"/>
      <c r="G48" s="159"/>
      <c r="H48" s="160" t="s">
        <v>167</v>
      </c>
      <c r="I48" s="160">
        <v>0.03</v>
      </c>
      <c r="J48" s="127">
        <v>0.06</v>
      </c>
      <c r="K48" s="161" t="s">
        <v>413</v>
      </c>
      <c r="L48" s="1278"/>
      <c r="M48" s="986"/>
      <c r="N48" s="986"/>
      <c r="O48" s="986"/>
      <c r="P48" s="986"/>
      <c r="Q48" s="986"/>
      <c r="R48" s="986"/>
      <c r="S48" s="986"/>
      <c r="T48" s="986"/>
      <c r="U48" s="986"/>
      <c r="V48" s="986"/>
      <c r="W48" s="986"/>
      <c r="X48" s="986"/>
      <c r="Y48" s="986"/>
      <c r="Z48" s="986"/>
    </row>
    <row r="49" spans="1:26" ht="13.5" customHeight="1">
      <c r="A49" s="1278"/>
      <c r="B49" s="1278"/>
      <c r="C49" s="158" t="s">
        <v>414</v>
      </c>
      <c r="D49" s="159" t="s">
        <v>167</v>
      </c>
      <c r="E49" s="159"/>
      <c r="F49" s="159"/>
      <c r="G49" s="159"/>
      <c r="H49" s="160" t="s">
        <v>167</v>
      </c>
      <c r="I49" s="160">
        <v>0.59</v>
      </c>
      <c r="J49" s="127">
        <v>0.58069999999999999</v>
      </c>
      <c r="K49" s="161" t="s">
        <v>415</v>
      </c>
      <c r="L49" s="1278"/>
      <c r="M49" s="986"/>
      <c r="N49" s="986"/>
      <c r="O49" s="986"/>
      <c r="P49" s="986"/>
      <c r="Q49" s="986"/>
      <c r="R49" s="986"/>
      <c r="S49" s="986"/>
      <c r="T49" s="986"/>
      <c r="U49" s="986"/>
      <c r="V49" s="986"/>
      <c r="W49" s="986"/>
      <c r="X49" s="986"/>
      <c r="Y49" s="986"/>
      <c r="Z49" s="986"/>
    </row>
    <row r="50" spans="1:26" ht="13.5" customHeight="1">
      <c r="A50" s="1278"/>
      <c r="B50" s="1278"/>
      <c r="C50" s="158" t="s">
        <v>416</v>
      </c>
      <c r="D50" s="159" t="s">
        <v>167</v>
      </c>
      <c r="E50" s="159"/>
      <c r="F50" s="159"/>
      <c r="G50" s="159"/>
      <c r="H50" s="160" t="s">
        <v>167</v>
      </c>
      <c r="I50" s="160">
        <v>0.41</v>
      </c>
      <c r="J50" s="127">
        <v>0.42</v>
      </c>
      <c r="K50" s="161" t="s">
        <v>417</v>
      </c>
      <c r="L50" s="1278"/>
      <c r="M50" s="986"/>
      <c r="N50" s="986"/>
      <c r="O50" s="986"/>
      <c r="P50" s="986"/>
      <c r="Q50" s="986"/>
      <c r="R50" s="986"/>
      <c r="S50" s="986"/>
      <c r="T50" s="986"/>
      <c r="U50" s="986"/>
      <c r="V50" s="986"/>
      <c r="W50" s="986"/>
      <c r="X50" s="986"/>
      <c r="Y50" s="986"/>
      <c r="Z50" s="986"/>
    </row>
    <row r="51" spans="1:26" ht="13.5" customHeight="1">
      <c r="A51" s="1278"/>
      <c r="B51" s="1278"/>
      <c r="C51" s="158" t="s">
        <v>418</v>
      </c>
      <c r="D51" s="159" t="s">
        <v>167</v>
      </c>
      <c r="E51" s="159"/>
      <c r="F51" s="159"/>
      <c r="G51" s="159"/>
      <c r="H51" s="160" t="s">
        <v>167</v>
      </c>
      <c r="I51" s="160">
        <v>0.05</v>
      </c>
      <c r="J51" s="127">
        <v>0.04</v>
      </c>
      <c r="K51" s="161" t="s">
        <v>419</v>
      </c>
      <c r="L51" s="1278"/>
      <c r="M51" s="986"/>
      <c r="N51" s="986"/>
      <c r="O51" s="986"/>
      <c r="P51" s="986"/>
      <c r="Q51" s="986"/>
      <c r="R51" s="986"/>
      <c r="S51" s="986"/>
      <c r="T51" s="986"/>
      <c r="U51" s="986"/>
      <c r="V51" s="986"/>
      <c r="W51" s="986"/>
      <c r="X51" s="986"/>
      <c r="Y51" s="986"/>
      <c r="Z51" s="986"/>
    </row>
    <row r="52" spans="1:26" ht="13.5" customHeight="1">
      <c r="A52" s="1278"/>
      <c r="B52" s="1278"/>
      <c r="C52" s="158" t="s">
        <v>420</v>
      </c>
      <c r="D52" s="159" t="s">
        <v>167</v>
      </c>
      <c r="E52" s="159"/>
      <c r="F52" s="159"/>
      <c r="G52" s="159"/>
      <c r="H52" s="160" t="s">
        <v>167</v>
      </c>
      <c r="I52" s="160">
        <v>0.86</v>
      </c>
      <c r="J52" s="127">
        <v>0.9</v>
      </c>
      <c r="K52" s="161" t="s">
        <v>421</v>
      </c>
      <c r="L52" s="1278"/>
      <c r="M52" s="986"/>
      <c r="N52" s="986"/>
      <c r="O52" s="986"/>
      <c r="P52" s="986"/>
      <c r="Q52" s="986"/>
      <c r="R52" s="986"/>
      <c r="S52" s="986"/>
      <c r="T52" s="986"/>
      <c r="U52" s="986"/>
      <c r="V52" s="986"/>
      <c r="W52" s="986"/>
      <c r="X52" s="986"/>
      <c r="Y52" s="986"/>
      <c r="Z52" s="986"/>
    </row>
    <row r="53" spans="1:26" ht="13.5" customHeight="1">
      <c r="A53" s="1278"/>
      <c r="B53" s="1278"/>
      <c r="C53" s="158" t="s">
        <v>422</v>
      </c>
      <c r="D53" s="159" t="s">
        <v>167</v>
      </c>
      <c r="E53" s="159"/>
      <c r="F53" s="159"/>
      <c r="G53" s="159"/>
      <c r="H53" s="160" t="s">
        <v>167</v>
      </c>
      <c r="I53" s="160">
        <v>0.09</v>
      </c>
      <c r="J53" s="127">
        <v>0.06</v>
      </c>
      <c r="K53" s="161" t="s">
        <v>413</v>
      </c>
      <c r="L53" s="1278"/>
      <c r="M53" s="986"/>
      <c r="N53" s="986"/>
      <c r="O53" s="986"/>
      <c r="P53" s="986"/>
      <c r="Q53" s="986"/>
      <c r="R53" s="986"/>
      <c r="S53" s="986"/>
      <c r="T53" s="986"/>
      <c r="U53" s="986"/>
      <c r="V53" s="986"/>
      <c r="W53" s="986"/>
      <c r="X53" s="986"/>
      <c r="Y53" s="986"/>
      <c r="Z53" s="986"/>
    </row>
    <row r="54" spans="1:26" ht="89.45">
      <c r="A54" s="1278"/>
      <c r="B54" s="1278"/>
      <c r="C54" s="112" t="s">
        <v>17</v>
      </c>
      <c r="D54" s="113"/>
      <c r="E54" s="114" t="s">
        <v>167</v>
      </c>
      <c r="F54" s="114" t="s">
        <v>167</v>
      </c>
      <c r="G54" s="162" t="s">
        <v>167</v>
      </c>
      <c r="H54" s="162" t="s">
        <v>167</v>
      </c>
      <c r="I54" s="162" t="s">
        <v>167</v>
      </c>
      <c r="J54" s="162" t="s">
        <v>167</v>
      </c>
      <c r="K54" s="989" t="s">
        <v>423</v>
      </c>
      <c r="L54" s="1278"/>
      <c r="M54" s="986"/>
      <c r="N54" s="986"/>
      <c r="O54" s="986"/>
      <c r="P54" s="986"/>
      <c r="Q54" s="986"/>
      <c r="R54" s="986"/>
      <c r="S54" s="986"/>
      <c r="T54" s="986"/>
      <c r="U54" s="986"/>
      <c r="V54" s="986"/>
      <c r="W54" s="986"/>
      <c r="X54" s="986"/>
      <c r="Y54" s="986"/>
      <c r="Z54" s="986"/>
    </row>
    <row r="55" spans="1:26" ht="69.95" customHeight="1">
      <c r="A55" s="1278"/>
      <c r="B55" s="1278"/>
      <c r="C55" s="112"/>
      <c r="D55" s="113"/>
      <c r="E55" s="114"/>
      <c r="F55" s="114"/>
      <c r="G55" s="162"/>
      <c r="H55" s="162"/>
      <c r="I55" s="162"/>
      <c r="J55" s="162"/>
      <c r="K55" s="163" t="s">
        <v>424</v>
      </c>
      <c r="L55" s="1278"/>
      <c r="M55" s="986"/>
      <c r="N55" s="986"/>
      <c r="O55" s="986"/>
      <c r="P55" s="986"/>
      <c r="Q55" s="986"/>
      <c r="R55" s="986"/>
      <c r="S55" s="986"/>
      <c r="T55" s="986"/>
      <c r="U55" s="986"/>
      <c r="V55" s="986"/>
      <c r="W55" s="986"/>
      <c r="X55" s="986"/>
      <c r="Y55" s="986"/>
      <c r="Z55" s="986"/>
    </row>
    <row r="56" spans="1:26" ht="13.5" customHeight="1">
      <c r="A56" s="1278"/>
      <c r="B56" s="1278"/>
      <c r="C56" s="141"/>
      <c r="D56" s="1162" t="s">
        <v>18</v>
      </c>
      <c r="E56" s="1277"/>
      <c r="F56" s="1277"/>
      <c r="G56" s="1277"/>
      <c r="H56" s="1277"/>
      <c r="I56" s="1277"/>
      <c r="J56" s="1277"/>
      <c r="K56" s="1277"/>
      <c r="L56" s="1278"/>
      <c r="M56" s="986"/>
      <c r="N56" s="986"/>
      <c r="O56" s="986"/>
      <c r="P56" s="986"/>
      <c r="Q56" s="986"/>
      <c r="R56" s="986"/>
      <c r="S56" s="986"/>
      <c r="T56" s="986"/>
      <c r="U56" s="986"/>
      <c r="V56" s="986"/>
      <c r="W56" s="986"/>
      <c r="X56" s="986"/>
      <c r="Y56" s="986"/>
      <c r="Z56" s="986"/>
    </row>
    <row r="57" spans="1:26" ht="63.75" customHeight="1">
      <c r="A57" s="1279"/>
      <c r="B57" s="1279"/>
      <c r="C57" s="141"/>
      <c r="D57" s="1169" t="s">
        <v>19</v>
      </c>
      <c r="E57" s="1277"/>
      <c r="F57" s="1277"/>
      <c r="G57" s="1277"/>
      <c r="H57" s="1277"/>
      <c r="I57" s="1277"/>
      <c r="J57" s="1277"/>
      <c r="K57" s="1276"/>
      <c r="L57" s="1280"/>
      <c r="M57" s="986"/>
      <c r="N57" s="986"/>
      <c r="O57" s="986"/>
      <c r="P57" s="986"/>
      <c r="Q57" s="986"/>
      <c r="R57" s="986"/>
      <c r="S57" s="986"/>
      <c r="T57" s="986"/>
      <c r="U57" s="986"/>
      <c r="V57" s="986"/>
      <c r="W57" s="986"/>
      <c r="X57" s="986"/>
      <c r="Y57" s="986"/>
      <c r="Z57" s="986"/>
    </row>
    <row r="58" spans="1:26" ht="13.5" customHeight="1">
      <c r="A58" s="164"/>
      <c r="B58" s="165"/>
      <c r="C58" s="166"/>
      <c r="D58" s="167"/>
      <c r="E58" s="168"/>
      <c r="F58" s="168"/>
      <c r="G58" s="165"/>
      <c r="H58" s="165"/>
      <c r="I58" s="165"/>
      <c r="J58" s="990"/>
      <c r="K58" s="991"/>
      <c r="L58" s="169"/>
      <c r="M58" s="986"/>
      <c r="N58" s="986"/>
      <c r="O58" s="986"/>
      <c r="P58" s="986"/>
      <c r="Q58" s="986"/>
      <c r="R58" s="986"/>
      <c r="S58" s="986"/>
      <c r="T58" s="986"/>
      <c r="U58" s="986"/>
      <c r="V58" s="986"/>
      <c r="W58" s="986"/>
      <c r="X58" s="986"/>
      <c r="Y58" s="986"/>
      <c r="Z58" s="986"/>
    </row>
    <row r="59" spans="1:26" ht="13.5" customHeight="1">
      <c r="A59" s="170" t="s">
        <v>22</v>
      </c>
      <c r="B59" s="106" t="s">
        <v>23</v>
      </c>
      <c r="C59" s="107"/>
      <c r="D59" s="108" t="s">
        <v>10</v>
      </c>
      <c r="E59" s="108" t="s">
        <v>353</v>
      </c>
      <c r="F59" s="108" t="s">
        <v>354</v>
      </c>
      <c r="G59" s="108" t="s">
        <v>355</v>
      </c>
      <c r="H59" s="108" t="s">
        <v>356</v>
      </c>
      <c r="I59" s="108" t="s">
        <v>357</v>
      </c>
      <c r="J59" s="108" t="s">
        <v>358</v>
      </c>
      <c r="K59" s="171" t="s">
        <v>359</v>
      </c>
      <c r="L59" s="978" t="s">
        <v>349</v>
      </c>
      <c r="M59" s="992"/>
      <c r="N59" s="992"/>
      <c r="O59" s="992"/>
      <c r="P59" s="992"/>
      <c r="Q59" s="992"/>
      <c r="R59" s="992"/>
      <c r="S59" s="992"/>
      <c r="T59" s="992"/>
      <c r="U59" s="992"/>
      <c r="V59" s="992"/>
      <c r="W59" s="992"/>
      <c r="X59" s="992"/>
      <c r="Y59" s="992"/>
      <c r="Z59" s="992"/>
    </row>
    <row r="60" spans="1:26" ht="13.5" customHeight="1">
      <c r="A60" s="1111"/>
      <c r="B60" s="1112"/>
      <c r="C60" s="1114" t="s">
        <v>425</v>
      </c>
      <c r="D60" s="172"/>
      <c r="E60" s="172"/>
      <c r="F60" s="172"/>
      <c r="G60" s="172"/>
      <c r="H60" s="172"/>
      <c r="I60" s="172"/>
      <c r="J60" s="172"/>
      <c r="K60" s="172">
        <f>294043+96049</f>
        <v>390092</v>
      </c>
      <c r="L60" s="1113"/>
      <c r="M60" s="992"/>
      <c r="N60" s="992"/>
      <c r="O60" s="992"/>
      <c r="P60" s="992"/>
      <c r="Q60" s="992"/>
      <c r="R60" s="992"/>
      <c r="S60" s="992"/>
      <c r="T60" s="992"/>
      <c r="U60" s="992"/>
      <c r="V60" s="992"/>
      <c r="W60" s="992"/>
      <c r="X60" s="992"/>
      <c r="Y60" s="992"/>
      <c r="Z60" s="992"/>
    </row>
    <row r="61" spans="1:26" ht="34.5" customHeight="1">
      <c r="A61" s="1174" t="s">
        <v>426</v>
      </c>
      <c r="B61" s="1165" t="s">
        <v>427</v>
      </c>
      <c r="C61" s="172" t="s">
        <v>428</v>
      </c>
      <c r="D61" s="141">
        <v>181414</v>
      </c>
      <c r="E61" s="172"/>
      <c r="F61" s="172"/>
      <c r="G61" s="172"/>
      <c r="H61" s="172">
        <f>D61*0.89</f>
        <v>161458.46</v>
      </c>
      <c r="I61" s="172">
        <f>(334440-138490)*0.6</f>
        <v>117570</v>
      </c>
      <c r="J61" s="172">
        <v>183587</v>
      </c>
      <c r="K61" s="173">
        <v>202600</v>
      </c>
      <c r="L61" s="1161" t="s">
        <v>429</v>
      </c>
      <c r="M61" s="985"/>
      <c r="N61" s="985"/>
      <c r="O61" s="985"/>
      <c r="P61" s="985"/>
      <c r="Q61" s="985"/>
      <c r="R61" s="985"/>
      <c r="S61" s="985"/>
      <c r="T61" s="985"/>
      <c r="U61" s="985"/>
      <c r="V61" s="985"/>
      <c r="W61" s="985"/>
      <c r="X61" s="985"/>
      <c r="Y61" s="985"/>
      <c r="Z61" s="985"/>
    </row>
    <row r="62" spans="1:26" ht="48" customHeight="1">
      <c r="A62" s="1278"/>
      <c r="B62" s="1278"/>
      <c r="C62" s="174" t="s">
        <v>430</v>
      </c>
      <c r="D62" s="139" t="s">
        <v>167</v>
      </c>
      <c r="E62" s="112"/>
      <c r="F62" s="155"/>
      <c r="G62" s="155"/>
      <c r="H62" s="155" t="s">
        <v>431</v>
      </c>
      <c r="I62" s="155" t="s">
        <v>432</v>
      </c>
      <c r="J62" s="175" t="s">
        <v>433</v>
      </c>
      <c r="K62" s="175" t="s">
        <v>434</v>
      </c>
      <c r="L62" s="1262"/>
      <c r="M62" s="985"/>
      <c r="N62" s="985"/>
      <c r="O62" s="985"/>
      <c r="P62" s="985"/>
      <c r="Q62" s="985"/>
      <c r="R62" s="985"/>
      <c r="S62" s="985"/>
      <c r="T62" s="985"/>
      <c r="U62" s="985"/>
      <c r="V62" s="985"/>
      <c r="W62" s="985"/>
      <c r="X62" s="985"/>
      <c r="Y62" s="985"/>
      <c r="Z62" s="985"/>
    </row>
    <row r="63" spans="1:26" ht="13.5" customHeight="1">
      <c r="A63" s="1278"/>
      <c r="B63" s="1278"/>
      <c r="C63" s="176" t="s">
        <v>435</v>
      </c>
      <c r="D63" s="177" t="s">
        <v>167</v>
      </c>
      <c r="E63" s="1168" t="s">
        <v>167</v>
      </c>
      <c r="F63" s="1168" t="s">
        <v>436</v>
      </c>
      <c r="G63" s="1168" t="s">
        <v>437</v>
      </c>
      <c r="H63" s="178">
        <v>72803</v>
      </c>
      <c r="I63" s="179" t="s">
        <v>438</v>
      </c>
      <c r="J63" s="180" t="s">
        <v>439</v>
      </c>
      <c r="K63" s="181" t="s">
        <v>440</v>
      </c>
      <c r="L63" s="1262"/>
      <c r="M63" s="985"/>
      <c r="N63" s="985"/>
      <c r="O63" s="985"/>
      <c r="P63" s="985"/>
      <c r="Q63" s="985"/>
      <c r="R63" s="985"/>
      <c r="S63" s="985"/>
      <c r="T63" s="985"/>
      <c r="U63" s="985"/>
      <c r="V63" s="985"/>
      <c r="W63" s="985"/>
      <c r="X63" s="985"/>
      <c r="Y63" s="985"/>
      <c r="Z63" s="985"/>
    </row>
    <row r="64" spans="1:26" ht="13.5" customHeight="1">
      <c r="A64" s="1278"/>
      <c r="B64" s="1278"/>
      <c r="C64" s="176" t="s">
        <v>441</v>
      </c>
      <c r="D64" s="177" t="s">
        <v>167</v>
      </c>
      <c r="E64" s="1278"/>
      <c r="F64" s="1278"/>
      <c r="G64" s="1278"/>
      <c r="H64" s="178">
        <v>107996</v>
      </c>
      <c r="I64" s="179" t="s">
        <v>442</v>
      </c>
      <c r="J64" s="180" t="s">
        <v>443</v>
      </c>
      <c r="K64" s="181" t="s">
        <v>444</v>
      </c>
      <c r="L64" s="1262"/>
      <c r="M64" s="985"/>
      <c r="N64" s="985"/>
      <c r="O64" s="985"/>
      <c r="P64" s="985"/>
      <c r="Q64" s="985"/>
      <c r="R64" s="985"/>
      <c r="S64" s="985"/>
      <c r="T64" s="985"/>
      <c r="U64" s="985"/>
      <c r="V64" s="985"/>
      <c r="W64" s="985"/>
      <c r="X64" s="985"/>
      <c r="Y64" s="985"/>
      <c r="Z64" s="985"/>
    </row>
    <row r="65" spans="1:26" ht="13.5" customHeight="1">
      <c r="A65" s="1278"/>
      <c r="B65" s="1278"/>
      <c r="C65" s="176" t="s">
        <v>445</v>
      </c>
      <c r="D65" s="177" t="s">
        <v>167</v>
      </c>
      <c r="E65" s="1278"/>
      <c r="F65" s="1278"/>
      <c r="G65" s="1278"/>
      <c r="H65" s="178">
        <v>58221</v>
      </c>
      <c r="I65" s="179" t="s">
        <v>446</v>
      </c>
      <c r="J65" s="180" t="s">
        <v>447</v>
      </c>
      <c r="K65" s="181" t="s">
        <v>448</v>
      </c>
      <c r="L65" s="1262"/>
      <c r="M65" s="985"/>
      <c r="N65" s="985"/>
      <c r="O65" s="985"/>
      <c r="P65" s="985"/>
      <c r="Q65" s="985"/>
      <c r="R65" s="985"/>
      <c r="S65" s="985"/>
      <c r="T65" s="985"/>
      <c r="U65" s="985"/>
      <c r="V65" s="985"/>
      <c r="W65" s="985"/>
      <c r="X65" s="985"/>
      <c r="Y65" s="985"/>
      <c r="Z65" s="985"/>
    </row>
    <row r="66" spans="1:26" ht="13.5" customHeight="1">
      <c r="A66" s="1278"/>
      <c r="B66" s="1278"/>
      <c r="C66" s="176" t="s">
        <v>449</v>
      </c>
      <c r="D66" s="177" t="s">
        <v>167</v>
      </c>
      <c r="E66" s="1278"/>
      <c r="F66" s="1278"/>
      <c r="G66" s="1278"/>
      <c r="H66" s="178">
        <v>99719</v>
      </c>
      <c r="I66" s="179" t="s">
        <v>450</v>
      </c>
      <c r="J66" s="180" t="s">
        <v>451</v>
      </c>
      <c r="K66" s="182" t="s">
        <v>452</v>
      </c>
      <c r="L66" s="1262"/>
      <c r="M66" s="985"/>
      <c r="N66" s="985"/>
      <c r="O66" s="985"/>
      <c r="P66" s="985"/>
      <c r="Q66" s="985"/>
      <c r="R66" s="985"/>
      <c r="S66" s="985"/>
      <c r="T66" s="985"/>
      <c r="U66" s="985"/>
      <c r="V66" s="985"/>
      <c r="W66" s="985"/>
      <c r="X66" s="985"/>
      <c r="Y66" s="985"/>
      <c r="Z66" s="985"/>
    </row>
    <row r="67" spans="1:26" ht="13.5" customHeight="1">
      <c r="A67" s="1278"/>
      <c r="B67" s="1278"/>
      <c r="C67" s="176" t="s">
        <v>453</v>
      </c>
      <c r="D67" s="177" t="s">
        <v>167</v>
      </c>
      <c r="E67" s="1278"/>
      <c r="F67" s="1278"/>
      <c r="G67" s="1278"/>
      <c r="H67" s="178"/>
      <c r="I67" s="183">
        <v>0.55000000000000004</v>
      </c>
      <c r="J67" s="184">
        <v>0.51100000000000001</v>
      </c>
      <c r="K67" s="185">
        <v>0.52</v>
      </c>
      <c r="L67" s="1262"/>
      <c r="M67" s="985"/>
      <c r="N67" s="985"/>
      <c r="O67" s="985"/>
      <c r="P67" s="985"/>
      <c r="Q67" s="985"/>
      <c r="R67" s="985"/>
      <c r="S67" s="985"/>
      <c r="T67" s="985"/>
      <c r="U67" s="985"/>
      <c r="V67" s="985"/>
      <c r="W67" s="985"/>
      <c r="X67" s="985"/>
      <c r="Y67" s="985"/>
      <c r="Z67" s="985"/>
    </row>
    <row r="68" spans="1:26" ht="13.5" customHeight="1">
      <c r="A68" s="1278"/>
      <c r="B68" s="1278"/>
      <c r="C68" s="176" t="s">
        <v>454</v>
      </c>
      <c r="D68" s="177" t="s">
        <v>167</v>
      </c>
      <c r="E68" s="1278"/>
      <c r="F68" s="1278"/>
      <c r="G68" s="1278"/>
      <c r="H68" s="186" t="s">
        <v>167</v>
      </c>
      <c r="I68" s="187">
        <v>8975</v>
      </c>
      <c r="J68" s="116">
        <f>+I68+1058</f>
        <v>10033</v>
      </c>
      <c r="K68" s="188">
        <v>16796</v>
      </c>
      <c r="L68" s="1262"/>
      <c r="M68" s="985"/>
      <c r="N68" s="985"/>
      <c r="O68" s="985"/>
      <c r="P68" s="985"/>
      <c r="Q68" s="985"/>
      <c r="R68" s="985"/>
      <c r="S68" s="985"/>
      <c r="T68" s="985"/>
      <c r="U68" s="985"/>
      <c r="V68" s="985"/>
      <c r="W68" s="985"/>
      <c r="X68" s="985"/>
      <c r="Y68" s="985"/>
      <c r="Z68" s="985"/>
    </row>
    <row r="69" spans="1:26" ht="13.5" customHeight="1">
      <c r="A69" s="1278"/>
      <c r="B69" s="1278"/>
      <c r="C69" s="176" t="s">
        <v>455</v>
      </c>
      <c r="D69" s="177" t="s">
        <v>167</v>
      </c>
      <c r="E69" s="1278"/>
      <c r="F69" s="1278"/>
      <c r="G69" s="1278"/>
      <c r="H69" s="186" t="s">
        <v>167</v>
      </c>
      <c r="I69" s="187">
        <v>137555</v>
      </c>
      <c r="J69" s="116">
        <f>I69+31138</f>
        <v>168693</v>
      </c>
      <c r="K69" s="188">
        <v>264065</v>
      </c>
      <c r="L69" s="1262"/>
      <c r="M69" s="985"/>
      <c r="N69" s="985"/>
      <c r="O69" s="985"/>
      <c r="P69" s="985"/>
      <c r="Q69" s="985"/>
      <c r="R69" s="985"/>
      <c r="S69" s="985"/>
      <c r="T69" s="985"/>
      <c r="U69" s="985"/>
      <c r="V69" s="985"/>
      <c r="W69" s="985"/>
      <c r="X69" s="985"/>
      <c r="Y69" s="985"/>
      <c r="Z69" s="985"/>
    </row>
    <row r="70" spans="1:26" ht="13.5" customHeight="1">
      <c r="A70" s="1278"/>
      <c r="B70" s="1278"/>
      <c r="C70" s="176" t="s">
        <v>456</v>
      </c>
      <c r="D70" s="177" t="s">
        <v>167</v>
      </c>
      <c r="E70" s="1278"/>
      <c r="F70" s="1278"/>
      <c r="G70" s="1278"/>
      <c r="H70" s="186" t="s">
        <v>167</v>
      </c>
      <c r="I70" s="187">
        <v>14481</v>
      </c>
      <c r="J70" s="116">
        <f>I70+2706</f>
        <v>17187</v>
      </c>
      <c r="K70" s="188">
        <v>13182</v>
      </c>
      <c r="L70" s="1262"/>
      <c r="M70" s="985"/>
      <c r="N70" s="985"/>
      <c r="O70" s="985"/>
      <c r="P70" s="985"/>
      <c r="Q70" s="985"/>
      <c r="R70" s="985"/>
      <c r="S70" s="985"/>
      <c r="T70" s="985"/>
      <c r="U70" s="985"/>
      <c r="V70" s="985"/>
      <c r="W70" s="985"/>
      <c r="X70" s="985"/>
      <c r="Y70" s="985"/>
      <c r="Z70" s="985"/>
    </row>
    <row r="71" spans="1:26" ht="13.5" customHeight="1">
      <c r="A71" s="1278"/>
      <c r="B71" s="1278"/>
      <c r="C71" s="176" t="s">
        <v>457</v>
      </c>
      <c r="D71" s="177" t="s">
        <v>167</v>
      </c>
      <c r="E71" s="1278"/>
      <c r="F71" s="1278"/>
      <c r="G71" s="1278"/>
      <c r="H71" s="186" t="s">
        <v>167</v>
      </c>
      <c r="I71" s="187">
        <v>4800</v>
      </c>
      <c r="J71" s="116">
        <f>I71+3104</f>
        <v>7904</v>
      </c>
      <c r="K71" s="188">
        <v>13819</v>
      </c>
      <c r="L71" s="1262"/>
      <c r="M71" s="985"/>
      <c r="N71" s="985"/>
      <c r="O71" s="985"/>
      <c r="P71" s="985"/>
      <c r="Q71" s="985"/>
      <c r="R71" s="985"/>
      <c r="S71" s="985"/>
      <c r="T71" s="985"/>
      <c r="U71" s="985"/>
      <c r="V71" s="985"/>
      <c r="W71" s="985"/>
      <c r="X71" s="985"/>
      <c r="Y71" s="985"/>
      <c r="Z71" s="985"/>
    </row>
    <row r="72" spans="1:26" ht="13.5" customHeight="1">
      <c r="A72" s="1278"/>
      <c r="B72" s="1278"/>
      <c r="C72" s="176" t="s">
        <v>458</v>
      </c>
      <c r="D72" s="177" t="s">
        <v>167</v>
      </c>
      <c r="E72" s="1279"/>
      <c r="F72" s="1279"/>
      <c r="G72" s="1279"/>
      <c r="H72" s="186" t="s">
        <v>103</v>
      </c>
      <c r="I72" s="187">
        <v>69814</v>
      </c>
      <c r="J72" s="116">
        <f>I72+14899</f>
        <v>84713</v>
      </c>
      <c r="K72" s="188">
        <v>138200</v>
      </c>
      <c r="L72" s="1262"/>
      <c r="M72" s="985"/>
      <c r="N72" s="985"/>
      <c r="O72" s="985"/>
      <c r="P72" s="985"/>
      <c r="Q72" s="985"/>
      <c r="R72" s="985"/>
      <c r="S72" s="985"/>
      <c r="T72" s="985"/>
      <c r="U72" s="985"/>
      <c r="V72" s="985"/>
      <c r="W72" s="985"/>
      <c r="X72" s="985"/>
      <c r="Y72" s="985"/>
      <c r="Z72" s="985"/>
    </row>
    <row r="73" spans="1:26" ht="48.75" customHeight="1">
      <c r="A73" s="1278"/>
      <c r="B73" s="1278"/>
      <c r="C73" s="189" t="s">
        <v>459</v>
      </c>
      <c r="D73" s="189" t="s">
        <v>167</v>
      </c>
      <c r="E73" s="189" t="s">
        <v>167</v>
      </c>
      <c r="F73" s="189" t="s">
        <v>167</v>
      </c>
      <c r="G73" s="190">
        <v>22000</v>
      </c>
      <c r="H73" s="190" t="s">
        <v>167</v>
      </c>
      <c r="I73" s="190" t="s">
        <v>167</v>
      </c>
      <c r="J73" s="191">
        <v>40000</v>
      </c>
      <c r="K73" s="993">
        <v>70000</v>
      </c>
      <c r="L73" s="1262"/>
      <c r="M73" s="985"/>
      <c r="N73" s="985"/>
      <c r="O73" s="985"/>
      <c r="P73" s="985"/>
      <c r="Q73" s="985"/>
      <c r="R73" s="985"/>
      <c r="S73" s="985"/>
      <c r="T73" s="985"/>
      <c r="U73" s="985"/>
      <c r="V73" s="985"/>
      <c r="W73" s="985"/>
      <c r="X73" s="985"/>
      <c r="Y73" s="985"/>
      <c r="Z73" s="985"/>
    </row>
    <row r="74" spans="1:26" ht="48.75" customHeight="1">
      <c r="A74" s="1278"/>
      <c r="B74" s="1278"/>
      <c r="C74" s="192" t="s">
        <v>17</v>
      </c>
      <c r="D74" s="193" t="s">
        <v>167</v>
      </c>
      <c r="E74" s="193" t="s">
        <v>167</v>
      </c>
      <c r="F74" s="193">
        <v>10178</v>
      </c>
      <c r="G74" s="193">
        <v>20488</v>
      </c>
      <c r="H74" s="193" t="s">
        <v>167</v>
      </c>
      <c r="I74" s="193" t="s">
        <v>167</v>
      </c>
      <c r="J74" s="194"/>
      <c r="K74" s="1109">
        <v>96049</v>
      </c>
      <c r="L74" s="1262"/>
      <c r="M74" s="985"/>
      <c r="N74" s="985"/>
      <c r="O74" s="985"/>
      <c r="P74" s="985"/>
      <c r="Q74" s="985"/>
      <c r="R74" s="985"/>
      <c r="S74" s="985"/>
      <c r="T74" s="985"/>
      <c r="U74" s="985"/>
      <c r="V74" s="985"/>
      <c r="W74" s="985"/>
      <c r="X74" s="985"/>
      <c r="Y74" s="985"/>
      <c r="Z74" s="985"/>
    </row>
    <row r="75" spans="1:26" ht="15" customHeight="1">
      <c r="A75" s="1278"/>
      <c r="B75" s="1278"/>
      <c r="C75" s="195"/>
      <c r="D75" s="1162" t="s">
        <v>18</v>
      </c>
      <c r="E75" s="1277"/>
      <c r="F75" s="1277"/>
      <c r="G75" s="1277"/>
      <c r="H75" s="1277"/>
      <c r="I75" s="1277"/>
      <c r="J75" s="1277"/>
      <c r="K75" s="1277"/>
      <c r="L75" s="1262"/>
      <c r="M75" s="986"/>
      <c r="N75" s="986"/>
      <c r="O75" s="986"/>
      <c r="P75" s="986"/>
      <c r="Q75" s="986"/>
      <c r="R75" s="986"/>
      <c r="S75" s="986"/>
      <c r="T75" s="986"/>
      <c r="U75" s="986"/>
      <c r="V75" s="986"/>
      <c r="W75" s="986"/>
      <c r="X75" s="986"/>
      <c r="Y75" s="986"/>
      <c r="Z75" s="986"/>
    </row>
    <row r="76" spans="1:26" ht="162" customHeight="1">
      <c r="A76" s="1278"/>
      <c r="B76" s="1279"/>
      <c r="C76" s="141"/>
      <c r="D76" s="1175" t="s">
        <v>460</v>
      </c>
      <c r="E76" s="1277"/>
      <c r="F76" s="1277"/>
      <c r="G76" s="1277"/>
      <c r="H76" s="1277"/>
      <c r="I76" s="1277"/>
      <c r="J76" s="1277"/>
      <c r="K76" s="1276"/>
      <c r="L76" s="1262"/>
      <c r="M76" s="986"/>
      <c r="N76" s="986"/>
      <c r="O76" s="986"/>
      <c r="P76" s="986"/>
      <c r="Q76" s="986"/>
      <c r="R76" s="986"/>
      <c r="S76" s="986"/>
      <c r="T76" s="986"/>
      <c r="U76" s="986"/>
      <c r="V76" s="986"/>
      <c r="W76" s="986"/>
      <c r="X76" s="986"/>
      <c r="Y76" s="986"/>
      <c r="Z76" s="986"/>
    </row>
    <row r="77" spans="1:26" ht="15.75" customHeight="1">
      <c r="A77" s="1278"/>
      <c r="B77" s="106" t="s">
        <v>50</v>
      </c>
      <c r="C77" s="196"/>
      <c r="D77" s="108" t="s">
        <v>10</v>
      </c>
      <c r="E77" s="108" t="s">
        <v>353</v>
      </c>
      <c r="F77" s="108" t="s">
        <v>354</v>
      </c>
      <c r="G77" s="108" t="s">
        <v>355</v>
      </c>
      <c r="H77" s="108" t="s">
        <v>356</v>
      </c>
      <c r="I77" s="108" t="s">
        <v>357</v>
      </c>
      <c r="J77" s="108" t="s">
        <v>358</v>
      </c>
      <c r="K77" s="171" t="s">
        <v>359</v>
      </c>
      <c r="L77" s="197" t="s">
        <v>349</v>
      </c>
      <c r="M77" s="986"/>
      <c r="N77" s="986"/>
      <c r="O77" s="986"/>
      <c r="P77" s="986"/>
      <c r="Q77" s="986"/>
      <c r="R77" s="986"/>
      <c r="S77" s="986"/>
      <c r="T77" s="986"/>
      <c r="U77" s="986"/>
      <c r="V77" s="986"/>
      <c r="W77" s="986"/>
      <c r="X77" s="986"/>
      <c r="Y77" s="986"/>
      <c r="Z77" s="986"/>
    </row>
    <row r="78" spans="1:26" ht="15.75" customHeight="1">
      <c r="A78" s="1278"/>
      <c r="B78" s="198"/>
      <c r="C78" s="189" t="s">
        <v>461</v>
      </c>
      <c r="D78" s="198"/>
      <c r="E78" s="198"/>
      <c r="F78" s="198"/>
      <c r="G78" s="198"/>
      <c r="H78" s="198"/>
      <c r="I78" s="198"/>
      <c r="J78" s="199">
        <v>0.1</v>
      </c>
      <c r="K78" s="200">
        <v>0.1</v>
      </c>
      <c r="L78" s="1161" t="s">
        <v>462</v>
      </c>
      <c r="M78" s="986"/>
      <c r="N78" s="986"/>
      <c r="O78" s="986"/>
      <c r="P78" s="986"/>
      <c r="Q78" s="986"/>
      <c r="R78" s="986"/>
      <c r="S78" s="986"/>
      <c r="T78" s="986"/>
      <c r="U78" s="986"/>
      <c r="V78" s="986"/>
      <c r="W78" s="986"/>
      <c r="X78" s="986"/>
      <c r="Y78" s="986"/>
      <c r="Z78" s="986"/>
    </row>
    <row r="79" spans="1:26" ht="25.5" customHeight="1">
      <c r="A79" s="1278"/>
      <c r="B79" s="1165" t="s">
        <v>463</v>
      </c>
      <c r="C79" s="201" t="s">
        <v>464</v>
      </c>
      <c r="D79" s="202" t="s">
        <v>167</v>
      </c>
      <c r="E79" s="162"/>
      <c r="F79" s="162" t="s">
        <v>159</v>
      </c>
      <c r="G79" s="162" t="s">
        <v>465</v>
      </c>
      <c r="H79" s="142" t="s">
        <v>466</v>
      </c>
      <c r="I79" s="202" t="s">
        <v>467</v>
      </c>
      <c r="J79" s="203" t="s">
        <v>468</v>
      </c>
      <c r="K79" s="204" t="s">
        <v>469</v>
      </c>
      <c r="L79" s="1262"/>
      <c r="M79" s="985"/>
      <c r="N79" s="985"/>
      <c r="O79" s="985"/>
      <c r="P79" s="985"/>
      <c r="Q79" s="985"/>
      <c r="R79" s="985"/>
      <c r="S79" s="985"/>
      <c r="T79" s="985"/>
      <c r="U79" s="985"/>
      <c r="V79" s="985"/>
      <c r="W79" s="985"/>
      <c r="X79" s="985"/>
      <c r="Y79" s="985"/>
      <c r="Z79" s="985"/>
    </row>
    <row r="80" spans="1:26" ht="35.25" customHeight="1">
      <c r="A80" s="1278"/>
      <c r="B80" s="1278"/>
      <c r="C80" s="112" t="s">
        <v>470</v>
      </c>
      <c r="D80" s="119"/>
      <c r="E80" s="139"/>
      <c r="F80" s="139"/>
      <c r="G80" s="139"/>
      <c r="H80" s="119"/>
      <c r="I80" s="119"/>
      <c r="J80" s="119"/>
      <c r="K80" s="119"/>
      <c r="L80" s="1262"/>
      <c r="M80" s="985"/>
      <c r="N80" s="985"/>
      <c r="O80" s="985"/>
      <c r="P80" s="985"/>
      <c r="Q80" s="985"/>
      <c r="R80" s="985"/>
      <c r="S80" s="985"/>
      <c r="T80" s="985"/>
      <c r="U80" s="985"/>
      <c r="V80" s="985"/>
      <c r="W80" s="985"/>
      <c r="X80" s="985"/>
      <c r="Y80" s="985"/>
      <c r="Z80" s="985"/>
    </row>
    <row r="81" spans="1:26" ht="41.25" customHeight="1">
      <c r="A81" s="1278"/>
      <c r="B81" s="1278"/>
      <c r="C81" s="112" t="s">
        <v>471</v>
      </c>
      <c r="D81" s="119" t="s">
        <v>472</v>
      </c>
      <c r="E81" s="139"/>
      <c r="F81" s="139"/>
      <c r="G81" s="139"/>
      <c r="H81" s="202" t="s">
        <v>167</v>
      </c>
      <c r="I81" s="202" t="s">
        <v>167</v>
      </c>
      <c r="J81" s="181" t="s">
        <v>167</v>
      </c>
      <c r="K81" s="204" t="s">
        <v>473</v>
      </c>
      <c r="L81" s="1262"/>
      <c r="M81" s="985"/>
      <c r="N81" s="985"/>
      <c r="O81" s="985"/>
      <c r="P81" s="985"/>
      <c r="Q81" s="985"/>
      <c r="R81" s="985"/>
      <c r="S81" s="985"/>
      <c r="T81" s="985"/>
      <c r="U81" s="985"/>
      <c r="V81" s="985"/>
      <c r="W81" s="985"/>
      <c r="X81" s="985"/>
      <c r="Y81" s="985"/>
      <c r="Z81" s="985"/>
    </row>
    <row r="82" spans="1:26" ht="36" customHeight="1">
      <c r="A82" s="1278"/>
      <c r="B82" s="1278"/>
      <c r="C82" s="205" t="s">
        <v>474</v>
      </c>
      <c r="D82" s="206" t="s">
        <v>475</v>
      </c>
      <c r="E82" s="207"/>
      <c r="F82" s="207"/>
      <c r="G82" s="207"/>
      <c r="H82" s="208" t="s">
        <v>167</v>
      </c>
      <c r="I82" s="209" t="s">
        <v>167</v>
      </c>
      <c r="J82" s="210" t="s">
        <v>167</v>
      </c>
      <c r="K82" s="211" t="s">
        <v>476</v>
      </c>
      <c r="L82" s="1262"/>
      <c r="M82" s="985"/>
      <c r="N82" s="985"/>
      <c r="O82" s="985"/>
      <c r="P82" s="985"/>
      <c r="Q82" s="985"/>
      <c r="R82" s="985"/>
      <c r="S82" s="985"/>
      <c r="T82" s="985"/>
      <c r="U82" s="985"/>
      <c r="V82" s="985"/>
      <c r="W82" s="985"/>
      <c r="X82" s="985"/>
      <c r="Y82" s="985"/>
      <c r="Z82" s="985"/>
    </row>
    <row r="83" spans="1:26" ht="39" customHeight="1">
      <c r="A83" s="1278"/>
      <c r="B83" s="1278"/>
      <c r="C83" s="205" t="s">
        <v>477</v>
      </c>
      <c r="D83" s="206" t="s">
        <v>472</v>
      </c>
      <c r="E83" s="207"/>
      <c r="F83" s="207"/>
      <c r="G83" s="207"/>
      <c r="H83" s="208" t="s">
        <v>167</v>
      </c>
      <c r="I83" s="209" t="s">
        <v>167</v>
      </c>
      <c r="J83" s="210" t="s">
        <v>167</v>
      </c>
      <c r="K83" s="211" t="s">
        <v>478</v>
      </c>
      <c r="L83" s="1262"/>
      <c r="M83" s="985"/>
      <c r="N83" s="985"/>
      <c r="O83" s="985"/>
      <c r="P83" s="985"/>
      <c r="Q83" s="985"/>
      <c r="R83" s="985"/>
      <c r="S83" s="985"/>
      <c r="T83" s="985"/>
      <c r="U83" s="985"/>
      <c r="V83" s="985"/>
      <c r="W83" s="985"/>
      <c r="X83" s="985"/>
      <c r="Y83" s="985"/>
      <c r="Z83" s="985"/>
    </row>
    <row r="84" spans="1:26" ht="39" customHeight="1">
      <c r="A84" s="1278"/>
      <c r="B84" s="1278"/>
      <c r="C84" s="112" t="s">
        <v>479</v>
      </c>
      <c r="D84" s="119" t="s">
        <v>480</v>
      </c>
      <c r="E84" s="112"/>
      <c r="F84" s="112"/>
      <c r="G84" s="112"/>
      <c r="H84" s="139" t="s">
        <v>481</v>
      </c>
      <c r="I84" s="112" t="s">
        <v>482</v>
      </c>
      <c r="J84" s="122" t="s">
        <v>483</v>
      </c>
      <c r="K84" s="122" t="s">
        <v>483</v>
      </c>
      <c r="L84" s="1262"/>
      <c r="M84" s="985"/>
      <c r="N84" s="985"/>
      <c r="O84" s="985"/>
      <c r="P84" s="985"/>
      <c r="Q84" s="985"/>
      <c r="R84" s="985"/>
      <c r="S84" s="985"/>
      <c r="T84" s="985"/>
      <c r="U84" s="985"/>
      <c r="V84" s="985"/>
      <c r="W84" s="985"/>
      <c r="X84" s="985"/>
      <c r="Y84" s="985"/>
      <c r="Z84" s="985"/>
    </row>
    <row r="85" spans="1:26" ht="13.5" customHeight="1">
      <c r="A85" s="1278"/>
      <c r="B85" s="1278"/>
      <c r="C85" s="176" t="s">
        <v>484</v>
      </c>
      <c r="D85" s="212">
        <v>-0.42</v>
      </c>
      <c r="E85" s="213"/>
      <c r="F85" s="213"/>
      <c r="G85" s="213"/>
      <c r="H85" s="214" t="s">
        <v>167</v>
      </c>
      <c r="I85" s="215" t="s">
        <v>485</v>
      </c>
      <c r="J85" s="181" t="s">
        <v>486</v>
      </c>
      <c r="K85" s="181" t="s">
        <v>486</v>
      </c>
      <c r="L85" s="1262"/>
      <c r="M85" s="985"/>
      <c r="N85" s="985"/>
      <c r="O85" s="985"/>
      <c r="P85" s="985"/>
      <c r="Q85" s="985"/>
      <c r="R85" s="985"/>
      <c r="S85" s="985"/>
      <c r="T85" s="985"/>
      <c r="U85" s="985"/>
      <c r="V85" s="985"/>
      <c r="W85" s="985"/>
      <c r="X85" s="985"/>
      <c r="Y85" s="985"/>
      <c r="Z85" s="985"/>
    </row>
    <row r="86" spans="1:26" ht="43.5" customHeight="1">
      <c r="A86" s="1278"/>
      <c r="B86" s="1278"/>
      <c r="C86" s="216" t="s">
        <v>487</v>
      </c>
      <c r="D86" s="217" t="s">
        <v>488</v>
      </c>
      <c r="E86" s="218"/>
      <c r="F86" s="218"/>
      <c r="G86" s="218"/>
      <c r="H86" s="219" t="s">
        <v>167</v>
      </c>
      <c r="I86" s="220" t="s">
        <v>489</v>
      </c>
      <c r="J86" s="181" t="s">
        <v>490</v>
      </c>
      <c r="K86" s="181" t="s">
        <v>490</v>
      </c>
      <c r="L86" s="1262"/>
      <c r="M86" s="985"/>
      <c r="N86" s="985"/>
      <c r="O86" s="985"/>
      <c r="P86" s="985"/>
      <c r="Q86" s="985"/>
      <c r="R86" s="985"/>
      <c r="S86" s="985"/>
      <c r="T86" s="985"/>
      <c r="U86" s="985"/>
      <c r="V86" s="985"/>
      <c r="W86" s="985"/>
      <c r="X86" s="985"/>
      <c r="Y86" s="985"/>
      <c r="Z86" s="985"/>
    </row>
    <row r="87" spans="1:26" ht="56.25" customHeight="1">
      <c r="A87" s="1278"/>
      <c r="B87" s="1278"/>
      <c r="C87" s="112" t="s">
        <v>491</v>
      </c>
      <c r="D87" s="119" t="s">
        <v>492</v>
      </c>
      <c r="E87" s="112"/>
      <c r="F87" s="112"/>
      <c r="G87" s="112"/>
      <c r="H87" s="139" t="s">
        <v>493</v>
      </c>
      <c r="I87" s="112" t="s">
        <v>494</v>
      </c>
      <c r="J87" s="122" t="s">
        <v>495</v>
      </c>
      <c r="K87" s="122" t="s">
        <v>495</v>
      </c>
      <c r="L87" s="1262"/>
      <c r="M87" s="985"/>
      <c r="N87" s="985"/>
      <c r="O87" s="985"/>
      <c r="P87" s="985"/>
      <c r="Q87" s="985"/>
      <c r="R87" s="985"/>
      <c r="S87" s="985"/>
      <c r="T87" s="985"/>
      <c r="U87" s="985"/>
      <c r="V87" s="985"/>
      <c r="W87" s="985"/>
      <c r="X87" s="985"/>
      <c r="Y87" s="985"/>
      <c r="Z87" s="985"/>
    </row>
    <row r="88" spans="1:26" ht="33.75" customHeight="1">
      <c r="A88" s="1278"/>
      <c r="B88" s="1278"/>
      <c r="C88" s="216" t="s">
        <v>496</v>
      </c>
      <c r="D88" s="217" t="s">
        <v>497</v>
      </c>
      <c r="E88" s="218"/>
      <c r="F88" s="218"/>
      <c r="G88" s="218"/>
      <c r="H88" s="214" t="s">
        <v>167</v>
      </c>
      <c r="I88" s="220" t="s">
        <v>498</v>
      </c>
      <c r="J88" s="181" t="s">
        <v>499</v>
      </c>
      <c r="K88" s="181" t="s">
        <v>499</v>
      </c>
      <c r="L88" s="1262"/>
      <c r="M88" s="985"/>
      <c r="N88" s="985"/>
      <c r="O88" s="985"/>
      <c r="P88" s="985"/>
      <c r="Q88" s="985"/>
      <c r="R88" s="985"/>
      <c r="S88" s="985"/>
      <c r="T88" s="985"/>
      <c r="U88" s="985"/>
      <c r="V88" s="985"/>
      <c r="W88" s="985"/>
      <c r="X88" s="985"/>
      <c r="Y88" s="985"/>
      <c r="Z88" s="985"/>
    </row>
    <row r="89" spans="1:26" ht="32.25" customHeight="1">
      <c r="A89" s="1278"/>
      <c r="B89" s="1278"/>
      <c r="C89" s="216" t="s">
        <v>477</v>
      </c>
      <c r="D89" s="217" t="s">
        <v>500</v>
      </c>
      <c r="E89" s="213"/>
      <c r="F89" s="213"/>
      <c r="G89" s="213"/>
      <c r="H89" s="219" t="s">
        <v>167</v>
      </c>
      <c r="I89" s="220" t="s">
        <v>501</v>
      </c>
      <c r="J89" s="181" t="s">
        <v>502</v>
      </c>
      <c r="K89" s="181" t="s">
        <v>502</v>
      </c>
      <c r="L89" s="1262"/>
      <c r="M89" s="985"/>
      <c r="N89" s="985"/>
      <c r="O89" s="985"/>
      <c r="P89" s="985"/>
      <c r="Q89" s="985"/>
      <c r="R89" s="985"/>
      <c r="S89" s="985"/>
      <c r="T89" s="985"/>
      <c r="U89" s="985"/>
      <c r="V89" s="985"/>
      <c r="W89" s="985"/>
      <c r="X89" s="985"/>
      <c r="Y89" s="985"/>
      <c r="Z89" s="985"/>
    </row>
    <row r="90" spans="1:26" ht="32.25" customHeight="1">
      <c r="A90" s="1278"/>
      <c r="B90" s="1278"/>
      <c r="C90" s="112" t="s">
        <v>503</v>
      </c>
      <c r="D90" s="119" t="s">
        <v>504</v>
      </c>
      <c r="E90" s="112"/>
      <c r="F90" s="112"/>
      <c r="G90" s="112"/>
      <c r="H90" s="221" t="s">
        <v>167</v>
      </c>
      <c r="I90" s="222" t="s">
        <v>167</v>
      </c>
      <c r="J90" s="119" t="s">
        <v>167</v>
      </c>
      <c r="K90" s="204" t="s">
        <v>505</v>
      </c>
      <c r="L90" s="1262"/>
      <c r="M90" s="985"/>
      <c r="N90" s="985"/>
      <c r="O90" s="985"/>
      <c r="P90" s="985"/>
      <c r="Q90" s="985"/>
      <c r="R90" s="985"/>
      <c r="S90" s="985"/>
      <c r="T90" s="985"/>
      <c r="U90" s="985"/>
      <c r="V90" s="985"/>
      <c r="W90" s="985"/>
      <c r="X90" s="985"/>
      <c r="Y90" s="985"/>
      <c r="Z90" s="985"/>
    </row>
    <row r="91" spans="1:26" ht="32.25" customHeight="1">
      <c r="A91" s="1278"/>
      <c r="B91" s="1278"/>
      <c r="C91" s="205" t="s">
        <v>506</v>
      </c>
      <c r="D91" s="206" t="s">
        <v>507</v>
      </c>
      <c r="E91" s="207"/>
      <c r="F91" s="207"/>
      <c r="G91" s="207"/>
      <c r="H91" s="208" t="s">
        <v>167</v>
      </c>
      <c r="I91" s="209" t="s">
        <v>167</v>
      </c>
      <c r="J91" s="210" t="s">
        <v>167</v>
      </c>
      <c r="K91" s="211" t="s">
        <v>508</v>
      </c>
      <c r="L91" s="1262"/>
      <c r="M91" s="985"/>
      <c r="N91" s="985"/>
      <c r="O91" s="985"/>
      <c r="P91" s="985"/>
      <c r="Q91" s="985"/>
      <c r="R91" s="985"/>
      <c r="S91" s="985"/>
      <c r="T91" s="985"/>
      <c r="U91" s="985"/>
      <c r="V91" s="985"/>
      <c r="W91" s="985"/>
      <c r="X91" s="985"/>
      <c r="Y91" s="985"/>
      <c r="Z91" s="985"/>
    </row>
    <row r="92" spans="1:26" ht="32.25" customHeight="1">
      <c r="A92" s="1278"/>
      <c r="B92" s="1278"/>
      <c r="C92" s="205" t="s">
        <v>509</v>
      </c>
      <c r="D92" s="206" t="s">
        <v>510</v>
      </c>
      <c r="E92" s="207"/>
      <c r="F92" s="207"/>
      <c r="G92" s="207"/>
      <c r="H92" s="208" t="s">
        <v>167</v>
      </c>
      <c r="I92" s="209" t="s">
        <v>167</v>
      </c>
      <c r="J92" s="210" t="s">
        <v>167</v>
      </c>
      <c r="K92" s="211" t="s">
        <v>511</v>
      </c>
      <c r="L92" s="1262"/>
      <c r="M92" s="985"/>
      <c r="N92" s="985"/>
      <c r="O92" s="985"/>
      <c r="P92" s="985"/>
      <c r="Q92" s="985"/>
      <c r="R92" s="985"/>
      <c r="S92" s="985"/>
      <c r="T92" s="985"/>
      <c r="U92" s="985"/>
      <c r="V92" s="985"/>
      <c r="W92" s="985"/>
      <c r="X92" s="985"/>
      <c r="Y92" s="985"/>
      <c r="Z92" s="985"/>
    </row>
    <row r="93" spans="1:26" ht="32.25" customHeight="1">
      <c r="A93" s="1278"/>
      <c r="B93" s="1278"/>
      <c r="C93" s="205" t="s">
        <v>512</v>
      </c>
      <c r="D93" s="206" t="s">
        <v>513</v>
      </c>
      <c r="E93" s="207"/>
      <c r="F93" s="207"/>
      <c r="G93" s="207"/>
      <c r="H93" s="208" t="s">
        <v>167</v>
      </c>
      <c r="I93" s="209" t="s">
        <v>167</v>
      </c>
      <c r="J93" s="210" t="s">
        <v>167</v>
      </c>
      <c r="K93" s="211" t="s">
        <v>514</v>
      </c>
      <c r="L93" s="1262"/>
      <c r="M93" s="985"/>
      <c r="N93" s="985"/>
      <c r="O93" s="985"/>
      <c r="P93" s="985"/>
      <c r="Q93" s="985"/>
      <c r="R93" s="985"/>
      <c r="S93" s="985"/>
      <c r="T93" s="985"/>
      <c r="U93" s="985"/>
      <c r="V93" s="985"/>
      <c r="W93" s="985"/>
      <c r="X93" s="985"/>
      <c r="Y93" s="985"/>
      <c r="Z93" s="985"/>
    </row>
    <row r="94" spans="1:26" ht="32.25" customHeight="1">
      <c r="A94" s="1278"/>
      <c r="B94" s="1278"/>
      <c r="C94" s="112" t="s">
        <v>515</v>
      </c>
      <c r="D94" s="119" t="s">
        <v>516</v>
      </c>
      <c r="E94" s="112"/>
      <c r="F94" s="112"/>
      <c r="G94" s="112"/>
      <c r="H94" s="221" t="s">
        <v>167</v>
      </c>
      <c r="I94" s="222" t="s">
        <v>167</v>
      </c>
      <c r="J94" s="119" t="s">
        <v>167</v>
      </c>
      <c r="K94" s="119" t="s">
        <v>517</v>
      </c>
      <c r="L94" s="1262"/>
      <c r="M94" s="985"/>
      <c r="N94" s="985"/>
      <c r="O94" s="985"/>
      <c r="P94" s="985"/>
      <c r="Q94" s="985"/>
      <c r="R94" s="985"/>
      <c r="S94" s="985"/>
      <c r="T94" s="985"/>
      <c r="U94" s="985"/>
      <c r="V94" s="985"/>
      <c r="W94" s="985"/>
      <c r="X94" s="985"/>
      <c r="Y94" s="985"/>
      <c r="Z94" s="985"/>
    </row>
    <row r="95" spans="1:26" ht="32.25" customHeight="1">
      <c r="A95" s="1278"/>
      <c r="B95" s="1278"/>
      <c r="C95" s="205" t="s">
        <v>518</v>
      </c>
      <c r="D95" s="206" t="s">
        <v>519</v>
      </c>
      <c r="E95" s="207"/>
      <c r="F95" s="207"/>
      <c r="G95" s="207"/>
      <c r="H95" s="208" t="s">
        <v>167</v>
      </c>
      <c r="I95" s="209" t="s">
        <v>167</v>
      </c>
      <c r="J95" s="210" t="s">
        <v>167</v>
      </c>
      <c r="K95" s="211" t="s">
        <v>520</v>
      </c>
      <c r="L95" s="1262"/>
      <c r="M95" s="985"/>
      <c r="N95" s="985"/>
      <c r="O95" s="985"/>
      <c r="P95" s="985"/>
      <c r="Q95" s="985"/>
      <c r="R95" s="985"/>
      <c r="S95" s="985"/>
      <c r="T95" s="985"/>
      <c r="U95" s="985"/>
      <c r="V95" s="985"/>
      <c r="W95" s="985"/>
      <c r="X95" s="985"/>
      <c r="Y95" s="985"/>
      <c r="Z95" s="985"/>
    </row>
    <row r="96" spans="1:26" ht="32.25" customHeight="1">
      <c r="A96" s="1278"/>
      <c r="B96" s="1278"/>
      <c r="C96" s="205" t="s">
        <v>521</v>
      </c>
      <c r="D96" s="206" t="s">
        <v>522</v>
      </c>
      <c r="E96" s="207"/>
      <c r="F96" s="207"/>
      <c r="G96" s="207"/>
      <c r="H96" s="208" t="s">
        <v>167</v>
      </c>
      <c r="I96" s="209" t="s">
        <v>167</v>
      </c>
      <c r="J96" s="210" t="s">
        <v>167</v>
      </c>
      <c r="K96" s="211" t="s">
        <v>523</v>
      </c>
      <c r="L96" s="1262"/>
      <c r="M96" s="985"/>
      <c r="N96" s="985"/>
      <c r="O96" s="985"/>
      <c r="P96" s="985"/>
      <c r="Q96" s="985"/>
      <c r="R96" s="985"/>
      <c r="S96" s="985"/>
      <c r="T96" s="985"/>
      <c r="U96" s="985"/>
      <c r="V96" s="985"/>
      <c r="W96" s="985"/>
      <c r="X96" s="985"/>
      <c r="Y96" s="985"/>
      <c r="Z96" s="985"/>
    </row>
    <row r="97" spans="1:26" ht="32.25" customHeight="1">
      <c r="A97" s="1278"/>
      <c r="B97" s="1278"/>
      <c r="C97" s="112" t="s">
        <v>524</v>
      </c>
      <c r="D97" s="112"/>
      <c r="E97" s="112"/>
      <c r="F97" s="112"/>
      <c r="G97" s="112"/>
      <c r="H97" s="112"/>
      <c r="I97" s="112"/>
      <c r="J97" s="112"/>
      <c r="K97" s="112"/>
      <c r="L97" s="1262"/>
      <c r="M97" s="985"/>
      <c r="N97" s="985"/>
      <c r="O97" s="985"/>
      <c r="P97" s="985"/>
      <c r="Q97" s="985"/>
      <c r="R97" s="985"/>
      <c r="S97" s="985"/>
      <c r="T97" s="985"/>
      <c r="U97" s="985"/>
      <c r="V97" s="985"/>
      <c r="W97" s="985"/>
      <c r="X97" s="985"/>
      <c r="Y97" s="985"/>
      <c r="Z97" s="985"/>
    </row>
    <row r="98" spans="1:26" ht="22.5" customHeight="1">
      <c r="A98" s="1278"/>
      <c r="B98" s="1278"/>
      <c r="C98" s="223" t="s">
        <v>525</v>
      </c>
      <c r="D98" s="224" t="s">
        <v>167</v>
      </c>
      <c r="E98" s="214"/>
      <c r="F98" s="214"/>
      <c r="G98" s="214"/>
      <c r="H98" s="214" t="s">
        <v>167</v>
      </c>
      <c r="I98" s="225">
        <v>0.36</v>
      </c>
      <c r="J98" s="185" t="s">
        <v>526</v>
      </c>
      <c r="K98" s="226" t="s">
        <v>527</v>
      </c>
      <c r="L98" s="1262"/>
      <c r="M98" s="985"/>
      <c r="N98" s="985"/>
      <c r="O98" s="985"/>
      <c r="P98" s="985"/>
      <c r="Q98" s="985"/>
      <c r="R98" s="985"/>
      <c r="S98" s="985"/>
      <c r="T98" s="985"/>
      <c r="U98" s="985"/>
      <c r="V98" s="985"/>
      <c r="W98" s="985"/>
      <c r="X98" s="985"/>
      <c r="Y98" s="985"/>
      <c r="Z98" s="985"/>
    </row>
    <row r="99" spans="1:26" ht="13.5" customHeight="1">
      <c r="A99" s="1278"/>
      <c r="B99" s="1278"/>
      <c r="C99" s="223" t="s">
        <v>528</v>
      </c>
      <c r="D99" s="224" t="s">
        <v>167</v>
      </c>
      <c r="E99" s="214"/>
      <c r="F99" s="214"/>
      <c r="G99" s="214"/>
      <c r="H99" s="214" t="s">
        <v>167</v>
      </c>
      <c r="I99" s="225">
        <v>-0.39</v>
      </c>
      <c r="J99" s="227" t="s">
        <v>529</v>
      </c>
      <c r="K99" s="182" t="s">
        <v>530</v>
      </c>
      <c r="L99" s="1262"/>
      <c r="M99" s="985"/>
      <c r="N99" s="985"/>
      <c r="O99" s="985"/>
      <c r="P99" s="985"/>
      <c r="Q99" s="985"/>
      <c r="R99" s="985"/>
      <c r="S99" s="985"/>
      <c r="T99" s="985"/>
      <c r="U99" s="985"/>
      <c r="V99" s="985"/>
      <c r="W99" s="985"/>
      <c r="X99" s="985"/>
      <c r="Y99" s="985"/>
      <c r="Z99" s="985"/>
    </row>
    <row r="100" spans="1:26" ht="13.5" customHeight="1">
      <c r="A100" s="1278"/>
      <c r="B100" s="1278"/>
      <c r="C100" s="223" t="s">
        <v>531</v>
      </c>
      <c r="D100" s="224" t="s">
        <v>167</v>
      </c>
      <c r="E100" s="214"/>
      <c r="F100" s="214"/>
      <c r="G100" s="214"/>
      <c r="H100" s="214" t="s">
        <v>167</v>
      </c>
      <c r="I100" s="225">
        <v>0.14000000000000001</v>
      </c>
      <c r="J100" s="185" t="s">
        <v>532</v>
      </c>
      <c r="K100" s="182" t="s">
        <v>533</v>
      </c>
      <c r="L100" s="1262"/>
      <c r="M100" s="985"/>
      <c r="N100" s="985"/>
      <c r="O100" s="985"/>
      <c r="P100" s="985"/>
      <c r="Q100" s="985"/>
      <c r="R100" s="985"/>
      <c r="S100" s="985"/>
      <c r="T100" s="985"/>
      <c r="U100" s="985"/>
      <c r="V100" s="985"/>
      <c r="W100" s="985"/>
      <c r="X100" s="985"/>
      <c r="Y100" s="985"/>
      <c r="Z100" s="985"/>
    </row>
    <row r="101" spans="1:26" ht="13.5" customHeight="1">
      <c r="A101" s="1278"/>
      <c r="B101" s="1278"/>
      <c r="C101" s="223" t="s">
        <v>534</v>
      </c>
      <c r="D101" s="224" t="s">
        <v>167</v>
      </c>
      <c r="E101" s="214"/>
      <c r="F101" s="214"/>
      <c r="G101" s="214"/>
      <c r="H101" s="214" t="s">
        <v>167</v>
      </c>
      <c r="I101" s="225">
        <v>0.11</v>
      </c>
      <c r="J101" s="185" t="s">
        <v>535</v>
      </c>
      <c r="K101" s="182" t="s">
        <v>536</v>
      </c>
      <c r="L101" s="1262"/>
      <c r="M101" s="985"/>
      <c r="N101" s="985"/>
      <c r="O101" s="985"/>
      <c r="P101" s="985"/>
      <c r="Q101" s="985"/>
      <c r="R101" s="985"/>
      <c r="S101" s="985"/>
      <c r="T101" s="985"/>
      <c r="U101" s="985"/>
      <c r="V101" s="985"/>
      <c r="W101" s="985"/>
      <c r="X101" s="985"/>
      <c r="Y101" s="985"/>
      <c r="Z101" s="985"/>
    </row>
    <row r="102" spans="1:26" ht="13.5" customHeight="1">
      <c r="A102" s="1278"/>
      <c r="B102" s="1278"/>
      <c r="C102" s="223" t="s">
        <v>537</v>
      </c>
      <c r="D102" s="224" t="s">
        <v>167</v>
      </c>
      <c r="E102" s="214"/>
      <c r="F102" s="214"/>
      <c r="G102" s="214"/>
      <c r="H102" s="214" t="s">
        <v>167</v>
      </c>
      <c r="I102" s="225">
        <v>-0.17</v>
      </c>
      <c r="J102" s="227" t="s">
        <v>538</v>
      </c>
      <c r="K102" s="182" t="s">
        <v>539</v>
      </c>
      <c r="L102" s="1262"/>
      <c r="M102" s="985"/>
      <c r="N102" s="985"/>
      <c r="O102" s="985"/>
      <c r="P102" s="985"/>
      <c r="Q102" s="985"/>
      <c r="R102" s="985"/>
      <c r="S102" s="985"/>
      <c r="T102" s="985"/>
      <c r="U102" s="985"/>
      <c r="V102" s="985"/>
      <c r="W102" s="985"/>
      <c r="X102" s="985"/>
      <c r="Y102" s="985"/>
      <c r="Z102" s="985"/>
    </row>
    <row r="103" spans="1:26" ht="13.5" customHeight="1">
      <c r="A103" s="1278"/>
      <c r="B103" s="1278"/>
      <c r="C103" s="223" t="s">
        <v>540</v>
      </c>
      <c r="D103" s="224" t="s">
        <v>167</v>
      </c>
      <c r="E103" s="214"/>
      <c r="F103" s="214"/>
      <c r="G103" s="214"/>
      <c r="H103" s="214" t="s">
        <v>167</v>
      </c>
      <c r="I103" s="225">
        <v>1.28</v>
      </c>
      <c r="J103" s="185" t="s">
        <v>541</v>
      </c>
      <c r="K103" s="182" t="s">
        <v>542</v>
      </c>
      <c r="L103" s="1262"/>
      <c r="M103" s="985"/>
      <c r="N103" s="985"/>
      <c r="O103" s="985"/>
      <c r="P103" s="985"/>
      <c r="Q103" s="985"/>
      <c r="R103" s="985"/>
      <c r="S103" s="985"/>
      <c r="T103" s="985"/>
      <c r="U103" s="985"/>
      <c r="V103" s="985"/>
      <c r="W103" s="985"/>
      <c r="X103" s="985"/>
      <c r="Y103" s="985"/>
      <c r="Z103" s="985"/>
    </row>
    <row r="104" spans="1:26" ht="13.5" customHeight="1">
      <c r="A104" s="1278"/>
      <c r="B104" s="1278"/>
      <c r="C104" s="223" t="s">
        <v>543</v>
      </c>
      <c r="D104" s="224" t="s">
        <v>167</v>
      </c>
      <c r="E104" s="214"/>
      <c r="F104" s="214"/>
      <c r="G104" s="214"/>
      <c r="H104" s="214" t="s">
        <v>167</v>
      </c>
      <c r="I104" s="225">
        <v>0.03</v>
      </c>
      <c r="J104" s="185" t="s">
        <v>544</v>
      </c>
      <c r="K104" s="182" t="s">
        <v>545</v>
      </c>
      <c r="L104" s="1262"/>
      <c r="M104" s="985"/>
      <c r="N104" s="985"/>
      <c r="O104" s="985"/>
      <c r="P104" s="985"/>
      <c r="Q104" s="985"/>
      <c r="R104" s="985"/>
      <c r="S104" s="985"/>
      <c r="T104" s="985"/>
      <c r="U104" s="985"/>
      <c r="V104" s="985"/>
      <c r="W104" s="985"/>
      <c r="X104" s="985"/>
      <c r="Y104" s="985"/>
      <c r="Z104" s="985"/>
    </row>
    <row r="105" spans="1:26" ht="13.5" customHeight="1">
      <c r="A105" s="1278"/>
      <c r="B105" s="1278"/>
      <c r="C105" s="223" t="s">
        <v>546</v>
      </c>
      <c r="D105" s="224" t="s">
        <v>167</v>
      </c>
      <c r="E105" s="214"/>
      <c r="F105" s="214"/>
      <c r="G105" s="214"/>
      <c r="H105" s="214" t="s">
        <v>167</v>
      </c>
      <c r="I105" s="225">
        <v>0.11</v>
      </c>
      <c r="J105" s="227" t="s">
        <v>547</v>
      </c>
      <c r="K105" s="226" t="s">
        <v>548</v>
      </c>
      <c r="L105" s="1262"/>
      <c r="M105" s="985"/>
      <c r="N105" s="985"/>
      <c r="O105" s="985"/>
      <c r="P105" s="985"/>
      <c r="Q105" s="985"/>
      <c r="R105" s="985"/>
      <c r="S105" s="985"/>
      <c r="T105" s="985"/>
      <c r="U105" s="985"/>
      <c r="V105" s="985"/>
      <c r="W105" s="985"/>
      <c r="X105" s="985"/>
      <c r="Y105" s="985"/>
      <c r="Z105" s="985"/>
    </row>
    <row r="106" spans="1:26" ht="13.5" customHeight="1">
      <c r="A106" s="1278"/>
      <c r="B106" s="1278"/>
      <c r="C106" s="223" t="s">
        <v>549</v>
      </c>
      <c r="D106" s="224" t="s">
        <v>167</v>
      </c>
      <c r="E106" s="214"/>
      <c r="F106" s="214"/>
      <c r="G106" s="214"/>
      <c r="H106" s="214" t="s">
        <v>167</v>
      </c>
      <c r="I106" s="225">
        <v>0.26</v>
      </c>
      <c r="J106" s="227" t="s">
        <v>550</v>
      </c>
      <c r="K106" s="182" t="s">
        <v>551</v>
      </c>
      <c r="L106" s="1262"/>
      <c r="M106" s="985"/>
      <c r="N106" s="985"/>
      <c r="O106" s="985"/>
      <c r="P106" s="985"/>
      <c r="Q106" s="985"/>
      <c r="R106" s="985"/>
      <c r="S106" s="985"/>
      <c r="T106" s="985"/>
      <c r="U106" s="985"/>
      <c r="V106" s="985"/>
      <c r="W106" s="985"/>
      <c r="X106" s="985"/>
      <c r="Y106" s="985"/>
      <c r="Z106" s="985"/>
    </row>
    <row r="107" spans="1:26" ht="13.5" customHeight="1">
      <c r="A107" s="1278"/>
      <c r="B107" s="1278"/>
      <c r="C107" s="223"/>
      <c r="D107" s="228"/>
      <c r="E107" s="218"/>
      <c r="F107" s="218"/>
      <c r="G107" s="218"/>
      <c r="H107" s="218"/>
      <c r="I107" s="225"/>
      <c r="J107" s="185"/>
      <c r="K107" s="182"/>
      <c r="L107" s="1262"/>
      <c r="M107" s="985"/>
      <c r="N107" s="985"/>
      <c r="O107" s="985"/>
      <c r="P107" s="985"/>
      <c r="Q107" s="985"/>
      <c r="R107" s="985"/>
      <c r="S107" s="985"/>
      <c r="T107" s="985"/>
      <c r="U107" s="985"/>
      <c r="V107" s="985"/>
      <c r="W107" s="985"/>
      <c r="X107" s="985"/>
      <c r="Y107" s="985"/>
      <c r="Z107" s="985"/>
    </row>
    <row r="108" spans="1:26" ht="206.1">
      <c r="A108" s="1278"/>
      <c r="B108" s="1278"/>
      <c r="C108" s="112" t="s">
        <v>552</v>
      </c>
      <c r="D108" s="112"/>
      <c r="E108" s="139"/>
      <c r="F108" s="139"/>
      <c r="G108" s="139"/>
      <c r="H108" s="139" t="s">
        <v>553</v>
      </c>
      <c r="I108" s="192" t="s">
        <v>167</v>
      </c>
      <c r="J108" s="192" t="s">
        <v>167</v>
      </c>
      <c r="K108" s="994" t="s">
        <v>554</v>
      </c>
      <c r="L108" s="1262"/>
      <c r="M108" s="986"/>
      <c r="N108" s="986"/>
      <c r="O108" s="986"/>
      <c r="P108" s="986"/>
      <c r="Q108" s="986"/>
      <c r="R108" s="986"/>
      <c r="S108" s="986"/>
      <c r="T108" s="986"/>
      <c r="U108" s="986"/>
      <c r="V108" s="986"/>
      <c r="W108" s="986"/>
      <c r="X108" s="986"/>
      <c r="Y108" s="986"/>
      <c r="Z108" s="986"/>
    </row>
    <row r="109" spans="1:26" ht="13.5" customHeight="1">
      <c r="A109" s="1278"/>
      <c r="B109" s="1278"/>
      <c r="C109" s="141"/>
      <c r="D109" s="1162" t="s">
        <v>18</v>
      </c>
      <c r="E109" s="1277"/>
      <c r="F109" s="1277"/>
      <c r="G109" s="1277"/>
      <c r="H109" s="1277"/>
      <c r="I109" s="1277"/>
      <c r="J109" s="1277"/>
      <c r="K109" s="1277"/>
      <c r="L109" s="1262"/>
      <c r="M109" s="986"/>
      <c r="N109" s="986"/>
      <c r="O109" s="986"/>
      <c r="P109" s="986"/>
      <c r="Q109" s="986"/>
      <c r="R109" s="986"/>
      <c r="S109" s="986"/>
      <c r="T109" s="986"/>
      <c r="U109" s="986"/>
      <c r="V109" s="986"/>
      <c r="W109" s="986"/>
      <c r="X109" s="986"/>
      <c r="Y109" s="986"/>
      <c r="Z109" s="986"/>
    </row>
    <row r="110" spans="1:26" ht="12.75" customHeight="1">
      <c r="A110" s="1278"/>
      <c r="B110" s="1279"/>
      <c r="C110" s="141"/>
      <c r="D110" s="1164" t="s">
        <v>60</v>
      </c>
      <c r="E110" s="1277"/>
      <c r="F110" s="1277"/>
      <c r="G110" s="1277"/>
      <c r="H110" s="1277"/>
      <c r="I110" s="1277"/>
      <c r="J110" s="1277"/>
      <c r="K110" s="1276"/>
      <c r="L110" s="1281"/>
      <c r="M110" s="986"/>
      <c r="N110" s="986"/>
      <c r="O110" s="986"/>
      <c r="P110" s="986"/>
      <c r="Q110" s="986"/>
      <c r="R110" s="986"/>
      <c r="S110" s="986"/>
      <c r="T110" s="986"/>
      <c r="U110" s="986"/>
      <c r="V110" s="986"/>
      <c r="W110" s="986"/>
      <c r="X110" s="986"/>
      <c r="Y110" s="986"/>
      <c r="Z110" s="986"/>
    </row>
    <row r="111" spans="1:26" ht="13.5" customHeight="1">
      <c r="A111" s="1278"/>
      <c r="B111" s="106" t="s">
        <v>61</v>
      </c>
      <c r="C111" s="196"/>
      <c r="D111" s="108" t="s">
        <v>10</v>
      </c>
      <c r="E111" s="108" t="s">
        <v>353</v>
      </c>
      <c r="F111" s="108" t="s">
        <v>354</v>
      </c>
      <c r="G111" s="108" t="s">
        <v>355</v>
      </c>
      <c r="H111" s="108" t="s">
        <v>356</v>
      </c>
      <c r="I111" s="108" t="s">
        <v>357</v>
      </c>
      <c r="J111" s="108" t="s">
        <v>358</v>
      </c>
      <c r="K111" s="171" t="s">
        <v>359</v>
      </c>
      <c r="L111" s="229" t="s">
        <v>349</v>
      </c>
      <c r="M111" s="986"/>
      <c r="N111" s="986"/>
      <c r="O111" s="986"/>
      <c r="P111" s="986"/>
      <c r="Q111" s="986"/>
      <c r="R111" s="986"/>
      <c r="S111" s="986"/>
      <c r="T111" s="986"/>
      <c r="U111" s="986"/>
      <c r="V111" s="986"/>
      <c r="W111" s="986"/>
      <c r="X111" s="986"/>
      <c r="Y111" s="986"/>
      <c r="Z111" s="986"/>
    </row>
    <row r="112" spans="1:26" ht="21.75" customHeight="1">
      <c r="A112" s="1278"/>
      <c r="B112" s="1165" t="s">
        <v>555</v>
      </c>
      <c r="C112" s="141" t="s">
        <v>556</v>
      </c>
      <c r="D112" s="141"/>
      <c r="E112" s="230" t="s">
        <v>167</v>
      </c>
      <c r="F112" s="230" t="s">
        <v>167</v>
      </c>
      <c r="G112" s="230" t="s">
        <v>167</v>
      </c>
      <c r="H112" s="230" t="s">
        <v>167</v>
      </c>
      <c r="I112" s="230" t="s">
        <v>167</v>
      </c>
      <c r="J112" s="231" t="s">
        <v>167</v>
      </c>
      <c r="K112" s="995" t="s">
        <v>167</v>
      </c>
      <c r="L112" s="1166" t="s">
        <v>557</v>
      </c>
      <c r="M112" s="996"/>
      <c r="N112" s="996"/>
      <c r="O112" s="996"/>
      <c r="P112" s="996"/>
      <c r="Q112" s="996"/>
      <c r="R112" s="996"/>
      <c r="S112" s="996"/>
      <c r="T112" s="996"/>
      <c r="U112" s="996"/>
      <c r="V112" s="996"/>
      <c r="W112" s="996"/>
      <c r="X112" s="996"/>
      <c r="Y112" s="996"/>
      <c r="Z112" s="996"/>
    </row>
    <row r="113" spans="1:26" ht="71.25" customHeight="1">
      <c r="A113" s="1278"/>
      <c r="B113" s="1278"/>
      <c r="C113" s="201" t="s">
        <v>363</v>
      </c>
      <c r="D113" s="201" t="s">
        <v>167</v>
      </c>
      <c r="E113" s="201" t="s">
        <v>167</v>
      </c>
      <c r="F113" s="201" t="s">
        <v>167</v>
      </c>
      <c r="G113" s="201" t="s">
        <v>558</v>
      </c>
      <c r="H113" s="157">
        <v>0.61</v>
      </c>
      <c r="I113" s="201" t="s">
        <v>559</v>
      </c>
      <c r="J113" s="143" t="s">
        <v>560</v>
      </c>
      <c r="K113" s="182" t="s">
        <v>561</v>
      </c>
      <c r="L113" s="1262"/>
      <c r="M113" s="986"/>
      <c r="N113" s="986"/>
      <c r="O113" s="986"/>
      <c r="P113" s="986"/>
      <c r="Q113" s="986"/>
      <c r="R113" s="986"/>
      <c r="S113" s="986"/>
      <c r="T113" s="986"/>
      <c r="U113" s="986"/>
      <c r="V113" s="986"/>
      <c r="W113" s="986"/>
      <c r="X113" s="986"/>
      <c r="Y113" s="986"/>
      <c r="Z113" s="986"/>
    </row>
    <row r="114" spans="1:26" ht="137.44999999999999">
      <c r="A114" s="1278"/>
      <c r="B114" s="1278"/>
      <c r="C114" s="201" t="s">
        <v>17</v>
      </c>
      <c r="D114" s="201" t="s">
        <v>167</v>
      </c>
      <c r="E114" s="201" t="s">
        <v>167</v>
      </c>
      <c r="F114" s="201" t="s">
        <v>167</v>
      </c>
      <c r="G114" s="232" t="s">
        <v>562</v>
      </c>
      <c r="H114" s="232" t="s">
        <v>562</v>
      </c>
      <c r="I114" s="232" t="s">
        <v>562</v>
      </c>
      <c r="J114" s="232" t="s">
        <v>562</v>
      </c>
      <c r="K114" s="233" t="s">
        <v>563</v>
      </c>
      <c r="L114" s="1262"/>
      <c r="M114" s="986"/>
      <c r="N114" s="986"/>
      <c r="O114" s="986"/>
      <c r="P114" s="986"/>
      <c r="Q114" s="986"/>
      <c r="R114" s="986"/>
      <c r="S114" s="986"/>
      <c r="T114" s="986"/>
      <c r="U114" s="986"/>
      <c r="V114" s="986"/>
      <c r="W114" s="986"/>
      <c r="X114" s="986"/>
      <c r="Y114" s="986"/>
      <c r="Z114" s="986"/>
    </row>
    <row r="115" spans="1:26" ht="13.5" customHeight="1">
      <c r="A115" s="1278"/>
      <c r="B115" s="1278"/>
      <c r="C115" s="141"/>
      <c r="D115" s="1162" t="s">
        <v>18</v>
      </c>
      <c r="E115" s="1277"/>
      <c r="F115" s="1277"/>
      <c r="G115" s="1277"/>
      <c r="H115" s="1277"/>
      <c r="I115" s="1277"/>
      <c r="J115" s="1277"/>
      <c r="K115" s="1277"/>
      <c r="L115" s="1262"/>
      <c r="M115" s="986"/>
      <c r="N115" s="986"/>
      <c r="O115" s="986"/>
      <c r="P115" s="986"/>
      <c r="Q115" s="986"/>
      <c r="R115" s="986"/>
      <c r="S115" s="986"/>
      <c r="T115" s="986"/>
      <c r="U115" s="986"/>
      <c r="V115" s="986"/>
      <c r="W115" s="986"/>
      <c r="X115" s="986"/>
      <c r="Y115" s="986"/>
      <c r="Z115" s="986"/>
    </row>
    <row r="116" spans="1:26" ht="57.75" customHeight="1">
      <c r="A116" s="1278"/>
      <c r="B116" s="1279"/>
      <c r="C116" s="141"/>
      <c r="D116" s="1164" t="s">
        <v>65</v>
      </c>
      <c r="E116" s="1277"/>
      <c r="F116" s="1277"/>
      <c r="G116" s="1277"/>
      <c r="H116" s="1277"/>
      <c r="I116" s="1277"/>
      <c r="J116" s="1277"/>
      <c r="K116" s="1276"/>
      <c r="L116" s="1281"/>
      <c r="M116" s="986"/>
      <c r="N116" s="986"/>
      <c r="O116" s="986"/>
      <c r="P116" s="986"/>
      <c r="Q116" s="986"/>
      <c r="R116" s="986"/>
      <c r="S116" s="986"/>
      <c r="T116" s="986"/>
      <c r="U116" s="986"/>
      <c r="V116" s="986"/>
      <c r="W116" s="986"/>
      <c r="X116" s="986"/>
      <c r="Y116" s="986"/>
      <c r="Z116" s="986"/>
    </row>
    <row r="117" spans="1:26" ht="13.5" customHeight="1">
      <c r="A117" s="1278"/>
      <c r="B117" s="106" t="s">
        <v>564</v>
      </c>
      <c r="C117" s="196"/>
      <c r="D117" s="108" t="s">
        <v>10</v>
      </c>
      <c r="E117" s="108" t="s">
        <v>353</v>
      </c>
      <c r="F117" s="108" t="s">
        <v>354</v>
      </c>
      <c r="G117" s="108" t="s">
        <v>355</v>
      </c>
      <c r="H117" s="108" t="s">
        <v>356</v>
      </c>
      <c r="I117" s="108" t="s">
        <v>357</v>
      </c>
      <c r="J117" s="108" t="s">
        <v>358</v>
      </c>
      <c r="K117" s="171" t="s">
        <v>359</v>
      </c>
      <c r="L117" s="229" t="s">
        <v>349</v>
      </c>
      <c r="M117" s="986"/>
      <c r="N117" s="986"/>
      <c r="O117" s="986"/>
      <c r="P117" s="986"/>
      <c r="Q117" s="986"/>
      <c r="R117" s="986"/>
      <c r="S117" s="986"/>
      <c r="T117" s="986"/>
      <c r="U117" s="986"/>
      <c r="V117" s="986"/>
      <c r="W117" s="986"/>
      <c r="X117" s="986"/>
      <c r="Y117" s="986"/>
      <c r="Z117" s="986"/>
    </row>
    <row r="118" spans="1:26" ht="23.25" customHeight="1">
      <c r="A118" s="1278"/>
      <c r="B118" s="1165" t="s">
        <v>565</v>
      </c>
      <c r="C118" s="195" t="s">
        <v>566</v>
      </c>
      <c r="D118" s="234" t="s">
        <v>167</v>
      </c>
      <c r="E118" s="234">
        <f t="shared" ref="E118:K118" si="0">E119+E143+E144</f>
        <v>0</v>
      </c>
      <c r="F118" s="234">
        <f t="shared" si="0"/>
        <v>10</v>
      </c>
      <c r="G118" s="234">
        <f t="shared" si="0"/>
        <v>12</v>
      </c>
      <c r="H118" s="234">
        <f t="shared" si="0"/>
        <v>18</v>
      </c>
      <c r="I118" s="234">
        <f t="shared" si="0"/>
        <v>14</v>
      </c>
      <c r="J118" s="234">
        <f t="shared" si="0"/>
        <v>22</v>
      </c>
      <c r="K118" s="235">
        <f t="shared" si="0"/>
        <v>25</v>
      </c>
      <c r="L118" s="1163"/>
      <c r="M118" s="986"/>
      <c r="N118" s="986"/>
      <c r="O118" s="986"/>
      <c r="P118" s="986"/>
      <c r="Q118" s="986"/>
      <c r="R118" s="986"/>
      <c r="S118" s="986"/>
      <c r="T118" s="986"/>
      <c r="U118" s="986"/>
      <c r="V118" s="986"/>
      <c r="W118" s="986"/>
      <c r="X118" s="986"/>
      <c r="Y118" s="986"/>
      <c r="Z118" s="986"/>
    </row>
    <row r="119" spans="1:26" ht="23.25" customHeight="1">
      <c r="A119" s="1278"/>
      <c r="B119" s="1278"/>
      <c r="C119" s="141" t="s">
        <v>556</v>
      </c>
      <c r="D119" s="234" t="s">
        <v>167</v>
      </c>
      <c r="E119" s="230">
        <v>0</v>
      </c>
      <c r="F119" s="230">
        <v>10</v>
      </c>
      <c r="G119" s="230">
        <v>12</v>
      </c>
      <c r="H119" s="230">
        <v>18</v>
      </c>
      <c r="I119" s="230">
        <v>14</v>
      </c>
      <c r="J119" s="235">
        <v>22</v>
      </c>
      <c r="K119" s="235">
        <v>25</v>
      </c>
      <c r="L119" s="1262"/>
      <c r="M119" s="986"/>
      <c r="N119" s="986"/>
      <c r="O119" s="986"/>
      <c r="P119" s="986"/>
      <c r="Q119" s="986"/>
      <c r="R119" s="986"/>
      <c r="S119" s="986"/>
      <c r="T119" s="986"/>
      <c r="U119" s="986"/>
      <c r="V119" s="986"/>
      <c r="W119" s="986"/>
      <c r="X119" s="986"/>
      <c r="Y119" s="986"/>
      <c r="Z119" s="986"/>
    </row>
    <row r="120" spans="1:26" ht="13.5" customHeight="1">
      <c r="A120" s="1278"/>
      <c r="B120" s="1278"/>
      <c r="C120" s="112" t="s">
        <v>567</v>
      </c>
      <c r="D120" s="119" t="s">
        <v>167</v>
      </c>
      <c r="E120" s="236">
        <f t="shared" ref="E120:I120" si="1">E121+E142+E145</f>
        <v>0</v>
      </c>
      <c r="F120" s="236">
        <f t="shared" si="1"/>
        <v>7</v>
      </c>
      <c r="G120" s="236">
        <f t="shared" si="1"/>
        <v>10</v>
      </c>
      <c r="H120" s="236">
        <f t="shared" si="1"/>
        <v>16</v>
      </c>
      <c r="I120" s="236">
        <f t="shared" si="1"/>
        <v>20</v>
      </c>
      <c r="J120" s="237">
        <f>J121+J142</f>
        <v>27</v>
      </c>
      <c r="K120" s="237">
        <v>32</v>
      </c>
      <c r="L120" s="1262"/>
      <c r="M120" s="986"/>
      <c r="N120" s="986"/>
      <c r="O120" s="986"/>
      <c r="P120" s="986"/>
      <c r="Q120" s="986"/>
      <c r="R120" s="986"/>
      <c r="S120" s="986"/>
      <c r="T120" s="986"/>
      <c r="U120" s="986"/>
      <c r="V120" s="986"/>
      <c r="W120" s="986"/>
      <c r="X120" s="986"/>
      <c r="Y120" s="986"/>
      <c r="Z120" s="986"/>
    </row>
    <row r="121" spans="1:26" ht="13.5" customHeight="1">
      <c r="A121" s="1278"/>
      <c r="B121" s="1278"/>
      <c r="C121" s="112" t="s">
        <v>568</v>
      </c>
      <c r="D121" s="119" t="s">
        <v>167</v>
      </c>
      <c r="E121" s="139"/>
      <c r="F121" s="139">
        <v>5</v>
      </c>
      <c r="G121" s="139">
        <v>6</v>
      </c>
      <c r="H121" s="139">
        <v>11</v>
      </c>
      <c r="I121" s="139">
        <v>14</v>
      </c>
      <c r="J121" s="119">
        <f t="shared" ref="J121:K121" si="2">J124+J125+J126+J127+J128</f>
        <v>21</v>
      </c>
      <c r="K121" s="204">
        <f t="shared" si="2"/>
        <v>26</v>
      </c>
      <c r="L121" s="1262"/>
      <c r="M121" s="986"/>
      <c r="N121" s="986"/>
      <c r="O121" s="986"/>
      <c r="P121" s="986"/>
      <c r="Q121" s="986"/>
      <c r="R121" s="986"/>
      <c r="S121" s="986"/>
      <c r="T121" s="986"/>
      <c r="U121" s="986"/>
      <c r="V121" s="986"/>
      <c r="W121" s="986"/>
      <c r="X121" s="986"/>
      <c r="Y121" s="986"/>
      <c r="Z121" s="986"/>
    </row>
    <row r="122" spans="1:26" ht="13.5" customHeight="1">
      <c r="A122" s="1278"/>
      <c r="B122" s="1278"/>
      <c r="C122" s="112" t="s">
        <v>569</v>
      </c>
      <c r="D122" s="119"/>
      <c r="E122" s="139"/>
      <c r="F122" s="139"/>
      <c r="G122" s="139"/>
      <c r="H122" s="139"/>
      <c r="I122" s="139"/>
      <c r="J122" s="119"/>
      <c r="K122" s="204"/>
      <c r="L122" s="1262"/>
      <c r="M122" s="986"/>
      <c r="N122" s="986"/>
      <c r="O122" s="986"/>
      <c r="P122" s="986"/>
      <c r="Q122" s="986"/>
      <c r="R122" s="986"/>
      <c r="S122" s="986"/>
      <c r="T122" s="986"/>
      <c r="U122" s="986"/>
      <c r="V122" s="986"/>
      <c r="W122" s="986"/>
      <c r="X122" s="986"/>
      <c r="Y122" s="986"/>
      <c r="Z122" s="986"/>
    </row>
    <row r="123" spans="1:26" ht="13.5" customHeight="1">
      <c r="A123" s="1278"/>
      <c r="B123" s="1278"/>
      <c r="C123" s="997" t="s">
        <v>570</v>
      </c>
      <c r="D123" s="238"/>
      <c r="E123" s="186"/>
      <c r="F123" s="239"/>
      <c r="G123" s="186"/>
      <c r="H123" s="240"/>
      <c r="I123" s="240"/>
      <c r="J123" s="119"/>
      <c r="K123" s="204"/>
      <c r="L123" s="1262"/>
      <c r="M123" s="986"/>
      <c r="N123" s="986"/>
      <c r="O123" s="986"/>
      <c r="P123" s="986"/>
      <c r="Q123" s="986"/>
      <c r="R123" s="986"/>
      <c r="S123" s="986"/>
      <c r="T123" s="986"/>
      <c r="U123" s="986"/>
      <c r="V123" s="986"/>
      <c r="W123" s="986"/>
      <c r="X123" s="986"/>
      <c r="Y123" s="986"/>
      <c r="Z123" s="986"/>
    </row>
    <row r="124" spans="1:26" ht="13.5" customHeight="1">
      <c r="A124" s="1278"/>
      <c r="B124" s="1278"/>
      <c r="C124" s="241" t="s">
        <v>479</v>
      </c>
      <c r="D124" s="238" t="s">
        <v>167</v>
      </c>
      <c r="E124" s="186"/>
      <c r="F124" s="239"/>
      <c r="G124" s="186"/>
      <c r="H124" s="240">
        <f t="shared" ref="H124:I124" si="3">H132+H134</f>
        <v>1</v>
      </c>
      <c r="I124" s="240">
        <f t="shared" si="3"/>
        <v>2</v>
      </c>
      <c r="J124" s="119">
        <f>J133+J134</f>
        <v>2</v>
      </c>
      <c r="K124" s="204">
        <v>3</v>
      </c>
      <c r="L124" s="1262"/>
      <c r="M124" s="986"/>
      <c r="N124" s="986"/>
      <c r="O124" s="986"/>
      <c r="P124" s="986"/>
      <c r="Q124" s="986"/>
      <c r="R124" s="986"/>
      <c r="S124" s="986"/>
      <c r="T124" s="986"/>
      <c r="U124" s="986"/>
      <c r="V124" s="986"/>
      <c r="W124" s="986"/>
      <c r="X124" s="986"/>
      <c r="Y124" s="986"/>
      <c r="Z124" s="986"/>
    </row>
    <row r="125" spans="1:26" ht="13.5" customHeight="1">
      <c r="A125" s="1278"/>
      <c r="B125" s="1278"/>
      <c r="C125" s="241" t="s">
        <v>571</v>
      </c>
      <c r="D125" s="238" t="s">
        <v>167</v>
      </c>
      <c r="E125" s="186"/>
      <c r="F125" s="239"/>
      <c r="G125" s="186"/>
      <c r="H125" s="240">
        <f t="shared" ref="H125:I125" si="4">H130+H131</f>
        <v>7</v>
      </c>
      <c r="I125" s="240">
        <f t="shared" si="4"/>
        <v>9</v>
      </c>
      <c r="J125" s="119">
        <f t="shared" ref="J125:K125" si="5">J130+J131+J132</f>
        <v>13</v>
      </c>
      <c r="K125" s="204">
        <f t="shared" si="5"/>
        <v>12</v>
      </c>
      <c r="L125" s="1262"/>
      <c r="M125" s="986"/>
      <c r="N125" s="986"/>
      <c r="O125" s="986"/>
      <c r="P125" s="986"/>
      <c r="Q125" s="986"/>
      <c r="R125" s="986"/>
      <c r="S125" s="986"/>
      <c r="T125" s="986"/>
      <c r="U125" s="986"/>
      <c r="V125" s="986"/>
      <c r="W125" s="986"/>
      <c r="X125" s="986"/>
      <c r="Y125" s="986"/>
      <c r="Z125" s="986"/>
    </row>
    <row r="126" spans="1:26" ht="13.5" customHeight="1">
      <c r="A126" s="1278"/>
      <c r="B126" s="1278"/>
      <c r="C126" s="241" t="s">
        <v>572</v>
      </c>
      <c r="D126" s="238"/>
      <c r="E126" s="186"/>
      <c r="F126" s="239"/>
      <c r="G126" s="186"/>
      <c r="H126" s="240">
        <v>0</v>
      </c>
      <c r="I126" s="240">
        <v>0</v>
      </c>
      <c r="J126" s="119">
        <f>J135</f>
        <v>1</v>
      </c>
      <c r="K126" s="204">
        <v>4</v>
      </c>
      <c r="L126" s="1262"/>
      <c r="M126" s="986"/>
      <c r="N126" s="986"/>
      <c r="O126" s="986"/>
      <c r="P126" s="986"/>
      <c r="Q126" s="986"/>
      <c r="R126" s="986"/>
      <c r="S126" s="986"/>
      <c r="T126" s="986"/>
      <c r="U126" s="986"/>
      <c r="V126" s="986"/>
      <c r="W126" s="986"/>
      <c r="X126" s="986"/>
      <c r="Y126" s="986"/>
      <c r="Z126" s="986"/>
    </row>
    <row r="127" spans="1:26" ht="13.5" customHeight="1">
      <c r="A127" s="1278"/>
      <c r="B127" s="1278"/>
      <c r="C127" s="241" t="s">
        <v>503</v>
      </c>
      <c r="D127" s="238" t="s">
        <v>167</v>
      </c>
      <c r="E127" s="186"/>
      <c r="F127" s="239"/>
      <c r="G127" s="186"/>
      <c r="H127" s="240"/>
      <c r="I127" s="240"/>
      <c r="J127" s="119">
        <f>J138</f>
        <v>3</v>
      </c>
      <c r="K127" s="204">
        <f>K137+K138+K139</f>
        <v>5</v>
      </c>
      <c r="L127" s="1262"/>
      <c r="M127" s="986"/>
      <c r="N127" s="986"/>
      <c r="O127" s="986"/>
      <c r="P127" s="986"/>
      <c r="Q127" s="986"/>
      <c r="R127" s="986"/>
      <c r="S127" s="986"/>
      <c r="T127" s="986"/>
      <c r="U127" s="986"/>
      <c r="V127" s="986"/>
      <c r="W127" s="986"/>
      <c r="X127" s="986"/>
      <c r="Y127" s="986"/>
      <c r="Z127" s="986"/>
    </row>
    <row r="128" spans="1:26" ht="13.5" customHeight="1">
      <c r="A128" s="1278"/>
      <c r="B128" s="1278"/>
      <c r="C128" s="241" t="s">
        <v>515</v>
      </c>
      <c r="D128" s="238" t="s">
        <v>167</v>
      </c>
      <c r="E128" s="186"/>
      <c r="F128" s="239"/>
      <c r="G128" s="186"/>
      <c r="H128" s="240">
        <f>H141+H140</f>
        <v>2</v>
      </c>
      <c r="I128" s="240">
        <f t="shared" ref="I128:K128" si="6">I140+I141</f>
        <v>2</v>
      </c>
      <c r="J128" s="119">
        <f t="shared" si="6"/>
        <v>2</v>
      </c>
      <c r="K128" s="204">
        <f t="shared" si="6"/>
        <v>2</v>
      </c>
      <c r="L128" s="1262"/>
      <c r="M128" s="986"/>
      <c r="N128" s="986"/>
      <c r="O128" s="986"/>
      <c r="P128" s="986"/>
      <c r="Q128" s="986"/>
      <c r="R128" s="986"/>
      <c r="S128" s="986"/>
      <c r="T128" s="986"/>
      <c r="U128" s="986"/>
      <c r="V128" s="986"/>
      <c r="W128" s="986"/>
      <c r="X128" s="986"/>
      <c r="Y128" s="986"/>
      <c r="Z128" s="986"/>
    </row>
    <row r="129" spans="1:26" ht="13.5" customHeight="1">
      <c r="A129" s="1278"/>
      <c r="B129" s="1278"/>
      <c r="C129" s="997" t="s">
        <v>573</v>
      </c>
      <c r="D129" s="238"/>
      <c r="E129" s="186"/>
      <c r="F129" s="239"/>
      <c r="G129" s="186"/>
      <c r="H129" s="240"/>
      <c r="I129" s="240"/>
      <c r="J129" s="119"/>
      <c r="K129" s="204"/>
      <c r="L129" s="1262"/>
      <c r="M129" s="986"/>
      <c r="N129" s="986"/>
      <c r="O129" s="986"/>
      <c r="P129" s="986"/>
      <c r="Q129" s="986"/>
      <c r="R129" s="986"/>
      <c r="S129" s="986"/>
      <c r="T129" s="986"/>
      <c r="U129" s="986"/>
      <c r="V129" s="986"/>
      <c r="W129" s="986"/>
      <c r="X129" s="986"/>
      <c r="Y129" s="986"/>
      <c r="Z129" s="986"/>
    </row>
    <row r="130" spans="1:26" ht="13.5" customHeight="1">
      <c r="A130" s="1278"/>
      <c r="B130" s="1278"/>
      <c r="C130" s="242" t="s">
        <v>574</v>
      </c>
      <c r="D130" s="238" t="s">
        <v>167</v>
      </c>
      <c r="E130" s="186"/>
      <c r="F130" s="239"/>
      <c r="G130" s="186"/>
      <c r="H130" s="240">
        <v>5</v>
      </c>
      <c r="I130" s="240">
        <v>7</v>
      </c>
      <c r="J130" s="202">
        <v>7</v>
      </c>
      <c r="K130" s="204">
        <v>7</v>
      </c>
      <c r="L130" s="1262"/>
      <c r="M130" s="986"/>
      <c r="N130" s="986"/>
      <c r="O130" s="986"/>
      <c r="P130" s="986"/>
      <c r="Q130" s="986"/>
      <c r="R130" s="986"/>
      <c r="S130" s="986"/>
      <c r="T130" s="986"/>
      <c r="U130" s="986"/>
      <c r="V130" s="986"/>
      <c r="W130" s="986"/>
      <c r="X130" s="986"/>
      <c r="Y130" s="986"/>
      <c r="Z130" s="986"/>
    </row>
    <row r="131" spans="1:26" ht="13.5" customHeight="1">
      <c r="A131" s="1278"/>
      <c r="B131" s="1278"/>
      <c r="C131" s="242" t="s">
        <v>575</v>
      </c>
      <c r="D131" s="238" t="s">
        <v>167</v>
      </c>
      <c r="E131" s="186"/>
      <c r="F131" s="239"/>
      <c r="G131" s="186"/>
      <c r="H131" s="240">
        <v>2</v>
      </c>
      <c r="I131" s="240">
        <v>2</v>
      </c>
      <c r="J131" s="202">
        <v>3</v>
      </c>
      <c r="K131" s="204">
        <v>3</v>
      </c>
      <c r="L131" s="1262"/>
      <c r="M131" s="986"/>
      <c r="N131" s="986"/>
      <c r="O131" s="986"/>
      <c r="P131" s="986"/>
      <c r="Q131" s="986"/>
      <c r="R131" s="986"/>
      <c r="S131" s="986"/>
      <c r="T131" s="986"/>
      <c r="U131" s="986"/>
      <c r="V131" s="986"/>
      <c r="W131" s="986"/>
      <c r="X131" s="986"/>
      <c r="Y131" s="986"/>
      <c r="Z131" s="986"/>
    </row>
    <row r="132" spans="1:26" ht="13.5" customHeight="1">
      <c r="A132" s="1278"/>
      <c r="B132" s="1278"/>
      <c r="C132" s="242" t="s">
        <v>576</v>
      </c>
      <c r="D132" s="238" t="s">
        <v>167</v>
      </c>
      <c r="E132" s="186"/>
      <c r="F132" s="239"/>
      <c r="G132" s="186"/>
      <c r="H132" s="240">
        <v>0</v>
      </c>
      <c r="I132" s="240">
        <v>1</v>
      </c>
      <c r="J132" s="202">
        <v>3</v>
      </c>
      <c r="K132" s="204">
        <v>2</v>
      </c>
      <c r="L132" s="1262"/>
      <c r="M132" s="986"/>
      <c r="N132" s="986"/>
      <c r="O132" s="986"/>
      <c r="P132" s="986"/>
      <c r="Q132" s="986"/>
      <c r="R132" s="986"/>
      <c r="S132" s="986"/>
      <c r="T132" s="986"/>
      <c r="U132" s="986"/>
      <c r="V132" s="986"/>
      <c r="W132" s="986"/>
      <c r="X132" s="986"/>
      <c r="Y132" s="986"/>
      <c r="Z132" s="986"/>
    </row>
    <row r="133" spans="1:26" ht="13.5" customHeight="1">
      <c r="A133" s="1278"/>
      <c r="B133" s="1278"/>
      <c r="C133" s="242" t="s">
        <v>577</v>
      </c>
      <c r="D133" s="238" t="s">
        <v>167</v>
      </c>
      <c r="E133" s="186"/>
      <c r="F133" s="239"/>
      <c r="G133" s="186"/>
      <c r="H133" s="240">
        <v>0</v>
      </c>
      <c r="I133" s="240">
        <v>0</v>
      </c>
      <c r="J133" s="202">
        <v>1</v>
      </c>
      <c r="K133" s="204">
        <v>1</v>
      </c>
      <c r="L133" s="1262"/>
      <c r="M133" s="986"/>
      <c r="N133" s="986"/>
      <c r="O133" s="986"/>
      <c r="P133" s="986"/>
      <c r="Q133" s="986"/>
      <c r="R133" s="986"/>
      <c r="S133" s="986"/>
      <c r="T133" s="986"/>
      <c r="U133" s="986"/>
      <c r="V133" s="986"/>
      <c r="W133" s="986"/>
      <c r="X133" s="986"/>
      <c r="Y133" s="986"/>
      <c r="Z133" s="986"/>
    </row>
    <row r="134" spans="1:26" ht="13.5" customHeight="1">
      <c r="A134" s="1278"/>
      <c r="B134" s="1278"/>
      <c r="C134" s="242" t="s">
        <v>578</v>
      </c>
      <c r="D134" s="238" t="s">
        <v>167</v>
      </c>
      <c r="E134" s="186"/>
      <c r="F134" s="239"/>
      <c r="G134" s="186"/>
      <c r="H134" s="240">
        <v>1</v>
      </c>
      <c r="I134" s="240">
        <v>1</v>
      </c>
      <c r="J134" s="202">
        <v>1</v>
      </c>
      <c r="K134" s="204">
        <v>2</v>
      </c>
      <c r="L134" s="1262"/>
      <c r="M134" s="986"/>
      <c r="N134" s="986"/>
      <c r="O134" s="986"/>
      <c r="P134" s="986"/>
      <c r="Q134" s="986"/>
      <c r="R134" s="986"/>
      <c r="S134" s="986"/>
      <c r="T134" s="986"/>
      <c r="U134" s="986"/>
      <c r="V134" s="986"/>
      <c r="W134" s="986"/>
      <c r="X134" s="986"/>
      <c r="Y134" s="986"/>
      <c r="Z134" s="986"/>
    </row>
    <row r="135" spans="1:26" ht="13.5" customHeight="1">
      <c r="A135" s="1278"/>
      <c r="B135" s="1278"/>
      <c r="C135" s="242" t="s">
        <v>579</v>
      </c>
      <c r="D135" s="238" t="s">
        <v>167</v>
      </c>
      <c r="E135" s="186"/>
      <c r="F135" s="239"/>
      <c r="G135" s="186"/>
      <c r="H135" s="240">
        <v>0</v>
      </c>
      <c r="I135" s="240">
        <v>0</v>
      </c>
      <c r="J135" s="202">
        <v>1</v>
      </c>
      <c r="K135" s="204">
        <v>4</v>
      </c>
      <c r="L135" s="1262"/>
      <c r="M135" s="986"/>
      <c r="N135" s="986"/>
      <c r="O135" s="986"/>
      <c r="P135" s="986"/>
      <c r="Q135" s="986"/>
      <c r="R135" s="986"/>
      <c r="S135" s="986"/>
      <c r="T135" s="986"/>
      <c r="U135" s="986"/>
      <c r="V135" s="986"/>
      <c r="W135" s="986"/>
      <c r="X135" s="986"/>
      <c r="Y135" s="986"/>
      <c r="Z135" s="986"/>
    </row>
    <row r="136" spans="1:26" ht="13.5" customHeight="1">
      <c r="A136" s="1278"/>
      <c r="B136" s="1278"/>
      <c r="C136" s="242" t="s">
        <v>580</v>
      </c>
      <c r="D136" s="238" t="s">
        <v>167</v>
      </c>
      <c r="E136" s="186"/>
      <c r="F136" s="239"/>
      <c r="G136" s="186"/>
      <c r="H136" s="240">
        <v>0</v>
      </c>
      <c r="I136" s="240">
        <v>0</v>
      </c>
      <c r="J136" s="202">
        <v>0</v>
      </c>
      <c r="K136" s="204">
        <v>0</v>
      </c>
      <c r="L136" s="1262"/>
      <c r="M136" s="986"/>
      <c r="N136" s="986"/>
      <c r="O136" s="986"/>
      <c r="P136" s="986"/>
      <c r="Q136" s="986"/>
      <c r="R136" s="986"/>
      <c r="S136" s="986"/>
      <c r="T136" s="986"/>
      <c r="U136" s="986"/>
      <c r="V136" s="986"/>
      <c r="W136" s="986"/>
      <c r="X136" s="986"/>
      <c r="Y136" s="986"/>
      <c r="Z136" s="986"/>
    </row>
    <row r="137" spans="1:26" ht="13.5" customHeight="1">
      <c r="A137" s="1278"/>
      <c r="B137" s="1278"/>
      <c r="C137" s="242" t="s">
        <v>581</v>
      </c>
      <c r="D137" s="238" t="s">
        <v>167</v>
      </c>
      <c r="E137" s="186"/>
      <c r="F137" s="239"/>
      <c r="G137" s="186"/>
      <c r="H137" s="240">
        <v>0</v>
      </c>
      <c r="I137" s="240">
        <v>0</v>
      </c>
      <c r="J137" s="202">
        <v>0</v>
      </c>
      <c r="K137" s="204">
        <v>1</v>
      </c>
      <c r="L137" s="1262"/>
      <c r="M137" s="986"/>
      <c r="N137" s="986"/>
      <c r="O137" s="986"/>
      <c r="P137" s="986"/>
      <c r="Q137" s="986"/>
      <c r="R137" s="986"/>
      <c r="S137" s="986"/>
      <c r="T137" s="986"/>
      <c r="U137" s="986"/>
      <c r="V137" s="986"/>
      <c r="W137" s="986"/>
      <c r="X137" s="986"/>
      <c r="Y137" s="986"/>
      <c r="Z137" s="986"/>
    </row>
    <row r="138" spans="1:26" ht="13.5" customHeight="1">
      <c r="A138" s="1278"/>
      <c r="B138" s="1278"/>
      <c r="C138" s="242" t="s">
        <v>509</v>
      </c>
      <c r="D138" s="238" t="s">
        <v>167</v>
      </c>
      <c r="E138" s="186"/>
      <c r="F138" s="239"/>
      <c r="G138" s="186"/>
      <c r="H138" s="240">
        <v>0</v>
      </c>
      <c r="I138" s="240">
        <v>0</v>
      </c>
      <c r="J138" s="202">
        <v>3</v>
      </c>
      <c r="K138" s="204">
        <v>4</v>
      </c>
      <c r="L138" s="1262"/>
      <c r="M138" s="986"/>
      <c r="N138" s="986"/>
      <c r="O138" s="986"/>
      <c r="P138" s="986"/>
      <c r="Q138" s="986"/>
      <c r="R138" s="986"/>
      <c r="S138" s="986"/>
      <c r="T138" s="986"/>
      <c r="U138" s="986"/>
      <c r="V138" s="986"/>
      <c r="W138" s="986"/>
      <c r="X138" s="986"/>
      <c r="Y138" s="986"/>
      <c r="Z138" s="986"/>
    </row>
    <row r="139" spans="1:26" ht="13.5" customHeight="1">
      <c r="A139" s="1278"/>
      <c r="B139" s="1278"/>
      <c r="C139" s="242" t="s">
        <v>582</v>
      </c>
      <c r="D139" s="238" t="s">
        <v>167</v>
      </c>
      <c r="E139" s="186"/>
      <c r="F139" s="239"/>
      <c r="G139" s="186"/>
      <c r="H139" s="240">
        <v>0</v>
      </c>
      <c r="I139" s="240">
        <v>0</v>
      </c>
      <c r="J139" s="202">
        <v>0</v>
      </c>
      <c r="K139" s="204">
        <v>0</v>
      </c>
      <c r="L139" s="1262"/>
      <c r="M139" s="986"/>
      <c r="N139" s="986"/>
      <c r="O139" s="986"/>
      <c r="P139" s="986"/>
      <c r="Q139" s="986"/>
      <c r="R139" s="986"/>
      <c r="S139" s="986"/>
      <c r="T139" s="986"/>
      <c r="U139" s="986"/>
      <c r="V139" s="986"/>
      <c r="W139" s="986"/>
      <c r="X139" s="986"/>
      <c r="Y139" s="986"/>
      <c r="Z139" s="986"/>
    </row>
    <row r="140" spans="1:26" ht="13.5" customHeight="1">
      <c r="A140" s="1278"/>
      <c r="B140" s="1278"/>
      <c r="C140" s="242" t="s">
        <v>518</v>
      </c>
      <c r="D140" s="238" t="s">
        <v>167</v>
      </c>
      <c r="E140" s="186"/>
      <c r="F140" s="239"/>
      <c r="G140" s="186"/>
      <c r="H140" s="240">
        <v>1</v>
      </c>
      <c r="I140" s="240">
        <v>1</v>
      </c>
      <c r="J140" s="243">
        <v>1</v>
      </c>
      <c r="K140" s="244">
        <v>1</v>
      </c>
      <c r="L140" s="1262"/>
      <c r="M140" s="986"/>
      <c r="N140" s="986"/>
      <c r="O140" s="986"/>
      <c r="P140" s="986"/>
      <c r="Q140" s="986"/>
      <c r="R140" s="986"/>
      <c r="S140" s="986"/>
      <c r="T140" s="986"/>
      <c r="U140" s="986"/>
      <c r="V140" s="986"/>
      <c r="W140" s="986"/>
      <c r="X140" s="986"/>
      <c r="Y140" s="986"/>
      <c r="Z140" s="986"/>
    </row>
    <row r="141" spans="1:26" ht="13.5" customHeight="1">
      <c r="A141" s="1278"/>
      <c r="B141" s="1278"/>
      <c r="C141" s="242" t="s">
        <v>583</v>
      </c>
      <c r="D141" s="238" t="s">
        <v>167</v>
      </c>
      <c r="E141" s="186"/>
      <c r="F141" s="239"/>
      <c r="G141" s="186"/>
      <c r="H141" s="240">
        <v>1</v>
      </c>
      <c r="I141" s="240">
        <v>1</v>
      </c>
      <c r="J141" s="243">
        <v>1</v>
      </c>
      <c r="K141" s="244">
        <v>1</v>
      </c>
      <c r="L141" s="1262"/>
      <c r="M141" s="986"/>
      <c r="N141" s="986"/>
      <c r="O141" s="986"/>
      <c r="P141" s="986"/>
      <c r="Q141" s="986"/>
      <c r="R141" s="986"/>
      <c r="S141" s="986"/>
      <c r="T141" s="986"/>
      <c r="U141" s="986"/>
      <c r="V141" s="986"/>
      <c r="W141" s="986"/>
      <c r="X141" s="986"/>
      <c r="Y141" s="986"/>
      <c r="Z141" s="986"/>
    </row>
    <row r="142" spans="1:26" ht="13.5" customHeight="1">
      <c r="A142" s="1278"/>
      <c r="B142" s="1278"/>
      <c r="C142" s="112" t="s">
        <v>584</v>
      </c>
      <c r="D142" s="998" t="s">
        <v>167</v>
      </c>
      <c r="E142" s="999">
        <v>0</v>
      </c>
      <c r="F142" s="245">
        <v>2</v>
      </c>
      <c r="G142" s="246">
        <v>4</v>
      </c>
      <c r="H142" s="246">
        <v>5</v>
      </c>
      <c r="I142" s="246">
        <v>6</v>
      </c>
      <c r="J142" s="244">
        <v>6</v>
      </c>
      <c r="K142" s="247">
        <f>'Comp B CASA TAF and Plus'!K44</f>
        <v>11</v>
      </c>
      <c r="L142" s="1262"/>
      <c r="M142" s="986"/>
      <c r="N142" s="986"/>
      <c r="O142" s="986"/>
      <c r="P142" s="986"/>
      <c r="Q142" s="986"/>
      <c r="R142" s="986"/>
      <c r="S142" s="986"/>
      <c r="T142" s="986"/>
      <c r="U142" s="986"/>
      <c r="V142" s="986"/>
      <c r="W142" s="986"/>
      <c r="X142" s="986"/>
      <c r="Y142" s="986"/>
      <c r="Z142" s="986"/>
    </row>
    <row r="143" spans="1:26" ht="13.5" customHeight="1">
      <c r="A143" s="1278"/>
      <c r="B143" s="1278"/>
      <c r="C143" s="248" t="s">
        <v>585</v>
      </c>
      <c r="D143" s="249"/>
      <c r="E143" s="249"/>
      <c r="F143" s="249"/>
      <c r="G143" s="249"/>
      <c r="H143" s="249"/>
      <c r="I143" s="249"/>
      <c r="J143" s="249"/>
      <c r="K143" s="250"/>
      <c r="L143" s="1262"/>
      <c r="M143" s="986"/>
      <c r="N143" s="986"/>
      <c r="O143" s="986"/>
      <c r="P143" s="986"/>
      <c r="Q143" s="986"/>
      <c r="R143" s="986"/>
      <c r="S143" s="986"/>
      <c r="T143" s="986"/>
      <c r="U143" s="986"/>
      <c r="V143" s="986"/>
      <c r="W143" s="986"/>
      <c r="X143" s="986"/>
      <c r="Y143" s="986"/>
      <c r="Z143" s="986"/>
    </row>
    <row r="144" spans="1:26" ht="13.5" customHeight="1">
      <c r="A144" s="1278"/>
      <c r="B144" s="1278"/>
      <c r="C144" s="248"/>
      <c r="D144" s="249"/>
      <c r="E144" s="249"/>
      <c r="F144" s="249"/>
      <c r="G144" s="249"/>
      <c r="H144" s="249"/>
      <c r="I144" s="249"/>
      <c r="J144" s="249"/>
      <c r="K144" s="1000"/>
      <c r="L144" s="1262"/>
      <c r="M144" s="986"/>
      <c r="N144" s="986"/>
      <c r="O144" s="986"/>
      <c r="P144" s="986"/>
      <c r="Q144" s="986"/>
      <c r="R144" s="986"/>
      <c r="S144" s="986"/>
      <c r="T144" s="986"/>
      <c r="U144" s="986"/>
      <c r="V144" s="986"/>
      <c r="W144" s="986"/>
      <c r="X144" s="986"/>
      <c r="Y144" s="986"/>
      <c r="Z144" s="986"/>
    </row>
    <row r="145" spans="1:26" ht="13.5" customHeight="1">
      <c r="A145" s="1278"/>
      <c r="B145" s="1278"/>
      <c r="C145" s="192"/>
      <c r="D145" s="251" t="s">
        <v>167</v>
      </c>
      <c r="E145" s="251"/>
      <c r="F145" s="251"/>
      <c r="G145" s="251"/>
      <c r="H145" s="251"/>
      <c r="I145" s="251"/>
      <c r="J145" s="251"/>
      <c r="K145" s="244"/>
      <c r="L145" s="1262"/>
      <c r="M145" s="986"/>
      <c r="N145" s="986"/>
      <c r="O145" s="986"/>
      <c r="P145" s="986"/>
      <c r="Q145" s="986"/>
      <c r="R145" s="986"/>
      <c r="S145" s="986"/>
      <c r="T145" s="986"/>
      <c r="U145" s="986"/>
      <c r="V145" s="986"/>
      <c r="W145" s="986"/>
      <c r="X145" s="986"/>
      <c r="Y145" s="986"/>
      <c r="Z145" s="986"/>
    </row>
    <row r="146" spans="1:26" ht="19.5" customHeight="1">
      <c r="A146" s="1278"/>
      <c r="B146" s="1279"/>
      <c r="C146" s="141" t="s">
        <v>586</v>
      </c>
      <c r="D146" s="1164" t="s">
        <v>587</v>
      </c>
      <c r="E146" s="1277"/>
      <c r="F146" s="1277"/>
      <c r="G146" s="1277"/>
      <c r="H146" s="1277"/>
      <c r="I146" s="1277"/>
      <c r="J146" s="1277"/>
      <c r="K146" s="1277"/>
      <c r="L146" s="1262"/>
      <c r="M146" s="986"/>
      <c r="N146" s="986"/>
      <c r="O146" s="986"/>
      <c r="P146" s="986"/>
      <c r="Q146" s="986"/>
      <c r="R146" s="986"/>
      <c r="S146" s="986"/>
      <c r="T146" s="986"/>
      <c r="U146" s="986"/>
      <c r="V146" s="986"/>
      <c r="W146" s="986"/>
      <c r="X146" s="986"/>
      <c r="Y146" s="986"/>
      <c r="Z146" s="986"/>
    </row>
    <row r="147" spans="1:26" ht="18" customHeight="1">
      <c r="A147" s="1278"/>
      <c r="B147" s="106" t="s">
        <v>588</v>
      </c>
      <c r="C147" s="196"/>
      <c r="D147" s="108" t="s">
        <v>10</v>
      </c>
      <c r="E147" s="108" t="s">
        <v>353</v>
      </c>
      <c r="F147" s="108" t="s">
        <v>354</v>
      </c>
      <c r="G147" s="108" t="s">
        <v>355</v>
      </c>
      <c r="H147" s="108" t="s">
        <v>356</v>
      </c>
      <c r="I147" s="108" t="s">
        <v>357</v>
      </c>
      <c r="J147" s="108" t="s">
        <v>358</v>
      </c>
      <c r="K147" s="171" t="s">
        <v>359</v>
      </c>
      <c r="L147" s="1262"/>
      <c r="M147" s="986"/>
      <c r="N147" s="986"/>
      <c r="O147" s="986"/>
      <c r="P147" s="986"/>
      <c r="Q147" s="986"/>
      <c r="R147" s="986"/>
      <c r="S147" s="986"/>
      <c r="T147" s="986"/>
      <c r="U147" s="986"/>
      <c r="V147" s="986"/>
      <c r="W147" s="986"/>
      <c r="X147" s="986"/>
      <c r="Y147" s="986"/>
      <c r="Z147" s="986"/>
    </row>
    <row r="148" spans="1:26" ht="14.25" customHeight="1">
      <c r="A148" s="1278"/>
      <c r="B148" s="1176" t="s">
        <v>589</v>
      </c>
      <c r="C148" s="141" t="s">
        <v>590</v>
      </c>
      <c r="D148" s="252" t="s">
        <v>167</v>
      </c>
      <c r="E148" s="141" t="s">
        <v>167</v>
      </c>
      <c r="F148" s="141" t="s">
        <v>167</v>
      </c>
      <c r="G148" s="253" t="s">
        <v>591</v>
      </c>
      <c r="H148" s="254">
        <v>2000000</v>
      </c>
      <c r="I148" s="254">
        <v>3000000</v>
      </c>
      <c r="J148" s="255">
        <f>J150+J156</f>
        <v>12781870.25</v>
      </c>
      <c r="K148" s="1001">
        <f>K150+K156+K152</f>
        <v>57773110</v>
      </c>
      <c r="L148" s="1262"/>
      <c r="M148" s="986"/>
      <c r="N148" s="986"/>
      <c r="O148" s="986"/>
      <c r="P148" s="986"/>
      <c r="Q148" s="986"/>
      <c r="R148" s="986"/>
      <c r="S148" s="986"/>
      <c r="T148" s="986"/>
      <c r="U148" s="986"/>
      <c r="V148" s="986"/>
      <c r="W148" s="986"/>
      <c r="X148" s="986"/>
      <c r="Y148" s="986"/>
      <c r="Z148" s="986"/>
    </row>
    <row r="149" spans="1:26" ht="26.25" customHeight="1">
      <c r="A149" s="1278"/>
      <c r="B149" s="1278"/>
      <c r="C149" s="112" t="s">
        <v>592</v>
      </c>
      <c r="D149" s="112" t="s">
        <v>167</v>
      </c>
      <c r="E149" s="256">
        <f>E151</f>
        <v>314476</v>
      </c>
      <c r="F149" s="257" t="e">
        <f t="shared" ref="F149:G149" si="7">F151+#REF!+#REF!</f>
        <v>#REF!</v>
      </c>
      <c r="G149" s="257" t="e">
        <f t="shared" si="7"/>
        <v>#REF!</v>
      </c>
      <c r="H149" s="257">
        <f t="shared" ref="H149:I149" si="8">H157+H151</f>
        <v>8148113.4960317463</v>
      </c>
      <c r="I149" s="257">
        <f t="shared" si="8"/>
        <v>14116077</v>
      </c>
      <c r="J149" s="257">
        <f>SUM(J157,J153,J151)</f>
        <v>27306814</v>
      </c>
      <c r="K149" s="1115">
        <f>K153+K151+K157</f>
        <v>66474503.833265796</v>
      </c>
      <c r="L149" s="1262"/>
      <c r="M149" s="986"/>
      <c r="N149" s="986"/>
      <c r="O149" s="986"/>
      <c r="P149" s="986"/>
      <c r="Q149" s="986"/>
      <c r="R149" s="986"/>
      <c r="S149" s="986"/>
      <c r="T149" s="986"/>
      <c r="U149" s="986"/>
      <c r="V149" s="986"/>
      <c r="W149" s="986"/>
      <c r="X149" s="986"/>
      <c r="Y149" s="986"/>
      <c r="Z149" s="986"/>
    </row>
    <row r="150" spans="1:26" ht="26.25" customHeight="1">
      <c r="A150" s="1278"/>
      <c r="B150" s="1278"/>
      <c r="C150" s="141" t="s">
        <v>593</v>
      </c>
      <c r="D150" s="252" t="s">
        <v>167</v>
      </c>
      <c r="E150" s="141" t="s">
        <v>167</v>
      </c>
      <c r="F150" s="141" t="s">
        <v>167</v>
      </c>
      <c r="G150" s="254">
        <v>500000</v>
      </c>
      <c r="H150" s="253" t="s">
        <v>167</v>
      </c>
      <c r="I150" s="253" t="s">
        <v>167</v>
      </c>
      <c r="J150" s="258">
        <v>4000000</v>
      </c>
      <c r="K150" s="259">
        <v>14000000</v>
      </c>
      <c r="L150" s="1262"/>
      <c r="M150" s="986"/>
      <c r="N150" s="986"/>
      <c r="O150" s="986"/>
      <c r="P150" s="986"/>
      <c r="Q150" s="986"/>
      <c r="R150" s="986"/>
      <c r="S150" s="986"/>
      <c r="T150" s="986"/>
      <c r="U150" s="986"/>
      <c r="V150" s="986"/>
      <c r="W150" s="986"/>
      <c r="X150" s="986"/>
      <c r="Y150" s="986"/>
      <c r="Z150" s="986"/>
    </row>
    <row r="151" spans="1:26" ht="13.5" customHeight="1">
      <c r="A151" s="1278"/>
      <c r="B151" s="1278"/>
      <c r="C151" s="260" t="s">
        <v>594</v>
      </c>
      <c r="D151" s="261"/>
      <c r="E151" s="256">
        <v>314476</v>
      </c>
      <c r="F151" s="256">
        <v>332221</v>
      </c>
      <c r="G151" s="257">
        <v>1942206</v>
      </c>
      <c r="H151" s="257">
        <v>2098664</v>
      </c>
      <c r="I151" s="262">
        <v>6925364</v>
      </c>
      <c r="J151" s="263">
        <f>'Comp B CASA TAF and Plus'!J49</f>
        <v>12692936</v>
      </c>
      <c r="K151" s="1110">
        <f>'Comp B CASA TAF and Plus'!K49</f>
        <v>20942323</v>
      </c>
      <c r="L151" s="1262"/>
      <c r="M151" s="1002"/>
      <c r="N151" s="1002"/>
      <c r="O151" s="1002"/>
      <c r="P151" s="1002"/>
      <c r="Q151" s="1002"/>
      <c r="R151" s="1002"/>
      <c r="S151" s="1002"/>
      <c r="T151" s="1002"/>
      <c r="U151" s="1002"/>
      <c r="V151" s="1002"/>
      <c r="W151" s="1002"/>
      <c r="X151" s="1002"/>
      <c r="Y151" s="1002"/>
      <c r="Z151" s="1002"/>
    </row>
    <row r="152" spans="1:26" ht="13.5" customHeight="1">
      <c r="A152" s="1278"/>
      <c r="B152" s="1278"/>
      <c r="C152" s="248" t="s">
        <v>595</v>
      </c>
      <c r="D152" s="248"/>
      <c r="E152" s="248"/>
      <c r="F152" s="248"/>
      <c r="G152" s="264"/>
      <c r="H152" s="264"/>
      <c r="I152" s="264"/>
      <c r="J152" s="1003">
        <v>12500000</v>
      </c>
      <c r="K152" s="1004">
        <v>30350171</v>
      </c>
      <c r="L152" s="1262"/>
      <c r="M152" s="986"/>
      <c r="N152" s="986"/>
      <c r="O152" s="986"/>
      <c r="P152" s="986"/>
      <c r="Q152" s="986"/>
      <c r="R152" s="986"/>
      <c r="S152" s="986"/>
      <c r="T152" s="986"/>
      <c r="U152" s="986"/>
      <c r="V152" s="986"/>
      <c r="W152" s="986"/>
      <c r="X152" s="986"/>
      <c r="Y152" s="986"/>
      <c r="Z152" s="986"/>
    </row>
    <row r="153" spans="1:26" ht="13.5" customHeight="1">
      <c r="A153" s="1278"/>
      <c r="B153" s="1278"/>
      <c r="C153" s="192" t="s">
        <v>596</v>
      </c>
      <c r="D153" s="192"/>
      <c r="E153" s="192"/>
      <c r="F153" s="192"/>
      <c r="G153" s="192"/>
      <c r="H153" s="192"/>
      <c r="I153" s="192"/>
      <c r="J153" s="265">
        <v>3900000</v>
      </c>
      <c r="K153" s="1116">
        <v>30398830</v>
      </c>
      <c r="L153" s="1262"/>
      <c r="M153" s="986"/>
      <c r="N153" s="986"/>
      <c r="O153" s="986"/>
      <c r="P153" s="986"/>
      <c r="Q153" s="986"/>
      <c r="R153" s="986"/>
      <c r="S153" s="986"/>
      <c r="T153" s="986"/>
      <c r="U153" s="986"/>
      <c r="V153" s="986"/>
      <c r="W153" s="986"/>
      <c r="X153" s="986"/>
      <c r="Y153" s="986"/>
      <c r="Z153" s="986"/>
    </row>
    <row r="154" spans="1:26" ht="13.5" customHeight="1">
      <c r="A154" s="1278"/>
      <c r="B154" s="1278"/>
      <c r="C154" s="1177" t="s">
        <v>461</v>
      </c>
      <c r="D154" s="267" t="s">
        <v>597</v>
      </c>
      <c r="E154" s="141" t="s">
        <v>167</v>
      </c>
      <c r="F154" s="141" t="s">
        <v>167</v>
      </c>
      <c r="G154" s="254">
        <v>480000</v>
      </c>
      <c r="H154" s="254">
        <v>2000000</v>
      </c>
      <c r="I154" s="254">
        <v>2750000</v>
      </c>
      <c r="J154" s="268">
        <v>3500000</v>
      </c>
      <c r="K154" s="269">
        <v>7100000</v>
      </c>
      <c r="L154" s="1262"/>
      <c r="M154" s="986"/>
      <c r="N154" s="986"/>
      <c r="O154" s="986"/>
      <c r="P154" s="986"/>
      <c r="Q154" s="986"/>
      <c r="R154" s="986"/>
      <c r="S154" s="986"/>
      <c r="T154" s="986"/>
      <c r="U154" s="986"/>
      <c r="V154" s="986"/>
      <c r="W154" s="986"/>
      <c r="X154" s="986"/>
      <c r="Y154" s="986"/>
      <c r="Z154" s="986"/>
    </row>
    <row r="155" spans="1:26" ht="13.5" customHeight="1">
      <c r="A155" s="1278"/>
      <c r="B155" s="1278"/>
      <c r="C155" s="1278"/>
      <c r="D155" s="267" t="s">
        <v>598</v>
      </c>
      <c r="E155" s="141">
        <v>0</v>
      </c>
      <c r="F155" s="270">
        <v>2383722.4960317463</v>
      </c>
      <c r="G155" s="254">
        <v>3076515.4960317463</v>
      </c>
      <c r="H155" s="254">
        <v>3678630.4960317463</v>
      </c>
      <c r="I155" s="254">
        <v>4587481</v>
      </c>
      <c r="J155" s="268">
        <v>5281870.25</v>
      </c>
      <c r="K155" s="269">
        <v>6322939</v>
      </c>
      <c r="L155" s="1262"/>
      <c r="M155" s="986"/>
      <c r="N155" s="986"/>
      <c r="O155" s="986"/>
      <c r="P155" s="986"/>
      <c r="Q155" s="986"/>
      <c r="R155" s="986"/>
      <c r="S155" s="986"/>
      <c r="T155" s="986"/>
      <c r="U155" s="986"/>
      <c r="V155" s="986"/>
      <c r="W155" s="986"/>
      <c r="X155" s="986"/>
      <c r="Y155" s="986"/>
      <c r="Z155" s="986"/>
    </row>
    <row r="156" spans="1:26" ht="13.5" customHeight="1">
      <c r="A156" s="1278"/>
      <c r="B156" s="1278"/>
      <c r="C156" s="1279"/>
      <c r="D156" s="267" t="s">
        <v>599</v>
      </c>
      <c r="E156" s="195"/>
      <c r="F156" s="271">
        <f>F155</f>
        <v>2383722.4960317463</v>
      </c>
      <c r="G156" s="263">
        <f t="shared" ref="G156:K156" si="9">G154+G155</f>
        <v>3556515.4960317463</v>
      </c>
      <c r="H156" s="263">
        <f t="shared" si="9"/>
        <v>5678630.4960317463</v>
      </c>
      <c r="I156" s="263">
        <f t="shared" si="9"/>
        <v>7337481</v>
      </c>
      <c r="J156" s="272">
        <f t="shared" si="9"/>
        <v>8781870.25</v>
      </c>
      <c r="K156" s="272">
        <f t="shared" si="9"/>
        <v>13422939</v>
      </c>
      <c r="L156" s="1262"/>
      <c r="M156" s="986"/>
      <c r="N156" s="986"/>
      <c r="O156" s="986"/>
      <c r="P156" s="986"/>
      <c r="Q156" s="986"/>
      <c r="R156" s="986"/>
      <c r="S156" s="986"/>
      <c r="T156" s="986"/>
      <c r="U156" s="986"/>
      <c r="V156" s="986"/>
      <c r="W156" s="986"/>
      <c r="X156" s="986"/>
      <c r="Y156" s="986"/>
      <c r="Z156" s="986"/>
    </row>
    <row r="157" spans="1:26" ht="13.5" customHeight="1">
      <c r="A157" s="1278"/>
      <c r="B157" s="1278"/>
      <c r="C157" s="1005" t="s">
        <v>600</v>
      </c>
      <c r="D157" s="273" t="s">
        <v>167</v>
      </c>
      <c r="E157" s="119" t="s">
        <v>167</v>
      </c>
      <c r="F157" s="274">
        <f t="shared" ref="F157:G157" si="10">F153+F155</f>
        <v>2383722.4960317463</v>
      </c>
      <c r="G157" s="275">
        <f t="shared" si="10"/>
        <v>3076515.4960317463</v>
      </c>
      <c r="H157" s="276">
        <f t="shared" ref="H157:J157" si="11">H158+H178</f>
        <v>6049449.4960317463</v>
      </c>
      <c r="I157" s="266">
        <f t="shared" si="11"/>
        <v>7190713</v>
      </c>
      <c r="J157" s="266">
        <f t="shared" si="11"/>
        <v>10713878</v>
      </c>
      <c r="K157" s="1116">
        <v>15133350.8332658</v>
      </c>
      <c r="L157" s="1262"/>
      <c r="M157" s="986"/>
      <c r="N157" s="986"/>
      <c r="O157" s="986"/>
      <c r="P157" s="986"/>
      <c r="Q157" s="986"/>
      <c r="R157" s="986"/>
      <c r="S157" s="986"/>
      <c r="T157" s="986"/>
      <c r="U157" s="986"/>
      <c r="V157" s="986"/>
      <c r="W157" s="986"/>
      <c r="X157" s="986"/>
      <c r="Y157" s="986"/>
      <c r="Z157" s="986"/>
    </row>
    <row r="158" spans="1:26" ht="78" customHeight="1">
      <c r="A158" s="1278"/>
      <c r="B158" s="1278"/>
      <c r="C158" s="277" t="s">
        <v>601</v>
      </c>
      <c r="D158" s="1167" t="s">
        <v>167</v>
      </c>
      <c r="E158" s="1277"/>
      <c r="F158" s="1277"/>
      <c r="G158" s="1276"/>
      <c r="H158" s="278">
        <f t="shared" ref="H158:I158" si="12">H163+H166+H174</f>
        <v>2370819</v>
      </c>
      <c r="I158" s="266">
        <f t="shared" si="12"/>
        <v>2603232</v>
      </c>
      <c r="J158" s="266">
        <f t="shared" ref="J158:K158" si="13">J160+J163+J166+J170+J174</f>
        <v>4635473</v>
      </c>
      <c r="K158" s="266">
        <f t="shared" si="13"/>
        <v>8695895.4499999993</v>
      </c>
      <c r="L158" s="1262"/>
      <c r="M158" s="986"/>
      <c r="N158" s="986"/>
      <c r="O158" s="986"/>
      <c r="P158" s="986"/>
      <c r="Q158" s="986"/>
      <c r="R158" s="986"/>
      <c r="S158" s="986"/>
      <c r="T158" s="986"/>
      <c r="U158" s="986"/>
      <c r="V158" s="986"/>
      <c r="W158" s="986"/>
      <c r="X158" s="986"/>
      <c r="Y158" s="986"/>
      <c r="Z158" s="986"/>
    </row>
    <row r="159" spans="1:26" ht="13.5" customHeight="1">
      <c r="A159" s="1278"/>
      <c r="B159" s="1278"/>
      <c r="C159" s="192" t="s">
        <v>602</v>
      </c>
      <c r="D159" s="279" t="s">
        <v>167</v>
      </c>
      <c r="E159" s="279" t="s">
        <v>167</v>
      </c>
      <c r="F159" s="279" t="s">
        <v>167</v>
      </c>
      <c r="G159" s="279" t="s">
        <v>167</v>
      </c>
      <c r="H159" s="280" t="s">
        <v>167</v>
      </c>
      <c r="I159" s="280" t="s">
        <v>167</v>
      </c>
      <c r="J159" s="119"/>
      <c r="K159" s="281"/>
      <c r="L159" s="1262"/>
      <c r="M159" s="986"/>
      <c r="N159" s="986"/>
      <c r="O159" s="986"/>
      <c r="P159" s="986"/>
      <c r="Q159" s="986"/>
      <c r="R159" s="986"/>
      <c r="S159" s="986"/>
      <c r="T159" s="986"/>
      <c r="U159" s="986"/>
      <c r="V159" s="986"/>
      <c r="W159" s="986"/>
      <c r="X159" s="986"/>
      <c r="Y159" s="986"/>
      <c r="Z159" s="986"/>
    </row>
    <row r="160" spans="1:26" ht="13.5" customHeight="1">
      <c r="A160" s="1278"/>
      <c r="B160" s="1278"/>
      <c r="C160" s="192" t="s">
        <v>603</v>
      </c>
      <c r="D160" s="279" t="s">
        <v>167</v>
      </c>
      <c r="E160" s="279" t="s">
        <v>167</v>
      </c>
      <c r="F160" s="279" t="s">
        <v>167</v>
      </c>
      <c r="G160" s="279" t="s">
        <v>167</v>
      </c>
      <c r="H160" s="280" t="s">
        <v>167</v>
      </c>
      <c r="I160" s="280" t="s">
        <v>167</v>
      </c>
      <c r="J160" s="278">
        <f>SUM(J161:J162)</f>
        <v>468989</v>
      </c>
      <c r="K160" s="278">
        <f>K161+K162</f>
        <v>2005142</v>
      </c>
      <c r="L160" s="1262"/>
      <c r="M160" s="986"/>
      <c r="N160" s="986"/>
      <c r="O160" s="986"/>
      <c r="P160" s="986"/>
      <c r="Q160" s="986"/>
      <c r="R160" s="986"/>
      <c r="S160" s="986"/>
      <c r="T160" s="986"/>
      <c r="U160" s="986"/>
      <c r="V160" s="986"/>
      <c r="W160" s="986"/>
      <c r="X160" s="986"/>
      <c r="Y160" s="986"/>
      <c r="Z160" s="986"/>
    </row>
    <row r="161" spans="1:26" ht="13.5" customHeight="1">
      <c r="A161" s="1278"/>
      <c r="B161" s="1278"/>
      <c r="C161" s="216" t="s">
        <v>604</v>
      </c>
      <c r="D161" s="279" t="s">
        <v>167</v>
      </c>
      <c r="E161" s="279" t="s">
        <v>167</v>
      </c>
      <c r="F161" s="279" t="s">
        <v>167</v>
      </c>
      <c r="G161" s="279" t="s">
        <v>167</v>
      </c>
      <c r="H161" s="280" t="s">
        <v>167</v>
      </c>
      <c r="I161" s="280" t="s">
        <v>167</v>
      </c>
      <c r="J161" s="282">
        <v>468989</v>
      </c>
      <c r="K161" s="282">
        <v>2005142</v>
      </c>
      <c r="L161" s="1262"/>
      <c r="M161" s="986"/>
      <c r="N161" s="986"/>
      <c r="O161" s="986"/>
      <c r="P161" s="986"/>
      <c r="Q161" s="986"/>
      <c r="R161" s="986"/>
      <c r="S161" s="986"/>
      <c r="T161" s="986"/>
      <c r="U161" s="986"/>
      <c r="V161" s="986"/>
      <c r="W161" s="986"/>
      <c r="X161" s="986"/>
      <c r="Y161" s="986"/>
      <c r="Z161" s="986"/>
    </row>
    <row r="162" spans="1:26" ht="13.5" customHeight="1">
      <c r="A162" s="1278"/>
      <c r="B162" s="1278"/>
      <c r="C162" s="216" t="s">
        <v>605</v>
      </c>
      <c r="D162" s="279" t="s">
        <v>167</v>
      </c>
      <c r="E162" s="279" t="s">
        <v>167</v>
      </c>
      <c r="F162" s="279" t="s">
        <v>167</v>
      </c>
      <c r="G162" s="279" t="s">
        <v>167</v>
      </c>
      <c r="H162" s="280" t="s">
        <v>167</v>
      </c>
      <c r="I162" s="280" t="s">
        <v>167</v>
      </c>
      <c r="J162" s="282">
        <v>0</v>
      </c>
      <c r="K162" s="282">
        <v>0</v>
      </c>
      <c r="L162" s="1262"/>
      <c r="M162" s="986"/>
      <c r="N162" s="986"/>
      <c r="O162" s="986"/>
      <c r="P162" s="986"/>
      <c r="Q162" s="986"/>
      <c r="R162" s="986"/>
      <c r="S162" s="986"/>
      <c r="T162" s="986"/>
      <c r="U162" s="986"/>
      <c r="V162" s="986"/>
      <c r="W162" s="986"/>
      <c r="X162" s="986"/>
      <c r="Y162" s="986"/>
      <c r="Z162" s="986"/>
    </row>
    <row r="163" spans="1:26" ht="13.5" customHeight="1">
      <c r="A163" s="1278"/>
      <c r="B163" s="1278"/>
      <c r="C163" s="192" t="s">
        <v>479</v>
      </c>
      <c r="D163" s="279" t="s">
        <v>167</v>
      </c>
      <c r="E163" s="213"/>
      <c r="F163" s="213"/>
      <c r="G163" s="213"/>
      <c r="H163" s="283">
        <f>H165+H164</f>
        <v>200000</v>
      </c>
      <c r="I163" s="276">
        <f t="shared" ref="I163:K163" si="14">I164+I165</f>
        <v>203570</v>
      </c>
      <c r="J163" s="278">
        <f t="shared" si="14"/>
        <v>203570</v>
      </c>
      <c r="K163" s="278">
        <f t="shared" si="14"/>
        <v>265163</v>
      </c>
      <c r="L163" s="1262"/>
      <c r="M163" s="986"/>
      <c r="N163" s="986"/>
      <c r="O163" s="986"/>
      <c r="P163" s="986"/>
      <c r="Q163" s="986"/>
      <c r="R163" s="986"/>
      <c r="S163" s="986"/>
      <c r="T163" s="986"/>
      <c r="U163" s="986"/>
      <c r="V163" s="986"/>
      <c r="W163" s="986"/>
      <c r="X163" s="986"/>
      <c r="Y163" s="986"/>
      <c r="Z163" s="986"/>
    </row>
    <row r="164" spans="1:26" ht="13.5" customHeight="1">
      <c r="A164" s="1278"/>
      <c r="B164" s="1278"/>
      <c r="C164" s="216" t="s">
        <v>606</v>
      </c>
      <c r="D164" s="279" t="s">
        <v>167</v>
      </c>
      <c r="E164" s="213"/>
      <c r="F164" s="213"/>
      <c r="G164" s="213"/>
      <c r="H164" s="213">
        <v>0</v>
      </c>
      <c r="I164" s="284">
        <v>3570</v>
      </c>
      <c r="J164" s="282">
        <v>3570</v>
      </c>
      <c r="K164" s="282">
        <v>3570</v>
      </c>
      <c r="L164" s="1262"/>
      <c r="M164" s="986"/>
      <c r="N164" s="986"/>
      <c r="O164" s="986"/>
      <c r="P164" s="986"/>
      <c r="Q164" s="986"/>
      <c r="R164" s="986"/>
      <c r="S164" s="986"/>
      <c r="T164" s="986"/>
      <c r="U164" s="986"/>
      <c r="V164" s="986"/>
      <c r="W164" s="986"/>
      <c r="X164" s="986"/>
      <c r="Y164" s="986"/>
      <c r="Z164" s="986"/>
    </row>
    <row r="165" spans="1:26" ht="13.5" customHeight="1">
      <c r="A165" s="1278"/>
      <c r="B165" s="1278"/>
      <c r="C165" s="216" t="s">
        <v>607</v>
      </c>
      <c r="D165" s="279" t="s">
        <v>167</v>
      </c>
      <c r="E165" s="213"/>
      <c r="F165" s="213"/>
      <c r="G165" s="213"/>
      <c r="H165" s="213">
        <v>200000</v>
      </c>
      <c r="I165" s="284">
        <v>200000</v>
      </c>
      <c r="J165" s="282">
        <v>200000</v>
      </c>
      <c r="K165" s="282">
        <v>261593</v>
      </c>
      <c r="L165" s="1262"/>
      <c r="M165" s="986"/>
      <c r="N165" s="986"/>
      <c r="O165" s="986"/>
      <c r="P165" s="986"/>
      <c r="Q165" s="986"/>
      <c r="R165" s="986"/>
      <c r="S165" s="986"/>
      <c r="T165" s="986"/>
      <c r="U165" s="986"/>
      <c r="V165" s="986"/>
      <c r="W165" s="986"/>
      <c r="X165" s="986"/>
      <c r="Y165" s="986"/>
      <c r="Z165" s="986"/>
    </row>
    <row r="166" spans="1:26" ht="13.5" customHeight="1">
      <c r="A166" s="1278"/>
      <c r="B166" s="1278"/>
      <c r="C166" s="192" t="s">
        <v>571</v>
      </c>
      <c r="D166" s="279" t="s">
        <v>167</v>
      </c>
      <c r="E166" s="213"/>
      <c r="F166" s="213"/>
      <c r="G166" s="213"/>
      <c r="H166" s="283">
        <f>H168+H167</f>
        <v>1856370</v>
      </c>
      <c r="I166" s="276">
        <f>I167+I168</f>
        <v>2085213</v>
      </c>
      <c r="J166" s="278">
        <f t="shared" ref="J166:K166" si="15">J167+J168+J169</f>
        <v>3443126</v>
      </c>
      <c r="K166" s="278">
        <f t="shared" si="15"/>
        <v>5819462</v>
      </c>
      <c r="L166" s="1262"/>
      <c r="M166" s="986"/>
      <c r="N166" s="986"/>
      <c r="O166" s="986"/>
      <c r="P166" s="986"/>
      <c r="Q166" s="986"/>
      <c r="R166" s="986"/>
      <c r="S166" s="986"/>
      <c r="T166" s="986"/>
      <c r="U166" s="986"/>
      <c r="V166" s="986"/>
      <c r="W166" s="986"/>
      <c r="X166" s="986"/>
      <c r="Y166" s="986"/>
      <c r="Z166" s="986"/>
    </row>
    <row r="167" spans="1:26" ht="13.5" customHeight="1">
      <c r="A167" s="1278"/>
      <c r="B167" s="1278"/>
      <c r="C167" s="216" t="s">
        <v>608</v>
      </c>
      <c r="D167" s="279" t="s">
        <v>167</v>
      </c>
      <c r="E167" s="218"/>
      <c r="F167" s="218"/>
      <c r="G167" s="218"/>
      <c r="H167" s="218">
        <v>1382799</v>
      </c>
      <c r="I167" s="285">
        <v>1504499</v>
      </c>
      <c r="J167" s="282">
        <f>2149412</f>
        <v>2149412</v>
      </c>
      <c r="K167" s="282">
        <v>2601025</v>
      </c>
      <c r="L167" s="1262"/>
      <c r="M167" s="986"/>
      <c r="N167" s="986"/>
      <c r="O167" s="986"/>
      <c r="P167" s="986"/>
      <c r="Q167" s="986"/>
      <c r="R167" s="986"/>
      <c r="S167" s="986"/>
      <c r="T167" s="986"/>
      <c r="U167" s="986"/>
      <c r="V167" s="986"/>
      <c r="W167" s="986"/>
      <c r="X167" s="986"/>
      <c r="Y167" s="986"/>
      <c r="Z167" s="986"/>
    </row>
    <row r="168" spans="1:26" ht="13.5" customHeight="1">
      <c r="A168" s="1278"/>
      <c r="B168" s="1278"/>
      <c r="C168" s="216" t="s">
        <v>609</v>
      </c>
      <c r="D168" s="279" t="s">
        <v>167</v>
      </c>
      <c r="E168" s="218"/>
      <c r="F168" s="218"/>
      <c r="G168" s="218"/>
      <c r="H168" s="218">
        <v>473571</v>
      </c>
      <c r="I168" s="285">
        <v>580714</v>
      </c>
      <c r="J168" s="282">
        <v>580714</v>
      </c>
      <c r="K168" s="282">
        <v>1451649</v>
      </c>
      <c r="L168" s="1262"/>
      <c r="M168" s="986"/>
      <c r="N168" s="986"/>
      <c r="O168" s="986"/>
      <c r="P168" s="986"/>
      <c r="Q168" s="986"/>
      <c r="R168" s="986"/>
      <c r="S168" s="986"/>
      <c r="T168" s="986"/>
      <c r="U168" s="986"/>
      <c r="V168" s="986"/>
      <c r="W168" s="986"/>
      <c r="X168" s="986"/>
      <c r="Y168" s="986"/>
      <c r="Z168" s="986"/>
    </row>
    <row r="169" spans="1:26" ht="13.5" customHeight="1">
      <c r="A169" s="1278"/>
      <c r="B169" s="1278"/>
      <c r="C169" s="216" t="s">
        <v>610</v>
      </c>
      <c r="D169" s="279" t="s">
        <v>167</v>
      </c>
      <c r="E169" s="286" t="s">
        <v>167</v>
      </c>
      <c r="F169" s="286" t="s">
        <v>167</v>
      </c>
      <c r="G169" s="286" t="s">
        <v>167</v>
      </c>
      <c r="H169" s="280" t="s">
        <v>167</v>
      </c>
      <c r="I169" s="280" t="s">
        <v>167</v>
      </c>
      <c r="J169" s="282">
        <v>713000</v>
      </c>
      <c r="K169" s="282">
        <v>1766788</v>
      </c>
      <c r="L169" s="1262"/>
      <c r="M169" s="986"/>
      <c r="N169" s="986"/>
      <c r="O169" s="986"/>
      <c r="P169" s="986"/>
      <c r="Q169" s="986"/>
      <c r="R169" s="986"/>
      <c r="S169" s="986"/>
      <c r="T169" s="986"/>
      <c r="U169" s="986"/>
      <c r="V169" s="986"/>
      <c r="W169" s="986"/>
      <c r="X169" s="986"/>
      <c r="Y169" s="986"/>
      <c r="Z169" s="986"/>
    </row>
    <row r="170" spans="1:26" ht="13.5" customHeight="1">
      <c r="A170" s="1278"/>
      <c r="B170" s="1278"/>
      <c r="C170" s="192" t="s">
        <v>503</v>
      </c>
      <c r="D170" s="279" t="s">
        <v>167</v>
      </c>
      <c r="E170" s="286" t="s">
        <v>167</v>
      </c>
      <c r="F170" s="286" t="s">
        <v>167</v>
      </c>
      <c r="G170" s="286" t="s">
        <v>167</v>
      </c>
      <c r="H170" s="280" t="s">
        <v>167</v>
      </c>
      <c r="I170" s="280" t="s">
        <v>167</v>
      </c>
      <c r="J170" s="278">
        <f>SUM(J171:J173)</f>
        <v>205289</v>
      </c>
      <c r="K170" s="278">
        <f>K171+K172+K173</f>
        <v>291679.45</v>
      </c>
      <c r="L170" s="1262"/>
      <c r="M170" s="986"/>
      <c r="N170" s="986"/>
      <c r="O170" s="986"/>
      <c r="P170" s="986"/>
      <c r="Q170" s="986"/>
      <c r="R170" s="986"/>
      <c r="S170" s="986"/>
      <c r="T170" s="986"/>
      <c r="U170" s="986"/>
      <c r="V170" s="986"/>
      <c r="W170" s="986"/>
      <c r="X170" s="986"/>
      <c r="Y170" s="986"/>
      <c r="Z170" s="986"/>
    </row>
    <row r="171" spans="1:26" ht="13.5" customHeight="1">
      <c r="A171" s="1278"/>
      <c r="B171" s="1278"/>
      <c r="C171" s="216" t="s">
        <v>611</v>
      </c>
      <c r="D171" s="279" t="s">
        <v>167</v>
      </c>
      <c r="E171" s="286" t="s">
        <v>167</v>
      </c>
      <c r="F171" s="286" t="s">
        <v>167</v>
      </c>
      <c r="G171" s="286" t="s">
        <v>167</v>
      </c>
      <c r="H171" s="280" t="s">
        <v>167</v>
      </c>
      <c r="I171" s="280" t="s">
        <v>167</v>
      </c>
      <c r="J171" s="282">
        <v>0</v>
      </c>
      <c r="K171" s="282">
        <v>9738</v>
      </c>
      <c r="L171" s="1262"/>
      <c r="M171" s="986"/>
      <c r="N171" s="986"/>
      <c r="O171" s="986"/>
      <c r="P171" s="986"/>
      <c r="Q171" s="986"/>
      <c r="R171" s="986"/>
      <c r="S171" s="986"/>
      <c r="T171" s="986"/>
      <c r="U171" s="986"/>
      <c r="V171" s="986"/>
      <c r="W171" s="986"/>
      <c r="X171" s="986"/>
      <c r="Y171" s="986"/>
      <c r="Z171" s="986"/>
    </row>
    <row r="172" spans="1:26" ht="13.5" customHeight="1">
      <c r="A172" s="1278"/>
      <c r="B172" s="1278"/>
      <c r="C172" s="216" t="s">
        <v>612</v>
      </c>
      <c r="D172" s="279" t="s">
        <v>167</v>
      </c>
      <c r="E172" s="286" t="s">
        <v>167</v>
      </c>
      <c r="F172" s="286" t="s">
        <v>167</v>
      </c>
      <c r="G172" s="286" t="s">
        <v>167</v>
      </c>
      <c r="H172" s="280" t="s">
        <v>167</v>
      </c>
      <c r="I172" s="280" t="s">
        <v>167</v>
      </c>
      <c r="J172" s="282">
        <v>205289</v>
      </c>
      <c r="K172" s="282">
        <v>281941.45</v>
      </c>
      <c r="L172" s="1262"/>
      <c r="M172" s="986"/>
      <c r="N172" s="986"/>
      <c r="O172" s="986"/>
      <c r="P172" s="986"/>
      <c r="Q172" s="986"/>
      <c r="R172" s="986"/>
      <c r="S172" s="986"/>
      <c r="T172" s="986"/>
      <c r="U172" s="986"/>
      <c r="V172" s="986"/>
      <c r="W172" s="986"/>
      <c r="X172" s="986"/>
      <c r="Y172" s="986"/>
      <c r="Z172" s="986"/>
    </row>
    <row r="173" spans="1:26" ht="13.5" customHeight="1">
      <c r="A173" s="1278"/>
      <c r="B173" s="1278"/>
      <c r="C173" s="216" t="s">
        <v>605</v>
      </c>
      <c r="D173" s="279" t="s">
        <v>167</v>
      </c>
      <c r="E173" s="286" t="s">
        <v>167</v>
      </c>
      <c r="F173" s="286" t="s">
        <v>167</v>
      </c>
      <c r="G173" s="286" t="s">
        <v>167</v>
      </c>
      <c r="H173" s="280" t="s">
        <v>167</v>
      </c>
      <c r="I173" s="280" t="s">
        <v>167</v>
      </c>
      <c r="J173" s="282">
        <v>0</v>
      </c>
      <c r="K173" s="282">
        <v>0</v>
      </c>
      <c r="L173" s="1262"/>
      <c r="M173" s="986"/>
      <c r="N173" s="986"/>
      <c r="O173" s="986"/>
      <c r="P173" s="986"/>
      <c r="Q173" s="986"/>
      <c r="R173" s="986"/>
      <c r="S173" s="986"/>
      <c r="T173" s="986"/>
      <c r="U173" s="986"/>
      <c r="V173" s="986"/>
      <c r="W173" s="986"/>
      <c r="X173" s="986"/>
      <c r="Y173" s="986"/>
      <c r="Z173" s="986"/>
    </row>
    <row r="174" spans="1:26" ht="13.5" customHeight="1">
      <c r="A174" s="1278"/>
      <c r="B174" s="1278"/>
      <c r="C174" s="192" t="s">
        <v>515</v>
      </c>
      <c r="D174" s="279" t="s">
        <v>167</v>
      </c>
      <c r="E174" s="218"/>
      <c r="F174" s="218"/>
      <c r="G174" s="218"/>
      <c r="H174" s="287">
        <f>H175+H176</f>
        <v>314449</v>
      </c>
      <c r="I174" s="276">
        <f t="shared" ref="I174:J174" si="16">I176+I175</f>
        <v>314449</v>
      </c>
      <c r="J174" s="278">
        <f t="shared" si="16"/>
        <v>314499</v>
      </c>
      <c r="K174" s="278">
        <f>K175+K176</f>
        <v>314449</v>
      </c>
      <c r="L174" s="1262"/>
      <c r="M174" s="986"/>
      <c r="N174" s="986"/>
      <c r="O174" s="986"/>
      <c r="P174" s="986"/>
      <c r="Q174" s="986"/>
      <c r="R174" s="986"/>
      <c r="S174" s="986"/>
      <c r="T174" s="986"/>
      <c r="U174" s="986"/>
      <c r="V174" s="986"/>
      <c r="W174" s="986"/>
      <c r="X174" s="986"/>
      <c r="Y174" s="986"/>
      <c r="Z174" s="986"/>
    </row>
    <row r="175" spans="1:26" ht="13.5" customHeight="1">
      <c r="A175" s="1278"/>
      <c r="B175" s="1278"/>
      <c r="C175" s="216" t="s">
        <v>613</v>
      </c>
      <c r="D175" s="279" t="s">
        <v>167</v>
      </c>
      <c r="E175" s="218"/>
      <c r="F175" s="218"/>
      <c r="G175" s="218"/>
      <c r="H175" s="218">
        <v>189449</v>
      </c>
      <c r="I175" s="285">
        <v>189449</v>
      </c>
      <c r="J175" s="282">
        <v>189499</v>
      </c>
      <c r="K175" s="282">
        <v>125000</v>
      </c>
      <c r="L175" s="1262"/>
      <c r="M175" s="986"/>
      <c r="N175" s="986"/>
      <c r="O175" s="986"/>
      <c r="P175" s="986"/>
      <c r="Q175" s="986"/>
      <c r="R175" s="986"/>
      <c r="S175" s="986"/>
      <c r="T175" s="986"/>
      <c r="U175" s="986"/>
      <c r="V175" s="986"/>
      <c r="W175" s="986"/>
      <c r="X175" s="986"/>
      <c r="Y175" s="986"/>
      <c r="Z175" s="986"/>
    </row>
    <row r="176" spans="1:26" ht="13.5" customHeight="1">
      <c r="A176" s="1278"/>
      <c r="B176" s="1278"/>
      <c r="C176" s="216" t="s">
        <v>614</v>
      </c>
      <c r="D176" s="279" t="s">
        <v>167</v>
      </c>
      <c r="E176" s="218"/>
      <c r="F176" s="218"/>
      <c r="G176" s="218"/>
      <c r="H176" s="218">
        <v>125000</v>
      </c>
      <c r="I176" s="285">
        <v>125000</v>
      </c>
      <c r="J176" s="282">
        <v>125000</v>
      </c>
      <c r="K176" s="282">
        <v>189449</v>
      </c>
      <c r="L176" s="1262"/>
      <c r="M176" s="986"/>
      <c r="N176" s="986"/>
      <c r="O176" s="986"/>
      <c r="P176" s="986"/>
      <c r="Q176" s="986"/>
      <c r="R176" s="986"/>
      <c r="S176" s="986"/>
      <c r="T176" s="986"/>
      <c r="U176" s="986"/>
      <c r="V176" s="986"/>
      <c r="W176" s="986"/>
      <c r="X176" s="986"/>
      <c r="Y176" s="986"/>
      <c r="Z176" s="986"/>
    </row>
    <row r="177" spans="1:26" ht="13.5" customHeight="1">
      <c r="A177" s="1278"/>
      <c r="B177" s="1278"/>
      <c r="C177" s="216"/>
      <c r="D177" s="279"/>
      <c r="E177" s="279" t="s">
        <v>167</v>
      </c>
      <c r="F177" s="279" t="s">
        <v>167</v>
      </c>
      <c r="G177" s="279" t="s">
        <v>167</v>
      </c>
      <c r="H177" s="288"/>
      <c r="I177" s="220"/>
      <c r="J177" s="119"/>
      <c r="K177" s="289"/>
      <c r="L177" s="1262"/>
      <c r="M177" s="986"/>
      <c r="N177" s="986"/>
      <c r="O177" s="986"/>
      <c r="P177" s="986"/>
      <c r="Q177" s="986"/>
      <c r="R177" s="986"/>
      <c r="S177" s="986"/>
      <c r="T177" s="986"/>
      <c r="U177" s="986"/>
      <c r="V177" s="986"/>
      <c r="W177" s="986"/>
      <c r="X177" s="986"/>
      <c r="Y177" s="986"/>
      <c r="Z177" s="986"/>
    </row>
    <row r="178" spans="1:26" ht="13.5" customHeight="1">
      <c r="A178" s="1278"/>
      <c r="B178" s="1278"/>
      <c r="C178" s="290" t="s">
        <v>615</v>
      </c>
      <c r="D178" s="251" t="s">
        <v>167</v>
      </c>
      <c r="E178" s="192"/>
      <c r="F178" s="291">
        <f t="shared" ref="F178:H178" si="17">F182+F185+F193</f>
        <v>2383722.4960317463</v>
      </c>
      <c r="G178" s="291">
        <f t="shared" si="17"/>
        <v>3076515.4960317463</v>
      </c>
      <c r="H178" s="292">
        <f t="shared" si="17"/>
        <v>3678630.4960317463</v>
      </c>
      <c r="I178" s="292">
        <f t="shared" ref="I178:K178" si="18">I179+I182+I185+I189+I193</f>
        <v>4587481</v>
      </c>
      <c r="J178" s="274">
        <f t="shared" si="18"/>
        <v>6078405</v>
      </c>
      <c r="K178" s="278">
        <f t="shared" si="18"/>
        <v>6437455.3832657887</v>
      </c>
      <c r="L178" s="1262"/>
      <c r="M178" s="986"/>
      <c r="N178" s="986"/>
      <c r="O178" s="986"/>
      <c r="P178" s="986"/>
      <c r="Q178" s="986"/>
      <c r="R178" s="986"/>
      <c r="S178" s="986"/>
      <c r="T178" s="986"/>
      <c r="U178" s="986"/>
      <c r="V178" s="986"/>
      <c r="W178" s="986"/>
      <c r="X178" s="986"/>
      <c r="Y178" s="986"/>
      <c r="Z178" s="986"/>
    </row>
    <row r="179" spans="1:26" ht="13.5" customHeight="1">
      <c r="A179" s="1278"/>
      <c r="B179" s="1278"/>
      <c r="C179" s="192" t="s">
        <v>572</v>
      </c>
      <c r="D179" s="279" t="s">
        <v>167</v>
      </c>
      <c r="E179" s="279" t="s">
        <v>167</v>
      </c>
      <c r="F179" s="279" t="s">
        <v>167</v>
      </c>
      <c r="G179" s="279" t="s">
        <v>167</v>
      </c>
      <c r="H179" s="280" t="s">
        <v>167</v>
      </c>
      <c r="I179" s="293">
        <v>81445</v>
      </c>
      <c r="J179" s="274">
        <f t="shared" ref="J179:K179" si="19">J180+J181</f>
        <v>516547</v>
      </c>
      <c r="K179" s="278">
        <f t="shared" si="19"/>
        <v>516547</v>
      </c>
      <c r="L179" s="1262"/>
      <c r="M179" s="986"/>
      <c r="N179" s="986"/>
      <c r="O179" s="986"/>
      <c r="P179" s="986"/>
      <c r="Q179" s="986"/>
      <c r="R179" s="986"/>
      <c r="S179" s="986"/>
      <c r="T179" s="986"/>
      <c r="U179" s="986"/>
      <c r="V179" s="986"/>
      <c r="W179" s="986"/>
      <c r="X179" s="986"/>
      <c r="Y179" s="986"/>
      <c r="Z179" s="986"/>
    </row>
    <row r="180" spans="1:26" ht="13.5" customHeight="1">
      <c r="A180" s="1278"/>
      <c r="B180" s="1278"/>
      <c r="C180" s="176" t="s">
        <v>616</v>
      </c>
      <c r="D180" s="217" t="s">
        <v>167</v>
      </c>
      <c r="E180" s="294" t="s">
        <v>167</v>
      </c>
      <c r="F180" s="294" t="s">
        <v>167</v>
      </c>
      <c r="G180" s="294" t="s">
        <v>167</v>
      </c>
      <c r="H180" s="177" t="s">
        <v>167</v>
      </c>
      <c r="I180" s="215">
        <v>81445</v>
      </c>
      <c r="J180" s="295">
        <v>344422</v>
      </c>
      <c r="K180" s="282">
        <v>344422</v>
      </c>
      <c r="L180" s="1262"/>
      <c r="M180" s="986"/>
      <c r="N180" s="986"/>
      <c r="O180" s="986"/>
      <c r="P180" s="986"/>
      <c r="Q180" s="986"/>
      <c r="R180" s="986"/>
      <c r="S180" s="986"/>
      <c r="T180" s="986"/>
      <c r="U180" s="986"/>
      <c r="V180" s="986"/>
      <c r="W180" s="986"/>
      <c r="X180" s="986"/>
      <c r="Y180" s="986"/>
      <c r="Z180" s="986"/>
    </row>
    <row r="181" spans="1:26" ht="13.5" customHeight="1">
      <c r="A181" s="1278"/>
      <c r="B181" s="1278"/>
      <c r="C181" s="176" t="s">
        <v>617</v>
      </c>
      <c r="D181" s="217" t="s">
        <v>167</v>
      </c>
      <c r="E181" s="217" t="s">
        <v>167</v>
      </c>
      <c r="F181" s="217" t="s">
        <v>167</v>
      </c>
      <c r="G181" s="217" t="s">
        <v>167</v>
      </c>
      <c r="H181" s="177" t="s">
        <v>167</v>
      </c>
      <c r="I181" s="177" t="s">
        <v>167</v>
      </c>
      <c r="J181" s="295">
        <v>172125</v>
      </c>
      <c r="K181" s="282">
        <v>172125</v>
      </c>
      <c r="L181" s="1262"/>
      <c r="M181" s="986"/>
      <c r="N181" s="986"/>
      <c r="O181" s="986"/>
      <c r="P181" s="986"/>
      <c r="Q181" s="986"/>
      <c r="R181" s="986"/>
      <c r="S181" s="986"/>
      <c r="T181" s="986"/>
      <c r="U181" s="986"/>
      <c r="V181" s="986"/>
      <c r="W181" s="986"/>
      <c r="X181" s="986"/>
      <c r="Y181" s="986"/>
      <c r="Z181" s="986"/>
    </row>
    <row r="182" spans="1:26" ht="13.5" customHeight="1">
      <c r="A182" s="1278"/>
      <c r="B182" s="1278"/>
      <c r="C182" s="192" t="s">
        <v>479</v>
      </c>
      <c r="D182" s="217" t="s">
        <v>167</v>
      </c>
      <c r="E182" s="296" t="s">
        <v>167</v>
      </c>
      <c r="F182" s="283">
        <f t="shared" ref="F182:I182" si="20">F184+F183</f>
        <v>435550.49603174604</v>
      </c>
      <c r="G182" s="283">
        <f t="shared" si="20"/>
        <v>636898.49603174604</v>
      </c>
      <c r="H182" s="283">
        <f t="shared" si="20"/>
        <v>636898.49603174604</v>
      </c>
      <c r="I182" s="293">
        <f t="shared" si="20"/>
        <v>802345</v>
      </c>
      <c r="J182" s="274">
        <f t="shared" ref="J182:K182" si="21">J183+J184</f>
        <v>886151</v>
      </c>
      <c r="K182" s="278">
        <f t="shared" si="21"/>
        <v>859950.49603174604</v>
      </c>
      <c r="L182" s="1262"/>
      <c r="M182" s="986"/>
      <c r="N182" s="986"/>
      <c r="O182" s="986"/>
      <c r="P182" s="986"/>
      <c r="Q182" s="986"/>
      <c r="R182" s="986"/>
      <c r="S182" s="986"/>
      <c r="T182" s="986"/>
      <c r="U182" s="986"/>
      <c r="V182" s="986"/>
      <c r="W182" s="986"/>
      <c r="X182" s="986"/>
      <c r="Y182" s="986"/>
      <c r="Z182" s="986"/>
    </row>
    <row r="183" spans="1:26" ht="13.5" customHeight="1">
      <c r="A183" s="1278"/>
      <c r="B183" s="1278"/>
      <c r="C183" s="176" t="s">
        <v>606</v>
      </c>
      <c r="D183" s="217" t="s">
        <v>167</v>
      </c>
      <c r="E183" s="294" t="s">
        <v>167</v>
      </c>
      <c r="F183" s="297">
        <v>369199.75</v>
      </c>
      <c r="G183" s="297">
        <v>486429.75</v>
      </c>
      <c r="H183" s="297">
        <v>486429.75</v>
      </c>
      <c r="I183" s="215">
        <v>542440</v>
      </c>
      <c r="J183" s="295">
        <v>601206</v>
      </c>
      <c r="K183" s="282">
        <v>601205.75</v>
      </c>
      <c r="L183" s="1262"/>
      <c r="M183" s="986"/>
      <c r="N183" s="986"/>
      <c r="O183" s="986"/>
      <c r="P183" s="986"/>
      <c r="Q183" s="986"/>
      <c r="R183" s="986"/>
      <c r="S183" s="986"/>
      <c r="T183" s="986"/>
      <c r="U183" s="986"/>
      <c r="V183" s="986"/>
      <c r="W183" s="986"/>
      <c r="X183" s="986"/>
      <c r="Y183" s="986"/>
      <c r="Z183" s="986"/>
    </row>
    <row r="184" spans="1:26" ht="13.5" customHeight="1">
      <c r="A184" s="1278"/>
      <c r="B184" s="1278"/>
      <c r="C184" s="176" t="s">
        <v>607</v>
      </c>
      <c r="D184" s="217" t="s">
        <v>167</v>
      </c>
      <c r="E184" s="294" t="s">
        <v>167</v>
      </c>
      <c r="F184" s="297">
        <v>66350.746031746006</v>
      </c>
      <c r="G184" s="297">
        <v>150468.74603174601</v>
      </c>
      <c r="H184" s="297">
        <v>150468.74603174601</v>
      </c>
      <c r="I184" s="215">
        <v>259905</v>
      </c>
      <c r="J184" s="295">
        <v>284945</v>
      </c>
      <c r="K184" s="282">
        <v>258744.74603174601</v>
      </c>
      <c r="L184" s="1262"/>
      <c r="M184" s="986"/>
      <c r="N184" s="986"/>
      <c r="O184" s="986"/>
      <c r="P184" s="986"/>
      <c r="Q184" s="986"/>
      <c r="R184" s="986"/>
      <c r="S184" s="986"/>
      <c r="T184" s="986"/>
      <c r="U184" s="986"/>
      <c r="V184" s="986"/>
      <c r="W184" s="986"/>
      <c r="X184" s="986"/>
      <c r="Y184" s="986"/>
      <c r="Z184" s="986"/>
    </row>
    <row r="185" spans="1:26" ht="13.5" customHeight="1">
      <c r="A185" s="1278"/>
      <c r="B185" s="1278"/>
      <c r="C185" s="192" t="s">
        <v>571</v>
      </c>
      <c r="D185" s="217" t="s">
        <v>167</v>
      </c>
      <c r="E185" s="296" t="s">
        <v>167</v>
      </c>
      <c r="F185" s="298">
        <f t="shared" ref="F185:H185" si="22">F187+F186</f>
        <v>1247527</v>
      </c>
      <c r="G185" s="298">
        <f t="shared" si="22"/>
        <v>1723727</v>
      </c>
      <c r="H185" s="298">
        <f t="shared" si="22"/>
        <v>2325842</v>
      </c>
      <c r="I185" s="293">
        <f>I188+I187+I186</f>
        <v>2853631</v>
      </c>
      <c r="J185" s="274">
        <f t="shared" ref="J185:K185" si="23">J186+J187+J188</f>
        <v>3144433</v>
      </c>
      <c r="K185" s="278">
        <f t="shared" si="23"/>
        <v>3144433</v>
      </c>
      <c r="L185" s="1262"/>
      <c r="M185" s="986"/>
      <c r="N185" s="986"/>
      <c r="O185" s="986"/>
      <c r="P185" s="986"/>
      <c r="Q185" s="986"/>
      <c r="R185" s="986"/>
      <c r="S185" s="986"/>
      <c r="T185" s="986"/>
      <c r="U185" s="986"/>
      <c r="V185" s="986"/>
      <c r="W185" s="986"/>
      <c r="X185" s="986"/>
      <c r="Y185" s="986"/>
      <c r="Z185" s="986"/>
    </row>
    <row r="186" spans="1:26" ht="13.5" customHeight="1">
      <c r="A186" s="1278"/>
      <c r="B186" s="1278"/>
      <c r="C186" s="176" t="s">
        <v>618</v>
      </c>
      <c r="D186" s="217" t="s">
        <v>167</v>
      </c>
      <c r="E186" s="294" t="s">
        <v>167</v>
      </c>
      <c r="F186" s="297">
        <v>707992</v>
      </c>
      <c r="G186" s="297">
        <v>1055145</v>
      </c>
      <c r="H186" s="297">
        <v>1409272</v>
      </c>
      <c r="I186" s="215">
        <v>1477304</v>
      </c>
      <c r="J186" s="295">
        <v>1522191</v>
      </c>
      <c r="K186" s="282">
        <v>1522191</v>
      </c>
      <c r="L186" s="1262"/>
      <c r="M186" s="986"/>
      <c r="N186" s="986"/>
      <c r="O186" s="986"/>
      <c r="P186" s="986"/>
      <c r="Q186" s="986"/>
      <c r="R186" s="986"/>
      <c r="S186" s="986"/>
      <c r="T186" s="986"/>
      <c r="U186" s="986"/>
      <c r="V186" s="986"/>
      <c r="W186" s="986"/>
      <c r="X186" s="986"/>
      <c r="Y186" s="986"/>
      <c r="Z186" s="986"/>
    </row>
    <row r="187" spans="1:26" ht="13.5" customHeight="1">
      <c r="A187" s="1278"/>
      <c r="B187" s="1278"/>
      <c r="C187" s="176" t="s">
        <v>617</v>
      </c>
      <c r="D187" s="217" t="s">
        <v>167</v>
      </c>
      <c r="E187" s="294" t="s">
        <v>167</v>
      </c>
      <c r="F187" s="297">
        <v>539535</v>
      </c>
      <c r="G187" s="297">
        <v>668582</v>
      </c>
      <c r="H187" s="297">
        <v>916570</v>
      </c>
      <c r="I187" s="215">
        <v>982091</v>
      </c>
      <c r="J187" s="295">
        <v>1137355</v>
      </c>
      <c r="K187" s="282">
        <v>1095807</v>
      </c>
      <c r="L187" s="1262"/>
      <c r="M187" s="986"/>
      <c r="N187" s="986"/>
      <c r="O187" s="986"/>
      <c r="P187" s="986"/>
      <c r="Q187" s="986"/>
      <c r="R187" s="986"/>
      <c r="S187" s="986"/>
      <c r="T187" s="986"/>
      <c r="U187" s="986"/>
      <c r="V187" s="986"/>
      <c r="W187" s="986"/>
      <c r="X187" s="986"/>
      <c r="Y187" s="986"/>
      <c r="Z187" s="986"/>
    </row>
    <row r="188" spans="1:26" ht="13.5" customHeight="1">
      <c r="A188" s="1278"/>
      <c r="B188" s="1278"/>
      <c r="C188" s="176" t="s">
        <v>619</v>
      </c>
      <c r="D188" s="217" t="s">
        <v>167</v>
      </c>
      <c r="E188" s="294" t="s">
        <v>167</v>
      </c>
      <c r="F188" s="219" t="s">
        <v>167</v>
      </c>
      <c r="G188" s="219" t="s">
        <v>167</v>
      </c>
      <c r="H188" s="299" t="s">
        <v>167</v>
      </c>
      <c r="I188" s="215">
        <v>394236</v>
      </c>
      <c r="J188" s="295">
        <v>484887</v>
      </c>
      <c r="K188" s="282">
        <v>526435</v>
      </c>
      <c r="L188" s="1262"/>
      <c r="M188" s="986"/>
      <c r="N188" s="986"/>
      <c r="O188" s="986"/>
      <c r="P188" s="986"/>
      <c r="Q188" s="986"/>
      <c r="R188" s="986"/>
      <c r="S188" s="986"/>
      <c r="T188" s="986"/>
      <c r="U188" s="986"/>
      <c r="V188" s="986"/>
      <c r="W188" s="986"/>
      <c r="X188" s="986"/>
      <c r="Y188" s="986"/>
      <c r="Z188" s="986"/>
    </row>
    <row r="189" spans="1:26" ht="13.5" customHeight="1">
      <c r="A189" s="1278"/>
      <c r="B189" s="1278"/>
      <c r="C189" s="192" t="s">
        <v>503</v>
      </c>
      <c r="D189" s="217" t="s">
        <v>167</v>
      </c>
      <c r="E189" s="283" t="s">
        <v>167</v>
      </c>
      <c r="F189" s="300" t="s">
        <v>167</v>
      </c>
      <c r="G189" s="300" t="s">
        <v>167</v>
      </c>
      <c r="H189" s="299" t="s">
        <v>167</v>
      </c>
      <c r="I189" s="293">
        <f>I190+I191</f>
        <v>134170</v>
      </c>
      <c r="J189" s="274">
        <f t="shared" ref="J189:K189" si="24">J190+J191+J192</f>
        <v>815384</v>
      </c>
      <c r="K189" s="278">
        <f t="shared" si="24"/>
        <v>1200635</v>
      </c>
      <c r="L189" s="1262"/>
      <c r="M189" s="986"/>
      <c r="N189" s="986"/>
      <c r="O189" s="986"/>
      <c r="P189" s="986"/>
      <c r="Q189" s="986"/>
      <c r="R189" s="986"/>
      <c r="S189" s="986"/>
      <c r="T189" s="986"/>
      <c r="U189" s="986"/>
      <c r="V189" s="986"/>
      <c r="W189" s="986"/>
      <c r="X189" s="986"/>
      <c r="Y189" s="986"/>
      <c r="Z189" s="986"/>
    </row>
    <row r="190" spans="1:26" ht="13.5" customHeight="1">
      <c r="A190" s="1278"/>
      <c r="B190" s="1278"/>
      <c r="C190" s="176" t="s">
        <v>611</v>
      </c>
      <c r="D190" s="217" t="s">
        <v>167</v>
      </c>
      <c r="E190" s="213" t="s">
        <v>167</v>
      </c>
      <c r="F190" s="219" t="s">
        <v>167</v>
      </c>
      <c r="G190" s="219" t="s">
        <v>167</v>
      </c>
      <c r="H190" s="299" t="s">
        <v>167</v>
      </c>
      <c r="I190" s="215">
        <v>50000</v>
      </c>
      <c r="J190" s="295">
        <v>200556</v>
      </c>
      <c r="K190" s="282">
        <v>201002</v>
      </c>
      <c r="L190" s="1262"/>
      <c r="M190" s="986"/>
      <c r="N190" s="986"/>
      <c r="O190" s="986"/>
      <c r="P190" s="986"/>
      <c r="Q190" s="986"/>
      <c r="R190" s="986"/>
      <c r="S190" s="986"/>
      <c r="T190" s="986"/>
      <c r="U190" s="986"/>
      <c r="V190" s="986"/>
      <c r="W190" s="986"/>
      <c r="X190" s="986"/>
      <c r="Y190" s="986"/>
      <c r="Z190" s="986"/>
    </row>
    <row r="191" spans="1:26" ht="13.5" customHeight="1">
      <c r="A191" s="1278"/>
      <c r="B191" s="1278"/>
      <c r="C191" s="176" t="s">
        <v>612</v>
      </c>
      <c r="D191" s="217" t="s">
        <v>167</v>
      </c>
      <c r="E191" s="213" t="s">
        <v>167</v>
      </c>
      <c r="F191" s="219" t="s">
        <v>167</v>
      </c>
      <c r="G191" s="219" t="s">
        <v>167</v>
      </c>
      <c r="H191" s="299" t="s">
        <v>167</v>
      </c>
      <c r="I191" s="215">
        <v>84170</v>
      </c>
      <c r="J191" s="295">
        <v>226097</v>
      </c>
      <c r="K191" s="282">
        <v>340167</v>
      </c>
      <c r="L191" s="1262"/>
      <c r="M191" s="986"/>
      <c r="N191" s="986"/>
      <c r="O191" s="986"/>
      <c r="P191" s="986"/>
      <c r="Q191" s="986"/>
      <c r="R191" s="986"/>
      <c r="S191" s="986"/>
      <c r="T191" s="986"/>
      <c r="U191" s="986"/>
      <c r="V191" s="986"/>
      <c r="W191" s="986"/>
      <c r="X191" s="986"/>
      <c r="Y191" s="986"/>
      <c r="Z191" s="986"/>
    </row>
    <row r="192" spans="1:26" ht="13.5" customHeight="1">
      <c r="A192" s="1278"/>
      <c r="B192" s="1278"/>
      <c r="C192" s="176" t="s">
        <v>617</v>
      </c>
      <c r="D192" s="217" t="s">
        <v>167</v>
      </c>
      <c r="E192" s="217" t="s">
        <v>167</v>
      </c>
      <c r="F192" s="217" t="s">
        <v>167</v>
      </c>
      <c r="G192" s="217" t="s">
        <v>167</v>
      </c>
      <c r="H192" s="177" t="s">
        <v>167</v>
      </c>
      <c r="I192" s="177" t="s">
        <v>167</v>
      </c>
      <c r="J192" s="295">
        <v>388731</v>
      </c>
      <c r="K192" s="282">
        <v>659466</v>
      </c>
      <c r="L192" s="1262"/>
      <c r="M192" s="986"/>
      <c r="N192" s="986"/>
      <c r="O192" s="986"/>
      <c r="P192" s="986"/>
      <c r="Q192" s="986"/>
      <c r="R192" s="986"/>
      <c r="S192" s="986"/>
      <c r="T192" s="986"/>
      <c r="U192" s="986"/>
      <c r="V192" s="986"/>
      <c r="W192" s="986"/>
      <c r="X192" s="986"/>
      <c r="Y192" s="986"/>
      <c r="Z192" s="986"/>
    </row>
    <row r="193" spans="1:26" ht="13.5" customHeight="1">
      <c r="A193" s="1278"/>
      <c r="B193" s="1278"/>
      <c r="C193" s="192" t="s">
        <v>515</v>
      </c>
      <c r="D193" s="217" t="s">
        <v>167</v>
      </c>
      <c r="E193" s="283" t="s">
        <v>167</v>
      </c>
      <c r="F193" s="283">
        <f t="shared" ref="F193:I193" si="25">F195+F194</f>
        <v>700645</v>
      </c>
      <c r="G193" s="283">
        <f t="shared" si="25"/>
        <v>715890</v>
      </c>
      <c r="H193" s="283">
        <f t="shared" si="25"/>
        <v>715890</v>
      </c>
      <c r="I193" s="293">
        <f t="shared" si="25"/>
        <v>715890</v>
      </c>
      <c r="J193" s="274">
        <f t="shared" ref="J193:K193" si="26">J194+J195</f>
        <v>715890</v>
      </c>
      <c r="K193" s="278">
        <f t="shared" si="26"/>
        <v>715889.88723404263</v>
      </c>
      <c r="L193" s="1262"/>
      <c r="M193" s="986"/>
      <c r="N193" s="986"/>
      <c r="O193" s="986"/>
      <c r="P193" s="986"/>
      <c r="Q193" s="986"/>
      <c r="R193" s="986"/>
      <c r="S193" s="986"/>
      <c r="T193" s="986"/>
      <c r="U193" s="986"/>
      <c r="V193" s="986"/>
      <c r="W193" s="986"/>
      <c r="X193" s="986"/>
      <c r="Y193" s="986"/>
      <c r="Z193" s="986"/>
    </row>
    <row r="194" spans="1:26" ht="13.5" customHeight="1">
      <c r="A194" s="1278"/>
      <c r="B194" s="1278"/>
      <c r="C194" s="176" t="s">
        <v>613</v>
      </c>
      <c r="D194" s="217" t="s">
        <v>167</v>
      </c>
      <c r="E194" s="213" t="s">
        <v>167</v>
      </c>
      <c r="F194" s="297">
        <v>433542</v>
      </c>
      <c r="G194" s="297">
        <v>442053</v>
      </c>
      <c r="H194" s="297">
        <v>442053</v>
      </c>
      <c r="I194" s="215">
        <v>442053</v>
      </c>
      <c r="J194" s="295">
        <v>442053</v>
      </c>
      <c r="K194" s="282">
        <v>273837.19148936169</v>
      </c>
      <c r="L194" s="1262"/>
      <c r="M194" s="986"/>
      <c r="N194" s="986"/>
      <c r="O194" s="986"/>
      <c r="P194" s="986"/>
      <c r="Q194" s="986"/>
      <c r="R194" s="986"/>
      <c r="S194" s="986"/>
      <c r="T194" s="986"/>
      <c r="U194" s="986"/>
      <c r="V194" s="986"/>
      <c r="W194" s="986"/>
      <c r="X194" s="986"/>
      <c r="Y194" s="986"/>
      <c r="Z194" s="986"/>
    </row>
    <row r="195" spans="1:26" ht="13.5" customHeight="1">
      <c r="A195" s="1278"/>
      <c r="B195" s="1278"/>
      <c r="C195" s="216" t="s">
        <v>614</v>
      </c>
      <c r="D195" s="217" t="s">
        <v>167</v>
      </c>
      <c r="E195" s="218" t="s">
        <v>167</v>
      </c>
      <c r="F195" s="301">
        <v>267103</v>
      </c>
      <c r="G195" s="301">
        <v>273837</v>
      </c>
      <c r="H195" s="301">
        <v>273837</v>
      </c>
      <c r="I195" s="220">
        <v>273837</v>
      </c>
      <c r="J195" s="295">
        <v>273837</v>
      </c>
      <c r="K195" s="282">
        <v>442052.69574468094</v>
      </c>
      <c r="L195" s="1262"/>
      <c r="M195" s="986"/>
      <c r="N195" s="986"/>
      <c r="O195" s="986"/>
      <c r="P195" s="986"/>
      <c r="Q195" s="986"/>
      <c r="R195" s="986"/>
      <c r="S195" s="986"/>
      <c r="T195" s="986"/>
      <c r="U195" s="986"/>
      <c r="V195" s="986"/>
      <c r="W195" s="986"/>
      <c r="X195" s="986"/>
      <c r="Y195" s="986"/>
      <c r="Z195" s="986"/>
    </row>
    <row r="196" spans="1:26" ht="13.5" customHeight="1">
      <c r="A196" s="1278"/>
      <c r="B196" s="1278"/>
      <c r="C196" s="141"/>
      <c r="D196" s="1162" t="s">
        <v>18</v>
      </c>
      <c r="E196" s="1277"/>
      <c r="F196" s="1277"/>
      <c r="G196" s="1277"/>
      <c r="H196" s="1277"/>
      <c r="I196" s="1277"/>
      <c r="J196" s="1277"/>
      <c r="K196" s="1282"/>
      <c r="L196" s="1262"/>
      <c r="M196" s="986"/>
      <c r="N196" s="986"/>
      <c r="O196" s="986"/>
      <c r="P196" s="986"/>
      <c r="Q196" s="986"/>
      <c r="R196" s="986"/>
      <c r="S196" s="986"/>
      <c r="T196" s="986"/>
      <c r="U196" s="986"/>
      <c r="V196" s="986"/>
      <c r="W196" s="986"/>
      <c r="X196" s="986"/>
      <c r="Y196" s="986"/>
      <c r="Z196" s="986"/>
    </row>
    <row r="197" spans="1:26" ht="38.25" customHeight="1">
      <c r="A197" s="1278"/>
      <c r="B197" s="1279"/>
      <c r="C197" s="141"/>
      <c r="D197" s="1164" t="s">
        <v>72</v>
      </c>
      <c r="E197" s="1277"/>
      <c r="F197" s="1277"/>
      <c r="G197" s="1277"/>
      <c r="H197" s="1277"/>
      <c r="I197" s="1276"/>
      <c r="J197" s="302"/>
      <c r="K197" s="1006"/>
      <c r="L197" s="1281"/>
      <c r="M197" s="986"/>
      <c r="N197" s="986"/>
      <c r="O197" s="986"/>
      <c r="P197" s="986"/>
      <c r="Q197" s="986"/>
      <c r="R197" s="986"/>
      <c r="S197" s="986"/>
      <c r="T197" s="986"/>
      <c r="U197" s="986"/>
      <c r="V197" s="986"/>
      <c r="W197" s="986"/>
      <c r="X197" s="986"/>
      <c r="Y197" s="986"/>
      <c r="Z197" s="986"/>
    </row>
    <row r="198" spans="1:26" ht="13.5" customHeight="1">
      <c r="A198" s="1278"/>
      <c r="B198" s="106" t="s">
        <v>73</v>
      </c>
      <c r="C198" s="196"/>
      <c r="D198" s="108" t="s">
        <v>10</v>
      </c>
      <c r="E198" s="108" t="s">
        <v>353</v>
      </c>
      <c r="F198" s="108" t="s">
        <v>354</v>
      </c>
      <c r="G198" s="108" t="s">
        <v>355</v>
      </c>
      <c r="H198" s="108" t="s">
        <v>356</v>
      </c>
      <c r="I198" s="108" t="s">
        <v>357</v>
      </c>
      <c r="J198" s="108" t="s">
        <v>358</v>
      </c>
      <c r="K198" s="171" t="s">
        <v>359</v>
      </c>
      <c r="L198" s="303" t="s">
        <v>349</v>
      </c>
      <c r="M198" s="986"/>
      <c r="N198" s="986"/>
      <c r="O198" s="986"/>
      <c r="P198" s="986"/>
      <c r="Q198" s="986"/>
      <c r="R198" s="986"/>
      <c r="S198" s="986"/>
      <c r="T198" s="986"/>
      <c r="U198" s="986"/>
      <c r="V198" s="986"/>
      <c r="W198" s="986"/>
      <c r="X198" s="986"/>
      <c r="Y198" s="986"/>
      <c r="Z198" s="986"/>
    </row>
    <row r="199" spans="1:26" ht="13.5" customHeight="1">
      <c r="A199" s="1278"/>
      <c r="B199" s="1183" t="s">
        <v>620</v>
      </c>
      <c r="C199" s="141" t="s">
        <v>621</v>
      </c>
      <c r="D199" s="252" t="s">
        <v>167</v>
      </c>
      <c r="E199" s="304">
        <f t="shared" ref="E199:K199" si="27">E201+E203+E205+E209</f>
        <v>0</v>
      </c>
      <c r="F199" s="304">
        <f t="shared" si="27"/>
        <v>3</v>
      </c>
      <c r="G199" s="304">
        <f t="shared" si="27"/>
        <v>8</v>
      </c>
      <c r="H199" s="304">
        <f t="shared" si="27"/>
        <v>13</v>
      </c>
      <c r="I199" s="304">
        <f t="shared" si="27"/>
        <v>18</v>
      </c>
      <c r="J199" s="305">
        <f t="shared" si="27"/>
        <v>35</v>
      </c>
      <c r="K199" s="304">
        <f t="shared" si="27"/>
        <v>56</v>
      </c>
      <c r="L199" s="1181" t="s">
        <v>622</v>
      </c>
      <c r="M199" s="986"/>
      <c r="N199" s="986"/>
      <c r="O199" s="986"/>
      <c r="P199" s="986"/>
      <c r="Q199" s="986"/>
      <c r="R199" s="986"/>
      <c r="S199" s="986"/>
      <c r="T199" s="986"/>
      <c r="U199" s="986"/>
      <c r="V199" s="986"/>
      <c r="W199" s="986"/>
      <c r="X199" s="986"/>
      <c r="Y199" s="986"/>
      <c r="Z199" s="986"/>
    </row>
    <row r="200" spans="1:26" ht="13.5" customHeight="1">
      <c r="A200" s="1278"/>
      <c r="B200" s="1278"/>
      <c r="C200" s="201" t="s">
        <v>36</v>
      </c>
      <c r="D200" s="201" t="s">
        <v>167</v>
      </c>
      <c r="E200" s="306">
        <v>0</v>
      </c>
      <c r="F200" s="162">
        <f t="shared" ref="F200:G200" si="28">F202+F204+F210</f>
        <v>4</v>
      </c>
      <c r="G200" s="162">
        <f t="shared" si="28"/>
        <v>15</v>
      </c>
      <c r="H200" s="162">
        <v>26</v>
      </c>
      <c r="I200" s="162">
        <f t="shared" ref="I200:J200" si="29">I202+I204+I210</f>
        <v>29</v>
      </c>
      <c r="J200" s="162">
        <f t="shared" si="29"/>
        <v>48</v>
      </c>
      <c r="K200" s="307">
        <f>K210+K204+K202</f>
        <v>55</v>
      </c>
      <c r="L200" s="1278"/>
      <c r="M200" s="986"/>
      <c r="N200" s="986"/>
      <c r="O200" s="986"/>
      <c r="P200" s="986"/>
      <c r="Q200" s="986"/>
      <c r="R200" s="986"/>
      <c r="S200" s="986"/>
      <c r="T200" s="986"/>
      <c r="U200" s="986"/>
      <c r="V200" s="986"/>
      <c r="W200" s="986"/>
      <c r="X200" s="986"/>
      <c r="Y200" s="986"/>
      <c r="Z200" s="986"/>
    </row>
    <row r="201" spans="1:26" ht="13.5" customHeight="1">
      <c r="A201" s="1278"/>
      <c r="B201" s="1278"/>
      <c r="C201" s="141" t="s">
        <v>623</v>
      </c>
      <c r="D201" s="252"/>
      <c r="E201" s="308"/>
      <c r="F201" s="253">
        <v>0</v>
      </c>
      <c r="G201" s="309">
        <v>0</v>
      </c>
      <c r="H201" s="253">
        <v>1</v>
      </c>
      <c r="I201" s="253">
        <v>1</v>
      </c>
      <c r="J201" s="310">
        <v>5</v>
      </c>
      <c r="K201" s="311">
        <v>9</v>
      </c>
      <c r="L201" s="1278"/>
      <c r="M201" s="986"/>
      <c r="N201" s="986"/>
      <c r="O201" s="986"/>
      <c r="P201" s="986"/>
      <c r="Q201" s="986"/>
      <c r="R201" s="986"/>
      <c r="S201" s="986"/>
      <c r="T201" s="986"/>
      <c r="U201" s="986"/>
      <c r="V201" s="986"/>
      <c r="W201" s="986"/>
      <c r="X201" s="986"/>
      <c r="Y201" s="986"/>
      <c r="Z201" s="986"/>
    </row>
    <row r="202" spans="1:26" ht="13.5" customHeight="1">
      <c r="A202" s="1278"/>
      <c r="B202" s="1278"/>
      <c r="C202" s="201" t="s">
        <v>363</v>
      </c>
      <c r="D202" s="201" t="s">
        <v>167</v>
      </c>
      <c r="E202" s="306">
        <v>0</v>
      </c>
      <c r="F202" s="162">
        <v>1</v>
      </c>
      <c r="G202" s="162">
        <v>1</v>
      </c>
      <c r="H202" s="162">
        <v>1</v>
      </c>
      <c r="I202" s="162">
        <v>1</v>
      </c>
      <c r="J202" s="306">
        <v>12</v>
      </c>
      <c r="K202" s="312">
        <v>14</v>
      </c>
      <c r="L202" s="1278"/>
      <c r="M202" s="986"/>
      <c r="N202" s="986"/>
      <c r="O202" s="986"/>
      <c r="P202" s="986"/>
      <c r="Q202" s="986"/>
      <c r="R202" s="986"/>
      <c r="S202" s="986"/>
      <c r="T202" s="986"/>
      <c r="U202" s="986"/>
      <c r="V202" s="986"/>
      <c r="W202" s="986"/>
      <c r="X202" s="986"/>
      <c r="Y202" s="986"/>
      <c r="Z202" s="986"/>
    </row>
    <row r="203" spans="1:26" ht="13.5" customHeight="1">
      <c r="A203" s="1278"/>
      <c r="B203" s="1278"/>
      <c r="C203" s="141" t="s">
        <v>593</v>
      </c>
      <c r="D203" s="252" t="s">
        <v>167</v>
      </c>
      <c r="E203" s="308">
        <v>0</v>
      </c>
      <c r="F203" s="308">
        <v>0</v>
      </c>
      <c r="G203" s="313">
        <v>3</v>
      </c>
      <c r="H203" s="314">
        <v>4</v>
      </c>
      <c r="I203" s="315">
        <v>4</v>
      </c>
      <c r="J203" s="316">
        <v>5</v>
      </c>
      <c r="K203" s="304">
        <v>16</v>
      </c>
      <c r="L203" s="1278"/>
      <c r="M203" s="986"/>
      <c r="N203" s="986"/>
      <c r="O203" s="986"/>
      <c r="P203" s="986"/>
      <c r="Q203" s="986"/>
      <c r="R203" s="986"/>
      <c r="S203" s="986"/>
      <c r="T203" s="986"/>
      <c r="U203" s="986"/>
      <c r="V203" s="986"/>
      <c r="W203" s="986"/>
      <c r="X203" s="986"/>
      <c r="Y203" s="986"/>
      <c r="Z203" s="986"/>
    </row>
    <row r="204" spans="1:26" ht="13.5" customHeight="1">
      <c r="A204" s="1278"/>
      <c r="B204" s="1278"/>
      <c r="C204" s="317" t="s">
        <v>17</v>
      </c>
      <c r="D204" s="317" t="s">
        <v>167</v>
      </c>
      <c r="E204" s="317">
        <v>0</v>
      </c>
      <c r="F204" s="317">
        <v>0</v>
      </c>
      <c r="G204" s="317">
        <v>4</v>
      </c>
      <c r="H204" s="317">
        <v>5</v>
      </c>
      <c r="I204" s="317">
        <v>8</v>
      </c>
      <c r="J204" s="162">
        <v>11</v>
      </c>
      <c r="K204" s="318">
        <f>'Comp B CASA TAF and Plus'!K61</f>
        <v>16</v>
      </c>
      <c r="L204" s="1278"/>
      <c r="M204" s="986"/>
      <c r="N204" s="986"/>
      <c r="O204" s="986"/>
      <c r="P204" s="986"/>
      <c r="Q204" s="986"/>
      <c r="R204" s="986"/>
      <c r="S204" s="986"/>
      <c r="T204" s="986"/>
      <c r="U204" s="986"/>
      <c r="V204" s="986"/>
      <c r="W204" s="986"/>
      <c r="X204" s="986"/>
      <c r="Y204" s="986"/>
      <c r="Z204" s="986"/>
    </row>
    <row r="205" spans="1:26" ht="13.5" customHeight="1">
      <c r="A205" s="1278"/>
      <c r="B205" s="1278"/>
      <c r="C205" s="248" t="s">
        <v>624</v>
      </c>
      <c r="D205" s="248"/>
      <c r="E205" s="248"/>
      <c r="F205" s="319"/>
      <c r="G205" s="320"/>
      <c r="H205" s="320"/>
      <c r="I205" s="320"/>
      <c r="J205" s="264">
        <v>0</v>
      </c>
      <c r="K205" s="264">
        <v>1</v>
      </c>
      <c r="L205" s="1278"/>
      <c r="M205" s="986"/>
      <c r="N205" s="986"/>
      <c r="O205" s="986"/>
      <c r="P205" s="986"/>
      <c r="Q205" s="986"/>
      <c r="R205" s="986"/>
      <c r="S205" s="986"/>
      <c r="T205" s="986"/>
      <c r="U205" s="986"/>
      <c r="V205" s="986"/>
      <c r="W205" s="986"/>
      <c r="X205" s="986"/>
      <c r="Y205" s="986"/>
      <c r="Z205" s="986"/>
    </row>
    <row r="206" spans="1:26" ht="13.5" customHeight="1">
      <c r="A206" s="1278"/>
      <c r="B206" s="1278"/>
      <c r="C206" s="192" t="s">
        <v>625</v>
      </c>
      <c r="D206" s="192"/>
      <c r="E206" s="192"/>
      <c r="F206" s="321"/>
      <c r="G206" s="321"/>
      <c r="H206" s="321"/>
      <c r="I206" s="321"/>
      <c r="J206" s="192">
        <v>0</v>
      </c>
      <c r="K206" s="192">
        <v>0</v>
      </c>
      <c r="L206" s="1278"/>
      <c r="M206" s="986"/>
      <c r="N206" s="986"/>
      <c r="O206" s="986"/>
      <c r="P206" s="986"/>
      <c r="Q206" s="986"/>
      <c r="R206" s="986"/>
      <c r="S206" s="986"/>
      <c r="T206" s="986"/>
      <c r="U206" s="986"/>
      <c r="V206" s="986"/>
      <c r="W206" s="986"/>
      <c r="X206" s="986"/>
      <c r="Y206" s="986"/>
      <c r="Z206" s="986"/>
    </row>
    <row r="207" spans="1:26" ht="13.5" customHeight="1">
      <c r="A207" s="1278"/>
      <c r="B207" s="1278"/>
      <c r="C207" s="141" t="s">
        <v>34</v>
      </c>
      <c r="D207" s="252" t="s">
        <v>167</v>
      </c>
      <c r="E207" s="308">
        <v>1</v>
      </c>
      <c r="F207" s="308">
        <v>2</v>
      </c>
      <c r="G207" s="308">
        <v>2</v>
      </c>
      <c r="H207" s="322"/>
      <c r="I207" s="322"/>
      <c r="J207" s="323"/>
      <c r="K207" s="324"/>
      <c r="L207" s="1278"/>
      <c r="M207" s="986"/>
      <c r="N207" s="986"/>
      <c r="O207" s="986"/>
      <c r="P207" s="986"/>
      <c r="Q207" s="986"/>
      <c r="R207" s="986"/>
      <c r="S207" s="986"/>
      <c r="T207" s="986"/>
      <c r="U207" s="986"/>
      <c r="V207" s="986"/>
      <c r="W207" s="986"/>
      <c r="X207" s="986"/>
      <c r="Y207" s="986"/>
      <c r="Z207" s="986"/>
    </row>
    <row r="208" spans="1:26" ht="13.5" customHeight="1">
      <c r="A208" s="1278"/>
      <c r="B208" s="1278"/>
      <c r="C208" s="201" t="s">
        <v>43</v>
      </c>
      <c r="D208" s="201" t="s">
        <v>167</v>
      </c>
      <c r="E208" s="201" t="s">
        <v>78</v>
      </c>
      <c r="F208" s="201" t="s">
        <v>79</v>
      </c>
      <c r="G208" s="310">
        <v>0</v>
      </c>
      <c r="H208" s="325"/>
      <c r="I208" s="325"/>
      <c r="J208" s="323"/>
      <c r="K208" s="324"/>
      <c r="L208" s="1278"/>
      <c r="M208" s="986"/>
      <c r="N208" s="986"/>
      <c r="O208" s="986"/>
      <c r="P208" s="986"/>
      <c r="Q208" s="986"/>
      <c r="R208" s="986"/>
      <c r="S208" s="986"/>
      <c r="T208" s="986"/>
      <c r="U208" s="986"/>
      <c r="V208" s="986"/>
      <c r="W208" s="986"/>
      <c r="X208" s="986"/>
      <c r="Y208" s="986"/>
      <c r="Z208" s="986"/>
    </row>
    <row r="209" spans="1:26" ht="13.5" customHeight="1">
      <c r="A209" s="1278"/>
      <c r="B209" s="1278"/>
      <c r="C209" s="141" t="s">
        <v>626</v>
      </c>
      <c r="D209" s="252" t="s">
        <v>167</v>
      </c>
      <c r="E209" s="253">
        <v>0</v>
      </c>
      <c r="F209" s="326">
        <v>3</v>
      </c>
      <c r="G209" s="326">
        <v>5</v>
      </c>
      <c r="H209" s="326">
        <v>8</v>
      </c>
      <c r="I209" s="253">
        <v>13</v>
      </c>
      <c r="J209" s="327">
        <v>25</v>
      </c>
      <c r="K209" s="1007">
        <v>30</v>
      </c>
      <c r="L209" s="1278"/>
      <c r="M209" s="986"/>
      <c r="N209" s="986"/>
      <c r="O209" s="986"/>
      <c r="P209" s="986"/>
      <c r="Q209" s="986"/>
      <c r="R209" s="986"/>
      <c r="S209" s="986"/>
      <c r="T209" s="986"/>
      <c r="U209" s="986"/>
      <c r="V209" s="986"/>
      <c r="W209" s="986"/>
      <c r="X209" s="986"/>
      <c r="Y209" s="986"/>
      <c r="Z209" s="986"/>
    </row>
    <row r="210" spans="1:26" ht="13.5" customHeight="1">
      <c r="A210" s="1278"/>
      <c r="B210" s="1278"/>
      <c r="C210" s="201" t="s">
        <v>627</v>
      </c>
      <c r="D210" s="201" t="s">
        <v>167</v>
      </c>
      <c r="E210" s="328">
        <v>0</v>
      </c>
      <c r="F210" s="328">
        <v>3</v>
      </c>
      <c r="G210" s="328">
        <v>10</v>
      </c>
      <c r="H210" s="328">
        <v>20</v>
      </c>
      <c r="I210" s="328">
        <v>20</v>
      </c>
      <c r="J210" s="306">
        <v>25</v>
      </c>
      <c r="K210" s="312">
        <v>25</v>
      </c>
      <c r="L210" s="1278"/>
      <c r="M210" s="986"/>
      <c r="N210" s="986"/>
      <c r="O210" s="986"/>
      <c r="P210" s="986"/>
      <c r="Q210" s="986"/>
      <c r="R210" s="986"/>
      <c r="S210" s="986"/>
      <c r="T210" s="986"/>
      <c r="U210" s="986"/>
      <c r="V210" s="986"/>
      <c r="W210" s="986"/>
      <c r="X210" s="986"/>
      <c r="Y210" s="986"/>
      <c r="Z210" s="986"/>
    </row>
    <row r="211" spans="1:26" ht="13.5" customHeight="1">
      <c r="A211" s="1278"/>
      <c r="B211" s="1278"/>
      <c r="C211" s="141"/>
      <c r="D211" s="1162" t="s">
        <v>18</v>
      </c>
      <c r="E211" s="1277"/>
      <c r="F211" s="1277"/>
      <c r="G211" s="1277"/>
      <c r="H211" s="1277"/>
      <c r="I211" s="1277"/>
      <c r="J211" s="1277"/>
      <c r="K211" s="1277"/>
      <c r="L211" s="1278"/>
      <c r="M211" s="986"/>
      <c r="N211" s="986"/>
      <c r="O211" s="986"/>
      <c r="P211" s="986"/>
      <c r="Q211" s="986"/>
      <c r="R211" s="986"/>
      <c r="S211" s="986"/>
      <c r="T211" s="986"/>
      <c r="U211" s="986"/>
      <c r="V211" s="986"/>
      <c r="W211" s="986"/>
      <c r="X211" s="986"/>
      <c r="Y211" s="986"/>
      <c r="Z211" s="986"/>
    </row>
    <row r="212" spans="1:26" ht="50.25" customHeight="1">
      <c r="A212" s="1278"/>
      <c r="B212" s="1279"/>
      <c r="C212" s="315"/>
      <c r="D212" s="1164" t="s">
        <v>82</v>
      </c>
      <c r="E212" s="1277"/>
      <c r="F212" s="1277"/>
      <c r="G212" s="1277"/>
      <c r="H212" s="1277"/>
      <c r="I212" s="1277"/>
      <c r="J212" s="1277"/>
      <c r="K212" s="1277"/>
      <c r="L212" s="1278"/>
      <c r="M212" s="986"/>
      <c r="N212" s="986"/>
      <c r="O212" s="986"/>
      <c r="P212" s="986"/>
      <c r="Q212" s="986"/>
      <c r="R212" s="986"/>
      <c r="S212" s="986"/>
      <c r="T212" s="986"/>
      <c r="U212" s="986"/>
      <c r="V212" s="986"/>
      <c r="W212" s="986"/>
      <c r="X212" s="986"/>
      <c r="Y212" s="986"/>
      <c r="Z212" s="986"/>
    </row>
    <row r="213" spans="1:26" ht="13.5" customHeight="1">
      <c r="A213" s="1278"/>
      <c r="B213" s="1178" t="s">
        <v>83</v>
      </c>
      <c r="C213" s="329" t="s">
        <v>628</v>
      </c>
      <c r="D213" s="330" t="s">
        <v>84</v>
      </c>
      <c r="E213" s="330" t="s">
        <v>629</v>
      </c>
      <c r="F213" s="330" t="s">
        <v>85</v>
      </c>
      <c r="G213" s="234" t="s">
        <v>630</v>
      </c>
      <c r="H213" s="1179"/>
      <c r="I213" s="1283"/>
      <c r="J213" s="1283"/>
      <c r="K213" s="1284"/>
      <c r="L213" s="1278"/>
      <c r="M213" s="992"/>
      <c r="N213" s="992"/>
      <c r="O213" s="992"/>
      <c r="P213" s="992"/>
      <c r="Q213" s="992"/>
      <c r="R213" s="992"/>
      <c r="S213" s="992"/>
      <c r="T213" s="992"/>
      <c r="U213" s="992"/>
      <c r="V213" s="992"/>
      <c r="W213" s="992"/>
      <c r="X213" s="992"/>
      <c r="Y213" s="992"/>
      <c r="Z213" s="992"/>
    </row>
    <row r="214" spans="1:26" ht="13.5" customHeight="1">
      <c r="A214" s="1278"/>
      <c r="B214" s="1279"/>
      <c r="C214" s="234"/>
      <c r="D214" s="234"/>
      <c r="E214" s="331"/>
      <c r="F214" s="331"/>
      <c r="G214" s="302"/>
      <c r="H214" s="1285"/>
      <c r="I214" s="1275"/>
      <c r="J214" s="1275"/>
      <c r="K214" s="1286"/>
      <c r="L214" s="1278"/>
      <c r="M214" s="992"/>
      <c r="N214" s="992"/>
      <c r="O214" s="992"/>
      <c r="P214" s="992"/>
      <c r="Q214" s="992"/>
      <c r="R214" s="992"/>
      <c r="S214" s="992"/>
      <c r="T214" s="992"/>
      <c r="U214" s="992"/>
      <c r="V214" s="992"/>
      <c r="W214" s="992"/>
      <c r="X214" s="992"/>
      <c r="Y214" s="992"/>
      <c r="Z214" s="992"/>
    </row>
    <row r="215" spans="1:26" ht="13.5" customHeight="1">
      <c r="A215" s="1278"/>
      <c r="B215" s="1178" t="s">
        <v>87</v>
      </c>
      <c r="C215" s="329" t="s">
        <v>631</v>
      </c>
      <c r="D215" s="1180"/>
      <c r="E215" s="1283"/>
      <c r="F215" s="1283"/>
      <c r="G215" s="1284"/>
      <c r="H215" s="1285"/>
      <c r="I215" s="1275"/>
      <c r="J215" s="1275"/>
      <c r="K215" s="1286"/>
      <c r="L215" s="1278"/>
      <c r="M215" s="992"/>
      <c r="N215" s="992"/>
      <c r="O215" s="992"/>
      <c r="P215" s="992"/>
      <c r="Q215" s="992"/>
      <c r="R215" s="992"/>
      <c r="S215" s="992"/>
      <c r="T215" s="992"/>
      <c r="U215" s="992"/>
      <c r="V215" s="992"/>
      <c r="W215" s="992"/>
      <c r="X215" s="992"/>
      <c r="Y215" s="992"/>
      <c r="Z215" s="992"/>
    </row>
    <row r="216" spans="1:26" ht="13.5" customHeight="1">
      <c r="A216" s="1278"/>
      <c r="B216" s="1279"/>
      <c r="C216" s="230"/>
      <c r="D216" s="1287"/>
      <c r="E216" s="1288"/>
      <c r="F216" s="1288"/>
      <c r="G216" s="1289"/>
      <c r="H216" s="1287"/>
      <c r="I216" s="1288"/>
      <c r="J216" s="1288"/>
      <c r="K216" s="1289"/>
      <c r="L216" s="1279"/>
      <c r="M216" s="992"/>
      <c r="N216" s="992"/>
      <c r="O216" s="992"/>
      <c r="P216" s="992"/>
      <c r="Q216" s="992"/>
      <c r="R216" s="992"/>
      <c r="S216" s="992"/>
      <c r="T216" s="992"/>
      <c r="U216" s="992"/>
      <c r="V216" s="992"/>
      <c r="W216" s="992"/>
      <c r="X216" s="992"/>
      <c r="Y216" s="992"/>
      <c r="Z216" s="992"/>
    </row>
    <row r="217" spans="1:26" ht="13.5" customHeight="1">
      <c r="A217" s="1278"/>
      <c r="B217" s="332" t="s">
        <v>632</v>
      </c>
      <c r="C217" s="196"/>
      <c r="D217" s="108" t="s">
        <v>10</v>
      </c>
      <c r="E217" s="108" t="s">
        <v>353</v>
      </c>
      <c r="F217" s="108" t="s">
        <v>354</v>
      </c>
      <c r="G217" s="108" t="s">
        <v>355</v>
      </c>
      <c r="H217" s="108" t="s">
        <v>356</v>
      </c>
      <c r="I217" s="108" t="s">
        <v>357</v>
      </c>
      <c r="J217" s="108" t="s">
        <v>358</v>
      </c>
      <c r="K217" s="171" t="s">
        <v>359</v>
      </c>
      <c r="L217" s="333" t="s">
        <v>349</v>
      </c>
      <c r="M217" s="981"/>
      <c r="N217" s="981"/>
      <c r="O217" s="981"/>
      <c r="P217" s="981"/>
      <c r="Q217" s="981"/>
      <c r="R217" s="981"/>
      <c r="S217" s="981"/>
      <c r="T217" s="981"/>
      <c r="U217" s="981"/>
      <c r="V217" s="981"/>
      <c r="W217" s="981"/>
      <c r="X217" s="981"/>
      <c r="Y217" s="981"/>
      <c r="Z217" s="981"/>
    </row>
    <row r="218" spans="1:26" ht="16.5" customHeight="1">
      <c r="A218" s="1278"/>
      <c r="B218" s="1165" t="s">
        <v>633</v>
      </c>
      <c r="C218" s="141" t="s">
        <v>27</v>
      </c>
      <c r="D218" s="334" t="s">
        <v>167</v>
      </c>
      <c r="E218" s="235" t="s">
        <v>634</v>
      </c>
      <c r="F218" s="230" t="s">
        <v>634</v>
      </c>
      <c r="G218" s="335" t="s">
        <v>634</v>
      </c>
      <c r="H218" s="336" t="s">
        <v>634</v>
      </c>
      <c r="I218" s="336" t="s">
        <v>634</v>
      </c>
      <c r="J218" s="336" t="s">
        <v>634</v>
      </c>
      <c r="K218" s="1008" t="s">
        <v>634</v>
      </c>
      <c r="L218" s="1182" t="s">
        <v>635</v>
      </c>
      <c r="M218" s="1009"/>
      <c r="N218" s="1009"/>
      <c r="O218" s="1009"/>
      <c r="P218" s="1009"/>
      <c r="Q218" s="1009"/>
      <c r="R218" s="1009"/>
      <c r="S218" s="1009"/>
      <c r="T218" s="1009"/>
      <c r="U218" s="1009"/>
      <c r="V218" s="1009"/>
      <c r="W218" s="1009"/>
      <c r="X218" s="1009"/>
      <c r="Y218" s="1009"/>
      <c r="Z218" s="1009"/>
    </row>
    <row r="219" spans="1:26" ht="13.5" customHeight="1">
      <c r="A219" s="1278"/>
      <c r="B219" s="1278"/>
      <c r="C219" s="201" t="s">
        <v>36</v>
      </c>
      <c r="D219" s="162" t="s">
        <v>167</v>
      </c>
      <c r="E219" s="337"/>
      <c r="F219" s="337"/>
      <c r="G219" s="337"/>
      <c r="H219" s="337"/>
      <c r="I219" s="337"/>
      <c r="J219" s="337"/>
      <c r="K219" s="337"/>
      <c r="L219" s="1278"/>
      <c r="M219" s="1009"/>
      <c r="N219" s="1009"/>
      <c r="O219" s="1009"/>
      <c r="P219" s="1009"/>
      <c r="Q219" s="1009"/>
      <c r="R219" s="1009"/>
      <c r="S219" s="1009"/>
      <c r="T219" s="1009"/>
      <c r="U219" s="1009"/>
      <c r="V219" s="1009"/>
      <c r="W219" s="1009"/>
      <c r="X219" s="1009"/>
      <c r="Y219" s="1009"/>
      <c r="Z219" s="1009"/>
    </row>
    <row r="220" spans="1:26" ht="13.5" customHeight="1">
      <c r="A220" s="1278"/>
      <c r="B220" s="1278"/>
      <c r="C220" s="141" t="s">
        <v>556</v>
      </c>
      <c r="D220" s="334" t="s">
        <v>167</v>
      </c>
      <c r="E220" s="235" t="s">
        <v>634</v>
      </c>
      <c r="F220" s="230" t="s">
        <v>634</v>
      </c>
      <c r="G220" s="335" t="s">
        <v>634</v>
      </c>
      <c r="H220" s="336" t="s">
        <v>634</v>
      </c>
      <c r="I220" s="336" t="s">
        <v>634</v>
      </c>
      <c r="J220" s="336" t="s">
        <v>634</v>
      </c>
      <c r="K220" s="1008" t="s">
        <v>634</v>
      </c>
      <c r="L220" s="1278"/>
      <c r="M220" s="981"/>
      <c r="N220" s="981"/>
      <c r="O220" s="981"/>
      <c r="P220" s="981"/>
      <c r="Q220" s="981"/>
      <c r="R220" s="981"/>
      <c r="S220" s="981"/>
      <c r="T220" s="981"/>
      <c r="U220" s="981"/>
      <c r="V220" s="981"/>
      <c r="W220" s="981"/>
      <c r="X220" s="981"/>
      <c r="Y220" s="981"/>
      <c r="Z220" s="981"/>
    </row>
    <row r="221" spans="1:26" ht="52.5" customHeight="1">
      <c r="A221" s="1278"/>
      <c r="B221" s="1278"/>
      <c r="C221" s="201" t="s">
        <v>363</v>
      </c>
      <c r="D221" s="162" t="s">
        <v>167</v>
      </c>
      <c r="E221" s="162"/>
      <c r="F221" s="162"/>
      <c r="G221" s="162"/>
      <c r="H221" s="338">
        <f>H226+H229+H237</f>
        <v>162477.4</v>
      </c>
      <c r="I221" s="236" t="s">
        <v>636</v>
      </c>
      <c r="J221" s="236" t="s">
        <v>637</v>
      </c>
      <c r="K221" s="236" t="s">
        <v>638</v>
      </c>
      <c r="L221" s="1278"/>
      <c r="M221" s="981"/>
      <c r="N221" s="981"/>
      <c r="O221" s="981"/>
      <c r="P221" s="981"/>
      <c r="Q221" s="981"/>
      <c r="R221" s="981"/>
      <c r="S221" s="981"/>
      <c r="T221" s="981"/>
      <c r="U221" s="981"/>
      <c r="V221" s="981"/>
      <c r="W221" s="981"/>
      <c r="X221" s="981"/>
      <c r="Y221" s="981"/>
      <c r="Z221" s="981"/>
    </row>
    <row r="222" spans="1:26" ht="13.5" customHeight="1">
      <c r="A222" s="1278"/>
      <c r="B222" s="1278"/>
      <c r="C222" s="112" t="s">
        <v>569</v>
      </c>
      <c r="D222" s="162"/>
      <c r="E222" s="162"/>
      <c r="F222" s="162"/>
      <c r="G222" s="162"/>
      <c r="H222" s="339">
        <v>162477</v>
      </c>
      <c r="I222" s="340">
        <f>I226+I229+I237</f>
        <v>198221.44</v>
      </c>
      <c r="J222" s="340">
        <f t="shared" ref="J222:K222" si="30">J223+J226+J229+J233+J237</f>
        <v>204931.04</v>
      </c>
      <c r="K222" s="340">
        <f t="shared" si="30"/>
        <v>226663.91999999998</v>
      </c>
      <c r="L222" s="1278"/>
      <c r="M222" s="981"/>
      <c r="N222" s="981"/>
      <c r="O222" s="981"/>
      <c r="P222" s="981"/>
      <c r="Q222" s="981"/>
      <c r="R222" s="981"/>
      <c r="S222" s="981"/>
      <c r="T222" s="981"/>
      <c r="U222" s="981"/>
      <c r="V222" s="981"/>
      <c r="W222" s="981"/>
      <c r="X222" s="981"/>
      <c r="Y222" s="981"/>
      <c r="Z222" s="981"/>
    </row>
    <row r="223" spans="1:26" ht="13.5" customHeight="1">
      <c r="A223" s="1278"/>
      <c r="B223" s="1278"/>
      <c r="C223" s="112" t="s">
        <v>572</v>
      </c>
      <c r="D223" s="162" t="s">
        <v>167</v>
      </c>
      <c r="E223" s="162"/>
      <c r="F223" s="162"/>
      <c r="G223" s="162"/>
      <c r="H223" s="341"/>
      <c r="I223" s="157" t="s">
        <v>167</v>
      </c>
      <c r="J223" s="139">
        <f>J224</f>
        <v>384</v>
      </c>
      <c r="K223" s="342">
        <f>K224+K225</f>
        <v>3744</v>
      </c>
      <c r="L223" s="1278"/>
      <c r="M223" s="981"/>
      <c r="N223" s="981"/>
      <c r="O223" s="981"/>
      <c r="P223" s="981"/>
      <c r="Q223" s="981"/>
      <c r="R223" s="981"/>
      <c r="S223" s="981"/>
      <c r="T223" s="981"/>
      <c r="U223" s="981"/>
      <c r="V223" s="981"/>
      <c r="W223" s="981"/>
      <c r="X223" s="981"/>
      <c r="Y223" s="981"/>
      <c r="Z223" s="981"/>
    </row>
    <row r="224" spans="1:26" ht="13.5" customHeight="1">
      <c r="A224" s="1278"/>
      <c r="B224" s="1278"/>
      <c r="C224" s="201" t="s">
        <v>639</v>
      </c>
      <c r="D224" s="162" t="s">
        <v>167</v>
      </c>
      <c r="E224" s="162"/>
      <c r="F224" s="162"/>
      <c r="G224" s="162"/>
      <c r="H224" s="162" t="s">
        <v>167</v>
      </c>
      <c r="I224" s="157" t="s">
        <v>167</v>
      </c>
      <c r="J224" s="162">
        <v>384</v>
      </c>
      <c r="K224" s="306">
        <v>1229</v>
      </c>
      <c r="L224" s="1278"/>
      <c r="M224" s="981"/>
      <c r="N224" s="981"/>
      <c r="O224" s="981"/>
      <c r="P224" s="981"/>
      <c r="Q224" s="981"/>
      <c r="R224" s="981"/>
      <c r="S224" s="981"/>
      <c r="T224" s="981"/>
      <c r="U224" s="981"/>
      <c r="V224" s="981"/>
      <c r="W224" s="981"/>
      <c r="X224" s="981"/>
      <c r="Y224" s="981"/>
      <c r="Z224" s="981"/>
    </row>
    <row r="225" spans="1:26" ht="13.5" customHeight="1">
      <c r="A225" s="1278"/>
      <c r="B225" s="1278"/>
      <c r="C225" s="201" t="s">
        <v>617</v>
      </c>
      <c r="D225" s="162"/>
      <c r="E225" s="162"/>
      <c r="F225" s="162"/>
      <c r="G225" s="162"/>
      <c r="H225" s="162" t="s">
        <v>167</v>
      </c>
      <c r="I225" s="162" t="s">
        <v>167</v>
      </c>
      <c r="J225" s="162">
        <v>0</v>
      </c>
      <c r="K225" s="306">
        <v>2515</v>
      </c>
      <c r="L225" s="1278"/>
      <c r="M225" s="981"/>
      <c r="N225" s="981"/>
      <c r="O225" s="981"/>
      <c r="P225" s="981"/>
      <c r="Q225" s="981"/>
      <c r="R225" s="981"/>
      <c r="S225" s="981"/>
      <c r="T225" s="981"/>
      <c r="U225" s="981"/>
      <c r="V225" s="981"/>
      <c r="W225" s="981"/>
      <c r="X225" s="981"/>
      <c r="Y225" s="981"/>
      <c r="Z225" s="981"/>
    </row>
    <row r="226" spans="1:26" ht="13.5" customHeight="1">
      <c r="A226" s="1278"/>
      <c r="B226" s="1278"/>
      <c r="C226" s="296" t="s">
        <v>640</v>
      </c>
      <c r="D226" s="343">
        <v>11200</v>
      </c>
      <c r="E226" s="343">
        <v>11200</v>
      </c>
      <c r="F226" s="343">
        <v>11200</v>
      </c>
      <c r="G226" s="343">
        <v>11200</v>
      </c>
      <c r="H226" s="343">
        <f>0.6*65291</f>
        <v>39174.6</v>
      </c>
      <c r="I226" s="344">
        <f t="shared" ref="I226:K226" si="31">I227+I228</f>
        <v>48741</v>
      </c>
      <c r="J226" s="345">
        <f t="shared" si="31"/>
        <v>41093</v>
      </c>
      <c r="K226" s="346">
        <f t="shared" si="31"/>
        <v>42047</v>
      </c>
      <c r="L226" s="1278"/>
      <c r="M226" s="981"/>
      <c r="N226" s="981"/>
      <c r="O226" s="981"/>
      <c r="P226" s="981"/>
      <c r="Q226" s="981"/>
      <c r="R226" s="981"/>
      <c r="S226" s="981"/>
      <c r="T226" s="981"/>
      <c r="U226" s="981"/>
      <c r="V226" s="981"/>
      <c r="W226" s="981"/>
      <c r="X226" s="981"/>
      <c r="Y226" s="981"/>
      <c r="Z226" s="981"/>
    </row>
    <row r="227" spans="1:26" ht="13.5" customHeight="1">
      <c r="A227" s="1278"/>
      <c r="B227" s="1278"/>
      <c r="C227" s="294" t="s">
        <v>611</v>
      </c>
      <c r="D227" s="347">
        <v>3200</v>
      </c>
      <c r="E227" s="347">
        <v>8000</v>
      </c>
      <c r="F227" s="347">
        <v>8000</v>
      </c>
      <c r="G227" s="347">
        <v>8000</v>
      </c>
      <c r="H227" s="162" t="s">
        <v>167</v>
      </c>
      <c r="I227" s="348">
        <v>5390</v>
      </c>
      <c r="J227" s="349">
        <v>4885</v>
      </c>
      <c r="K227" s="306">
        <v>5128</v>
      </c>
      <c r="L227" s="1278"/>
      <c r="M227" s="981"/>
      <c r="N227" s="981"/>
      <c r="O227" s="981"/>
      <c r="P227" s="981"/>
      <c r="Q227" s="981"/>
      <c r="R227" s="981"/>
      <c r="S227" s="981"/>
      <c r="T227" s="981"/>
      <c r="U227" s="981"/>
      <c r="V227" s="981"/>
      <c r="W227" s="981"/>
      <c r="X227" s="981"/>
      <c r="Y227" s="981"/>
      <c r="Z227" s="981"/>
    </row>
    <row r="228" spans="1:26" ht="13.5" customHeight="1">
      <c r="A228" s="1278"/>
      <c r="B228" s="1278"/>
      <c r="C228" s="294" t="s">
        <v>612</v>
      </c>
      <c r="D228" s="347">
        <v>8000</v>
      </c>
      <c r="E228" s="347">
        <v>3200</v>
      </c>
      <c r="F228" s="347">
        <v>3200</v>
      </c>
      <c r="G228" s="347">
        <v>3200</v>
      </c>
      <c r="H228" s="162" t="s">
        <v>167</v>
      </c>
      <c r="I228" s="348">
        <v>43351</v>
      </c>
      <c r="J228" s="350">
        <v>36208</v>
      </c>
      <c r="K228" s="306">
        <v>36919</v>
      </c>
      <c r="L228" s="1278"/>
      <c r="M228" s="981"/>
      <c r="N228" s="981"/>
      <c r="O228" s="981"/>
      <c r="P228" s="981"/>
      <c r="Q228" s="981"/>
      <c r="R228" s="981"/>
      <c r="S228" s="981"/>
      <c r="T228" s="981"/>
      <c r="U228" s="981"/>
      <c r="V228" s="981"/>
      <c r="W228" s="981"/>
      <c r="X228" s="981"/>
      <c r="Y228" s="981"/>
      <c r="Z228" s="981"/>
    </row>
    <row r="229" spans="1:26" ht="13.5" customHeight="1">
      <c r="A229" s="1278"/>
      <c r="B229" s="1278"/>
      <c r="C229" s="296" t="s">
        <v>571</v>
      </c>
      <c r="D229" s="343">
        <v>7180</v>
      </c>
      <c r="E229" s="343">
        <v>7180</v>
      </c>
      <c r="F229" s="343">
        <v>7180</v>
      </c>
      <c r="G229" s="343">
        <v>7180</v>
      </c>
      <c r="H229" s="343">
        <f>0.6*89913+1665</f>
        <v>55612.799999999996</v>
      </c>
      <c r="I229" s="344">
        <f>I230+I231</f>
        <v>81791</v>
      </c>
      <c r="J229" s="345">
        <f t="shared" ref="J229:K229" si="32">J230+J231+J232</f>
        <v>93650.6</v>
      </c>
      <c r="K229" s="346">
        <f t="shared" si="32"/>
        <v>96613</v>
      </c>
      <c r="L229" s="1278"/>
      <c r="M229" s="981"/>
      <c r="N229" s="981"/>
      <c r="O229" s="981"/>
      <c r="P229" s="981"/>
      <c r="Q229" s="981"/>
      <c r="R229" s="981"/>
      <c r="S229" s="981"/>
      <c r="T229" s="981"/>
      <c r="U229" s="981"/>
      <c r="V229" s="981"/>
      <c r="W229" s="981"/>
      <c r="X229" s="981"/>
      <c r="Y229" s="981"/>
      <c r="Z229" s="981"/>
    </row>
    <row r="230" spans="1:26" ht="13.5" customHeight="1">
      <c r="A230" s="1278"/>
      <c r="B230" s="1278"/>
      <c r="C230" s="294" t="s">
        <v>618</v>
      </c>
      <c r="D230" s="347">
        <v>4000</v>
      </c>
      <c r="E230" s="347">
        <v>4000</v>
      </c>
      <c r="F230" s="347">
        <v>4000</v>
      </c>
      <c r="G230" s="347">
        <v>4000</v>
      </c>
      <c r="H230" s="162" t="s">
        <v>167</v>
      </c>
      <c r="I230" s="348">
        <v>20597</v>
      </c>
      <c r="J230" s="238">
        <v>26024</v>
      </c>
      <c r="K230" s="306">
        <v>26239</v>
      </c>
      <c r="L230" s="1278"/>
      <c r="M230" s="981"/>
      <c r="N230" s="981"/>
      <c r="O230" s="981"/>
      <c r="P230" s="981"/>
      <c r="Q230" s="981"/>
      <c r="R230" s="981"/>
      <c r="S230" s="981"/>
      <c r="T230" s="981"/>
      <c r="U230" s="981"/>
      <c r="V230" s="981"/>
      <c r="W230" s="981"/>
      <c r="X230" s="981"/>
      <c r="Y230" s="981"/>
      <c r="Z230" s="981"/>
    </row>
    <row r="231" spans="1:26" ht="13.5" customHeight="1">
      <c r="A231" s="1278"/>
      <c r="B231" s="1278"/>
      <c r="C231" s="294" t="s">
        <v>617</v>
      </c>
      <c r="D231" s="347">
        <v>3180</v>
      </c>
      <c r="E231" s="347">
        <v>3180</v>
      </c>
      <c r="F231" s="347">
        <v>3180</v>
      </c>
      <c r="G231" s="347">
        <v>3180</v>
      </c>
      <c r="H231" s="162" t="s">
        <v>167</v>
      </c>
      <c r="I231" s="348">
        <v>61194</v>
      </c>
      <c r="J231" s="238">
        <v>65486.6</v>
      </c>
      <c r="K231" s="306">
        <v>68234</v>
      </c>
      <c r="L231" s="1278"/>
      <c r="M231" s="981"/>
      <c r="N231" s="981"/>
      <c r="O231" s="981"/>
      <c r="P231" s="981"/>
      <c r="Q231" s="981"/>
      <c r="R231" s="981"/>
      <c r="S231" s="981"/>
      <c r="T231" s="981"/>
      <c r="U231" s="981"/>
      <c r="V231" s="981"/>
      <c r="W231" s="981"/>
      <c r="X231" s="981"/>
      <c r="Y231" s="981"/>
      <c r="Z231" s="981"/>
    </row>
    <row r="232" spans="1:26" ht="13.5" customHeight="1">
      <c r="A232" s="1278"/>
      <c r="B232" s="1278"/>
      <c r="C232" s="294" t="s">
        <v>641</v>
      </c>
      <c r="D232" s="351" t="s">
        <v>167</v>
      </c>
      <c r="E232" s="348"/>
      <c r="F232" s="347"/>
      <c r="G232" s="348"/>
      <c r="H232" s="162" t="s">
        <v>167</v>
      </c>
      <c r="I232" s="186" t="s">
        <v>167</v>
      </c>
      <c r="J232" s="351">
        <v>2140</v>
      </c>
      <c r="K232" s="306">
        <v>2140</v>
      </c>
      <c r="L232" s="1278"/>
      <c r="M232" s="981">
        <v>0.36</v>
      </c>
      <c r="N232" s="981">
        <v>0.504</v>
      </c>
      <c r="O232" s="981"/>
      <c r="P232" s="981"/>
      <c r="Q232" s="981"/>
      <c r="R232" s="981"/>
      <c r="S232" s="981"/>
      <c r="T232" s="981"/>
      <c r="U232" s="981"/>
      <c r="V232" s="981"/>
      <c r="W232" s="981"/>
      <c r="X232" s="981"/>
      <c r="Y232" s="981"/>
      <c r="Z232" s="981"/>
    </row>
    <row r="233" spans="1:26" ht="13.5" customHeight="1">
      <c r="A233" s="1278"/>
      <c r="B233" s="1278"/>
      <c r="C233" s="296" t="s">
        <v>503</v>
      </c>
      <c r="D233" s="351" t="s">
        <v>167</v>
      </c>
      <c r="E233" s="348"/>
      <c r="F233" s="347"/>
      <c r="G233" s="348"/>
      <c r="H233" s="162" t="s">
        <v>167</v>
      </c>
      <c r="I233" s="162" t="s">
        <v>167</v>
      </c>
      <c r="J233" s="344">
        <f t="shared" ref="J233:K233" si="33">J234+J235+J236</f>
        <v>2114</v>
      </c>
      <c r="K233" s="344">
        <f t="shared" si="33"/>
        <v>16570</v>
      </c>
      <c r="L233" s="1278"/>
      <c r="M233" s="981">
        <f t="shared" ref="M233:N233" si="34">M232*2500</f>
        <v>900</v>
      </c>
      <c r="N233" s="981">
        <f t="shared" si="34"/>
        <v>1260</v>
      </c>
      <c r="O233" s="981"/>
      <c r="P233" s="981"/>
      <c r="Q233" s="981"/>
      <c r="R233" s="981"/>
      <c r="S233" s="981"/>
      <c r="T233" s="981"/>
      <c r="U233" s="981"/>
      <c r="V233" s="981"/>
      <c r="W233" s="981"/>
      <c r="X233" s="981"/>
      <c r="Y233" s="981"/>
      <c r="Z233" s="981"/>
    </row>
    <row r="234" spans="1:26" ht="13.5" customHeight="1">
      <c r="A234" s="1278"/>
      <c r="B234" s="1278"/>
      <c r="C234" s="201" t="s">
        <v>611</v>
      </c>
      <c r="D234" s="351" t="s">
        <v>167</v>
      </c>
      <c r="E234" s="162"/>
      <c r="F234" s="162"/>
      <c r="G234" s="162"/>
      <c r="H234" s="162" t="s">
        <v>167</v>
      </c>
      <c r="I234" s="157" t="s">
        <v>167</v>
      </c>
      <c r="J234" s="162">
        <v>1367</v>
      </c>
      <c r="K234" s="306">
        <v>4362</v>
      </c>
      <c r="L234" s="1278"/>
      <c r="M234" s="981">
        <v>0.2</v>
      </c>
      <c r="N234" s="981">
        <v>0.43</v>
      </c>
      <c r="O234" s="981"/>
      <c r="P234" s="981"/>
      <c r="Q234" s="981"/>
      <c r="R234" s="981"/>
      <c r="S234" s="981"/>
      <c r="T234" s="981"/>
      <c r="U234" s="981"/>
      <c r="V234" s="981"/>
      <c r="W234" s="981"/>
      <c r="X234" s="981"/>
      <c r="Y234" s="981"/>
      <c r="Z234" s="981"/>
    </row>
    <row r="235" spans="1:26" ht="13.5" customHeight="1">
      <c r="A235" s="1278"/>
      <c r="B235" s="1278"/>
      <c r="C235" s="201" t="s">
        <v>612</v>
      </c>
      <c r="D235" s="351" t="s">
        <v>167</v>
      </c>
      <c r="E235" s="162"/>
      <c r="F235" s="162"/>
      <c r="G235" s="162"/>
      <c r="H235" s="162" t="s">
        <v>167</v>
      </c>
      <c r="I235" s="157" t="s">
        <v>167</v>
      </c>
      <c r="J235" s="352">
        <v>747</v>
      </c>
      <c r="K235" s="306">
        <v>820</v>
      </c>
      <c r="L235" s="1278"/>
      <c r="M235" s="981">
        <f t="shared" ref="M235:N235" si="35">M234*125</f>
        <v>25</v>
      </c>
      <c r="N235" s="981">
        <f t="shared" si="35"/>
        <v>53.75</v>
      </c>
      <c r="O235" s="981"/>
      <c r="P235" s="981"/>
      <c r="Q235" s="981"/>
      <c r="R235" s="981"/>
      <c r="S235" s="981"/>
      <c r="T235" s="981"/>
      <c r="U235" s="981"/>
      <c r="V235" s="981"/>
      <c r="W235" s="981"/>
      <c r="X235" s="981"/>
      <c r="Y235" s="981"/>
      <c r="Z235" s="981"/>
    </row>
    <row r="236" spans="1:26" ht="13.5" customHeight="1">
      <c r="A236" s="1278"/>
      <c r="B236" s="1278"/>
      <c r="C236" s="201" t="s">
        <v>617</v>
      </c>
      <c r="D236" s="351" t="s">
        <v>167</v>
      </c>
      <c r="E236" s="162"/>
      <c r="F236" s="162"/>
      <c r="G236" s="162"/>
      <c r="H236" s="162" t="s">
        <v>167</v>
      </c>
      <c r="I236" s="157" t="s">
        <v>167</v>
      </c>
      <c r="J236" s="352">
        <v>0</v>
      </c>
      <c r="K236" s="306">
        <v>11388</v>
      </c>
      <c r="L236" s="1278"/>
      <c r="M236" s="981"/>
      <c r="N236" s="981"/>
      <c r="O236" s="981"/>
      <c r="P236" s="981"/>
      <c r="Q236" s="981"/>
      <c r="R236" s="981"/>
      <c r="S236" s="981"/>
      <c r="T236" s="981"/>
      <c r="U236" s="981"/>
      <c r="V236" s="981"/>
      <c r="W236" s="981"/>
      <c r="X236" s="981"/>
      <c r="Y236" s="981"/>
      <c r="Z236" s="981"/>
    </row>
    <row r="237" spans="1:26" ht="13.5" customHeight="1">
      <c r="A237" s="1278"/>
      <c r="B237" s="1278"/>
      <c r="C237" s="296" t="s">
        <v>642</v>
      </c>
      <c r="D237" s="351" t="s">
        <v>167</v>
      </c>
      <c r="E237" s="348"/>
      <c r="F237" s="347"/>
      <c r="G237" s="348"/>
      <c r="H237" s="343">
        <f t="shared" ref="H237:K237" si="36">H238+H239</f>
        <v>67690</v>
      </c>
      <c r="I237" s="344">
        <f t="shared" si="36"/>
        <v>67689.440000000002</v>
      </c>
      <c r="J237" s="344">
        <f t="shared" si="36"/>
        <v>67689.440000000002</v>
      </c>
      <c r="K237" s="344">
        <f t="shared" si="36"/>
        <v>67689.919999999998</v>
      </c>
      <c r="L237" s="1278"/>
      <c r="M237" s="981">
        <f t="shared" ref="M237:N237" si="37">M235+M233</f>
        <v>925</v>
      </c>
      <c r="N237" s="981">
        <f t="shared" si="37"/>
        <v>1313.75</v>
      </c>
      <c r="O237" s="981"/>
      <c r="P237" s="981"/>
      <c r="Q237" s="981"/>
      <c r="R237" s="981"/>
      <c r="S237" s="981"/>
      <c r="T237" s="981"/>
      <c r="U237" s="981"/>
      <c r="V237" s="981"/>
      <c r="W237" s="981"/>
      <c r="X237" s="981"/>
      <c r="Y237" s="981"/>
      <c r="Z237" s="981"/>
    </row>
    <row r="238" spans="1:26" ht="13.5" customHeight="1">
      <c r="A238" s="1278"/>
      <c r="B238" s="1278"/>
      <c r="C238" s="294" t="s">
        <v>521</v>
      </c>
      <c r="D238" s="347">
        <v>16596</v>
      </c>
      <c r="E238" s="348"/>
      <c r="F238" s="347"/>
      <c r="G238" s="348"/>
      <c r="H238" s="347">
        <v>36172</v>
      </c>
      <c r="I238" s="348">
        <v>36171.519999999997</v>
      </c>
      <c r="J238" s="348">
        <v>36171.519999999997</v>
      </c>
      <c r="K238" s="306">
        <v>36172</v>
      </c>
      <c r="L238" s="1278"/>
      <c r="M238" s="981">
        <v>2625</v>
      </c>
      <c r="N238" s="981">
        <v>2625</v>
      </c>
      <c r="O238" s="981"/>
      <c r="P238" s="981"/>
      <c r="Q238" s="981"/>
      <c r="R238" s="981"/>
      <c r="S238" s="981"/>
      <c r="T238" s="981"/>
      <c r="U238" s="981"/>
      <c r="V238" s="981"/>
      <c r="W238" s="981"/>
      <c r="X238" s="981"/>
      <c r="Y238" s="981"/>
      <c r="Z238" s="981"/>
    </row>
    <row r="239" spans="1:26" ht="13.5" customHeight="1">
      <c r="A239" s="1278"/>
      <c r="B239" s="1278"/>
      <c r="C239" s="294" t="s">
        <v>518</v>
      </c>
      <c r="D239" s="347">
        <v>17480</v>
      </c>
      <c r="E239" s="348"/>
      <c r="F239" s="347"/>
      <c r="G239" s="348"/>
      <c r="H239" s="347">
        <v>31518</v>
      </c>
      <c r="I239" s="348">
        <v>31517.920000000002</v>
      </c>
      <c r="J239" s="348">
        <v>31517.920000000002</v>
      </c>
      <c r="K239" s="348">
        <v>31517.920000000002</v>
      </c>
      <c r="L239" s="1278"/>
      <c r="M239" s="981">
        <f t="shared" ref="M239:N239" si="38">M237/M238</f>
        <v>0.35238095238095241</v>
      </c>
      <c r="N239" s="981">
        <f t="shared" si="38"/>
        <v>0.50047619047619052</v>
      </c>
      <c r="O239" s="981"/>
      <c r="P239" s="981"/>
      <c r="Q239" s="981"/>
      <c r="R239" s="981"/>
      <c r="S239" s="981"/>
      <c r="T239" s="981"/>
      <c r="U239" s="981"/>
      <c r="V239" s="981"/>
      <c r="W239" s="981"/>
      <c r="X239" s="981"/>
      <c r="Y239" s="981"/>
      <c r="Z239" s="981"/>
    </row>
    <row r="240" spans="1:26" ht="13.5" customHeight="1">
      <c r="A240" s="1278"/>
      <c r="B240" s="1278"/>
      <c r="C240" s="141" t="s">
        <v>75</v>
      </c>
      <c r="D240" s="334" t="s">
        <v>167</v>
      </c>
      <c r="E240" s="331" t="s">
        <v>634</v>
      </c>
      <c r="F240" s="331" t="s">
        <v>634</v>
      </c>
      <c r="G240" s="302" t="s">
        <v>634</v>
      </c>
      <c r="H240" s="302" t="s">
        <v>634</v>
      </c>
      <c r="I240" s="302" t="s">
        <v>634</v>
      </c>
      <c r="J240" s="302" t="s">
        <v>634</v>
      </c>
      <c r="K240" s="1010" t="s">
        <v>634</v>
      </c>
      <c r="L240" s="1278"/>
      <c r="M240" s="981"/>
      <c r="N240" s="981"/>
      <c r="O240" s="981"/>
      <c r="P240" s="981"/>
      <c r="Q240" s="981"/>
      <c r="R240" s="981"/>
      <c r="S240" s="981"/>
      <c r="T240" s="981"/>
      <c r="U240" s="981"/>
      <c r="V240" s="981"/>
      <c r="W240" s="981"/>
      <c r="X240" s="981"/>
      <c r="Y240" s="981"/>
      <c r="Z240" s="981"/>
    </row>
    <row r="241" spans="1:26" ht="24.95">
      <c r="A241" s="1278"/>
      <c r="B241" s="1278"/>
      <c r="C241" s="112" t="s">
        <v>17</v>
      </c>
      <c r="D241" s="139" t="s">
        <v>167</v>
      </c>
      <c r="E241" s="162"/>
      <c r="F241" s="162"/>
      <c r="G241" s="162"/>
      <c r="H241" s="162"/>
      <c r="I241" s="162"/>
      <c r="J241" s="162"/>
      <c r="K241" s="994" t="s">
        <v>643</v>
      </c>
      <c r="L241" s="1278"/>
      <c r="M241" s="981"/>
      <c r="N241" s="981"/>
      <c r="O241" s="981"/>
      <c r="P241" s="981"/>
      <c r="Q241" s="981"/>
      <c r="R241" s="981"/>
      <c r="S241" s="981"/>
      <c r="T241" s="981"/>
      <c r="U241" s="981"/>
      <c r="V241" s="981"/>
      <c r="W241" s="981"/>
      <c r="X241" s="981"/>
      <c r="Y241" s="981"/>
      <c r="Z241" s="981"/>
    </row>
    <row r="242" spans="1:26" ht="13.5" customHeight="1">
      <c r="A242" s="1278"/>
      <c r="B242" s="1278"/>
      <c r="C242" s="141"/>
      <c r="D242" s="1162" t="s">
        <v>18</v>
      </c>
      <c r="E242" s="1277"/>
      <c r="F242" s="1277"/>
      <c r="G242" s="1277"/>
      <c r="H242" s="1277"/>
      <c r="I242" s="1277"/>
      <c r="J242" s="1277"/>
      <c r="K242" s="1277"/>
      <c r="L242" s="1278"/>
      <c r="M242" s="981"/>
      <c r="N242" s="981"/>
      <c r="O242" s="981"/>
      <c r="P242" s="981"/>
      <c r="Q242" s="981"/>
      <c r="R242" s="981"/>
      <c r="S242" s="981"/>
      <c r="T242" s="981"/>
      <c r="U242" s="981"/>
      <c r="V242" s="981"/>
      <c r="W242" s="981"/>
      <c r="X242" s="981"/>
      <c r="Y242" s="981"/>
      <c r="Z242" s="981"/>
    </row>
    <row r="243" spans="1:26" ht="14.25" customHeight="1">
      <c r="A243" s="1278"/>
      <c r="B243" s="1279"/>
      <c r="C243" s="315"/>
      <c r="D243" s="1164" t="s">
        <v>644</v>
      </c>
      <c r="E243" s="1277"/>
      <c r="F243" s="1277"/>
      <c r="G243" s="1277"/>
      <c r="H243" s="1277"/>
      <c r="I243" s="1277"/>
      <c r="J243" s="1277"/>
      <c r="K243" s="1277"/>
      <c r="L243" s="1278"/>
      <c r="M243" s="981"/>
      <c r="N243" s="981"/>
      <c r="O243" s="981"/>
      <c r="P243" s="981"/>
      <c r="Q243" s="981"/>
      <c r="R243" s="981"/>
      <c r="S243" s="981"/>
      <c r="T243" s="981"/>
      <c r="U243" s="981"/>
      <c r="V243" s="981"/>
      <c r="W243" s="981"/>
      <c r="X243" s="981"/>
      <c r="Y243" s="981"/>
      <c r="Z243" s="981"/>
    </row>
    <row r="244" spans="1:26" ht="13.5" customHeight="1">
      <c r="A244" s="1278"/>
      <c r="B244" s="1178" t="s">
        <v>83</v>
      </c>
      <c r="C244" s="329" t="s">
        <v>628</v>
      </c>
      <c r="D244" s="330" t="s">
        <v>84</v>
      </c>
      <c r="E244" s="330" t="s">
        <v>629</v>
      </c>
      <c r="F244" s="330" t="s">
        <v>85</v>
      </c>
      <c r="G244" s="234" t="s">
        <v>630</v>
      </c>
      <c r="H244" s="1179"/>
      <c r="I244" s="1283"/>
      <c r="J244" s="1283"/>
      <c r="K244" s="1284"/>
      <c r="L244" s="1278"/>
      <c r="M244" s="981"/>
      <c r="N244" s="981"/>
      <c r="O244" s="981"/>
      <c r="P244" s="981"/>
      <c r="Q244" s="981"/>
      <c r="R244" s="981"/>
      <c r="S244" s="981"/>
      <c r="T244" s="981"/>
      <c r="U244" s="981"/>
      <c r="V244" s="981"/>
      <c r="W244" s="981"/>
      <c r="X244" s="981"/>
      <c r="Y244" s="981"/>
      <c r="Z244" s="981"/>
    </row>
    <row r="245" spans="1:26" ht="13.5" customHeight="1">
      <c r="A245" s="1278"/>
      <c r="B245" s="1279"/>
      <c r="C245" s="234"/>
      <c r="D245" s="234"/>
      <c r="E245" s="331"/>
      <c r="F245" s="331"/>
      <c r="G245" s="302"/>
      <c r="H245" s="1285"/>
      <c r="I245" s="1275"/>
      <c r="J245" s="1275"/>
      <c r="K245" s="1286"/>
      <c r="L245" s="1278"/>
      <c r="M245" s="981"/>
      <c r="N245" s="981"/>
      <c r="O245" s="981"/>
      <c r="P245" s="981"/>
      <c r="Q245" s="981"/>
      <c r="R245" s="981"/>
      <c r="S245" s="981"/>
      <c r="T245" s="981"/>
      <c r="U245" s="981"/>
      <c r="V245" s="981"/>
      <c r="W245" s="981"/>
      <c r="X245" s="981"/>
      <c r="Y245" s="981"/>
      <c r="Z245" s="981"/>
    </row>
    <row r="246" spans="1:26" ht="13.5" customHeight="1">
      <c r="A246" s="1278"/>
      <c r="B246" s="1178" t="s">
        <v>87</v>
      </c>
      <c r="C246" s="329" t="s">
        <v>631</v>
      </c>
      <c r="D246" s="1180"/>
      <c r="E246" s="1283"/>
      <c r="F246" s="1283"/>
      <c r="G246" s="1284"/>
      <c r="H246" s="1285"/>
      <c r="I246" s="1275"/>
      <c r="J246" s="1275"/>
      <c r="K246" s="1286"/>
      <c r="L246" s="1278"/>
      <c r="M246" s="981"/>
      <c r="N246" s="981"/>
      <c r="O246" s="981"/>
      <c r="P246" s="981"/>
      <c r="Q246" s="981"/>
      <c r="R246" s="981"/>
      <c r="S246" s="981"/>
      <c r="T246" s="981"/>
      <c r="U246" s="981"/>
      <c r="V246" s="981"/>
      <c r="W246" s="981"/>
      <c r="X246" s="981"/>
      <c r="Y246" s="981"/>
      <c r="Z246" s="981"/>
    </row>
    <row r="247" spans="1:26" ht="13.5" customHeight="1">
      <c r="A247" s="1279"/>
      <c r="B247" s="1279"/>
      <c r="C247" s="230"/>
      <c r="D247" s="1287"/>
      <c r="E247" s="1288"/>
      <c r="F247" s="1288"/>
      <c r="G247" s="1289"/>
      <c r="H247" s="1287"/>
      <c r="I247" s="1288"/>
      <c r="J247" s="1288"/>
      <c r="K247" s="1289"/>
      <c r="L247" s="1278"/>
      <c r="M247" s="981"/>
      <c r="N247" s="981"/>
      <c r="O247" s="981"/>
      <c r="P247" s="981"/>
      <c r="Q247" s="981"/>
      <c r="R247" s="981"/>
      <c r="S247" s="981"/>
      <c r="T247" s="981"/>
      <c r="U247" s="981"/>
      <c r="V247" s="981"/>
      <c r="W247" s="981"/>
      <c r="X247" s="981"/>
      <c r="Y247" s="981"/>
      <c r="Z247" s="981"/>
    </row>
    <row r="248" spans="1:26" ht="13.5" customHeight="1">
      <c r="A248" s="353"/>
      <c r="B248" s="354"/>
      <c r="C248" s="354"/>
      <c r="D248" s="353"/>
      <c r="E248" s="353"/>
      <c r="F248" s="353"/>
      <c r="G248" s="354"/>
      <c r="H248" s="354"/>
      <c r="I248" s="354"/>
      <c r="J248" s="355"/>
      <c r="K248" s="356"/>
      <c r="L248" s="1279"/>
      <c r="M248" s="986"/>
      <c r="N248" s="986"/>
      <c r="O248" s="986"/>
      <c r="P248" s="986"/>
      <c r="Q248" s="986"/>
      <c r="R248" s="986"/>
      <c r="S248" s="986"/>
      <c r="T248" s="986"/>
      <c r="U248" s="986"/>
      <c r="V248" s="986"/>
      <c r="W248" s="986"/>
      <c r="X248" s="986"/>
      <c r="Y248" s="986"/>
      <c r="Z248" s="986"/>
    </row>
    <row r="249" spans="1:26" ht="13.5" customHeight="1">
      <c r="A249" s="986"/>
      <c r="B249" s="985"/>
      <c r="C249" s="985"/>
      <c r="D249" s="986"/>
      <c r="E249" s="986"/>
      <c r="F249" s="986"/>
      <c r="G249" s="985"/>
      <c r="H249" s="985"/>
      <c r="I249" s="985"/>
      <c r="J249" s="1011"/>
      <c r="K249" s="985"/>
      <c r="L249" s="1012"/>
      <c r="M249" s="986"/>
      <c r="N249" s="986"/>
      <c r="O249" s="986"/>
      <c r="P249" s="986"/>
      <c r="Q249" s="986"/>
      <c r="R249" s="986"/>
      <c r="S249" s="986"/>
      <c r="T249" s="986"/>
      <c r="U249" s="986"/>
      <c r="V249" s="986"/>
      <c r="W249" s="986"/>
      <c r="X249" s="986"/>
      <c r="Y249" s="986"/>
      <c r="Z249" s="986"/>
    </row>
    <row r="250" spans="1:26" ht="13.5" customHeight="1">
      <c r="A250" s="986"/>
      <c r="B250" s="985"/>
      <c r="C250" s="985"/>
      <c r="D250" s="986"/>
      <c r="E250" s="986"/>
      <c r="F250" s="986"/>
      <c r="G250" s="985"/>
      <c r="H250" s="985"/>
      <c r="I250" s="985"/>
      <c r="J250" s="1011"/>
      <c r="K250" s="985"/>
      <c r="L250" s="1012"/>
      <c r="M250" s="986"/>
      <c r="N250" s="986"/>
      <c r="O250" s="986"/>
      <c r="P250" s="986"/>
      <c r="Q250" s="986"/>
      <c r="R250" s="986"/>
      <c r="S250" s="986"/>
      <c r="T250" s="986"/>
      <c r="U250" s="986"/>
      <c r="V250" s="986"/>
      <c r="W250" s="986"/>
      <c r="X250" s="986"/>
      <c r="Y250" s="986"/>
      <c r="Z250" s="986"/>
    </row>
    <row r="251" spans="1:26" ht="13.5" customHeight="1">
      <c r="A251" s="986"/>
      <c r="B251" s="985"/>
      <c r="C251" s="985"/>
      <c r="D251" s="986"/>
      <c r="E251" s="986"/>
      <c r="F251" s="986"/>
      <c r="G251" s="985"/>
      <c r="H251" s="985"/>
      <c r="I251" s="985"/>
      <c r="J251" s="1011"/>
      <c r="K251" s="985"/>
      <c r="L251" s="1012"/>
      <c r="M251" s="986"/>
      <c r="N251" s="986"/>
      <c r="O251" s="986"/>
      <c r="P251" s="986"/>
      <c r="Q251" s="986"/>
      <c r="R251" s="986"/>
      <c r="S251" s="986"/>
      <c r="T251" s="986"/>
      <c r="U251" s="986"/>
      <c r="V251" s="986"/>
      <c r="W251" s="986"/>
      <c r="X251" s="986"/>
      <c r="Y251" s="986"/>
      <c r="Z251" s="986"/>
    </row>
    <row r="252" spans="1:26" ht="13.5" customHeight="1">
      <c r="A252" s="986"/>
      <c r="B252" s="985"/>
      <c r="C252" s="985"/>
      <c r="D252" s="986"/>
      <c r="E252" s="986"/>
      <c r="F252" s="986"/>
      <c r="G252" s="985"/>
      <c r="H252" s="985"/>
      <c r="I252" s="985"/>
      <c r="J252" s="1011"/>
      <c r="K252" s="985"/>
      <c r="L252" s="1012"/>
      <c r="M252" s="986"/>
      <c r="N252" s="986"/>
      <c r="O252" s="986"/>
      <c r="P252" s="986"/>
      <c r="Q252" s="986"/>
      <c r="R252" s="986"/>
      <c r="S252" s="986"/>
      <c r="T252" s="986"/>
      <c r="U252" s="986"/>
      <c r="V252" s="986"/>
      <c r="W252" s="986"/>
      <c r="X252" s="986"/>
      <c r="Y252" s="986"/>
      <c r="Z252" s="986"/>
    </row>
    <row r="253" spans="1:26" ht="13.5" customHeight="1">
      <c r="A253" s="986"/>
      <c r="B253" s="985"/>
      <c r="C253" s="985"/>
      <c r="D253" s="986"/>
      <c r="E253" s="986"/>
      <c r="F253" s="986"/>
      <c r="G253" s="985"/>
      <c r="H253" s="985"/>
      <c r="I253" s="985"/>
      <c r="J253" s="1011"/>
      <c r="K253" s="985"/>
      <c r="L253" s="1012"/>
      <c r="M253" s="986"/>
      <c r="N253" s="986"/>
      <c r="O253" s="986"/>
      <c r="P253" s="986"/>
      <c r="Q253" s="986"/>
      <c r="R253" s="986"/>
      <c r="S253" s="986"/>
      <c r="T253" s="986"/>
      <c r="U253" s="986"/>
      <c r="V253" s="986"/>
      <c r="W253" s="986"/>
      <c r="X253" s="986"/>
      <c r="Y253" s="986"/>
      <c r="Z253" s="986"/>
    </row>
    <row r="254" spans="1:26" ht="13.5" customHeight="1">
      <c r="A254" s="986"/>
      <c r="B254" s="985"/>
      <c r="C254" s="985"/>
      <c r="D254" s="986"/>
      <c r="E254" s="986"/>
      <c r="F254" s="986"/>
      <c r="G254" s="985"/>
      <c r="H254" s="985"/>
      <c r="I254" s="985"/>
      <c r="J254" s="1011"/>
      <c r="K254" s="985"/>
      <c r="L254" s="1012"/>
      <c r="M254" s="986"/>
      <c r="N254" s="986"/>
      <c r="O254" s="986"/>
      <c r="P254" s="986"/>
      <c r="Q254" s="986"/>
      <c r="R254" s="986"/>
      <c r="S254" s="986"/>
      <c r="T254" s="986"/>
      <c r="U254" s="986"/>
      <c r="V254" s="986"/>
      <c r="W254" s="986"/>
      <c r="X254" s="986"/>
      <c r="Y254" s="986"/>
      <c r="Z254" s="986"/>
    </row>
    <row r="255" spans="1:26" ht="13.5" customHeight="1">
      <c r="A255" s="986"/>
      <c r="B255" s="985"/>
      <c r="C255" s="985"/>
      <c r="D255" s="986"/>
      <c r="E255" s="986"/>
      <c r="F255" s="986"/>
      <c r="G255" s="985"/>
      <c r="H255" s="985"/>
      <c r="I255" s="985"/>
      <c r="J255" s="1011"/>
      <c r="K255" s="985"/>
      <c r="L255" s="1012"/>
      <c r="M255" s="986"/>
      <c r="N255" s="986"/>
      <c r="O255" s="986"/>
      <c r="P255" s="986"/>
      <c r="Q255" s="986"/>
      <c r="R255" s="986"/>
      <c r="S255" s="986"/>
      <c r="T255" s="986"/>
      <c r="U255" s="986"/>
      <c r="V255" s="986"/>
      <c r="W255" s="986"/>
      <c r="X255" s="986"/>
      <c r="Y255" s="986"/>
      <c r="Z255" s="986"/>
    </row>
    <row r="256" spans="1:26" ht="13.5" customHeight="1">
      <c r="A256" s="986"/>
      <c r="B256" s="985"/>
      <c r="C256" s="985"/>
      <c r="D256" s="986"/>
      <c r="E256" s="986"/>
      <c r="F256" s="986"/>
      <c r="G256" s="985"/>
      <c r="H256" s="985"/>
      <c r="I256" s="985"/>
      <c r="J256" s="1011"/>
      <c r="K256" s="985"/>
      <c r="L256" s="1012"/>
      <c r="M256" s="986"/>
      <c r="N256" s="986"/>
      <c r="O256" s="986"/>
      <c r="P256" s="986"/>
      <c r="Q256" s="986"/>
      <c r="R256" s="986"/>
      <c r="S256" s="986"/>
      <c r="T256" s="986"/>
      <c r="U256" s="986"/>
      <c r="V256" s="986"/>
      <c r="W256" s="986"/>
      <c r="X256" s="986"/>
      <c r="Y256" s="986"/>
      <c r="Z256" s="986"/>
    </row>
    <row r="257" spans="1:26" ht="13.5" customHeight="1">
      <c r="A257" s="986"/>
      <c r="B257" s="985"/>
      <c r="C257" s="985"/>
      <c r="D257" s="986"/>
      <c r="E257" s="986"/>
      <c r="F257" s="986"/>
      <c r="G257" s="985"/>
      <c r="H257" s="985"/>
      <c r="I257" s="985"/>
      <c r="J257" s="1011"/>
      <c r="K257" s="985"/>
      <c r="L257" s="1012"/>
      <c r="M257" s="986"/>
      <c r="N257" s="986"/>
      <c r="O257" s="986"/>
      <c r="P257" s="986"/>
      <c r="Q257" s="986"/>
      <c r="R257" s="986"/>
      <c r="S257" s="986"/>
      <c r="T257" s="986"/>
      <c r="U257" s="986"/>
      <c r="V257" s="986"/>
      <c r="W257" s="986"/>
      <c r="X257" s="986"/>
      <c r="Y257" s="986"/>
      <c r="Z257" s="986"/>
    </row>
    <row r="258" spans="1:26" ht="13.5" customHeight="1">
      <c r="A258" s="986"/>
      <c r="B258" s="985"/>
      <c r="C258" s="985"/>
      <c r="D258" s="986"/>
      <c r="E258" s="986"/>
      <c r="F258" s="986"/>
      <c r="G258" s="985"/>
      <c r="H258" s="985"/>
      <c r="I258" s="985"/>
      <c r="J258" s="1011"/>
      <c r="K258" s="985"/>
      <c r="L258" s="1012"/>
      <c r="M258" s="986"/>
      <c r="N258" s="986"/>
      <c r="O258" s="986"/>
      <c r="P258" s="986"/>
      <c r="Q258" s="986"/>
      <c r="R258" s="986"/>
      <c r="S258" s="986"/>
      <c r="T258" s="986"/>
      <c r="U258" s="986"/>
      <c r="V258" s="986"/>
      <c r="W258" s="986"/>
      <c r="X258" s="986"/>
      <c r="Y258" s="986"/>
      <c r="Z258" s="986"/>
    </row>
    <row r="259" spans="1:26" ht="13.5" customHeight="1">
      <c r="A259" s="986"/>
      <c r="B259" s="985"/>
      <c r="C259" s="985"/>
      <c r="D259" s="986"/>
      <c r="E259" s="986"/>
      <c r="F259" s="986"/>
      <c r="G259" s="985"/>
      <c r="H259" s="985"/>
      <c r="I259" s="985"/>
      <c r="J259" s="1011"/>
      <c r="K259" s="985"/>
      <c r="L259" s="1012"/>
      <c r="M259" s="986"/>
      <c r="N259" s="986"/>
      <c r="O259" s="986"/>
      <c r="P259" s="986"/>
      <c r="Q259" s="986"/>
      <c r="R259" s="986"/>
      <c r="S259" s="986"/>
      <c r="T259" s="986"/>
      <c r="U259" s="986"/>
      <c r="V259" s="986"/>
      <c r="W259" s="986"/>
      <c r="X259" s="986"/>
      <c r="Y259" s="986"/>
      <c r="Z259" s="986"/>
    </row>
    <row r="260" spans="1:26" ht="13.5" customHeight="1">
      <c r="A260" s="986"/>
      <c r="B260" s="985"/>
      <c r="C260" s="985"/>
      <c r="D260" s="986"/>
      <c r="E260" s="986"/>
      <c r="F260" s="986"/>
      <c r="G260" s="985"/>
      <c r="H260" s="985"/>
      <c r="I260" s="985"/>
      <c r="J260" s="1011"/>
      <c r="K260" s="985"/>
      <c r="L260" s="1012"/>
      <c r="M260" s="986"/>
      <c r="N260" s="986"/>
      <c r="O260" s="986"/>
      <c r="P260" s="986"/>
      <c r="Q260" s="986"/>
      <c r="R260" s="986"/>
      <c r="S260" s="986"/>
      <c r="T260" s="986"/>
      <c r="U260" s="986"/>
      <c r="V260" s="986"/>
      <c r="W260" s="986"/>
      <c r="X260" s="986"/>
      <c r="Y260" s="986"/>
      <c r="Z260" s="986"/>
    </row>
    <row r="261" spans="1:26" ht="13.5" customHeight="1">
      <c r="A261" s="986"/>
      <c r="B261" s="985"/>
      <c r="C261" s="985"/>
      <c r="D261" s="986"/>
      <c r="E261" s="986"/>
      <c r="F261" s="986"/>
      <c r="G261" s="985"/>
      <c r="H261" s="985"/>
      <c r="I261" s="985"/>
      <c r="J261" s="1011"/>
      <c r="K261" s="985"/>
      <c r="L261" s="1012"/>
      <c r="M261" s="986"/>
      <c r="N261" s="986"/>
      <c r="O261" s="986"/>
      <c r="P261" s="986"/>
      <c r="Q261" s="986"/>
      <c r="R261" s="986"/>
      <c r="S261" s="986"/>
      <c r="T261" s="986"/>
      <c r="U261" s="986"/>
      <c r="V261" s="986"/>
      <c r="W261" s="986"/>
      <c r="X261" s="986"/>
      <c r="Y261" s="986"/>
      <c r="Z261" s="986"/>
    </row>
    <row r="262" spans="1:26" ht="13.5" customHeight="1">
      <c r="A262" s="986"/>
      <c r="B262" s="985"/>
      <c r="C262" s="985"/>
      <c r="D262" s="986"/>
      <c r="E262" s="986"/>
      <c r="F262" s="986"/>
      <c r="G262" s="985"/>
      <c r="H262" s="985"/>
      <c r="I262" s="985"/>
      <c r="J262" s="1011"/>
      <c r="K262" s="985"/>
      <c r="L262" s="1012"/>
      <c r="M262" s="986"/>
      <c r="N262" s="986"/>
      <c r="O262" s="986"/>
      <c r="P262" s="986"/>
      <c r="Q262" s="986"/>
      <c r="R262" s="986"/>
      <c r="S262" s="986"/>
      <c r="T262" s="986"/>
      <c r="U262" s="986"/>
      <c r="V262" s="986"/>
      <c r="W262" s="986"/>
      <c r="X262" s="986"/>
      <c r="Y262" s="986"/>
      <c r="Z262" s="986"/>
    </row>
    <row r="263" spans="1:26" ht="13.5" customHeight="1">
      <c r="A263" s="986"/>
      <c r="B263" s="985"/>
      <c r="C263" s="985"/>
      <c r="D263" s="986"/>
      <c r="E263" s="986"/>
      <c r="F263" s="986"/>
      <c r="G263" s="985"/>
      <c r="H263" s="985"/>
      <c r="I263" s="985"/>
      <c r="J263" s="1011"/>
      <c r="K263" s="985"/>
      <c r="L263" s="1012"/>
      <c r="M263" s="986"/>
      <c r="N263" s="986"/>
      <c r="O263" s="986"/>
      <c r="P263" s="986"/>
      <c r="Q263" s="986"/>
      <c r="R263" s="986"/>
      <c r="S263" s="986"/>
      <c r="T263" s="986"/>
      <c r="U263" s="986"/>
      <c r="V263" s="986"/>
      <c r="W263" s="986"/>
      <c r="X263" s="986"/>
      <c r="Y263" s="986"/>
      <c r="Z263" s="986"/>
    </row>
    <row r="264" spans="1:26" ht="13.5" customHeight="1">
      <c r="A264" s="986"/>
      <c r="B264" s="985"/>
      <c r="C264" s="985"/>
      <c r="D264" s="986"/>
      <c r="E264" s="986"/>
      <c r="F264" s="986"/>
      <c r="G264" s="985"/>
      <c r="H264" s="985"/>
      <c r="I264" s="985"/>
      <c r="J264" s="1011"/>
      <c r="K264" s="985"/>
      <c r="L264" s="1012"/>
      <c r="M264" s="986"/>
      <c r="N264" s="986"/>
      <c r="O264" s="986"/>
      <c r="P264" s="986"/>
      <c r="Q264" s="986"/>
      <c r="R264" s="986"/>
      <c r="S264" s="986"/>
      <c r="T264" s="986"/>
      <c r="U264" s="986"/>
      <c r="V264" s="986"/>
      <c r="W264" s="986"/>
      <c r="X264" s="986"/>
      <c r="Y264" s="986"/>
      <c r="Z264" s="986"/>
    </row>
    <row r="265" spans="1:26" ht="13.5" customHeight="1">
      <c r="A265" s="986"/>
      <c r="B265" s="985"/>
      <c r="C265" s="985"/>
      <c r="D265" s="986"/>
      <c r="E265" s="986"/>
      <c r="F265" s="986"/>
      <c r="G265" s="985"/>
      <c r="H265" s="985"/>
      <c r="I265" s="985"/>
      <c r="J265" s="1011"/>
      <c r="K265" s="985"/>
      <c r="L265" s="1012"/>
      <c r="M265" s="986"/>
      <c r="N265" s="986"/>
      <c r="O265" s="986"/>
      <c r="P265" s="986"/>
      <c r="Q265" s="986"/>
      <c r="R265" s="986"/>
      <c r="S265" s="986"/>
      <c r="T265" s="986"/>
      <c r="U265" s="986"/>
      <c r="V265" s="986"/>
      <c r="W265" s="986"/>
      <c r="X265" s="986"/>
      <c r="Y265" s="986"/>
      <c r="Z265" s="986"/>
    </row>
    <row r="266" spans="1:26" ht="13.5" customHeight="1">
      <c r="A266" s="986"/>
      <c r="B266" s="985"/>
      <c r="C266" s="985"/>
      <c r="D266" s="986"/>
      <c r="E266" s="986"/>
      <c r="F266" s="986"/>
      <c r="G266" s="985"/>
      <c r="H266" s="985"/>
      <c r="I266" s="985"/>
      <c r="J266" s="1011"/>
      <c r="K266" s="985"/>
      <c r="L266" s="1012"/>
      <c r="M266" s="986"/>
      <c r="N266" s="986"/>
      <c r="O266" s="986"/>
      <c r="P266" s="986"/>
      <c r="Q266" s="986"/>
      <c r="R266" s="986"/>
      <c r="S266" s="986"/>
      <c r="T266" s="986"/>
      <c r="U266" s="986"/>
      <c r="V266" s="986"/>
      <c r="W266" s="986"/>
      <c r="X266" s="986"/>
      <c r="Y266" s="986"/>
      <c r="Z266" s="986"/>
    </row>
    <row r="267" spans="1:26" ht="13.5" customHeight="1">
      <c r="A267" s="986"/>
      <c r="B267" s="985"/>
      <c r="C267" s="985"/>
      <c r="D267" s="986"/>
      <c r="E267" s="986"/>
      <c r="F267" s="986"/>
      <c r="G267" s="985"/>
      <c r="H267" s="985"/>
      <c r="I267" s="985"/>
      <c r="J267" s="1011"/>
      <c r="K267" s="985"/>
      <c r="L267" s="1012"/>
      <c r="M267" s="986"/>
      <c r="N267" s="986"/>
      <c r="O267" s="986"/>
      <c r="P267" s="986"/>
      <c r="Q267" s="986"/>
      <c r="R267" s="986"/>
      <c r="S267" s="986"/>
      <c r="T267" s="986"/>
      <c r="U267" s="986"/>
      <c r="V267" s="986"/>
      <c r="W267" s="986"/>
      <c r="X267" s="986"/>
      <c r="Y267" s="986"/>
      <c r="Z267" s="986"/>
    </row>
    <row r="268" spans="1:26" ht="13.5" customHeight="1">
      <c r="A268" s="986"/>
      <c r="B268" s="985"/>
      <c r="C268" s="985"/>
      <c r="D268" s="986"/>
      <c r="E268" s="986"/>
      <c r="F268" s="986"/>
      <c r="G268" s="985"/>
      <c r="H268" s="985"/>
      <c r="I268" s="985"/>
      <c r="J268" s="1011"/>
      <c r="K268" s="985"/>
      <c r="L268" s="1012"/>
      <c r="M268" s="986"/>
      <c r="N268" s="986"/>
      <c r="O268" s="986"/>
      <c r="P268" s="986"/>
      <c r="Q268" s="986"/>
      <c r="R268" s="986"/>
      <c r="S268" s="986"/>
      <c r="T268" s="986"/>
      <c r="U268" s="986"/>
      <c r="V268" s="986"/>
      <c r="W268" s="986"/>
      <c r="X268" s="986"/>
      <c r="Y268" s="986"/>
      <c r="Z268" s="986"/>
    </row>
    <row r="269" spans="1:26" ht="13.5" customHeight="1">
      <c r="A269" s="986"/>
      <c r="B269" s="985"/>
      <c r="C269" s="985"/>
      <c r="D269" s="986"/>
      <c r="E269" s="986"/>
      <c r="F269" s="986"/>
      <c r="G269" s="985"/>
      <c r="H269" s="985"/>
      <c r="I269" s="985"/>
      <c r="J269" s="1011"/>
      <c r="K269" s="985"/>
      <c r="L269" s="1012"/>
      <c r="M269" s="986"/>
      <c r="N269" s="986"/>
      <c r="O269" s="986"/>
      <c r="P269" s="986"/>
      <c r="Q269" s="986"/>
      <c r="R269" s="986"/>
      <c r="S269" s="986"/>
      <c r="T269" s="986"/>
      <c r="U269" s="986"/>
      <c r="V269" s="986"/>
      <c r="W269" s="986"/>
      <c r="X269" s="986"/>
      <c r="Y269" s="986"/>
      <c r="Z269" s="986"/>
    </row>
    <row r="270" spans="1:26" ht="13.5" customHeight="1">
      <c r="A270" s="986"/>
      <c r="B270" s="985"/>
      <c r="C270" s="985"/>
      <c r="D270" s="986"/>
      <c r="E270" s="986"/>
      <c r="F270" s="986"/>
      <c r="G270" s="985"/>
      <c r="H270" s="985"/>
      <c r="I270" s="985"/>
      <c r="J270" s="1011"/>
      <c r="K270" s="985"/>
      <c r="L270" s="1012"/>
      <c r="M270" s="986"/>
      <c r="N270" s="986"/>
      <c r="O270" s="986"/>
      <c r="P270" s="986"/>
      <c r="Q270" s="986"/>
      <c r="R270" s="986"/>
      <c r="S270" s="986"/>
      <c r="T270" s="986"/>
      <c r="U270" s="986"/>
      <c r="V270" s="986"/>
      <c r="W270" s="986"/>
      <c r="X270" s="986"/>
      <c r="Y270" s="986"/>
      <c r="Z270" s="986"/>
    </row>
    <row r="271" spans="1:26" ht="13.5" customHeight="1">
      <c r="A271" s="986"/>
      <c r="B271" s="985"/>
      <c r="C271" s="985"/>
      <c r="D271" s="986"/>
      <c r="E271" s="986"/>
      <c r="F271" s="986"/>
      <c r="G271" s="985"/>
      <c r="H271" s="985"/>
      <c r="I271" s="985"/>
      <c r="J271" s="1011"/>
      <c r="K271" s="985"/>
      <c r="L271" s="1012"/>
      <c r="M271" s="986"/>
      <c r="N271" s="986"/>
      <c r="O271" s="986"/>
      <c r="P271" s="986"/>
      <c r="Q271" s="986"/>
      <c r="R271" s="986"/>
      <c r="S271" s="986"/>
      <c r="T271" s="986"/>
      <c r="U271" s="986"/>
      <c r="V271" s="986"/>
      <c r="W271" s="986"/>
      <c r="X271" s="986"/>
      <c r="Y271" s="986"/>
      <c r="Z271" s="986"/>
    </row>
    <row r="272" spans="1:26" ht="13.5" customHeight="1">
      <c r="A272" s="986"/>
      <c r="B272" s="985"/>
      <c r="C272" s="985"/>
      <c r="D272" s="986"/>
      <c r="E272" s="986"/>
      <c r="F272" s="986"/>
      <c r="G272" s="985"/>
      <c r="H272" s="985"/>
      <c r="I272" s="985"/>
      <c r="J272" s="1011"/>
      <c r="K272" s="985"/>
      <c r="L272" s="1012"/>
      <c r="M272" s="986"/>
      <c r="N272" s="986"/>
      <c r="O272" s="986"/>
      <c r="P272" s="986"/>
      <c r="Q272" s="986"/>
      <c r="R272" s="986"/>
      <c r="S272" s="986"/>
      <c r="T272" s="986"/>
      <c r="U272" s="986"/>
      <c r="V272" s="986"/>
      <c r="W272" s="986"/>
      <c r="X272" s="986"/>
      <c r="Y272" s="986"/>
      <c r="Z272" s="986"/>
    </row>
    <row r="273" spans="1:26" ht="13.5" customHeight="1">
      <c r="A273" s="986"/>
      <c r="B273" s="985"/>
      <c r="C273" s="985"/>
      <c r="D273" s="986"/>
      <c r="E273" s="986"/>
      <c r="F273" s="986"/>
      <c r="G273" s="985"/>
      <c r="H273" s="985"/>
      <c r="I273" s="985"/>
      <c r="J273" s="1011"/>
      <c r="K273" s="985"/>
      <c r="L273" s="1012"/>
      <c r="M273" s="986"/>
      <c r="N273" s="986"/>
      <c r="O273" s="986"/>
      <c r="P273" s="986"/>
      <c r="Q273" s="986"/>
      <c r="R273" s="986"/>
      <c r="S273" s="986"/>
      <c r="T273" s="986"/>
      <c r="U273" s="986"/>
      <c r="V273" s="986"/>
      <c r="W273" s="986"/>
      <c r="X273" s="986"/>
      <c r="Y273" s="986"/>
      <c r="Z273" s="986"/>
    </row>
    <row r="274" spans="1:26" ht="13.5" customHeight="1">
      <c r="A274" s="986"/>
      <c r="B274" s="985"/>
      <c r="C274" s="985"/>
      <c r="D274" s="986"/>
      <c r="E274" s="986"/>
      <c r="F274" s="986"/>
      <c r="G274" s="985"/>
      <c r="H274" s="985"/>
      <c r="I274" s="985"/>
      <c r="J274" s="1011"/>
      <c r="K274" s="985"/>
      <c r="L274" s="1012"/>
      <c r="M274" s="986"/>
      <c r="N274" s="986"/>
      <c r="O274" s="986"/>
      <c r="P274" s="986"/>
      <c r="Q274" s="986"/>
      <c r="R274" s="986"/>
      <c r="S274" s="986"/>
      <c r="T274" s="986"/>
      <c r="U274" s="986"/>
      <c r="V274" s="986"/>
      <c r="W274" s="986"/>
      <c r="X274" s="986"/>
      <c r="Y274" s="986"/>
      <c r="Z274" s="986"/>
    </row>
    <row r="275" spans="1:26" ht="13.5" customHeight="1">
      <c r="A275" s="986"/>
      <c r="B275" s="985"/>
      <c r="C275" s="985"/>
      <c r="D275" s="986"/>
      <c r="E275" s="986"/>
      <c r="F275" s="986"/>
      <c r="G275" s="985"/>
      <c r="H275" s="985"/>
      <c r="I275" s="985"/>
      <c r="J275" s="1011"/>
      <c r="K275" s="985"/>
      <c r="L275" s="1012"/>
      <c r="M275" s="986"/>
      <c r="N275" s="986"/>
      <c r="O275" s="986"/>
      <c r="P275" s="986"/>
      <c r="Q275" s="986"/>
      <c r="R275" s="986"/>
      <c r="S275" s="986"/>
      <c r="T275" s="986"/>
      <c r="U275" s="986"/>
      <c r="V275" s="986"/>
      <c r="W275" s="986"/>
      <c r="X275" s="986"/>
      <c r="Y275" s="986"/>
      <c r="Z275" s="986"/>
    </row>
    <row r="276" spans="1:26" ht="13.5" customHeight="1">
      <c r="A276" s="986"/>
      <c r="B276" s="985"/>
      <c r="C276" s="985"/>
      <c r="D276" s="986"/>
      <c r="E276" s="986"/>
      <c r="F276" s="986"/>
      <c r="G276" s="985"/>
      <c r="H276" s="985"/>
      <c r="I276" s="985"/>
      <c r="J276" s="1011"/>
      <c r="K276" s="985"/>
      <c r="L276" s="1012"/>
      <c r="M276" s="986"/>
      <c r="N276" s="986"/>
      <c r="O276" s="986"/>
      <c r="P276" s="986"/>
      <c r="Q276" s="986"/>
      <c r="R276" s="986"/>
      <c r="S276" s="986"/>
      <c r="T276" s="986"/>
      <c r="U276" s="986"/>
      <c r="V276" s="986"/>
      <c r="W276" s="986"/>
      <c r="X276" s="986"/>
      <c r="Y276" s="986"/>
      <c r="Z276" s="986"/>
    </row>
    <row r="277" spans="1:26" ht="13.5" customHeight="1">
      <c r="A277" s="986"/>
      <c r="B277" s="985"/>
      <c r="C277" s="985"/>
      <c r="D277" s="986"/>
      <c r="E277" s="986"/>
      <c r="F277" s="986"/>
      <c r="G277" s="985"/>
      <c r="H277" s="985"/>
      <c r="I277" s="985"/>
      <c r="J277" s="1011"/>
      <c r="K277" s="985"/>
      <c r="L277" s="1012"/>
      <c r="M277" s="986"/>
      <c r="N277" s="986"/>
      <c r="O277" s="986"/>
      <c r="P277" s="986"/>
      <c r="Q277" s="986"/>
      <c r="R277" s="986"/>
      <c r="S277" s="986"/>
      <c r="T277" s="986"/>
      <c r="U277" s="986"/>
      <c r="V277" s="986"/>
      <c r="W277" s="986"/>
      <c r="X277" s="986"/>
      <c r="Y277" s="986"/>
      <c r="Z277" s="986"/>
    </row>
    <row r="278" spans="1:26" ht="13.5" customHeight="1">
      <c r="A278" s="986"/>
      <c r="B278" s="985"/>
      <c r="C278" s="985"/>
      <c r="D278" s="986"/>
      <c r="E278" s="986"/>
      <c r="F278" s="986"/>
      <c r="G278" s="985"/>
      <c r="H278" s="985"/>
      <c r="I278" s="985"/>
      <c r="J278" s="1011"/>
      <c r="K278" s="985"/>
      <c r="L278" s="1012"/>
      <c r="M278" s="986"/>
      <c r="N278" s="986"/>
      <c r="O278" s="986"/>
      <c r="P278" s="986"/>
      <c r="Q278" s="986"/>
      <c r="R278" s="986"/>
      <c r="S278" s="986"/>
      <c r="T278" s="986"/>
      <c r="U278" s="986"/>
      <c r="V278" s="986"/>
      <c r="W278" s="986"/>
      <c r="X278" s="986"/>
      <c r="Y278" s="986"/>
      <c r="Z278" s="986"/>
    </row>
    <row r="279" spans="1:26" ht="13.5" customHeight="1">
      <c r="A279" s="986"/>
      <c r="B279" s="985"/>
      <c r="C279" s="985"/>
      <c r="D279" s="986"/>
      <c r="E279" s="986"/>
      <c r="F279" s="986"/>
      <c r="G279" s="985"/>
      <c r="H279" s="985"/>
      <c r="I279" s="985"/>
      <c r="J279" s="1011"/>
      <c r="K279" s="985"/>
      <c r="L279" s="1012"/>
      <c r="M279" s="986"/>
      <c r="N279" s="986"/>
      <c r="O279" s="986"/>
      <c r="P279" s="986"/>
      <c r="Q279" s="986"/>
      <c r="R279" s="986"/>
      <c r="S279" s="986"/>
      <c r="T279" s="986"/>
      <c r="U279" s="986"/>
      <c r="V279" s="986"/>
      <c r="W279" s="986"/>
      <c r="X279" s="986"/>
      <c r="Y279" s="986"/>
      <c r="Z279" s="986"/>
    </row>
    <row r="280" spans="1:26" ht="13.5" customHeight="1">
      <c r="A280" s="986"/>
      <c r="B280" s="985"/>
      <c r="C280" s="985"/>
      <c r="D280" s="986"/>
      <c r="E280" s="986"/>
      <c r="F280" s="986"/>
      <c r="G280" s="985"/>
      <c r="H280" s="985"/>
      <c r="I280" s="985"/>
      <c r="J280" s="1011"/>
      <c r="K280" s="985"/>
      <c r="L280" s="1012"/>
      <c r="M280" s="986"/>
      <c r="N280" s="986"/>
      <c r="O280" s="986"/>
      <c r="P280" s="986"/>
      <c r="Q280" s="986"/>
      <c r="R280" s="986"/>
      <c r="S280" s="986"/>
      <c r="T280" s="986"/>
      <c r="U280" s="986"/>
      <c r="V280" s="986"/>
      <c r="W280" s="986"/>
      <c r="X280" s="986"/>
      <c r="Y280" s="986"/>
      <c r="Z280" s="986"/>
    </row>
    <row r="281" spans="1:26" ht="13.5" customHeight="1">
      <c r="A281" s="986"/>
      <c r="B281" s="985"/>
      <c r="C281" s="985"/>
      <c r="D281" s="986"/>
      <c r="E281" s="986"/>
      <c r="F281" s="986"/>
      <c r="G281" s="985"/>
      <c r="H281" s="985"/>
      <c r="I281" s="985"/>
      <c r="J281" s="1011"/>
      <c r="K281" s="985"/>
      <c r="L281" s="1012"/>
      <c r="M281" s="986"/>
      <c r="N281" s="986"/>
      <c r="O281" s="986"/>
      <c r="P281" s="986"/>
      <c r="Q281" s="986"/>
      <c r="R281" s="986"/>
      <c r="S281" s="986"/>
      <c r="T281" s="986"/>
      <c r="U281" s="986"/>
      <c r="V281" s="986"/>
      <c r="W281" s="986"/>
      <c r="X281" s="986"/>
      <c r="Y281" s="986"/>
      <c r="Z281" s="986"/>
    </row>
    <row r="282" spans="1:26" ht="13.5" customHeight="1">
      <c r="A282" s="986"/>
      <c r="B282" s="985"/>
      <c r="C282" s="985"/>
      <c r="D282" s="986"/>
      <c r="E282" s="986"/>
      <c r="F282" s="986"/>
      <c r="G282" s="985"/>
      <c r="H282" s="985"/>
      <c r="I282" s="985"/>
      <c r="J282" s="1011"/>
      <c r="K282" s="985"/>
      <c r="L282" s="1012"/>
      <c r="M282" s="986"/>
      <c r="N282" s="986"/>
      <c r="O282" s="986"/>
      <c r="P282" s="986"/>
      <c r="Q282" s="986"/>
      <c r="R282" s="986"/>
      <c r="S282" s="986"/>
      <c r="T282" s="986"/>
      <c r="U282" s="986"/>
      <c r="V282" s="986"/>
      <c r="W282" s="986"/>
      <c r="X282" s="986"/>
      <c r="Y282" s="986"/>
      <c r="Z282" s="986"/>
    </row>
    <row r="283" spans="1:26" ht="13.5" customHeight="1">
      <c r="A283" s="986"/>
      <c r="B283" s="985"/>
      <c r="C283" s="985"/>
      <c r="D283" s="986"/>
      <c r="E283" s="986"/>
      <c r="F283" s="986"/>
      <c r="G283" s="985"/>
      <c r="H283" s="985"/>
      <c r="I283" s="985"/>
      <c r="J283" s="1011"/>
      <c r="K283" s="985"/>
      <c r="L283" s="1012"/>
      <c r="M283" s="986"/>
      <c r="N283" s="986"/>
      <c r="O283" s="986"/>
      <c r="P283" s="986"/>
      <c r="Q283" s="986"/>
      <c r="R283" s="986"/>
      <c r="S283" s="986"/>
      <c r="T283" s="986"/>
      <c r="U283" s="986"/>
      <c r="V283" s="986"/>
      <c r="W283" s="986"/>
      <c r="X283" s="986"/>
      <c r="Y283" s="986"/>
      <c r="Z283" s="986"/>
    </row>
    <row r="284" spans="1:26" ht="13.5" customHeight="1">
      <c r="A284" s="986"/>
      <c r="B284" s="985"/>
      <c r="C284" s="985"/>
      <c r="D284" s="986"/>
      <c r="E284" s="986"/>
      <c r="F284" s="986"/>
      <c r="G284" s="985"/>
      <c r="H284" s="985"/>
      <c r="I284" s="985"/>
      <c r="J284" s="1011"/>
      <c r="K284" s="985"/>
      <c r="L284" s="1012"/>
      <c r="M284" s="986"/>
      <c r="N284" s="986"/>
      <c r="O284" s="986"/>
      <c r="P284" s="986"/>
      <c r="Q284" s="986"/>
      <c r="R284" s="986"/>
      <c r="S284" s="986"/>
      <c r="T284" s="986"/>
      <c r="U284" s="986"/>
      <c r="V284" s="986"/>
      <c r="W284" s="986"/>
      <c r="X284" s="986"/>
      <c r="Y284" s="986"/>
      <c r="Z284" s="986"/>
    </row>
    <row r="285" spans="1:26" ht="13.5" customHeight="1">
      <c r="A285" s="986"/>
      <c r="B285" s="985"/>
      <c r="C285" s="985"/>
      <c r="D285" s="986"/>
      <c r="E285" s="986"/>
      <c r="F285" s="986"/>
      <c r="G285" s="985"/>
      <c r="H285" s="985"/>
      <c r="I285" s="985"/>
      <c r="J285" s="1011"/>
      <c r="K285" s="985"/>
      <c r="L285" s="1012"/>
      <c r="M285" s="986"/>
      <c r="N285" s="986"/>
      <c r="O285" s="986"/>
      <c r="P285" s="986"/>
      <c r="Q285" s="986"/>
      <c r="R285" s="986"/>
      <c r="S285" s="986"/>
      <c r="T285" s="986"/>
      <c r="U285" s="986"/>
      <c r="V285" s="986"/>
      <c r="W285" s="986"/>
      <c r="X285" s="986"/>
      <c r="Y285" s="986"/>
      <c r="Z285" s="986"/>
    </row>
    <row r="286" spans="1:26" ht="13.5" customHeight="1">
      <c r="A286" s="986"/>
      <c r="B286" s="985"/>
      <c r="C286" s="985"/>
      <c r="D286" s="986"/>
      <c r="E286" s="986"/>
      <c r="F286" s="986"/>
      <c r="G286" s="985"/>
      <c r="H286" s="985"/>
      <c r="I286" s="985"/>
      <c r="J286" s="1011"/>
      <c r="K286" s="985"/>
      <c r="L286" s="1012"/>
      <c r="M286" s="986"/>
      <c r="N286" s="986"/>
      <c r="O286" s="986"/>
      <c r="P286" s="986"/>
      <c r="Q286" s="986"/>
      <c r="R286" s="986"/>
      <c r="S286" s="986"/>
      <c r="T286" s="986"/>
      <c r="U286" s="986"/>
      <c r="V286" s="986"/>
      <c r="W286" s="986"/>
      <c r="X286" s="986"/>
      <c r="Y286" s="986"/>
      <c r="Z286" s="986"/>
    </row>
    <row r="287" spans="1:26" ht="13.5" customHeight="1">
      <c r="A287" s="986"/>
      <c r="B287" s="985"/>
      <c r="C287" s="985"/>
      <c r="D287" s="986"/>
      <c r="E287" s="986"/>
      <c r="F287" s="986"/>
      <c r="G287" s="985"/>
      <c r="H287" s="985"/>
      <c r="I287" s="985"/>
      <c r="J287" s="1011"/>
      <c r="K287" s="985"/>
      <c r="L287" s="1012"/>
      <c r="M287" s="986"/>
      <c r="N287" s="986"/>
      <c r="O287" s="986"/>
      <c r="P287" s="986"/>
      <c r="Q287" s="986"/>
      <c r="R287" s="986"/>
      <c r="S287" s="986"/>
      <c r="T287" s="986"/>
      <c r="U287" s="986"/>
      <c r="V287" s="986"/>
      <c r="W287" s="986"/>
      <c r="X287" s="986"/>
      <c r="Y287" s="986"/>
      <c r="Z287" s="986"/>
    </row>
    <row r="288" spans="1:26" ht="13.5" customHeight="1">
      <c r="A288" s="986"/>
      <c r="B288" s="985"/>
      <c r="C288" s="985"/>
      <c r="D288" s="986"/>
      <c r="E288" s="986"/>
      <c r="F288" s="986"/>
      <c r="G288" s="985"/>
      <c r="H288" s="985"/>
      <c r="I288" s="985"/>
      <c r="J288" s="1011"/>
      <c r="K288" s="985"/>
      <c r="L288" s="1012"/>
      <c r="M288" s="986"/>
      <c r="N288" s="986"/>
      <c r="O288" s="986"/>
      <c r="P288" s="986"/>
      <c r="Q288" s="986"/>
      <c r="R288" s="986"/>
      <c r="S288" s="986"/>
      <c r="T288" s="986"/>
      <c r="U288" s="986"/>
      <c r="V288" s="986"/>
      <c r="W288" s="986"/>
      <c r="X288" s="986"/>
      <c r="Y288" s="986"/>
      <c r="Z288" s="986"/>
    </row>
    <row r="289" spans="1:26" ht="13.5" customHeight="1">
      <c r="A289" s="986"/>
      <c r="B289" s="985"/>
      <c r="C289" s="985"/>
      <c r="D289" s="986"/>
      <c r="E289" s="986"/>
      <c r="F289" s="986"/>
      <c r="G289" s="985"/>
      <c r="H289" s="985"/>
      <c r="I289" s="985"/>
      <c r="J289" s="1011"/>
      <c r="K289" s="985"/>
      <c r="L289" s="1012"/>
      <c r="M289" s="986"/>
      <c r="N289" s="986"/>
      <c r="O289" s="986"/>
      <c r="P289" s="986"/>
      <c r="Q289" s="986"/>
      <c r="R289" s="986"/>
      <c r="S289" s="986"/>
      <c r="T289" s="986"/>
      <c r="U289" s="986"/>
      <c r="V289" s="986"/>
      <c r="W289" s="986"/>
      <c r="X289" s="986"/>
      <c r="Y289" s="986"/>
      <c r="Z289" s="986"/>
    </row>
    <row r="290" spans="1:26" ht="13.5" customHeight="1">
      <c r="A290" s="986"/>
      <c r="B290" s="985"/>
      <c r="C290" s="985"/>
      <c r="D290" s="986"/>
      <c r="E290" s="986"/>
      <c r="F290" s="986"/>
      <c r="G290" s="985"/>
      <c r="H290" s="985"/>
      <c r="I290" s="985"/>
      <c r="J290" s="1011"/>
      <c r="K290" s="985"/>
      <c r="L290" s="1012"/>
      <c r="M290" s="986"/>
      <c r="N290" s="986"/>
      <c r="O290" s="986"/>
      <c r="P290" s="986"/>
      <c r="Q290" s="986"/>
      <c r="R290" s="986"/>
      <c r="S290" s="986"/>
      <c r="T290" s="986"/>
      <c r="U290" s="986"/>
      <c r="V290" s="986"/>
      <c r="W290" s="986"/>
      <c r="X290" s="986"/>
      <c r="Y290" s="986"/>
      <c r="Z290" s="986"/>
    </row>
    <row r="291" spans="1:26" ht="13.5" customHeight="1">
      <c r="A291" s="986"/>
      <c r="B291" s="985"/>
      <c r="C291" s="985"/>
      <c r="D291" s="986"/>
      <c r="E291" s="986"/>
      <c r="F291" s="986"/>
      <c r="G291" s="985"/>
      <c r="H291" s="985"/>
      <c r="I291" s="985"/>
      <c r="J291" s="1011"/>
      <c r="K291" s="985"/>
      <c r="L291" s="1012"/>
      <c r="M291" s="986"/>
      <c r="N291" s="986"/>
      <c r="O291" s="986"/>
      <c r="P291" s="986"/>
      <c r="Q291" s="986"/>
      <c r="R291" s="986"/>
      <c r="S291" s="986"/>
      <c r="T291" s="986"/>
      <c r="U291" s="986"/>
      <c r="V291" s="986"/>
      <c r="W291" s="986"/>
      <c r="X291" s="986"/>
      <c r="Y291" s="986"/>
      <c r="Z291" s="986"/>
    </row>
    <row r="292" spans="1:26" ht="13.5" customHeight="1">
      <c r="A292" s="986"/>
      <c r="B292" s="985"/>
      <c r="C292" s="985"/>
      <c r="D292" s="986"/>
      <c r="E292" s="986"/>
      <c r="F292" s="986"/>
      <c r="G292" s="985"/>
      <c r="H292" s="985"/>
      <c r="I292" s="985"/>
      <c r="J292" s="1011"/>
      <c r="K292" s="985"/>
      <c r="L292" s="1012"/>
      <c r="M292" s="986"/>
      <c r="N292" s="986"/>
      <c r="O292" s="986"/>
      <c r="P292" s="986"/>
      <c r="Q292" s="986"/>
      <c r="R292" s="986"/>
      <c r="S292" s="986"/>
      <c r="T292" s="986"/>
      <c r="U292" s="986"/>
      <c r="V292" s="986"/>
      <c r="W292" s="986"/>
      <c r="X292" s="986"/>
      <c r="Y292" s="986"/>
      <c r="Z292" s="986"/>
    </row>
    <row r="293" spans="1:26" ht="13.5" customHeight="1">
      <c r="A293" s="986"/>
      <c r="B293" s="985"/>
      <c r="C293" s="985"/>
      <c r="D293" s="986"/>
      <c r="E293" s="986"/>
      <c r="F293" s="986"/>
      <c r="G293" s="985"/>
      <c r="H293" s="985"/>
      <c r="I293" s="985"/>
      <c r="J293" s="1011"/>
      <c r="K293" s="985"/>
      <c r="L293" s="1012"/>
      <c r="M293" s="986"/>
      <c r="N293" s="986"/>
      <c r="O293" s="986"/>
      <c r="P293" s="986"/>
      <c r="Q293" s="986"/>
      <c r="R293" s="986"/>
      <c r="S293" s="986"/>
      <c r="T293" s="986"/>
      <c r="U293" s="986"/>
      <c r="V293" s="986"/>
      <c r="W293" s="986"/>
      <c r="X293" s="986"/>
      <c r="Y293" s="986"/>
      <c r="Z293" s="986"/>
    </row>
    <row r="294" spans="1:26" ht="13.5" customHeight="1">
      <c r="A294" s="986"/>
      <c r="B294" s="985"/>
      <c r="C294" s="985"/>
      <c r="D294" s="986"/>
      <c r="E294" s="986"/>
      <c r="F294" s="986"/>
      <c r="G294" s="985"/>
      <c r="H294" s="985"/>
      <c r="I294" s="985"/>
      <c r="J294" s="1011"/>
      <c r="K294" s="985"/>
      <c r="L294" s="1012"/>
      <c r="M294" s="986"/>
      <c r="N294" s="986"/>
      <c r="O294" s="986"/>
      <c r="P294" s="986"/>
      <c r="Q294" s="986"/>
      <c r="R294" s="986"/>
      <c r="S294" s="986"/>
      <c r="T294" s="986"/>
      <c r="U294" s="986"/>
      <c r="V294" s="986"/>
      <c r="W294" s="986"/>
      <c r="X294" s="986"/>
      <c r="Y294" s="986"/>
      <c r="Z294" s="986"/>
    </row>
    <row r="295" spans="1:26" ht="13.5" customHeight="1">
      <c r="A295" s="986"/>
      <c r="B295" s="985"/>
      <c r="C295" s="985"/>
      <c r="D295" s="986"/>
      <c r="E295" s="986"/>
      <c r="F295" s="986"/>
      <c r="G295" s="985"/>
      <c r="H295" s="985"/>
      <c r="I295" s="985"/>
      <c r="J295" s="1011"/>
      <c r="K295" s="985"/>
      <c r="L295" s="1012"/>
      <c r="M295" s="986"/>
      <c r="N295" s="986"/>
      <c r="O295" s="986"/>
      <c r="P295" s="986"/>
      <c r="Q295" s="986"/>
      <c r="R295" s="986"/>
      <c r="S295" s="986"/>
      <c r="T295" s="986"/>
      <c r="U295" s="986"/>
      <c r="V295" s="986"/>
      <c r="W295" s="986"/>
      <c r="X295" s="986"/>
      <c r="Y295" s="986"/>
      <c r="Z295" s="986"/>
    </row>
    <row r="296" spans="1:26" ht="13.5" customHeight="1">
      <c r="A296" s="986"/>
      <c r="B296" s="985"/>
      <c r="C296" s="985"/>
      <c r="D296" s="986"/>
      <c r="E296" s="986"/>
      <c r="F296" s="986"/>
      <c r="G296" s="985"/>
      <c r="H296" s="985"/>
      <c r="I296" s="985"/>
      <c r="J296" s="1011"/>
      <c r="K296" s="985"/>
      <c r="L296" s="1012"/>
      <c r="M296" s="986"/>
      <c r="N296" s="986"/>
      <c r="O296" s="986"/>
      <c r="P296" s="986"/>
      <c r="Q296" s="986"/>
      <c r="R296" s="986"/>
      <c r="S296" s="986"/>
      <c r="T296" s="986"/>
      <c r="U296" s="986"/>
      <c r="V296" s="986"/>
      <c r="W296" s="986"/>
      <c r="X296" s="986"/>
      <c r="Y296" s="986"/>
      <c r="Z296" s="986"/>
    </row>
    <row r="297" spans="1:26" ht="13.5" customHeight="1">
      <c r="A297" s="986"/>
      <c r="B297" s="985"/>
      <c r="C297" s="985"/>
      <c r="D297" s="986"/>
      <c r="E297" s="986"/>
      <c r="F297" s="986"/>
      <c r="G297" s="985"/>
      <c r="H297" s="985"/>
      <c r="I297" s="985"/>
      <c r="J297" s="1011"/>
      <c r="K297" s="985"/>
      <c r="L297" s="1012"/>
      <c r="M297" s="986"/>
      <c r="N297" s="986"/>
      <c r="O297" s="986"/>
      <c r="P297" s="986"/>
      <c r="Q297" s="986"/>
      <c r="R297" s="986"/>
      <c r="S297" s="986"/>
      <c r="T297" s="986"/>
      <c r="U297" s="986"/>
      <c r="V297" s="986"/>
      <c r="W297" s="986"/>
      <c r="X297" s="986"/>
      <c r="Y297" s="986"/>
      <c r="Z297" s="986"/>
    </row>
    <row r="298" spans="1:26" ht="13.5" customHeight="1">
      <c r="A298" s="986"/>
      <c r="B298" s="985"/>
      <c r="C298" s="985"/>
      <c r="D298" s="986"/>
      <c r="E298" s="986"/>
      <c r="F298" s="986"/>
      <c r="G298" s="985"/>
      <c r="H298" s="985"/>
      <c r="I298" s="985"/>
      <c r="J298" s="1011"/>
      <c r="K298" s="985"/>
      <c r="L298" s="1012"/>
      <c r="M298" s="986"/>
      <c r="N298" s="986"/>
      <c r="O298" s="986"/>
      <c r="P298" s="986"/>
      <c r="Q298" s="986"/>
      <c r="R298" s="986"/>
      <c r="S298" s="986"/>
      <c r="T298" s="986"/>
      <c r="U298" s="986"/>
      <c r="V298" s="986"/>
      <c r="W298" s="986"/>
      <c r="X298" s="986"/>
      <c r="Y298" s="986"/>
      <c r="Z298" s="986"/>
    </row>
    <row r="299" spans="1:26" ht="13.5" customHeight="1">
      <c r="A299" s="986"/>
      <c r="B299" s="985"/>
      <c r="C299" s="985"/>
      <c r="D299" s="986"/>
      <c r="E299" s="986"/>
      <c r="F299" s="986"/>
      <c r="G299" s="985"/>
      <c r="H299" s="985"/>
      <c r="I299" s="985"/>
      <c r="J299" s="1011"/>
      <c r="K299" s="985"/>
      <c r="L299" s="1012"/>
      <c r="M299" s="986"/>
      <c r="N299" s="986"/>
      <c r="O299" s="986"/>
      <c r="P299" s="986"/>
      <c r="Q299" s="986"/>
      <c r="R299" s="986"/>
      <c r="S299" s="986"/>
      <c r="T299" s="986"/>
      <c r="U299" s="986"/>
      <c r="V299" s="986"/>
      <c r="W299" s="986"/>
      <c r="X299" s="986"/>
      <c r="Y299" s="986"/>
      <c r="Z299" s="986"/>
    </row>
    <row r="300" spans="1:26" ht="13.5" customHeight="1">
      <c r="A300" s="986"/>
      <c r="B300" s="985"/>
      <c r="C300" s="985"/>
      <c r="D300" s="986"/>
      <c r="E300" s="986"/>
      <c r="F300" s="986"/>
      <c r="G300" s="985"/>
      <c r="H300" s="985"/>
      <c r="I300" s="985"/>
      <c r="J300" s="1011"/>
      <c r="K300" s="985"/>
      <c r="L300" s="1012"/>
      <c r="M300" s="986"/>
      <c r="N300" s="986"/>
      <c r="O300" s="986"/>
      <c r="P300" s="986"/>
      <c r="Q300" s="986"/>
      <c r="R300" s="986"/>
      <c r="S300" s="986"/>
      <c r="T300" s="986"/>
      <c r="U300" s="986"/>
      <c r="V300" s="986"/>
      <c r="W300" s="986"/>
      <c r="X300" s="986"/>
      <c r="Y300" s="986"/>
      <c r="Z300" s="986"/>
    </row>
    <row r="301" spans="1:26" ht="13.5" customHeight="1">
      <c r="A301" s="986"/>
      <c r="B301" s="985"/>
      <c r="C301" s="985"/>
      <c r="D301" s="986"/>
      <c r="E301" s="986"/>
      <c r="F301" s="986"/>
      <c r="G301" s="985"/>
      <c r="H301" s="985"/>
      <c r="I301" s="985"/>
      <c r="J301" s="1011"/>
      <c r="K301" s="985"/>
      <c r="L301" s="1012"/>
      <c r="M301" s="986"/>
      <c r="N301" s="986"/>
      <c r="O301" s="986"/>
      <c r="P301" s="986"/>
      <c r="Q301" s="986"/>
      <c r="R301" s="986"/>
      <c r="S301" s="986"/>
      <c r="T301" s="986"/>
      <c r="U301" s="986"/>
      <c r="V301" s="986"/>
      <c r="W301" s="986"/>
      <c r="X301" s="986"/>
      <c r="Y301" s="986"/>
      <c r="Z301" s="986"/>
    </row>
    <row r="302" spans="1:26" ht="13.5" customHeight="1">
      <c r="A302" s="986"/>
      <c r="B302" s="985"/>
      <c r="C302" s="985"/>
      <c r="D302" s="986"/>
      <c r="E302" s="986"/>
      <c r="F302" s="986"/>
      <c r="G302" s="985"/>
      <c r="H302" s="985"/>
      <c r="I302" s="985"/>
      <c r="J302" s="1011"/>
      <c r="K302" s="985"/>
      <c r="L302" s="1012"/>
      <c r="M302" s="986"/>
      <c r="N302" s="986"/>
      <c r="O302" s="986"/>
      <c r="P302" s="986"/>
      <c r="Q302" s="986"/>
      <c r="R302" s="986"/>
      <c r="S302" s="986"/>
      <c r="T302" s="986"/>
      <c r="U302" s="986"/>
      <c r="V302" s="986"/>
      <c r="W302" s="986"/>
      <c r="X302" s="986"/>
      <c r="Y302" s="986"/>
      <c r="Z302" s="986"/>
    </row>
    <row r="303" spans="1:26" ht="13.5" customHeight="1">
      <c r="A303" s="986"/>
      <c r="B303" s="985"/>
      <c r="C303" s="985"/>
      <c r="D303" s="986"/>
      <c r="E303" s="986"/>
      <c r="F303" s="986"/>
      <c r="G303" s="985"/>
      <c r="H303" s="985"/>
      <c r="I303" s="985"/>
      <c r="J303" s="1011"/>
      <c r="K303" s="985"/>
      <c r="L303" s="1012"/>
      <c r="M303" s="986"/>
      <c r="N303" s="986"/>
      <c r="O303" s="986"/>
      <c r="P303" s="986"/>
      <c r="Q303" s="986"/>
      <c r="R303" s="986"/>
      <c r="S303" s="986"/>
      <c r="T303" s="986"/>
      <c r="U303" s="986"/>
      <c r="V303" s="986"/>
      <c r="W303" s="986"/>
      <c r="X303" s="986"/>
      <c r="Y303" s="986"/>
      <c r="Z303" s="986"/>
    </row>
    <row r="304" spans="1:26" ht="13.5" customHeight="1">
      <c r="A304" s="986"/>
      <c r="B304" s="985"/>
      <c r="C304" s="985"/>
      <c r="D304" s="986"/>
      <c r="E304" s="986"/>
      <c r="F304" s="986"/>
      <c r="G304" s="985"/>
      <c r="H304" s="985"/>
      <c r="I304" s="985"/>
      <c r="J304" s="1011"/>
      <c r="K304" s="985"/>
      <c r="L304" s="1012"/>
      <c r="M304" s="986"/>
      <c r="N304" s="986"/>
      <c r="O304" s="986"/>
      <c r="P304" s="986"/>
      <c r="Q304" s="986"/>
      <c r="R304" s="986"/>
      <c r="S304" s="986"/>
      <c r="T304" s="986"/>
      <c r="U304" s="986"/>
      <c r="V304" s="986"/>
      <c r="W304" s="986"/>
      <c r="X304" s="986"/>
      <c r="Y304" s="986"/>
      <c r="Z304" s="986"/>
    </row>
    <row r="305" spans="1:26" ht="13.5" customHeight="1">
      <c r="A305" s="986"/>
      <c r="B305" s="985"/>
      <c r="C305" s="985"/>
      <c r="D305" s="986"/>
      <c r="E305" s="986"/>
      <c r="F305" s="986"/>
      <c r="G305" s="985"/>
      <c r="H305" s="985"/>
      <c r="I305" s="985"/>
      <c r="J305" s="1011"/>
      <c r="K305" s="985"/>
      <c r="L305" s="1012"/>
      <c r="M305" s="986"/>
      <c r="N305" s="986"/>
      <c r="O305" s="986"/>
      <c r="P305" s="986"/>
      <c r="Q305" s="986"/>
      <c r="R305" s="986"/>
      <c r="S305" s="986"/>
      <c r="T305" s="986"/>
      <c r="U305" s="986"/>
      <c r="V305" s="986"/>
      <c r="W305" s="986"/>
      <c r="X305" s="986"/>
      <c r="Y305" s="986"/>
      <c r="Z305" s="986"/>
    </row>
    <row r="306" spans="1:26" ht="13.5" customHeight="1">
      <c r="A306" s="986"/>
      <c r="B306" s="985"/>
      <c r="C306" s="985"/>
      <c r="D306" s="986"/>
      <c r="E306" s="986"/>
      <c r="F306" s="986"/>
      <c r="G306" s="985"/>
      <c r="H306" s="985"/>
      <c r="I306" s="985"/>
      <c r="J306" s="1011"/>
      <c r="K306" s="985"/>
      <c r="L306" s="1012"/>
      <c r="M306" s="986"/>
      <c r="N306" s="986"/>
      <c r="O306" s="986"/>
      <c r="P306" s="986"/>
      <c r="Q306" s="986"/>
      <c r="R306" s="986"/>
      <c r="S306" s="986"/>
      <c r="T306" s="986"/>
      <c r="U306" s="986"/>
      <c r="V306" s="986"/>
      <c r="W306" s="986"/>
      <c r="X306" s="986"/>
      <c r="Y306" s="986"/>
      <c r="Z306" s="986"/>
    </row>
    <row r="307" spans="1:26" ht="13.5" customHeight="1">
      <c r="A307" s="986"/>
      <c r="B307" s="985"/>
      <c r="C307" s="985"/>
      <c r="D307" s="986"/>
      <c r="E307" s="986"/>
      <c r="F307" s="986"/>
      <c r="G307" s="985"/>
      <c r="H307" s="985"/>
      <c r="I307" s="985"/>
      <c r="J307" s="1011"/>
      <c r="K307" s="985"/>
      <c r="L307" s="1012"/>
      <c r="M307" s="986"/>
      <c r="N307" s="986"/>
      <c r="O307" s="986"/>
      <c r="P307" s="986"/>
      <c r="Q307" s="986"/>
      <c r="R307" s="986"/>
      <c r="S307" s="986"/>
      <c r="T307" s="986"/>
      <c r="U307" s="986"/>
      <c r="V307" s="986"/>
      <c r="W307" s="986"/>
      <c r="X307" s="986"/>
      <c r="Y307" s="986"/>
      <c r="Z307" s="986"/>
    </row>
    <row r="308" spans="1:26" ht="13.5" customHeight="1">
      <c r="A308" s="986"/>
      <c r="B308" s="985"/>
      <c r="C308" s="985"/>
      <c r="D308" s="986"/>
      <c r="E308" s="986"/>
      <c r="F308" s="986"/>
      <c r="G308" s="985"/>
      <c r="H308" s="985"/>
      <c r="I308" s="985"/>
      <c r="J308" s="1011"/>
      <c r="K308" s="985"/>
      <c r="L308" s="1012"/>
      <c r="M308" s="986"/>
      <c r="N308" s="986"/>
      <c r="O308" s="986"/>
      <c r="P308" s="986"/>
      <c r="Q308" s="986"/>
      <c r="R308" s="986"/>
      <c r="S308" s="986"/>
      <c r="T308" s="986"/>
      <c r="U308" s="986"/>
      <c r="V308" s="986"/>
      <c r="W308" s="986"/>
      <c r="X308" s="986"/>
      <c r="Y308" s="986"/>
      <c r="Z308" s="986"/>
    </row>
    <row r="309" spans="1:26" ht="13.5" customHeight="1">
      <c r="A309" s="986"/>
      <c r="B309" s="985"/>
      <c r="C309" s="985"/>
      <c r="D309" s="986"/>
      <c r="E309" s="986"/>
      <c r="F309" s="986"/>
      <c r="G309" s="985"/>
      <c r="H309" s="985"/>
      <c r="I309" s="985"/>
      <c r="J309" s="1011"/>
      <c r="K309" s="985"/>
      <c r="L309" s="1012"/>
      <c r="M309" s="986"/>
      <c r="N309" s="986"/>
      <c r="O309" s="986"/>
      <c r="P309" s="986"/>
      <c r="Q309" s="986"/>
      <c r="R309" s="986"/>
      <c r="S309" s="986"/>
      <c r="T309" s="986"/>
      <c r="U309" s="986"/>
      <c r="V309" s="986"/>
      <c r="W309" s="986"/>
      <c r="X309" s="986"/>
      <c r="Y309" s="986"/>
      <c r="Z309" s="986"/>
    </row>
    <row r="310" spans="1:26" ht="13.5" customHeight="1">
      <c r="A310" s="986"/>
      <c r="B310" s="985"/>
      <c r="C310" s="985"/>
      <c r="D310" s="986"/>
      <c r="E310" s="986"/>
      <c r="F310" s="986"/>
      <c r="G310" s="985"/>
      <c r="H310" s="985"/>
      <c r="I310" s="985"/>
      <c r="J310" s="1011"/>
      <c r="K310" s="985"/>
      <c r="L310" s="1012"/>
      <c r="M310" s="986"/>
      <c r="N310" s="986"/>
      <c r="O310" s="986"/>
      <c r="P310" s="986"/>
      <c r="Q310" s="986"/>
      <c r="R310" s="986"/>
      <c r="S310" s="986"/>
      <c r="T310" s="986"/>
      <c r="U310" s="986"/>
      <c r="V310" s="986"/>
      <c r="W310" s="986"/>
      <c r="X310" s="986"/>
      <c r="Y310" s="986"/>
      <c r="Z310" s="986"/>
    </row>
    <row r="311" spans="1:26" ht="13.5" customHeight="1">
      <c r="A311" s="986"/>
      <c r="B311" s="985"/>
      <c r="C311" s="985"/>
      <c r="D311" s="986"/>
      <c r="E311" s="986"/>
      <c r="F311" s="986"/>
      <c r="G311" s="985"/>
      <c r="H311" s="985"/>
      <c r="I311" s="985"/>
      <c r="J311" s="1011"/>
      <c r="K311" s="985"/>
      <c r="L311" s="1012"/>
      <c r="M311" s="986"/>
      <c r="N311" s="986"/>
      <c r="O311" s="986"/>
      <c r="P311" s="986"/>
      <c r="Q311" s="986"/>
      <c r="R311" s="986"/>
      <c r="S311" s="986"/>
      <c r="T311" s="986"/>
      <c r="U311" s="986"/>
      <c r="V311" s="986"/>
      <c r="W311" s="986"/>
      <c r="X311" s="986"/>
      <c r="Y311" s="986"/>
      <c r="Z311" s="986"/>
    </row>
    <row r="312" spans="1:26" ht="13.5" customHeight="1">
      <c r="A312" s="986"/>
      <c r="B312" s="985"/>
      <c r="C312" s="985"/>
      <c r="D312" s="986"/>
      <c r="E312" s="986"/>
      <c r="F312" s="986"/>
      <c r="G312" s="985"/>
      <c r="H312" s="985"/>
      <c r="I312" s="985"/>
      <c r="J312" s="1011"/>
      <c r="K312" s="985"/>
      <c r="L312" s="1012"/>
      <c r="M312" s="986"/>
      <c r="N312" s="986"/>
      <c r="O312" s="986"/>
      <c r="P312" s="986"/>
      <c r="Q312" s="986"/>
      <c r="R312" s="986"/>
      <c r="S312" s="986"/>
      <c r="T312" s="986"/>
      <c r="U312" s="986"/>
      <c r="V312" s="986"/>
      <c r="W312" s="986"/>
      <c r="X312" s="986"/>
      <c r="Y312" s="986"/>
      <c r="Z312" s="986"/>
    </row>
    <row r="313" spans="1:26" ht="13.5" customHeight="1">
      <c r="A313" s="986"/>
      <c r="B313" s="985"/>
      <c r="C313" s="985"/>
      <c r="D313" s="986"/>
      <c r="E313" s="986"/>
      <c r="F313" s="986"/>
      <c r="G313" s="985"/>
      <c r="H313" s="985"/>
      <c r="I313" s="985"/>
      <c r="J313" s="1011"/>
      <c r="K313" s="985"/>
      <c r="L313" s="1012"/>
      <c r="M313" s="986"/>
      <c r="N313" s="986"/>
      <c r="O313" s="986"/>
      <c r="P313" s="986"/>
      <c r="Q313" s="986"/>
      <c r="R313" s="986"/>
      <c r="S313" s="986"/>
      <c r="T313" s="986"/>
      <c r="U313" s="986"/>
      <c r="V313" s="986"/>
      <c r="W313" s="986"/>
      <c r="X313" s="986"/>
      <c r="Y313" s="986"/>
      <c r="Z313" s="986"/>
    </row>
    <row r="314" spans="1:26" ht="13.5" customHeight="1">
      <c r="A314" s="986"/>
      <c r="B314" s="985"/>
      <c r="C314" s="985"/>
      <c r="D314" s="986"/>
      <c r="E314" s="986"/>
      <c r="F314" s="986"/>
      <c r="G314" s="985"/>
      <c r="H314" s="985"/>
      <c r="I314" s="985"/>
      <c r="J314" s="1011"/>
      <c r="K314" s="985"/>
      <c r="L314" s="1012"/>
      <c r="M314" s="986"/>
      <c r="N314" s="986"/>
      <c r="O314" s="986"/>
      <c r="P314" s="986"/>
      <c r="Q314" s="986"/>
      <c r="R314" s="986"/>
      <c r="S314" s="986"/>
      <c r="T314" s="986"/>
      <c r="U314" s="986"/>
      <c r="V314" s="986"/>
      <c r="W314" s="986"/>
      <c r="X314" s="986"/>
      <c r="Y314" s="986"/>
      <c r="Z314" s="986"/>
    </row>
    <row r="315" spans="1:26" ht="13.5" customHeight="1">
      <c r="A315" s="986"/>
      <c r="B315" s="985"/>
      <c r="C315" s="985"/>
      <c r="D315" s="986"/>
      <c r="E315" s="986"/>
      <c r="F315" s="986"/>
      <c r="G315" s="985"/>
      <c r="H315" s="985"/>
      <c r="I315" s="985"/>
      <c r="J315" s="1011"/>
      <c r="K315" s="985"/>
      <c r="L315" s="1012"/>
      <c r="M315" s="986"/>
      <c r="N315" s="986"/>
      <c r="O315" s="986"/>
      <c r="P315" s="986"/>
      <c r="Q315" s="986"/>
      <c r="R315" s="986"/>
      <c r="S315" s="986"/>
      <c r="T315" s="986"/>
      <c r="U315" s="986"/>
      <c r="V315" s="986"/>
      <c r="W315" s="986"/>
      <c r="X315" s="986"/>
      <c r="Y315" s="986"/>
      <c r="Z315" s="986"/>
    </row>
    <row r="316" spans="1:26" ht="13.5" customHeight="1">
      <c r="A316" s="986"/>
      <c r="B316" s="985"/>
      <c r="C316" s="985"/>
      <c r="D316" s="986"/>
      <c r="E316" s="986"/>
      <c r="F316" s="986"/>
      <c r="G316" s="985"/>
      <c r="H316" s="985"/>
      <c r="I316" s="985"/>
      <c r="J316" s="1011"/>
      <c r="K316" s="985"/>
      <c r="L316" s="1012"/>
      <c r="M316" s="986"/>
      <c r="N316" s="986"/>
      <c r="O316" s="986"/>
      <c r="P316" s="986"/>
      <c r="Q316" s="986"/>
      <c r="R316" s="986"/>
      <c r="S316" s="986"/>
      <c r="T316" s="986"/>
      <c r="U316" s="986"/>
      <c r="V316" s="986"/>
      <c r="W316" s="986"/>
      <c r="X316" s="986"/>
      <c r="Y316" s="986"/>
      <c r="Z316" s="986"/>
    </row>
    <row r="317" spans="1:26" ht="13.5" customHeight="1">
      <c r="A317" s="986"/>
      <c r="B317" s="985"/>
      <c r="C317" s="985"/>
      <c r="D317" s="986"/>
      <c r="E317" s="986"/>
      <c r="F317" s="986"/>
      <c r="G317" s="985"/>
      <c r="H317" s="985"/>
      <c r="I317" s="985"/>
      <c r="J317" s="1011"/>
      <c r="K317" s="985"/>
      <c r="L317" s="1012"/>
      <c r="M317" s="986"/>
      <c r="N317" s="986"/>
      <c r="O317" s="986"/>
      <c r="P317" s="986"/>
      <c r="Q317" s="986"/>
      <c r="R317" s="986"/>
      <c r="S317" s="986"/>
      <c r="T317" s="986"/>
      <c r="U317" s="986"/>
      <c r="V317" s="986"/>
      <c r="W317" s="986"/>
      <c r="X317" s="986"/>
      <c r="Y317" s="986"/>
      <c r="Z317" s="986"/>
    </row>
    <row r="318" spans="1:26" ht="13.5" customHeight="1">
      <c r="A318" s="986"/>
      <c r="B318" s="985"/>
      <c r="C318" s="985"/>
      <c r="D318" s="986"/>
      <c r="E318" s="986"/>
      <c r="F318" s="986"/>
      <c r="G318" s="985"/>
      <c r="H318" s="985"/>
      <c r="I318" s="985"/>
      <c r="J318" s="1011"/>
      <c r="K318" s="985"/>
      <c r="L318" s="1012"/>
      <c r="M318" s="986"/>
      <c r="N318" s="986"/>
      <c r="O318" s="986"/>
      <c r="P318" s="986"/>
      <c r="Q318" s="986"/>
      <c r="R318" s="986"/>
      <c r="S318" s="986"/>
      <c r="T318" s="986"/>
      <c r="U318" s="986"/>
      <c r="V318" s="986"/>
      <c r="W318" s="986"/>
      <c r="X318" s="986"/>
      <c r="Y318" s="986"/>
      <c r="Z318" s="986"/>
    </row>
    <row r="319" spans="1:26" ht="13.5" customHeight="1">
      <c r="A319" s="986"/>
      <c r="B319" s="985"/>
      <c r="C319" s="985"/>
      <c r="D319" s="986"/>
      <c r="E319" s="986"/>
      <c r="F319" s="986"/>
      <c r="G319" s="985"/>
      <c r="H319" s="985"/>
      <c r="I319" s="985"/>
      <c r="J319" s="1011"/>
      <c r="K319" s="985"/>
      <c r="L319" s="1012"/>
      <c r="M319" s="986"/>
      <c r="N319" s="986"/>
      <c r="O319" s="986"/>
      <c r="P319" s="986"/>
      <c r="Q319" s="986"/>
      <c r="R319" s="986"/>
      <c r="S319" s="986"/>
      <c r="T319" s="986"/>
      <c r="U319" s="986"/>
      <c r="V319" s="986"/>
      <c r="W319" s="986"/>
      <c r="X319" s="986"/>
      <c r="Y319" s="986"/>
      <c r="Z319" s="986"/>
    </row>
    <row r="320" spans="1:26" ht="13.5" customHeight="1">
      <c r="A320" s="986"/>
      <c r="B320" s="985"/>
      <c r="C320" s="985"/>
      <c r="D320" s="986"/>
      <c r="E320" s="986"/>
      <c r="F320" s="986"/>
      <c r="G320" s="985"/>
      <c r="H320" s="985"/>
      <c r="I320" s="985"/>
      <c r="J320" s="1011"/>
      <c r="K320" s="985"/>
      <c r="L320" s="1012"/>
      <c r="M320" s="986"/>
      <c r="N320" s="986"/>
      <c r="O320" s="986"/>
      <c r="P320" s="986"/>
      <c r="Q320" s="986"/>
      <c r="R320" s="986"/>
      <c r="S320" s="986"/>
      <c r="T320" s="986"/>
      <c r="U320" s="986"/>
      <c r="V320" s="986"/>
      <c r="W320" s="986"/>
      <c r="X320" s="986"/>
      <c r="Y320" s="986"/>
      <c r="Z320" s="986"/>
    </row>
    <row r="321" spans="1:26" ht="13.5" customHeight="1">
      <c r="A321" s="986"/>
      <c r="B321" s="985"/>
      <c r="C321" s="985"/>
      <c r="D321" s="986"/>
      <c r="E321" s="986"/>
      <c r="F321" s="986"/>
      <c r="G321" s="985"/>
      <c r="H321" s="985"/>
      <c r="I321" s="985"/>
      <c r="J321" s="1011"/>
      <c r="K321" s="985"/>
      <c r="L321" s="1012"/>
      <c r="M321" s="986"/>
      <c r="N321" s="986"/>
      <c r="O321" s="986"/>
      <c r="P321" s="986"/>
      <c r="Q321" s="986"/>
      <c r="R321" s="986"/>
      <c r="S321" s="986"/>
      <c r="T321" s="986"/>
      <c r="U321" s="986"/>
      <c r="V321" s="986"/>
      <c r="W321" s="986"/>
      <c r="X321" s="986"/>
      <c r="Y321" s="986"/>
      <c r="Z321" s="986"/>
    </row>
    <row r="322" spans="1:26" ht="13.5" customHeight="1">
      <c r="A322" s="986"/>
      <c r="B322" s="985"/>
      <c r="C322" s="985"/>
      <c r="D322" s="986"/>
      <c r="E322" s="986"/>
      <c r="F322" s="986"/>
      <c r="G322" s="985"/>
      <c r="H322" s="985"/>
      <c r="I322" s="985"/>
      <c r="J322" s="1011"/>
      <c r="K322" s="985"/>
      <c r="L322" s="1012"/>
      <c r="M322" s="986"/>
      <c r="N322" s="986"/>
      <c r="O322" s="986"/>
      <c r="P322" s="986"/>
      <c r="Q322" s="986"/>
      <c r="R322" s="986"/>
      <c r="S322" s="986"/>
      <c r="T322" s="986"/>
      <c r="U322" s="986"/>
      <c r="V322" s="986"/>
      <c r="W322" s="986"/>
      <c r="X322" s="986"/>
      <c r="Y322" s="986"/>
      <c r="Z322" s="986"/>
    </row>
    <row r="323" spans="1:26" ht="13.5" customHeight="1">
      <c r="A323" s="986"/>
      <c r="B323" s="985"/>
      <c r="C323" s="985"/>
      <c r="D323" s="986"/>
      <c r="E323" s="986"/>
      <c r="F323" s="986"/>
      <c r="G323" s="985"/>
      <c r="H323" s="985"/>
      <c r="I323" s="985"/>
      <c r="J323" s="1011"/>
      <c r="K323" s="985"/>
      <c r="L323" s="1012"/>
      <c r="M323" s="986"/>
      <c r="N323" s="986"/>
      <c r="O323" s="986"/>
      <c r="P323" s="986"/>
      <c r="Q323" s="986"/>
      <c r="R323" s="986"/>
      <c r="S323" s="986"/>
      <c r="T323" s="986"/>
      <c r="U323" s="986"/>
      <c r="V323" s="986"/>
      <c r="W323" s="986"/>
      <c r="X323" s="986"/>
      <c r="Y323" s="986"/>
      <c r="Z323" s="986"/>
    </row>
    <row r="324" spans="1:26" ht="13.5" customHeight="1">
      <c r="A324" s="986"/>
      <c r="B324" s="985"/>
      <c r="C324" s="985"/>
      <c r="D324" s="986"/>
      <c r="E324" s="986"/>
      <c r="F324" s="986"/>
      <c r="G324" s="985"/>
      <c r="H324" s="985"/>
      <c r="I324" s="985"/>
      <c r="J324" s="1011"/>
      <c r="K324" s="985"/>
      <c r="L324" s="1012"/>
      <c r="M324" s="986"/>
      <c r="N324" s="986"/>
      <c r="O324" s="986"/>
      <c r="P324" s="986"/>
      <c r="Q324" s="986"/>
      <c r="R324" s="986"/>
      <c r="S324" s="986"/>
      <c r="T324" s="986"/>
      <c r="U324" s="986"/>
      <c r="V324" s="986"/>
      <c r="W324" s="986"/>
      <c r="X324" s="986"/>
      <c r="Y324" s="986"/>
      <c r="Z324" s="986"/>
    </row>
    <row r="325" spans="1:26" ht="13.5" customHeight="1">
      <c r="A325" s="986"/>
      <c r="B325" s="985"/>
      <c r="C325" s="985"/>
      <c r="D325" s="986"/>
      <c r="E325" s="986"/>
      <c r="F325" s="986"/>
      <c r="G325" s="985"/>
      <c r="H325" s="985"/>
      <c r="I325" s="985"/>
      <c r="J325" s="1011"/>
      <c r="K325" s="985"/>
      <c r="L325" s="1012"/>
      <c r="M325" s="986"/>
      <c r="N325" s="986"/>
      <c r="O325" s="986"/>
      <c r="P325" s="986"/>
      <c r="Q325" s="986"/>
      <c r="R325" s="986"/>
      <c r="S325" s="986"/>
      <c r="T325" s="986"/>
      <c r="U325" s="986"/>
      <c r="V325" s="986"/>
      <c r="W325" s="986"/>
      <c r="X325" s="986"/>
      <c r="Y325" s="986"/>
      <c r="Z325" s="986"/>
    </row>
    <row r="326" spans="1:26" ht="13.5" customHeight="1">
      <c r="A326" s="986"/>
      <c r="B326" s="985"/>
      <c r="C326" s="985"/>
      <c r="D326" s="986"/>
      <c r="E326" s="986"/>
      <c r="F326" s="986"/>
      <c r="G326" s="985"/>
      <c r="H326" s="985"/>
      <c r="I326" s="985"/>
      <c r="J326" s="1011"/>
      <c r="K326" s="985"/>
      <c r="L326" s="1012"/>
      <c r="M326" s="986"/>
      <c r="N326" s="986"/>
      <c r="O326" s="986"/>
      <c r="P326" s="986"/>
      <c r="Q326" s="986"/>
      <c r="R326" s="986"/>
      <c r="S326" s="986"/>
      <c r="T326" s="986"/>
      <c r="U326" s="986"/>
      <c r="V326" s="986"/>
      <c r="W326" s="986"/>
      <c r="X326" s="986"/>
      <c r="Y326" s="986"/>
      <c r="Z326" s="986"/>
    </row>
    <row r="327" spans="1:26" ht="13.5" customHeight="1">
      <c r="A327" s="986"/>
      <c r="B327" s="985"/>
      <c r="C327" s="985"/>
      <c r="D327" s="986"/>
      <c r="E327" s="986"/>
      <c r="F327" s="986"/>
      <c r="G327" s="985"/>
      <c r="H327" s="985"/>
      <c r="I327" s="985"/>
      <c r="J327" s="1011"/>
      <c r="K327" s="985"/>
      <c r="L327" s="1012"/>
      <c r="M327" s="986"/>
      <c r="N327" s="986"/>
      <c r="O327" s="986"/>
      <c r="P327" s="986"/>
      <c r="Q327" s="986"/>
      <c r="R327" s="986"/>
      <c r="S327" s="986"/>
      <c r="T327" s="986"/>
      <c r="U327" s="986"/>
      <c r="V327" s="986"/>
      <c r="W327" s="986"/>
      <c r="X327" s="986"/>
      <c r="Y327" s="986"/>
      <c r="Z327" s="986"/>
    </row>
    <row r="328" spans="1:26" ht="13.5" customHeight="1">
      <c r="A328" s="986"/>
      <c r="B328" s="985"/>
      <c r="C328" s="985"/>
      <c r="D328" s="986"/>
      <c r="E328" s="986"/>
      <c r="F328" s="986"/>
      <c r="G328" s="985"/>
      <c r="H328" s="985"/>
      <c r="I328" s="985"/>
      <c r="J328" s="1011"/>
      <c r="K328" s="985"/>
      <c r="L328" s="1012"/>
      <c r="M328" s="986"/>
      <c r="N328" s="986"/>
      <c r="O328" s="986"/>
      <c r="P328" s="986"/>
      <c r="Q328" s="986"/>
      <c r="R328" s="986"/>
      <c r="S328" s="986"/>
      <c r="T328" s="986"/>
      <c r="U328" s="986"/>
      <c r="V328" s="986"/>
      <c r="W328" s="986"/>
      <c r="X328" s="986"/>
      <c r="Y328" s="986"/>
      <c r="Z328" s="986"/>
    </row>
    <row r="329" spans="1:26" ht="13.5" customHeight="1">
      <c r="A329" s="986"/>
      <c r="B329" s="985"/>
      <c r="C329" s="985"/>
      <c r="D329" s="986"/>
      <c r="E329" s="986"/>
      <c r="F329" s="986"/>
      <c r="G329" s="985"/>
      <c r="H329" s="985"/>
      <c r="I329" s="985"/>
      <c r="J329" s="1011"/>
      <c r="K329" s="985"/>
      <c r="L329" s="1012"/>
      <c r="M329" s="986"/>
      <c r="N329" s="986"/>
      <c r="O329" s="986"/>
      <c r="P329" s="986"/>
      <c r="Q329" s="986"/>
      <c r="R329" s="986"/>
      <c r="S329" s="986"/>
      <c r="T329" s="986"/>
      <c r="U329" s="986"/>
      <c r="V329" s="986"/>
      <c r="W329" s="986"/>
      <c r="X329" s="986"/>
      <c r="Y329" s="986"/>
      <c r="Z329" s="986"/>
    </row>
    <row r="330" spans="1:26" ht="13.5" customHeight="1">
      <c r="A330" s="986"/>
      <c r="B330" s="985"/>
      <c r="C330" s="985"/>
      <c r="D330" s="986"/>
      <c r="E330" s="986"/>
      <c r="F330" s="986"/>
      <c r="G330" s="985"/>
      <c r="H330" s="985"/>
      <c r="I330" s="985"/>
      <c r="J330" s="1011"/>
      <c r="K330" s="985"/>
      <c r="L330" s="1012"/>
      <c r="M330" s="986"/>
      <c r="N330" s="986"/>
      <c r="O330" s="986"/>
      <c r="P330" s="986"/>
      <c r="Q330" s="986"/>
      <c r="R330" s="986"/>
      <c r="S330" s="986"/>
      <c r="T330" s="986"/>
      <c r="U330" s="986"/>
      <c r="V330" s="986"/>
      <c r="W330" s="986"/>
      <c r="X330" s="986"/>
      <c r="Y330" s="986"/>
      <c r="Z330" s="986"/>
    </row>
    <row r="331" spans="1:26" ht="13.5" customHeight="1">
      <c r="A331" s="986"/>
      <c r="B331" s="985"/>
      <c r="C331" s="985"/>
      <c r="D331" s="986"/>
      <c r="E331" s="986"/>
      <c r="F331" s="986"/>
      <c r="G331" s="985"/>
      <c r="H331" s="985"/>
      <c r="I331" s="985"/>
      <c r="J331" s="1011"/>
      <c r="K331" s="985"/>
      <c r="L331" s="1012"/>
      <c r="M331" s="986"/>
      <c r="N331" s="986"/>
      <c r="O331" s="986"/>
      <c r="P331" s="986"/>
      <c r="Q331" s="986"/>
      <c r="R331" s="986"/>
      <c r="S331" s="986"/>
      <c r="T331" s="986"/>
      <c r="U331" s="986"/>
      <c r="V331" s="986"/>
      <c r="W331" s="986"/>
      <c r="X331" s="986"/>
      <c r="Y331" s="986"/>
      <c r="Z331" s="986"/>
    </row>
    <row r="332" spans="1:26" ht="13.5" customHeight="1">
      <c r="A332" s="986"/>
      <c r="B332" s="985"/>
      <c r="C332" s="985"/>
      <c r="D332" s="986"/>
      <c r="E332" s="986"/>
      <c r="F332" s="986"/>
      <c r="G332" s="985"/>
      <c r="H332" s="985"/>
      <c r="I332" s="985"/>
      <c r="J332" s="1011"/>
      <c r="K332" s="985"/>
      <c r="L332" s="1012"/>
      <c r="M332" s="986"/>
      <c r="N332" s="986"/>
      <c r="O332" s="986"/>
      <c r="P332" s="986"/>
      <c r="Q332" s="986"/>
      <c r="R332" s="986"/>
      <c r="S332" s="986"/>
      <c r="T332" s="986"/>
      <c r="U332" s="986"/>
      <c r="V332" s="986"/>
      <c r="W332" s="986"/>
      <c r="X332" s="986"/>
      <c r="Y332" s="986"/>
      <c r="Z332" s="986"/>
    </row>
    <row r="333" spans="1:26" ht="13.5" customHeight="1">
      <c r="A333" s="986"/>
      <c r="B333" s="985"/>
      <c r="C333" s="985"/>
      <c r="D333" s="986"/>
      <c r="E333" s="986"/>
      <c r="F333" s="986"/>
      <c r="G333" s="985"/>
      <c r="H333" s="985"/>
      <c r="I333" s="985"/>
      <c r="J333" s="1011"/>
      <c r="K333" s="985"/>
      <c r="L333" s="1012"/>
      <c r="M333" s="986"/>
      <c r="N333" s="986"/>
      <c r="O333" s="986"/>
      <c r="P333" s="986"/>
      <c r="Q333" s="986"/>
      <c r="R333" s="986"/>
      <c r="S333" s="986"/>
      <c r="T333" s="986"/>
      <c r="U333" s="986"/>
      <c r="V333" s="986"/>
      <c r="W333" s="986"/>
      <c r="X333" s="986"/>
      <c r="Y333" s="986"/>
      <c r="Z333" s="986"/>
    </row>
    <row r="334" spans="1:26" ht="13.5" customHeight="1">
      <c r="A334" s="986"/>
      <c r="B334" s="985"/>
      <c r="C334" s="985"/>
      <c r="D334" s="986"/>
      <c r="E334" s="986"/>
      <c r="F334" s="986"/>
      <c r="G334" s="985"/>
      <c r="H334" s="985"/>
      <c r="I334" s="985"/>
      <c r="J334" s="1011"/>
      <c r="K334" s="985"/>
      <c r="L334" s="1012"/>
      <c r="M334" s="986"/>
      <c r="N334" s="986"/>
      <c r="O334" s="986"/>
      <c r="P334" s="986"/>
      <c r="Q334" s="986"/>
      <c r="R334" s="986"/>
      <c r="S334" s="986"/>
      <c r="T334" s="986"/>
      <c r="U334" s="986"/>
      <c r="V334" s="986"/>
      <c r="W334" s="986"/>
      <c r="X334" s="986"/>
      <c r="Y334" s="986"/>
      <c r="Z334" s="986"/>
    </row>
    <row r="335" spans="1:26" ht="13.5" customHeight="1">
      <c r="A335" s="986"/>
      <c r="B335" s="985"/>
      <c r="C335" s="985"/>
      <c r="D335" s="986"/>
      <c r="E335" s="986"/>
      <c r="F335" s="986"/>
      <c r="G335" s="985"/>
      <c r="H335" s="985"/>
      <c r="I335" s="985"/>
      <c r="J335" s="1011"/>
      <c r="K335" s="985"/>
      <c r="L335" s="1012"/>
      <c r="M335" s="986"/>
      <c r="N335" s="986"/>
      <c r="O335" s="986"/>
      <c r="P335" s="986"/>
      <c r="Q335" s="986"/>
      <c r="R335" s="986"/>
      <c r="S335" s="986"/>
      <c r="T335" s="986"/>
      <c r="U335" s="986"/>
      <c r="V335" s="986"/>
      <c r="W335" s="986"/>
      <c r="X335" s="986"/>
      <c r="Y335" s="986"/>
      <c r="Z335" s="986"/>
    </row>
    <row r="336" spans="1:26" ht="13.5" customHeight="1">
      <c r="A336" s="986"/>
      <c r="B336" s="985"/>
      <c r="C336" s="985"/>
      <c r="D336" s="986"/>
      <c r="E336" s="986"/>
      <c r="F336" s="986"/>
      <c r="G336" s="985"/>
      <c r="H336" s="985"/>
      <c r="I336" s="985"/>
      <c r="J336" s="1011"/>
      <c r="K336" s="985"/>
      <c r="L336" s="1012"/>
      <c r="M336" s="986"/>
      <c r="N336" s="986"/>
      <c r="O336" s="986"/>
      <c r="P336" s="986"/>
      <c r="Q336" s="986"/>
      <c r="R336" s="986"/>
      <c r="S336" s="986"/>
      <c r="T336" s="986"/>
      <c r="U336" s="986"/>
      <c r="V336" s="986"/>
      <c r="W336" s="986"/>
      <c r="X336" s="986"/>
      <c r="Y336" s="986"/>
      <c r="Z336" s="986"/>
    </row>
    <row r="337" spans="1:26" ht="13.5" customHeight="1">
      <c r="A337" s="986"/>
      <c r="B337" s="985"/>
      <c r="C337" s="985"/>
      <c r="D337" s="986"/>
      <c r="E337" s="986"/>
      <c r="F337" s="986"/>
      <c r="G337" s="985"/>
      <c r="H337" s="985"/>
      <c r="I337" s="985"/>
      <c r="J337" s="1011"/>
      <c r="K337" s="985"/>
      <c r="L337" s="1012"/>
      <c r="M337" s="986"/>
      <c r="N337" s="986"/>
      <c r="O337" s="986"/>
      <c r="P337" s="986"/>
      <c r="Q337" s="986"/>
      <c r="R337" s="986"/>
      <c r="S337" s="986"/>
      <c r="T337" s="986"/>
      <c r="U337" s="986"/>
      <c r="V337" s="986"/>
      <c r="W337" s="986"/>
      <c r="X337" s="986"/>
      <c r="Y337" s="986"/>
      <c r="Z337" s="986"/>
    </row>
    <row r="338" spans="1:26" ht="13.5" customHeight="1">
      <c r="A338" s="986"/>
      <c r="B338" s="985"/>
      <c r="C338" s="985"/>
      <c r="D338" s="986"/>
      <c r="E338" s="986"/>
      <c r="F338" s="986"/>
      <c r="G338" s="985"/>
      <c r="H338" s="985"/>
      <c r="I338" s="985"/>
      <c r="J338" s="1011"/>
      <c r="K338" s="985"/>
      <c r="L338" s="1012"/>
      <c r="M338" s="986"/>
      <c r="N338" s="986"/>
      <c r="O338" s="986"/>
      <c r="P338" s="986"/>
      <c r="Q338" s="986"/>
      <c r="R338" s="986"/>
      <c r="S338" s="986"/>
      <c r="T338" s="986"/>
      <c r="U338" s="986"/>
      <c r="V338" s="986"/>
      <c r="W338" s="986"/>
      <c r="X338" s="986"/>
      <c r="Y338" s="986"/>
      <c r="Z338" s="986"/>
    </row>
    <row r="339" spans="1:26" ht="13.5" customHeight="1">
      <c r="A339" s="986"/>
      <c r="B339" s="985"/>
      <c r="C339" s="985"/>
      <c r="D339" s="986"/>
      <c r="E339" s="986"/>
      <c r="F339" s="986"/>
      <c r="G339" s="985"/>
      <c r="H339" s="985"/>
      <c r="I339" s="985"/>
      <c r="J339" s="1011"/>
      <c r="K339" s="985"/>
      <c r="L339" s="1012"/>
      <c r="M339" s="986"/>
      <c r="N339" s="986"/>
      <c r="O339" s="986"/>
      <c r="P339" s="986"/>
      <c r="Q339" s="986"/>
      <c r="R339" s="986"/>
      <c r="S339" s="986"/>
      <c r="T339" s="986"/>
      <c r="U339" s="986"/>
      <c r="V339" s="986"/>
      <c r="W339" s="986"/>
      <c r="X339" s="986"/>
      <c r="Y339" s="986"/>
      <c r="Z339" s="986"/>
    </row>
    <row r="340" spans="1:26" ht="13.5" customHeight="1">
      <c r="A340" s="986"/>
      <c r="B340" s="985"/>
      <c r="C340" s="985"/>
      <c r="D340" s="986"/>
      <c r="E340" s="986"/>
      <c r="F340" s="986"/>
      <c r="G340" s="985"/>
      <c r="H340" s="985"/>
      <c r="I340" s="985"/>
      <c r="J340" s="1011"/>
      <c r="K340" s="985"/>
      <c r="L340" s="1012"/>
      <c r="M340" s="986"/>
      <c r="N340" s="986"/>
      <c r="O340" s="986"/>
      <c r="P340" s="986"/>
      <c r="Q340" s="986"/>
      <c r="R340" s="986"/>
      <c r="S340" s="986"/>
      <c r="T340" s="986"/>
      <c r="U340" s="986"/>
      <c r="V340" s="986"/>
      <c r="W340" s="986"/>
      <c r="X340" s="986"/>
      <c r="Y340" s="986"/>
      <c r="Z340" s="986"/>
    </row>
    <row r="341" spans="1:26" ht="13.5" customHeight="1">
      <c r="A341" s="986"/>
      <c r="B341" s="985"/>
      <c r="C341" s="985"/>
      <c r="D341" s="986"/>
      <c r="E341" s="986"/>
      <c r="F341" s="986"/>
      <c r="G341" s="985"/>
      <c r="H341" s="985"/>
      <c r="I341" s="985"/>
      <c r="J341" s="1011"/>
      <c r="K341" s="985"/>
      <c r="L341" s="1012"/>
      <c r="M341" s="986"/>
      <c r="N341" s="986"/>
      <c r="O341" s="986"/>
      <c r="P341" s="986"/>
      <c r="Q341" s="986"/>
      <c r="R341" s="986"/>
      <c r="S341" s="986"/>
      <c r="T341" s="986"/>
      <c r="U341" s="986"/>
      <c r="V341" s="986"/>
      <c r="W341" s="986"/>
      <c r="X341" s="986"/>
      <c r="Y341" s="986"/>
      <c r="Z341" s="986"/>
    </row>
    <row r="342" spans="1:26" ht="13.5" customHeight="1">
      <c r="A342" s="986"/>
      <c r="B342" s="985"/>
      <c r="C342" s="985"/>
      <c r="D342" s="986"/>
      <c r="E342" s="986"/>
      <c r="F342" s="986"/>
      <c r="G342" s="985"/>
      <c r="H342" s="985"/>
      <c r="I342" s="985"/>
      <c r="J342" s="1011"/>
      <c r="K342" s="985"/>
      <c r="L342" s="1012"/>
      <c r="M342" s="986"/>
      <c r="N342" s="986"/>
      <c r="O342" s="986"/>
      <c r="P342" s="986"/>
      <c r="Q342" s="986"/>
      <c r="R342" s="986"/>
      <c r="S342" s="986"/>
      <c r="T342" s="986"/>
      <c r="U342" s="986"/>
      <c r="V342" s="986"/>
      <c r="W342" s="986"/>
      <c r="X342" s="986"/>
      <c r="Y342" s="986"/>
      <c r="Z342" s="986"/>
    </row>
    <row r="343" spans="1:26" ht="13.5" customHeight="1">
      <c r="A343" s="986"/>
      <c r="B343" s="985"/>
      <c r="C343" s="985"/>
      <c r="D343" s="986"/>
      <c r="E343" s="986"/>
      <c r="F343" s="986"/>
      <c r="G343" s="985"/>
      <c r="H343" s="985"/>
      <c r="I343" s="985"/>
      <c r="J343" s="1011"/>
      <c r="K343" s="985"/>
      <c r="L343" s="1012"/>
      <c r="M343" s="986"/>
      <c r="N343" s="986"/>
      <c r="O343" s="986"/>
      <c r="P343" s="986"/>
      <c r="Q343" s="986"/>
      <c r="R343" s="986"/>
      <c r="S343" s="986"/>
      <c r="T343" s="986"/>
      <c r="U343" s="986"/>
      <c r="V343" s="986"/>
      <c r="W343" s="986"/>
      <c r="X343" s="986"/>
      <c r="Y343" s="986"/>
      <c r="Z343" s="986"/>
    </row>
    <row r="344" spans="1:26" ht="13.5" customHeight="1">
      <c r="A344" s="986"/>
      <c r="B344" s="985"/>
      <c r="C344" s="985"/>
      <c r="D344" s="986"/>
      <c r="E344" s="986"/>
      <c r="F344" s="986"/>
      <c r="G344" s="985"/>
      <c r="H344" s="985"/>
      <c r="I344" s="985"/>
      <c r="J344" s="1011"/>
      <c r="K344" s="985"/>
      <c r="L344" s="1012"/>
      <c r="M344" s="986"/>
      <c r="N344" s="986"/>
      <c r="O344" s="986"/>
      <c r="P344" s="986"/>
      <c r="Q344" s="986"/>
      <c r="R344" s="986"/>
      <c r="S344" s="986"/>
      <c r="T344" s="986"/>
      <c r="U344" s="986"/>
      <c r="V344" s="986"/>
      <c r="W344" s="986"/>
      <c r="X344" s="986"/>
      <c r="Y344" s="986"/>
      <c r="Z344" s="986"/>
    </row>
    <row r="345" spans="1:26" ht="13.5" customHeight="1">
      <c r="A345" s="986"/>
      <c r="B345" s="985"/>
      <c r="C345" s="985"/>
      <c r="D345" s="986"/>
      <c r="E345" s="986"/>
      <c r="F345" s="986"/>
      <c r="G345" s="985"/>
      <c r="H345" s="985"/>
      <c r="I345" s="985"/>
      <c r="J345" s="1011"/>
      <c r="K345" s="985"/>
      <c r="L345" s="1012"/>
      <c r="M345" s="986"/>
      <c r="N345" s="986"/>
      <c r="O345" s="986"/>
      <c r="P345" s="986"/>
      <c r="Q345" s="986"/>
      <c r="R345" s="986"/>
      <c r="S345" s="986"/>
      <c r="T345" s="986"/>
      <c r="U345" s="986"/>
      <c r="V345" s="986"/>
      <c r="W345" s="986"/>
      <c r="X345" s="986"/>
      <c r="Y345" s="986"/>
      <c r="Z345" s="986"/>
    </row>
    <row r="346" spans="1:26" ht="13.5" customHeight="1">
      <c r="A346" s="986"/>
      <c r="B346" s="985"/>
      <c r="C346" s="985"/>
      <c r="D346" s="986"/>
      <c r="E346" s="986"/>
      <c r="F346" s="986"/>
      <c r="G346" s="985"/>
      <c r="H346" s="985"/>
      <c r="I346" s="985"/>
      <c r="J346" s="1011"/>
      <c r="K346" s="985"/>
      <c r="L346" s="1012"/>
      <c r="M346" s="986"/>
      <c r="N346" s="986"/>
      <c r="O346" s="986"/>
      <c r="P346" s="986"/>
      <c r="Q346" s="986"/>
      <c r="R346" s="986"/>
      <c r="S346" s="986"/>
      <c r="T346" s="986"/>
      <c r="U346" s="986"/>
      <c r="V346" s="986"/>
      <c r="W346" s="986"/>
      <c r="X346" s="986"/>
      <c r="Y346" s="986"/>
      <c r="Z346" s="986"/>
    </row>
    <row r="347" spans="1:26" ht="13.5" customHeight="1">
      <c r="A347" s="986"/>
      <c r="B347" s="985"/>
      <c r="C347" s="985"/>
      <c r="D347" s="986"/>
      <c r="E347" s="986"/>
      <c r="F347" s="986"/>
      <c r="G347" s="985"/>
      <c r="H347" s="985"/>
      <c r="I347" s="985"/>
      <c r="J347" s="1011"/>
      <c r="K347" s="985"/>
      <c r="L347" s="1012"/>
      <c r="M347" s="986"/>
      <c r="N347" s="986"/>
      <c r="O347" s="986"/>
      <c r="P347" s="986"/>
      <c r="Q347" s="986"/>
      <c r="R347" s="986"/>
      <c r="S347" s="986"/>
      <c r="T347" s="986"/>
      <c r="U347" s="986"/>
      <c r="V347" s="986"/>
      <c r="W347" s="986"/>
      <c r="X347" s="986"/>
      <c r="Y347" s="986"/>
      <c r="Z347" s="986"/>
    </row>
    <row r="348" spans="1:26" ht="13.5" customHeight="1">
      <c r="A348" s="986"/>
      <c r="B348" s="985"/>
      <c r="C348" s="985"/>
      <c r="D348" s="986"/>
      <c r="E348" s="986"/>
      <c r="F348" s="986"/>
      <c r="G348" s="985"/>
      <c r="H348" s="985"/>
      <c r="I348" s="985"/>
      <c r="J348" s="1011"/>
      <c r="K348" s="985"/>
      <c r="L348" s="1012"/>
      <c r="M348" s="986"/>
      <c r="N348" s="986"/>
      <c r="O348" s="986"/>
      <c r="P348" s="986"/>
      <c r="Q348" s="986"/>
      <c r="R348" s="986"/>
      <c r="S348" s="986"/>
      <c r="T348" s="986"/>
      <c r="U348" s="986"/>
      <c r="V348" s="986"/>
      <c r="W348" s="986"/>
      <c r="X348" s="986"/>
      <c r="Y348" s="986"/>
      <c r="Z348" s="986"/>
    </row>
    <row r="349" spans="1:26" ht="13.5" customHeight="1">
      <c r="A349" s="986"/>
      <c r="B349" s="985"/>
      <c r="C349" s="985"/>
      <c r="D349" s="986"/>
      <c r="E349" s="986"/>
      <c r="F349" s="986"/>
      <c r="G349" s="985"/>
      <c r="H349" s="985"/>
      <c r="I349" s="985"/>
      <c r="J349" s="1011"/>
      <c r="K349" s="985"/>
      <c r="L349" s="1012"/>
      <c r="M349" s="986"/>
      <c r="N349" s="986"/>
      <c r="O349" s="986"/>
      <c r="P349" s="986"/>
      <c r="Q349" s="986"/>
      <c r="R349" s="986"/>
      <c r="S349" s="986"/>
      <c r="T349" s="986"/>
      <c r="U349" s="986"/>
      <c r="V349" s="986"/>
      <c r="W349" s="986"/>
      <c r="X349" s="986"/>
      <c r="Y349" s="986"/>
      <c r="Z349" s="986"/>
    </row>
    <row r="350" spans="1:26" ht="13.5" customHeight="1">
      <c r="A350" s="986"/>
      <c r="B350" s="985"/>
      <c r="C350" s="985"/>
      <c r="D350" s="986"/>
      <c r="E350" s="986"/>
      <c r="F350" s="986"/>
      <c r="G350" s="985"/>
      <c r="H350" s="985"/>
      <c r="I350" s="985"/>
      <c r="J350" s="1011"/>
      <c r="K350" s="985"/>
      <c r="L350" s="1012"/>
      <c r="M350" s="986"/>
      <c r="N350" s="986"/>
      <c r="O350" s="986"/>
      <c r="P350" s="986"/>
      <c r="Q350" s="986"/>
      <c r="R350" s="986"/>
      <c r="S350" s="986"/>
      <c r="T350" s="986"/>
      <c r="U350" s="986"/>
      <c r="V350" s="986"/>
      <c r="W350" s="986"/>
      <c r="X350" s="986"/>
      <c r="Y350" s="986"/>
      <c r="Z350" s="986"/>
    </row>
    <row r="351" spans="1:26" ht="13.5" customHeight="1">
      <c r="A351" s="986"/>
      <c r="B351" s="985"/>
      <c r="C351" s="985"/>
      <c r="D351" s="986"/>
      <c r="E351" s="986"/>
      <c r="F351" s="986"/>
      <c r="G351" s="985"/>
      <c r="H351" s="985"/>
      <c r="I351" s="985"/>
      <c r="J351" s="1011"/>
      <c r="K351" s="985"/>
      <c r="L351" s="1012"/>
      <c r="M351" s="986"/>
      <c r="N351" s="986"/>
      <c r="O351" s="986"/>
      <c r="P351" s="986"/>
      <c r="Q351" s="986"/>
      <c r="R351" s="986"/>
      <c r="S351" s="986"/>
      <c r="T351" s="986"/>
      <c r="U351" s="986"/>
      <c r="V351" s="986"/>
      <c r="W351" s="986"/>
      <c r="X351" s="986"/>
      <c r="Y351" s="986"/>
      <c r="Z351" s="986"/>
    </row>
    <row r="352" spans="1:26" ht="13.5" customHeight="1">
      <c r="A352" s="986"/>
      <c r="B352" s="985"/>
      <c r="C352" s="985"/>
      <c r="D352" s="986"/>
      <c r="E352" s="986"/>
      <c r="F352" s="986"/>
      <c r="G352" s="985"/>
      <c r="H352" s="985"/>
      <c r="I352" s="985"/>
      <c r="J352" s="1011"/>
      <c r="K352" s="985"/>
      <c r="L352" s="1012"/>
      <c r="M352" s="986"/>
      <c r="N352" s="986"/>
      <c r="O352" s="986"/>
      <c r="P352" s="986"/>
      <c r="Q352" s="986"/>
      <c r="R352" s="986"/>
      <c r="S352" s="986"/>
      <c r="T352" s="986"/>
      <c r="U352" s="986"/>
      <c r="V352" s="986"/>
      <c r="W352" s="986"/>
      <c r="X352" s="986"/>
      <c r="Y352" s="986"/>
      <c r="Z352" s="986"/>
    </row>
    <row r="353" spans="1:26" ht="13.5" customHeight="1">
      <c r="A353" s="986"/>
      <c r="B353" s="985"/>
      <c r="C353" s="985"/>
      <c r="D353" s="986"/>
      <c r="E353" s="986"/>
      <c r="F353" s="986"/>
      <c r="G353" s="985"/>
      <c r="H353" s="985"/>
      <c r="I353" s="985"/>
      <c r="J353" s="1011"/>
      <c r="K353" s="985"/>
      <c r="L353" s="1012"/>
      <c r="M353" s="986"/>
      <c r="N353" s="986"/>
      <c r="O353" s="986"/>
      <c r="P353" s="986"/>
      <c r="Q353" s="986"/>
      <c r="R353" s="986"/>
      <c r="S353" s="986"/>
      <c r="T353" s="986"/>
      <c r="U353" s="986"/>
      <c r="V353" s="986"/>
      <c r="W353" s="986"/>
      <c r="X353" s="986"/>
      <c r="Y353" s="986"/>
      <c r="Z353" s="986"/>
    </row>
    <row r="354" spans="1:26" ht="13.5" customHeight="1">
      <c r="A354" s="986"/>
      <c r="B354" s="985"/>
      <c r="C354" s="985"/>
      <c r="D354" s="986"/>
      <c r="E354" s="986"/>
      <c r="F354" s="986"/>
      <c r="G354" s="985"/>
      <c r="H354" s="985"/>
      <c r="I354" s="985"/>
      <c r="J354" s="1011"/>
      <c r="K354" s="985"/>
      <c r="L354" s="1012"/>
      <c r="M354" s="986"/>
      <c r="N354" s="986"/>
      <c r="O354" s="986"/>
      <c r="P354" s="986"/>
      <c r="Q354" s="986"/>
      <c r="R354" s="986"/>
      <c r="S354" s="986"/>
      <c r="T354" s="986"/>
      <c r="U354" s="986"/>
      <c r="V354" s="986"/>
      <c r="W354" s="986"/>
      <c r="X354" s="986"/>
      <c r="Y354" s="986"/>
      <c r="Z354" s="986"/>
    </row>
    <row r="355" spans="1:26" ht="13.5" customHeight="1">
      <c r="A355" s="986"/>
      <c r="B355" s="985"/>
      <c r="C355" s="985"/>
      <c r="D355" s="986"/>
      <c r="E355" s="986"/>
      <c r="F355" s="986"/>
      <c r="G355" s="985"/>
      <c r="H355" s="985"/>
      <c r="I355" s="985"/>
      <c r="J355" s="1011"/>
      <c r="K355" s="985"/>
      <c r="L355" s="1012"/>
      <c r="M355" s="986"/>
      <c r="N355" s="986"/>
      <c r="O355" s="986"/>
      <c r="P355" s="986"/>
      <c r="Q355" s="986"/>
      <c r="R355" s="986"/>
      <c r="S355" s="986"/>
      <c r="T355" s="986"/>
      <c r="U355" s="986"/>
      <c r="V355" s="986"/>
      <c r="W355" s="986"/>
      <c r="X355" s="986"/>
      <c r="Y355" s="986"/>
      <c r="Z355" s="986"/>
    </row>
    <row r="356" spans="1:26" ht="13.5" customHeight="1">
      <c r="A356" s="986"/>
      <c r="B356" s="985"/>
      <c r="C356" s="985"/>
      <c r="D356" s="986"/>
      <c r="E356" s="986"/>
      <c r="F356" s="986"/>
      <c r="G356" s="985"/>
      <c r="H356" s="985"/>
      <c r="I356" s="985"/>
      <c r="J356" s="1011"/>
      <c r="K356" s="985"/>
      <c r="L356" s="1012"/>
      <c r="M356" s="986"/>
      <c r="N356" s="986"/>
      <c r="O356" s="986"/>
      <c r="P356" s="986"/>
      <c r="Q356" s="986"/>
      <c r="R356" s="986"/>
      <c r="S356" s="986"/>
      <c r="T356" s="986"/>
      <c r="U356" s="986"/>
      <c r="V356" s="986"/>
      <c r="W356" s="986"/>
      <c r="X356" s="986"/>
      <c r="Y356" s="986"/>
      <c r="Z356" s="986"/>
    </row>
    <row r="357" spans="1:26" ht="13.5" customHeight="1">
      <c r="A357" s="986"/>
      <c r="B357" s="985"/>
      <c r="C357" s="985"/>
      <c r="D357" s="986"/>
      <c r="E357" s="986"/>
      <c r="F357" s="986"/>
      <c r="G357" s="985"/>
      <c r="H357" s="985"/>
      <c r="I357" s="985"/>
      <c r="J357" s="1011"/>
      <c r="K357" s="985"/>
      <c r="L357" s="1012"/>
      <c r="M357" s="986"/>
      <c r="N357" s="986"/>
      <c r="O357" s="986"/>
      <c r="P357" s="986"/>
      <c r="Q357" s="986"/>
      <c r="R357" s="986"/>
      <c r="S357" s="986"/>
      <c r="T357" s="986"/>
      <c r="U357" s="986"/>
      <c r="V357" s="986"/>
      <c r="W357" s="986"/>
      <c r="X357" s="986"/>
      <c r="Y357" s="986"/>
      <c r="Z357" s="986"/>
    </row>
    <row r="358" spans="1:26" ht="13.5" customHeight="1">
      <c r="A358" s="986"/>
      <c r="B358" s="985"/>
      <c r="C358" s="985"/>
      <c r="D358" s="986"/>
      <c r="E358" s="986"/>
      <c r="F358" s="986"/>
      <c r="G358" s="985"/>
      <c r="H358" s="985"/>
      <c r="I358" s="985"/>
      <c r="J358" s="1011"/>
      <c r="K358" s="985"/>
      <c r="L358" s="1012"/>
      <c r="M358" s="986"/>
      <c r="N358" s="986"/>
      <c r="O358" s="986"/>
      <c r="P358" s="986"/>
      <c r="Q358" s="986"/>
      <c r="R358" s="986"/>
      <c r="S358" s="986"/>
      <c r="T358" s="986"/>
      <c r="U358" s="986"/>
      <c r="V358" s="986"/>
      <c r="W358" s="986"/>
      <c r="X358" s="986"/>
      <c r="Y358" s="986"/>
      <c r="Z358" s="986"/>
    </row>
    <row r="359" spans="1:26" ht="13.5" customHeight="1">
      <c r="A359" s="986"/>
      <c r="B359" s="985"/>
      <c r="C359" s="985"/>
      <c r="D359" s="986"/>
      <c r="E359" s="986"/>
      <c r="F359" s="986"/>
      <c r="G359" s="985"/>
      <c r="H359" s="985"/>
      <c r="I359" s="985"/>
      <c r="J359" s="1011"/>
      <c r="K359" s="985"/>
      <c r="L359" s="1012"/>
      <c r="M359" s="986"/>
      <c r="N359" s="986"/>
      <c r="O359" s="986"/>
      <c r="P359" s="986"/>
      <c r="Q359" s="986"/>
      <c r="R359" s="986"/>
      <c r="S359" s="986"/>
      <c r="T359" s="986"/>
      <c r="U359" s="986"/>
      <c r="V359" s="986"/>
      <c r="W359" s="986"/>
      <c r="X359" s="986"/>
      <c r="Y359" s="986"/>
      <c r="Z359" s="986"/>
    </row>
    <row r="360" spans="1:26" ht="13.5" customHeight="1">
      <c r="A360" s="986"/>
      <c r="B360" s="985"/>
      <c r="C360" s="985"/>
      <c r="D360" s="986"/>
      <c r="E360" s="986"/>
      <c r="F360" s="986"/>
      <c r="G360" s="985"/>
      <c r="H360" s="985"/>
      <c r="I360" s="985"/>
      <c r="J360" s="1011"/>
      <c r="K360" s="985"/>
      <c r="L360" s="1012"/>
      <c r="M360" s="986"/>
      <c r="N360" s="986"/>
      <c r="O360" s="986"/>
      <c r="P360" s="986"/>
      <c r="Q360" s="986"/>
      <c r="R360" s="986"/>
      <c r="S360" s="986"/>
      <c r="T360" s="986"/>
      <c r="U360" s="986"/>
      <c r="V360" s="986"/>
      <c r="W360" s="986"/>
      <c r="X360" s="986"/>
      <c r="Y360" s="986"/>
      <c r="Z360" s="986"/>
    </row>
    <row r="361" spans="1:26" ht="13.5" customHeight="1">
      <c r="A361" s="986"/>
      <c r="B361" s="985"/>
      <c r="C361" s="985"/>
      <c r="D361" s="986"/>
      <c r="E361" s="986"/>
      <c r="F361" s="986"/>
      <c r="G361" s="985"/>
      <c r="H361" s="985"/>
      <c r="I361" s="985"/>
      <c r="J361" s="1011"/>
      <c r="K361" s="985"/>
      <c r="L361" s="1012"/>
      <c r="M361" s="986"/>
      <c r="N361" s="986"/>
      <c r="O361" s="986"/>
      <c r="P361" s="986"/>
      <c r="Q361" s="986"/>
      <c r="R361" s="986"/>
      <c r="S361" s="986"/>
      <c r="T361" s="986"/>
      <c r="U361" s="986"/>
      <c r="V361" s="986"/>
      <c r="W361" s="986"/>
      <c r="X361" s="986"/>
      <c r="Y361" s="986"/>
      <c r="Z361" s="986"/>
    </row>
    <row r="362" spans="1:26" ht="13.5" customHeight="1">
      <c r="A362" s="986"/>
      <c r="B362" s="985"/>
      <c r="C362" s="985"/>
      <c r="D362" s="986"/>
      <c r="E362" s="986"/>
      <c r="F362" s="986"/>
      <c r="G362" s="985"/>
      <c r="H362" s="985"/>
      <c r="I362" s="985"/>
      <c r="J362" s="1011"/>
      <c r="K362" s="985"/>
      <c r="L362" s="1012"/>
      <c r="M362" s="986"/>
      <c r="N362" s="986"/>
      <c r="O362" s="986"/>
      <c r="P362" s="986"/>
      <c r="Q362" s="986"/>
      <c r="R362" s="986"/>
      <c r="S362" s="986"/>
      <c r="T362" s="986"/>
      <c r="U362" s="986"/>
      <c r="V362" s="986"/>
      <c r="W362" s="986"/>
      <c r="X362" s="986"/>
      <c r="Y362" s="986"/>
      <c r="Z362" s="986"/>
    </row>
    <row r="363" spans="1:26" ht="13.5" customHeight="1">
      <c r="A363" s="986"/>
      <c r="B363" s="985"/>
      <c r="C363" s="985"/>
      <c r="D363" s="986"/>
      <c r="E363" s="986"/>
      <c r="F363" s="986"/>
      <c r="G363" s="985"/>
      <c r="H363" s="985"/>
      <c r="I363" s="985"/>
      <c r="J363" s="1011"/>
      <c r="K363" s="985"/>
      <c r="L363" s="1012"/>
      <c r="M363" s="986"/>
      <c r="N363" s="986"/>
      <c r="O363" s="986"/>
      <c r="P363" s="986"/>
      <c r="Q363" s="986"/>
      <c r="R363" s="986"/>
      <c r="S363" s="986"/>
      <c r="T363" s="986"/>
      <c r="U363" s="986"/>
      <c r="V363" s="986"/>
      <c r="W363" s="986"/>
      <c r="X363" s="986"/>
      <c r="Y363" s="986"/>
      <c r="Z363" s="986"/>
    </row>
    <row r="364" spans="1:26" ht="13.5" customHeight="1">
      <c r="A364" s="986"/>
      <c r="B364" s="985"/>
      <c r="C364" s="985"/>
      <c r="D364" s="986"/>
      <c r="E364" s="986"/>
      <c r="F364" s="986"/>
      <c r="G364" s="985"/>
      <c r="H364" s="985"/>
      <c r="I364" s="985"/>
      <c r="J364" s="1011"/>
      <c r="K364" s="985"/>
      <c r="L364" s="1012"/>
      <c r="M364" s="986"/>
      <c r="N364" s="986"/>
      <c r="O364" s="986"/>
      <c r="P364" s="986"/>
      <c r="Q364" s="986"/>
      <c r="R364" s="986"/>
      <c r="S364" s="986"/>
      <c r="T364" s="986"/>
      <c r="U364" s="986"/>
      <c r="V364" s="986"/>
      <c r="W364" s="986"/>
      <c r="X364" s="986"/>
      <c r="Y364" s="986"/>
      <c r="Z364" s="986"/>
    </row>
    <row r="365" spans="1:26" ht="13.5" customHeight="1">
      <c r="A365" s="986"/>
      <c r="B365" s="985"/>
      <c r="C365" s="985"/>
      <c r="D365" s="986"/>
      <c r="E365" s="986"/>
      <c r="F365" s="986"/>
      <c r="G365" s="985"/>
      <c r="H365" s="985"/>
      <c r="I365" s="985"/>
      <c r="J365" s="1011"/>
      <c r="K365" s="985"/>
      <c r="L365" s="1012"/>
      <c r="M365" s="986"/>
      <c r="N365" s="986"/>
      <c r="O365" s="986"/>
      <c r="P365" s="986"/>
      <c r="Q365" s="986"/>
      <c r="R365" s="986"/>
      <c r="S365" s="986"/>
      <c r="T365" s="986"/>
      <c r="U365" s="986"/>
      <c r="V365" s="986"/>
      <c r="W365" s="986"/>
      <c r="X365" s="986"/>
      <c r="Y365" s="986"/>
      <c r="Z365" s="986"/>
    </row>
    <row r="366" spans="1:26" ht="13.5" customHeight="1">
      <c r="A366" s="986"/>
      <c r="B366" s="985"/>
      <c r="C366" s="985"/>
      <c r="D366" s="986"/>
      <c r="E366" s="986"/>
      <c r="F366" s="986"/>
      <c r="G366" s="985"/>
      <c r="H366" s="985"/>
      <c r="I366" s="985"/>
      <c r="J366" s="1011"/>
      <c r="K366" s="985"/>
      <c r="L366" s="1012"/>
      <c r="M366" s="986"/>
      <c r="N366" s="986"/>
      <c r="O366" s="986"/>
      <c r="P366" s="986"/>
      <c r="Q366" s="986"/>
      <c r="R366" s="986"/>
      <c r="S366" s="986"/>
      <c r="T366" s="986"/>
      <c r="U366" s="986"/>
      <c r="V366" s="986"/>
      <c r="W366" s="986"/>
      <c r="X366" s="986"/>
      <c r="Y366" s="986"/>
      <c r="Z366" s="986"/>
    </row>
    <row r="367" spans="1:26" ht="13.5" customHeight="1">
      <c r="A367" s="986"/>
      <c r="B367" s="985"/>
      <c r="C367" s="985"/>
      <c r="D367" s="986"/>
      <c r="E367" s="986"/>
      <c r="F367" s="986"/>
      <c r="G367" s="985"/>
      <c r="H367" s="985"/>
      <c r="I367" s="985"/>
      <c r="J367" s="1011"/>
      <c r="K367" s="985"/>
      <c r="L367" s="1012"/>
      <c r="M367" s="986"/>
      <c r="N367" s="986"/>
      <c r="O367" s="986"/>
      <c r="P367" s="986"/>
      <c r="Q367" s="986"/>
      <c r="R367" s="986"/>
      <c r="S367" s="986"/>
      <c r="T367" s="986"/>
      <c r="U367" s="986"/>
      <c r="V367" s="986"/>
      <c r="W367" s="986"/>
      <c r="X367" s="986"/>
      <c r="Y367" s="986"/>
      <c r="Z367" s="986"/>
    </row>
    <row r="368" spans="1:26" ht="13.5" customHeight="1">
      <c r="A368" s="986"/>
      <c r="B368" s="985"/>
      <c r="C368" s="985"/>
      <c r="D368" s="986"/>
      <c r="E368" s="986"/>
      <c r="F368" s="986"/>
      <c r="G368" s="985"/>
      <c r="H368" s="985"/>
      <c r="I368" s="985"/>
      <c r="J368" s="1011"/>
      <c r="K368" s="985"/>
      <c r="L368" s="1012"/>
      <c r="M368" s="986"/>
      <c r="N368" s="986"/>
      <c r="O368" s="986"/>
      <c r="P368" s="986"/>
      <c r="Q368" s="986"/>
      <c r="R368" s="986"/>
      <c r="S368" s="986"/>
      <c r="T368" s="986"/>
      <c r="U368" s="986"/>
      <c r="V368" s="986"/>
      <c r="W368" s="986"/>
      <c r="X368" s="986"/>
      <c r="Y368" s="986"/>
      <c r="Z368" s="986"/>
    </row>
    <row r="369" spans="1:26" ht="13.5" customHeight="1">
      <c r="A369" s="986"/>
      <c r="B369" s="985"/>
      <c r="C369" s="985"/>
      <c r="D369" s="986"/>
      <c r="E369" s="986"/>
      <c r="F369" s="986"/>
      <c r="G369" s="985"/>
      <c r="H369" s="985"/>
      <c r="I369" s="985"/>
      <c r="J369" s="1011"/>
      <c r="K369" s="985"/>
      <c r="L369" s="1012"/>
      <c r="M369" s="986"/>
      <c r="N369" s="986"/>
      <c r="O369" s="986"/>
      <c r="P369" s="986"/>
      <c r="Q369" s="986"/>
      <c r="R369" s="986"/>
      <c r="S369" s="986"/>
      <c r="T369" s="986"/>
      <c r="U369" s="986"/>
      <c r="V369" s="986"/>
      <c r="W369" s="986"/>
      <c r="X369" s="986"/>
      <c r="Y369" s="986"/>
      <c r="Z369" s="986"/>
    </row>
    <row r="370" spans="1:26" ht="13.5" customHeight="1">
      <c r="A370" s="986"/>
      <c r="B370" s="985"/>
      <c r="C370" s="985"/>
      <c r="D370" s="986"/>
      <c r="E370" s="986"/>
      <c r="F370" s="986"/>
      <c r="G370" s="985"/>
      <c r="H370" s="985"/>
      <c r="I370" s="985"/>
      <c r="J370" s="1011"/>
      <c r="K370" s="985"/>
      <c r="L370" s="1012"/>
      <c r="M370" s="986"/>
      <c r="N370" s="986"/>
      <c r="O370" s="986"/>
      <c r="P370" s="986"/>
      <c r="Q370" s="986"/>
      <c r="R370" s="986"/>
      <c r="S370" s="986"/>
      <c r="T370" s="986"/>
      <c r="U370" s="986"/>
      <c r="V370" s="986"/>
      <c r="W370" s="986"/>
      <c r="X370" s="986"/>
      <c r="Y370" s="986"/>
      <c r="Z370" s="986"/>
    </row>
    <row r="371" spans="1:26" ht="13.5" customHeight="1">
      <c r="A371" s="986"/>
      <c r="B371" s="985"/>
      <c r="C371" s="985"/>
      <c r="D371" s="986"/>
      <c r="E371" s="986"/>
      <c r="F371" s="986"/>
      <c r="G371" s="985"/>
      <c r="H371" s="985"/>
      <c r="I371" s="985"/>
      <c r="J371" s="1011"/>
      <c r="K371" s="985"/>
      <c r="L371" s="1012"/>
      <c r="M371" s="986"/>
      <c r="N371" s="986"/>
      <c r="O371" s="986"/>
      <c r="P371" s="986"/>
      <c r="Q371" s="986"/>
      <c r="R371" s="986"/>
      <c r="S371" s="986"/>
      <c r="T371" s="986"/>
      <c r="U371" s="986"/>
      <c r="V371" s="986"/>
      <c r="W371" s="986"/>
      <c r="X371" s="986"/>
      <c r="Y371" s="986"/>
      <c r="Z371" s="986"/>
    </row>
    <row r="372" spans="1:26" ht="13.5" customHeight="1">
      <c r="A372" s="986"/>
      <c r="B372" s="985"/>
      <c r="C372" s="985"/>
      <c r="D372" s="986"/>
      <c r="E372" s="986"/>
      <c r="F372" s="986"/>
      <c r="G372" s="985"/>
      <c r="H372" s="985"/>
      <c r="I372" s="985"/>
      <c r="J372" s="1011"/>
      <c r="K372" s="985"/>
      <c r="L372" s="1012"/>
      <c r="M372" s="986"/>
      <c r="N372" s="986"/>
      <c r="O372" s="986"/>
      <c r="P372" s="986"/>
      <c r="Q372" s="986"/>
      <c r="R372" s="986"/>
      <c r="S372" s="986"/>
      <c r="T372" s="986"/>
      <c r="U372" s="986"/>
      <c r="V372" s="986"/>
      <c r="W372" s="986"/>
      <c r="X372" s="986"/>
      <c r="Y372" s="986"/>
      <c r="Z372" s="986"/>
    </row>
    <row r="373" spans="1:26" ht="13.5" customHeight="1">
      <c r="A373" s="986"/>
      <c r="B373" s="985"/>
      <c r="C373" s="985"/>
      <c r="D373" s="986"/>
      <c r="E373" s="986"/>
      <c r="F373" s="986"/>
      <c r="G373" s="985"/>
      <c r="H373" s="985"/>
      <c r="I373" s="985"/>
      <c r="J373" s="1011"/>
      <c r="K373" s="985"/>
      <c r="L373" s="1012"/>
      <c r="M373" s="986"/>
      <c r="N373" s="986"/>
      <c r="O373" s="986"/>
      <c r="P373" s="986"/>
      <c r="Q373" s="986"/>
      <c r="R373" s="986"/>
      <c r="S373" s="986"/>
      <c r="T373" s="986"/>
      <c r="U373" s="986"/>
      <c r="V373" s="986"/>
      <c r="W373" s="986"/>
      <c r="X373" s="986"/>
      <c r="Y373" s="986"/>
      <c r="Z373" s="986"/>
    </row>
    <row r="374" spans="1:26" ht="13.5" customHeight="1">
      <c r="A374" s="986"/>
      <c r="B374" s="985"/>
      <c r="C374" s="985"/>
      <c r="D374" s="986"/>
      <c r="E374" s="986"/>
      <c r="F374" s="986"/>
      <c r="G374" s="985"/>
      <c r="H374" s="985"/>
      <c r="I374" s="985"/>
      <c r="J374" s="1011"/>
      <c r="K374" s="985"/>
      <c r="L374" s="1012"/>
      <c r="M374" s="986"/>
      <c r="N374" s="986"/>
      <c r="O374" s="986"/>
      <c r="P374" s="986"/>
      <c r="Q374" s="986"/>
      <c r="R374" s="986"/>
      <c r="S374" s="986"/>
      <c r="T374" s="986"/>
      <c r="U374" s="986"/>
      <c r="V374" s="986"/>
      <c r="W374" s="986"/>
      <c r="X374" s="986"/>
      <c r="Y374" s="986"/>
      <c r="Z374" s="986"/>
    </row>
    <row r="375" spans="1:26" ht="13.5" customHeight="1">
      <c r="A375" s="986"/>
      <c r="B375" s="985"/>
      <c r="C375" s="985"/>
      <c r="D375" s="986"/>
      <c r="E375" s="986"/>
      <c r="F375" s="986"/>
      <c r="G375" s="985"/>
      <c r="H375" s="985"/>
      <c r="I375" s="985"/>
      <c r="J375" s="1011"/>
      <c r="K375" s="985"/>
      <c r="L375" s="1012"/>
      <c r="M375" s="986"/>
      <c r="N375" s="986"/>
      <c r="O375" s="986"/>
      <c r="P375" s="986"/>
      <c r="Q375" s="986"/>
      <c r="R375" s="986"/>
      <c r="S375" s="986"/>
      <c r="T375" s="986"/>
      <c r="U375" s="986"/>
      <c r="V375" s="986"/>
      <c r="W375" s="986"/>
      <c r="X375" s="986"/>
      <c r="Y375" s="986"/>
      <c r="Z375" s="986"/>
    </row>
    <row r="376" spans="1:26" ht="13.5" customHeight="1">
      <c r="A376" s="986"/>
      <c r="B376" s="985"/>
      <c r="C376" s="985"/>
      <c r="D376" s="986"/>
      <c r="E376" s="986"/>
      <c r="F376" s="986"/>
      <c r="G376" s="985"/>
      <c r="H376" s="985"/>
      <c r="I376" s="985"/>
      <c r="J376" s="1011"/>
      <c r="K376" s="985"/>
      <c r="L376" s="1012"/>
      <c r="M376" s="986"/>
      <c r="N376" s="986"/>
      <c r="O376" s="986"/>
      <c r="P376" s="986"/>
      <c r="Q376" s="986"/>
      <c r="R376" s="986"/>
      <c r="S376" s="986"/>
      <c r="T376" s="986"/>
      <c r="U376" s="986"/>
      <c r="V376" s="986"/>
      <c r="W376" s="986"/>
      <c r="X376" s="986"/>
      <c r="Y376" s="986"/>
      <c r="Z376" s="986"/>
    </row>
    <row r="377" spans="1:26" ht="13.5" customHeight="1">
      <c r="A377" s="986"/>
      <c r="B377" s="985"/>
      <c r="C377" s="985"/>
      <c r="D377" s="986"/>
      <c r="E377" s="986"/>
      <c r="F377" s="986"/>
      <c r="G377" s="985"/>
      <c r="H377" s="985"/>
      <c r="I377" s="985"/>
      <c r="J377" s="1011"/>
      <c r="K377" s="985"/>
      <c r="L377" s="1012"/>
      <c r="M377" s="986"/>
      <c r="N377" s="986"/>
      <c r="O377" s="986"/>
      <c r="P377" s="986"/>
      <c r="Q377" s="986"/>
      <c r="R377" s="986"/>
      <c r="S377" s="986"/>
      <c r="T377" s="986"/>
      <c r="U377" s="986"/>
      <c r="V377" s="986"/>
      <c r="W377" s="986"/>
      <c r="X377" s="986"/>
      <c r="Y377" s="986"/>
      <c r="Z377" s="986"/>
    </row>
    <row r="378" spans="1:26" ht="13.5" customHeight="1">
      <c r="A378" s="986"/>
      <c r="B378" s="985"/>
      <c r="C378" s="985"/>
      <c r="D378" s="986"/>
      <c r="E378" s="986"/>
      <c r="F378" s="986"/>
      <c r="G378" s="985"/>
      <c r="H378" s="985"/>
      <c r="I378" s="985"/>
      <c r="J378" s="1011"/>
      <c r="K378" s="985"/>
      <c r="L378" s="1012"/>
      <c r="M378" s="986"/>
      <c r="N378" s="986"/>
      <c r="O378" s="986"/>
      <c r="P378" s="986"/>
      <c r="Q378" s="986"/>
      <c r="R378" s="986"/>
      <c r="S378" s="986"/>
      <c r="T378" s="986"/>
      <c r="U378" s="986"/>
      <c r="V378" s="986"/>
      <c r="W378" s="986"/>
      <c r="X378" s="986"/>
      <c r="Y378" s="986"/>
      <c r="Z378" s="986"/>
    </row>
    <row r="379" spans="1:26" ht="13.5" customHeight="1">
      <c r="A379" s="986"/>
      <c r="B379" s="985"/>
      <c r="C379" s="985"/>
      <c r="D379" s="986"/>
      <c r="E379" s="986"/>
      <c r="F379" s="986"/>
      <c r="G379" s="985"/>
      <c r="H379" s="985"/>
      <c r="I379" s="985"/>
      <c r="J379" s="1011"/>
      <c r="K379" s="985"/>
      <c r="L379" s="1012"/>
      <c r="M379" s="986"/>
      <c r="N379" s="986"/>
      <c r="O379" s="986"/>
      <c r="P379" s="986"/>
      <c r="Q379" s="986"/>
      <c r="R379" s="986"/>
      <c r="S379" s="986"/>
      <c r="T379" s="986"/>
      <c r="U379" s="986"/>
      <c r="V379" s="986"/>
      <c r="W379" s="986"/>
      <c r="X379" s="986"/>
      <c r="Y379" s="986"/>
      <c r="Z379" s="986"/>
    </row>
    <row r="380" spans="1:26" ht="13.5" customHeight="1">
      <c r="A380" s="986"/>
      <c r="B380" s="985"/>
      <c r="C380" s="985"/>
      <c r="D380" s="986"/>
      <c r="E380" s="986"/>
      <c r="F380" s="986"/>
      <c r="G380" s="985"/>
      <c r="H380" s="985"/>
      <c r="I380" s="985"/>
      <c r="J380" s="1011"/>
      <c r="K380" s="985"/>
      <c r="L380" s="1012"/>
      <c r="M380" s="986"/>
      <c r="N380" s="986"/>
      <c r="O380" s="986"/>
      <c r="P380" s="986"/>
      <c r="Q380" s="986"/>
      <c r="R380" s="986"/>
      <c r="S380" s="986"/>
      <c r="T380" s="986"/>
      <c r="U380" s="986"/>
      <c r="V380" s="986"/>
      <c r="W380" s="986"/>
      <c r="X380" s="986"/>
      <c r="Y380" s="986"/>
      <c r="Z380" s="986"/>
    </row>
    <row r="381" spans="1:26" ht="13.5" customHeight="1">
      <c r="A381" s="986"/>
      <c r="B381" s="985"/>
      <c r="C381" s="985"/>
      <c r="D381" s="986"/>
      <c r="E381" s="986"/>
      <c r="F381" s="986"/>
      <c r="G381" s="985"/>
      <c r="H381" s="985"/>
      <c r="I381" s="985"/>
      <c r="J381" s="1011"/>
      <c r="K381" s="985"/>
      <c r="L381" s="1012"/>
      <c r="M381" s="986"/>
      <c r="N381" s="986"/>
      <c r="O381" s="986"/>
      <c r="P381" s="986"/>
      <c r="Q381" s="986"/>
      <c r="R381" s="986"/>
      <c r="S381" s="986"/>
      <c r="T381" s="986"/>
      <c r="U381" s="986"/>
      <c r="V381" s="986"/>
      <c r="W381" s="986"/>
      <c r="X381" s="986"/>
      <c r="Y381" s="986"/>
      <c r="Z381" s="986"/>
    </row>
    <row r="382" spans="1:26" ht="13.5" customHeight="1">
      <c r="A382" s="986"/>
      <c r="B382" s="985"/>
      <c r="C382" s="985"/>
      <c r="D382" s="986"/>
      <c r="E382" s="986"/>
      <c r="F382" s="986"/>
      <c r="G382" s="985"/>
      <c r="H382" s="985"/>
      <c r="I382" s="985"/>
      <c r="J382" s="1011"/>
      <c r="K382" s="985"/>
      <c r="L382" s="1012"/>
      <c r="M382" s="986"/>
      <c r="N382" s="986"/>
      <c r="O382" s="986"/>
      <c r="P382" s="986"/>
      <c r="Q382" s="986"/>
      <c r="R382" s="986"/>
      <c r="S382" s="986"/>
      <c r="T382" s="986"/>
      <c r="U382" s="986"/>
      <c r="V382" s="986"/>
      <c r="W382" s="986"/>
      <c r="X382" s="986"/>
      <c r="Y382" s="986"/>
      <c r="Z382" s="986"/>
    </row>
    <row r="383" spans="1:26" ht="13.5" customHeight="1">
      <c r="A383" s="986"/>
      <c r="B383" s="985"/>
      <c r="C383" s="985"/>
      <c r="D383" s="986"/>
      <c r="E383" s="986"/>
      <c r="F383" s="986"/>
      <c r="G383" s="985"/>
      <c r="H383" s="985"/>
      <c r="I383" s="985"/>
      <c r="J383" s="1011"/>
      <c r="K383" s="985"/>
      <c r="L383" s="1012"/>
      <c r="M383" s="986"/>
      <c r="N383" s="986"/>
      <c r="O383" s="986"/>
      <c r="P383" s="986"/>
      <c r="Q383" s="986"/>
      <c r="R383" s="986"/>
      <c r="S383" s="986"/>
      <c r="T383" s="986"/>
      <c r="U383" s="986"/>
      <c r="V383" s="986"/>
      <c r="W383" s="986"/>
      <c r="X383" s="986"/>
      <c r="Y383" s="986"/>
      <c r="Z383" s="986"/>
    </row>
    <row r="384" spans="1:26" ht="13.5" customHeight="1">
      <c r="A384" s="986"/>
      <c r="B384" s="985"/>
      <c r="C384" s="985"/>
      <c r="D384" s="986"/>
      <c r="E384" s="986"/>
      <c r="F384" s="986"/>
      <c r="G384" s="985"/>
      <c r="H384" s="985"/>
      <c r="I384" s="985"/>
      <c r="J384" s="1011"/>
      <c r="K384" s="985"/>
      <c r="L384" s="1012"/>
      <c r="M384" s="986"/>
      <c r="N384" s="986"/>
      <c r="O384" s="986"/>
      <c r="P384" s="986"/>
      <c r="Q384" s="986"/>
      <c r="R384" s="986"/>
      <c r="S384" s="986"/>
      <c r="T384" s="986"/>
      <c r="U384" s="986"/>
      <c r="V384" s="986"/>
      <c r="W384" s="986"/>
      <c r="X384" s="986"/>
      <c r="Y384" s="986"/>
      <c r="Z384" s="986"/>
    </row>
    <row r="385" spans="1:26" ht="13.5" customHeight="1">
      <c r="A385" s="986"/>
      <c r="B385" s="985"/>
      <c r="C385" s="985"/>
      <c r="D385" s="986"/>
      <c r="E385" s="986"/>
      <c r="F385" s="986"/>
      <c r="G385" s="985"/>
      <c r="H385" s="985"/>
      <c r="I385" s="985"/>
      <c r="J385" s="1011"/>
      <c r="K385" s="985"/>
      <c r="L385" s="1012"/>
      <c r="M385" s="986"/>
      <c r="N385" s="986"/>
      <c r="O385" s="986"/>
      <c r="P385" s="986"/>
      <c r="Q385" s="986"/>
      <c r="R385" s="986"/>
      <c r="S385" s="986"/>
      <c r="T385" s="986"/>
      <c r="U385" s="986"/>
      <c r="V385" s="986"/>
      <c r="W385" s="986"/>
      <c r="X385" s="986"/>
      <c r="Y385" s="986"/>
      <c r="Z385" s="986"/>
    </row>
    <row r="386" spans="1:26" ht="13.5" customHeight="1">
      <c r="A386" s="986"/>
      <c r="B386" s="985"/>
      <c r="C386" s="985"/>
      <c r="D386" s="986"/>
      <c r="E386" s="986"/>
      <c r="F386" s="986"/>
      <c r="G386" s="985"/>
      <c r="H386" s="985"/>
      <c r="I386" s="985"/>
      <c r="J386" s="1011"/>
      <c r="K386" s="985"/>
      <c r="L386" s="1012"/>
      <c r="M386" s="986"/>
      <c r="N386" s="986"/>
      <c r="O386" s="986"/>
      <c r="P386" s="986"/>
      <c r="Q386" s="986"/>
      <c r="R386" s="986"/>
      <c r="S386" s="986"/>
      <c r="T386" s="986"/>
      <c r="U386" s="986"/>
      <c r="V386" s="986"/>
      <c r="W386" s="986"/>
      <c r="X386" s="986"/>
      <c r="Y386" s="986"/>
      <c r="Z386" s="986"/>
    </row>
    <row r="387" spans="1:26" ht="13.5" customHeight="1">
      <c r="A387" s="986"/>
      <c r="B387" s="985"/>
      <c r="C387" s="985"/>
      <c r="D387" s="986"/>
      <c r="E387" s="986"/>
      <c r="F387" s="986"/>
      <c r="G387" s="985"/>
      <c r="H387" s="985"/>
      <c r="I387" s="985"/>
      <c r="J387" s="1011"/>
      <c r="K387" s="985"/>
      <c r="L387" s="1012"/>
      <c r="M387" s="986"/>
      <c r="N387" s="986"/>
      <c r="O387" s="986"/>
      <c r="P387" s="986"/>
      <c r="Q387" s="986"/>
      <c r="R387" s="986"/>
      <c r="S387" s="986"/>
      <c r="T387" s="986"/>
      <c r="U387" s="986"/>
      <c r="V387" s="986"/>
      <c r="W387" s="986"/>
      <c r="X387" s="986"/>
      <c r="Y387" s="986"/>
      <c r="Z387" s="986"/>
    </row>
    <row r="388" spans="1:26" ht="13.5" customHeight="1">
      <c r="A388" s="986"/>
      <c r="B388" s="985"/>
      <c r="C388" s="985"/>
      <c r="D388" s="986"/>
      <c r="E388" s="986"/>
      <c r="F388" s="986"/>
      <c r="G388" s="985"/>
      <c r="H388" s="985"/>
      <c r="I388" s="985"/>
      <c r="J388" s="1011"/>
      <c r="K388" s="985"/>
      <c r="L388" s="1012"/>
      <c r="M388" s="986"/>
      <c r="N388" s="986"/>
      <c r="O388" s="986"/>
      <c r="P388" s="986"/>
      <c r="Q388" s="986"/>
      <c r="R388" s="986"/>
      <c r="S388" s="986"/>
      <c r="T388" s="986"/>
      <c r="U388" s="986"/>
      <c r="V388" s="986"/>
      <c r="W388" s="986"/>
      <c r="X388" s="986"/>
      <c r="Y388" s="986"/>
      <c r="Z388" s="986"/>
    </row>
    <row r="389" spans="1:26" ht="13.5" customHeight="1">
      <c r="A389" s="986"/>
      <c r="B389" s="985"/>
      <c r="C389" s="985"/>
      <c r="D389" s="986"/>
      <c r="E389" s="986"/>
      <c r="F389" s="986"/>
      <c r="G389" s="985"/>
      <c r="H389" s="985"/>
      <c r="I389" s="985"/>
      <c r="J389" s="1011"/>
      <c r="K389" s="985"/>
      <c r="L389" s="1012"/>
      <c r="M389" s="986"/>
      <c r="N389" s="986"/>
      <c r="O389" s="986"/>
      <c r="P389" s="986"/>
      <c r="Q389" s="986"/>
      <c r="R389" s="986"/>
      <c r="S389" s="986"/>
      <c r="T389" s="986"/>
      <c r="U389" s="986"/>
      <c r="V389" s="986"/>
      <c r="W389" s="986"/>
      <c r="X389" s="986"/>
      <c r="Y389" s="986"/>
      <c r="Z389" s="986"/>
    </row>
    <row r="390" spans="1:26" ht="13.5" customHeight="1">
      <c r="A390" s="986"/>
      <c r="B390" s="985"/>
      <c r="C390" s="985"/>
      <c r="D390" s="986"/>
      <c r="E390" s="986"/>
      <c r="F390" s="986"/>
      <c r="G390" s="985"/>
      <c r="H390" s="985"/>
      <c r="I390" s="985"/>
      <c r="J390" s="1011"/>
      <c r="K390" s="985"/>
      <c r="L390" s="1012"/>
      <c r="M390" s="986"/>
      <c r="N390" s="986"/>
      <c r="O390" s="986"/>
      <c r="P390" s="986"/>
      <c r="Q390" s="986"/>
      <c r="R390" s="986"/>
      <c r="S390" s="986"/>
      <c r="T390" s="986"/>
      <c r="U390" s="986"/>
      <c r="V390" s="986"/>
      <c r="W390" s="986"/>
      <c r="X390" s="986"/>
      <c r="Y390" s="986"/>
      <c r="Z390" s="986"/>
    </row>
    <row r="391" spans="1:26" ht="13.5" customHeight="1">
      <c r="A391" s="986"/>
      <c r="B391" s="985"/>
      <c r="C391" s="985"/>
      <c r="D391" s="986"/>
      <c r="E391" s="986"/>
      <c r="F391" s="986"/>
      <c r="G391" s="985"/>
      <c r="H391" s="985"/>
      <c r="I391" s="985"/>
      <c r="J391" s="1011"/>
      <c r="K391" s="985"/>
      <c r="L391" s="1012"/>
      <c r="M391" s="986"/>
      <c r="N391" s="986"/>
      <c r="O391" s="986"/>
      <c r="P391" s="986"/>
      <c r="Q391" s="986"/>
      <c r="R391" s="986"/>
      <c r="S391" s="986"/>
      <c r="T391" s="986"/>
      <c r="U391" s="986"/>
      <c r="V391" s="986"/>
      <c r="W391" s="986"/>
      <c r="X391" s="986"/>
      <c r="Y391" s="986"/>
      <c r="Z391" s="986"/>
    </row>
    <row r="392" spans="1:26" ht="13.5" customHeight="1">
      <c r="A392" s="986"/>
      <c r="B392" s="985"/>
      <c r="C392" s="985"/>
      <c r="D392" s="986"/>
      <c r="E392" s="986"/>
      <c r="F392" s="986"/>
      <c r="G392" s="985"/>
      <c r="H392" s="985"/>
      <c r="I392" s="985"/>
      <c r="J392" s="1011"/>
      <c r="K392" s="985"/>
      <c r="L392" s="1012"/>
      <c r="M392" s="986"/>
      <c r="N392" s="986"/>
      <c r="O392" s="986"/>
      <c r="P392" s="986"/>
      <c r="Q392" s="986"/>
      <c r="R392" s="986"/>
      <c r="S392" s="986"/>
      <c r="T392" s="986"/>
      <c r="U392" s="986"/>
      <c r="V392" s="986"/>
      <c r="W392" s="986"/>
      <c r="X392" s="986"/>
      <c r="Y392" s="986"/>
      <c r="Z392" s="986"/>
    </row>
    <row r="393" spans="1:26" ht="13.5" customHeight="1">
      <c r="A393" s="986"/>
      <c r="B393" s="985"/>
      <c r="C393" s="985"/>
      <c r="D393" s="986"/>
      <c r="E393" s="986"/>
      <c r="F393" s="986"/>
      <c r="G393" s="985"/>
      <c r="H393" s="985"/>
      <c r="I393" s="985"/>
      <c r="J393" s="1011"/>
      <c r="K393" s="985"/>
      <c r="L393" s="1012"/>
      <c r="M393" s="986"/>
      <c r="N393" s="986"/>
      <c r="O393" s="986"/>
      <c r="P393" s="986"/>
      <c r="Q393" s="986"/>
      <c r="R393" s="986"/>
      <c r="S393" s="986"/>
      <c r="T393" s="986"/>
      <c r="U393" s="986"/>
      <c r="V393" s="986"/>
      <c r="W393" s="986"/>
      <c r="X393" s="986"/>
      <c r="Y393" s="986"/>
      <c r="Z393" s="986"/>
    </row>
    <row r="394" spans="1:26" ht="13.5" customHeight="1">
      <c r="A394" s="986"/>
      <c r="B394" s="985"/>
      <c r="C394" s="985"/>
      <c r="D394" s="986"/>
      <c r="E394" s="986"/>
      <c r="F394" s="986"/>
      <c r="G394" s="985"/>
      <c r="H394" s="985"/>
      <c r="I394" s="985"/>
      <c r="J394" s="1011"/>
      <c r="K394" s="985"/>
      <c r="L394" s="1012"/>
      <c r="M394" s="986"/>
      <c r="N394" s="986"/>
      <c r="O394" s="986"/>
      <c r="P394" s="986"/>
      <c r="Q394" s="986"/>
      <c r="R394" s="986"/>
      <c r="S394" s="986"/>
      <c r="T394" s="986"/>
      <c r="U394" s="986"/>
      <c r="V394" s="986"/>
      <c r="W394" s="986"/>
      <c r="X394" s="986"/>
      <c r="Y394" s="986"/>
      <c r="Z394" s="986"/>
    </row>
    <row r="395" spans="1:26" ht="13.5" customHeight="1">
      <c r="A395" s="986"/>
      <c r="B395" s="985"/>
      <c r="C395" s="985"/>
      <c r="D395" s="986"/>
      <c r="E395" s="986"/>
      <c r="F395" s="986"/>
      <c r="G395" s="985"/>
      <c r="H395" s="985"/>
      <c r="I395" s="985"/>
      <c r="J395" s="1011"/>
      <c r="K395" s="985"/>
      <c r="L395" s="1012"/>
      <c r="M395" s="986"/>
      <c r="N395" s="986"/>
      <c r="O395" s="986"/>
      <c r="P395" s="986"/>
      <c r="Q395" s="986"/>
      <c r="R395" s="986"/>
      <c r="S395" s="986"/>
      <c r="T395" s="986"/>
      <c r="U395" s="986"/>
      <c r="V395" s="986"/>
      <c r="W395" s="986"/>
      <c r="X395" s="986"/>
      <c r="Y395" s="986"/>
      <c r="Z395" s="986"/>
    </row>
    <row r="396" spans="1:26" ht="13.5" customHeight="1">
      <c r="A396" s="986"/>
      <c r="B396" s="985"/>
      <c r="C396" s="985"/>
      <c r="D396" s="986"/>
      <c r="E396" s="986"/>
      <c r="F396" s="986"/>
      <c r="G396" s="985"/>
      <c r="H396" s="985"/>
      <c r="I396" s="985"/>
      <c r="J396" s="1011"/>
      <c r="K396" s="985"/>
      <c r="L396" s="1012"/>
      <c r="M396" s="986"/>
      <c r="N396" s="986"/>
      <c r="O396" s="986"/>
      <c r="P396" s="986"/>
      <c r="Q396" s="986"/>
      <c r="R396" s="986"/>
      <c r="S396" s="986"/>
      <c r="T396" s="986"/>
      <c r="U396" s="986"/>
      <c r="V396" s="986"/>
      <c r="W396" s="986"/>
      <c r="X396" s="986"/>
      <c r="Y396" s="986"/>
      <c r="Z396" s="986"/>
    </row>
    <row r="397" spans="1:26" ht="13.5" customHeight="1">
      <c r="A397" s="986"/>
      <c r="B397" s="985"/>
      <c r="C397" s="985"/>
      <c r="D397" s="986"/>
      <c r="E397" s="986"/>
      <c r="F397" s="986"/>
      <c r="G397" s="985"/>
      <c r="H397" s="985"/>
      <c r="I397" s="985"/>
      <c r="J397" s="1011"/>
      <c r="K397" s="985"/>
      <c r="L397" s="1012"/>
      <c r="M397" s="986"/>
      <c r="N397" s="986"/>
      <c r="O397" s="986"/>
      <c r="P397" s="986"/>
      <c r="Q397" s="986"/>
      <c r="R397" s="986"/>
      <c r="S397" s="986"/>
      <c r="T397" s="986"/>
      <c r="U397" s="986"/>
      <c r="V397" s="986"/>
      <c r="W397" s="986"/>
      <c r="X397" s="986"/>
      <c r="Y397" s="986"/>
      <c r="Z397" s="986"/>
    </row>
    <row r="398" spans="1:26" ht="13.5" customHeight="1">
      <c r="A398" s="986"/>
      <c r="B398" s="985"/>
      <c r="C398" s="985"/>
      <c r="D398" s="986"/>
      <c r="E398" s="986"/>
      <c r="F398" s="986"/>
      <c r="G398" s="985"/>
      <c r="H398" s="985"/>
      <c r="I398" s="985"/>
      <c r="J398" s="1011"/>
      <c r="K398" s="985"/>
      <c r="L398" s="1012"/>
      <c r="M398" s="986"/>
      <c r="N398" s="986"/>
      <c r="O398" s="986"/>
      <c r="P398" s="986"/>
      <c r="Q398" s="986"/>
      <c r="R398" s="986"/>
      <c r="S398" s="986"/>
      <c r="T398" s="986"/>
      <c r="U398" s="986"/>
      <c r="V398" s="986"/>
      <c r="W398" s="986"/>
      <c r="X398" s="986"/>
      <c r="Y398" s="986"/>
      <c r="Z398" s="986"/>
    </row>
    <row r="399" spans="1:26" ht="13.5" customHeight="1">
      <c r="A399" s="986"/>
      <c r="B399" s="985"/>
      <c r="C399" s="985"/>
      <c r="D399" s="986"/>
      <c r="E399" s="986"/>
      <c r="F399" s="986"/>
      <c r="G399" s="985"/>
      <c r="H399" s="985"/>
      <c r="I399" s="985"/>
      <c r="J399" s="1011"/>
      <c r="K399" s="985"/>
      <c r="L399" s="1012"/>
      <c r="M399" s="986"/>
      <c r="N399" s="986"/>
      <c r="O399" s="986"/>
      <c r="P399" s="986"/>
      <c r="Q399" s="986"/>
      <c r="R399" s="986"/>
      <c r="S399" s="986"/>
      <c r="T399" s="986"/>
      <c r="U399" s="986"/>
      <c r="V399" s="986"/>
      <c r="W399" s="986"/>
      <c r="X399" s="986"/>
      <c r="Y399" s="986"/>
      <c r="Z399" s="986"/>
    </row>
    <row r="400" spans="1:26" ht="13.5" customHeight="1">
      <c r="A400" s="986"/>
      <c r="B400" s="985"/>
      <c r="C400" s="985"/>
      <c r="D400" s="986"/>
      <c r="E400" s="986"/>
      <c r="F400" s="986"/>
      <c r="G400" s="985"/>
      <c r="H400" s="985"/>
      <c r="I400" s="985"/>
      <c r="J400" s="1011"/>
      <c r="K400" s="985"/>
      <c r="L400" s="1012"/>
      <c r="M400" s="986"/>
      <c r="N400" s="986"/>
      <c r="O400" s="986"/>
      <c r="P400" s="986"/>
      <c r="Q400" s="986"/>
      <c r="R400" s="986"/>
      <c r="S400" s="986"/>
      <c r="T400" s="986"/>
      <c r="U400" s="986"/>
      <c r="V400" s="986"/>
      <c r="W400" s="986"/>
      <c r="X400" s="986"/>
      <c r="Y400" s="986"/>
      <c r="Z400" s="986"/>
    </row>
    <row r="401" spans="1:26" ht="13.5" customHeight="1">
      <c r="A401" s="986"/>
      <c r="B401" s="985"/>
      <c r="C401" s="985"/>
      <c r="D401" s="986"/>
      <c r="E401" s="986"/>
      <c r="F401" s="986"/>
      <c r="G401" s="985"/>
      <c r="H401" s="985"/>
      <c r="I401" s="985"/>
      <c r="J401" s="1011"/>
      <c r="K401" s="985"/>
      <c r="L401" s="1012"/>
      <c r="M401" s="986"/>
      <c r="N401" s="986"/>
      <c r="O401" s="986"/>
      <c r="P401" s="986"/>
      <c r="Q401" s="986"/>
      <c r="R401" s="986"/>
      <c r="S401" s="986"/>
      <c r="T401" s="986"/>
      <c r="U401" s="986"/>
      <c r="V401" s="986"/>
      <c r="W401" s="986"/>
      <c r="X401" s="986"/>
      <c r="Y401" s="986"/>
      <c r="Z401" s="986"/>
    </row>
    <row r="402" spans="1:26" ht="13.5" customHeight="1">
      <c r="A402" s="986"/>
      <c r="B402" s="985"/>
      <c r="C402" s="985"/>
      <c r="D402" s="986"/>
      <c r="E402" s="986"/>
      <c r="F402" s="986"/>
      <c r="G402" s="985"/>
      <c r="H402" s="985"/>
      <c r="I402" s="985"/>
      <c r="J402" s="1011"/>
      <c r="K402" s="985"/>
      <c r="L402" s="1012"/>
      <c r="M402" s="986"/>
      <c r="N402" s="986"/>
      <c r="O402" s="986"/>
      <c r="P402" s="986"/>
      <c r="Q402" s="986"/>
      <c r="R402" s="986"/>
      <c r="S402" s="986"/>
      <c r="T402" s="986"/>
      <c r="U402" s="986"/>
      <c r="V402" s="986"/>
      <c r="W402" s="986"/>
      <c r="X402" s="986"/>
      <c r="Y402" s="986"/>
      <c r="Z402" s="986"/>
    </row>
    <row r="403" spans="1:26" ht="13.5" customHeight="1">
      <c r="A403" s="986"/>
      <c r="B403" s="985"/>
      <c r="C403" s="985"/>
      <c r="D403" s="986"/>
      <c r="E403" s="986"/>
      <c r="F403" s="986"/>
      <c r="G403" s="985"/>
      <c r="H403" s="985"/>
      <c r="I403" s="985"/>
      <c r="J403" s="1011"/>
      <c r="K403" s="985"/>
      <c r="L403" s="1012"/>
      <c r="M403" s="986"/>
      <c r="N403" s="986"/>
      <c r="O403" s="986"/>
      <c r="P403" s="986"/>
      <c r="Q403" s="986"/>
      <c r="R403" s="986"/>
      <c r="S403" s="986"/>
      <c r="T403" s="986"/>
      <c r="U403" s="986"/>
      <c r="V403" s="986"/>
      <c r="W403" s="986"/>
      <c r="X403" s="986"/>
      <c r="Y403" s="986"/>
      <c r="Z403" s="986"/>
    </row>
    <row r="404" spans="1:26" ht="13.5" customHeight="1">
      <c r="A404" s="986"/>
      <c r="B404" s="985"/>
      <c r="C404" s="985"/>
      <c r="D404" s="986"/>
      <c r="E404" s="986"/>
      <c r="F404" s="986"/>
      <c r="G404" s="985"/>
      <c r="H404" s="985"/>
      <c r="I404" s="985"/>
      <c r="J404" s="1011"/>
      <c r="K404" s="985"/>
      <c r="L404" s="1012"/>
      <c r="M404" s="986"/>
      <c r="N404" s="986"/>
      <c r="O404" s="986"/>
      <c r="P404" s="986"/>
      <c r="Q404" s="986"/>
      <c r="R404" s="986"/>
      <c r="S404" s="986"/>
      <c r="T404" s="986"/>
      <c r="U404" s="986"/>
      <c r="V404" s="986"/>
      <c r="W404" s="986"/>
      <c r="X404" s="986"/>
      <c r="Y404" s="986"/>
      <c r="Z404" s="986"/>
    </row>
    <row r="405" spans="1:26" ht="13.5" customHeight="1">
      <c r="A405" s="986"/>
      <c r="B405" s="985"/>
      <c r="C405" s="985"/>
      <c r="D405" s="986"/>
      <c r="E405" s="986"/>
      <c r="F405" s="986"/>
      <c r="G405" s="985"/>
      <c r="H405" s="985"/>
      <c r="I405" s="985"/>
      <c r="J405" s="1011"/>
      <c r="K405" s="985"/>
      <c r="L405" s="1012"/>
      <c r="M405" s="986"/>
      <c r="N405" s="986"/>
      <c r="O405" s="986"/>
      <c r="P405" s="986"/>
      <c r="Q405" s="986"/>
      <c r="R405" s="986"/>
      <c r="S405" s="986"/>
      <c r="T405" s="986"/>
      <c r="U405" s="986"/>
      <c r="V405" s="986"/>
      <c r="W405" s="986"/>
      <c r="X405" s="986"/>
      <c r="Y405" s="986"/>
      <c r="Z405" s="986"/>
    </row>
    <row r="406" spans="1:26" ht="13.5" customHeight="1">
      <c r="A406" s="986"/>
      <c r="B406" s="985"/>
      <c r="C406" s="985"/>
      <c r="D406" s="986"/>
      <c r="E406" s="986"/>
      <c r="F406" s="986"/>
      <c r="G406" s="985"/>
      <c r="H406" s="985"/>
      <c r="I406" s="985"/>
      <c r="J406" s="1011"/>
      <c r="K406" s="985"/>
      <c r="L406" s="1012"/>
      <c r="M406" s="986"/>
      <c r="N406" s="986"/>
      <c r="O406" s="986"/>
      <c r="P406" s="986"/>
      <c r="Q406" s="986"/>
      <c r="R406" s="986"/>
      <c r="S406" s="986"/>
      <c r="T406" s="986"/>
      <c r="U406" s="986"/>
      <c r="V406" s="986"/>
      <c r="W406" s="986"/>
      <c r="X406" s="986"/>
      <c r="Y406" s="986"/>
      <c r="Z406" s="986"/>
    </row>
    <row r="407" spans="1:26" ht="13.5" customHeight="1">
      <c r="A407" s="986"/>
      <c r="B407" s="985"/>
      <c r="C407" s="985"/>
      <c r="D407" s="986"/>
      <c r="E407" s="986"/>
      <c r="F407" s="986"/>
      <c r="G407" s="985"/>
      <c r="H407" s="985"/>
      <c r="I407" s="985"/>
      <c r="J407" s="1011"/>
      <c r="K407" s="985"/>
      <c r="L407" s="1012"/>
      <c r="M407" s="986"/>
      <c r="N407" s="986"/>
      <c r="O407" s="986"/>
      <c r="P407" s="986"/>
      <c r="Q407" s="986"/>
      <c r="R407" s="986"/>
      <c r="S407" s="986"/>
      <c r="T407" s="986"/>
      <c r="U407" s="986"/>
      <c r="V407" s="986"/>
      <c r="W407" s="986"/>
      <c r="X407" s="986"/>
      <c r="Y407" s="986"/>
      <c r="Z407" s="986"/>
    </row>
    <row r="408" spans="1:26" ht="13.5" customHeight="1">
      <c r="A408" s="986"/>
      <c r="B408" s="985"/>
      <c r="C408" s="985"/>
      <c r="D408" s="986"/>
      <c r="E408" s="986"/>
      <c r="F408" s="986"/>
      <c r="G408" s="985"/>
      <c r="H408" s="985"/>
      <c r="I408" s="985"/>
      <c r="J408" s="1011"/>
      <c r="K408" s="985"/>
      <c r="L408" s="1012"/>
      <c r="M408" s="986"/>
      <c r="N408" s="986"/>
      <c r="O408" s="986"/>
      <c r="P408" s="986"/>
      <c r="Q408" s="986"/>
      <c r="R408" s="986"/>
      <c r="S408" s="986"/>
      <c r="T408" s="986"/>
      <c r="U408" s="986"/>
      <c r="V408" s="986"/>
      <c r="W408" s="986"/>
      <c r="X408" s="986"/>
      <c r="Y408" s="986"/>
      <c r="Z408" s="986"/>
    </row>
    <row r="409" spans="1:26" ht="13.5" customHeight="1">
      <c r="A409" s="986"/>
      <c r="B409" s="985"/>
      <c r="C409" s="985"/>
      <c r="D409" s="986"/>
      <c r="E409" s="986"/>
      <c r="F409" s="986"/>
      <c r="G409" s="985"/>
      <c r="H409" s="985"/>
      <c r="I409" s="985"/>
      <c r="J409" s="1011"/>
      <c r="K409" s="985"/>
      <c r="L409" s="1012"/>
      <c r="M409" s="986"/>
      <c r="N409" s="986"/>
      <c r="O409" s="986"/>
      <c r="P409" s="986"/>
      <c r="Q409" s="986"/>
      <c r="R409" s="986"/>
      <c r="S409" s="986"/>
      <c r="T409" s="986"/>
      <c r="U409" s="986"/>
      <c r="V409" s="986"/>
      <c r="W409" s="986"/>
      <c r="X409" s="986"/>
      <c r="Y409" s="986"/>
      <c r="Z409" s="986"/>
    </row>
    <row r="410" spans="1:26" ht="13.5" customHeight="1">
      <c r="A410" s="986"/>
      <c r="B410" s="985"/>
      <c r="C410" s="985"/>
      <c r="D410" s="986"/>
      <c r="E410" s="986"/>
      <c r="F410" s="986"/>
      <c r="G410" s="985"/>
      <c r="H410" s="985"/>
      <c r="I410" s="985"/>
      <c r="J410" s="1011"/>
      <c r="K410" s="985"/>
      <c r="L410" s="1012"/>
      <c r="M410" s="986"/>
      <c r="N410" s="986"/>
      <c r="O410" s="986"/>
      <c r="P410" s="986"/>
      <c r="Q410" s="986"/>
      <c r="R410" s="986"/>
      <c r="S410" s="986"/>
      <c r="T410" s="986"/>
      <c r="U410" s="986"/>
      <c r="V410" s="986"/>
      <c r="W410" s="986"/>
      <c r="X410" s="986"/>
      <c r="Y410" s="986"/>
      <c r="Z410" s="986"/>
    </row>
    <row r="411" spans="1:26" ht="13.5" customHeight="1">
      <c r="A411" s="986"/>
      <c r="B411" s="985"/>
      <c r="C411" s="985"/>
      <c r="D411" s="986"/>
      <c r="E411" s="986"/>
      <c r="F411" s="986"/>
      <c r="G411" s="985"/>
      <c r="H411" s="985"/>
      <c r="I411" s="985"/>
      <c r="J411" s="1011"/>
      <c r="K411" s="985"/>
      <c r="L411" s="1012"/>
      <c r="M411" s="986"/>
      <c r="N411" s="986"/>
      <c r="O411" s="986"/>
      <c r="P411" s="986"/>
      <c r="Q411" s="986"/>
      <c r="R411" s="986"/>
      <c r="S411" s="986"/>
      <c r="T411" s="986"/>
      <c r="U411" s="986"/>
      <c r="V411" s="986"/>
      <c r="W411" s="986"/>
      <c r="X411" s="986"/>
      <c r="Y411" s="986"/>
      <c r="Z411" s="986"/>
    </row>
    <row r="412" spans="1:26" ht="13.5" customHeight="1">
      <c r="A412" s="986"/>
      <c r="B412" s="985"/>
      <c r="C412" s="985"/>
      <c r="D412" s="986"/>
      <c r="E412" s="986"/>
      <c r="F412" s="986"/>
      <c r="G412" s="985"/>
      <c r="H412" s="985"/>
      <c r="I412" s="985"/>
      <c r="J412" s="1011"/>
      <c r="K412" s="985"/>
      <c r="L412" s="1012"/>
      <c r="M412" s="986"/>
      <c r="N412" s="986"/>
      <c r="O412" s="986"/>
      <c r="P412" s="986"/>
      <c r="Q412" s="986"/>
      <c r="R412" s="986"/>
      <c r="S412" s="986"/>
      <c r="T412" s="986"/>
      <c r="U412" s="986"/>
      <c r="V412" s="986"/>
      <c r="W412" s="986"/>
      <c r="X412" s="986"/>
      <c r="Y412" s="986"/>
      <c r="Z412" s="986"/>
    </row>
    <row r="413" spans="1:26" ht="13.5" customHeight="1">
      <c r="A413" s="986"/>
      <c r="B413" s="985"/>
      <c r="C413" s="985"/>
      <c r="D413" s="986"/>
      <c r="E413" s="986"/>
      <c r="F413" s="986"/>
      <c r="G413" s="985"/>
      <c r="H413" s="985"/>
      <c r="I413" s="985"/>
      <c r="J413" s="1011"/>
      <c r="K413" s="985"/>
      <c r="L413" s="1012"/>
      <c r="M413" s="986"/>
      <c r="N413" s="986"/>
      <c r="O413" s="986"/>
      <c r="P413" s="986"/>
      <c r="Q413" s="986"/>
      <c r="R413" s="986"/>
      <c r="S413" s="986"/>
      <c r="T413" s="986"/>
      <c r="U413" s="986"/>
      <c r="V413" s="986"/>
      <c r="W413" s="986"/>
      <c r="X413" s="986"/>
      <c r="Y413" s="986"/>
      <c r="Z413" s="986"/>
    </row>
    <row r="414" spans="1:26" ht="13.5" customHeight="1">
      <c r="A414" s="986"/>
      <c r="B414" s="985"/>
      <c r="C414" s="985"/>
      <c r="D414" s="986"/>
      <c r="E414" s="986"/>
      <c r="F414" s="986"/>
      <c r="G414" s="985"/>
      <c r="H414" s="985"/>
      <c r="I414" s="985"/>
      <c r="J414" s="1011"/>
      <c r="K414" s="985"/>
      <c r="L414" s="1012"/>
      <c r="M414" s="986"/>
      <c r="N414" s="986"/>
      <c r="O414" s="986"/>
      <c r="P414" s="986"/>
      <c r="Q414" s="986"/>
      <c r="R414" s="986"/>
      <c r="S414" s="986"/>
      <c r="T414" s="986"/>
      <c r="U414" s="986"/>
      <c r="V414" s="986"/>
      <c r="W414" s="986"/>
      <c r="X414" s="986"/>
      <c r="Y414" s="986"/>
      <c r="Z414" s="986"/>
    </row>
    <row r="415" spans="1:26" ht="13.5" customHeight="1">
      <c r="A415" s="986"/>
      <c r="B415" s="985"/>
      <c r="C415" s="985"/>
      <c r="D415" s="986"/>
      <c r="E415" s="986"/>
      <c r="F415" s="986"/>
      <c r="G415" s="985"/>
      <c r="H415" s="985"/>
      <c r="I415" s="985"/>
      <c r="J415" s="1011"/>
      <c r="K415" s="985"/>
      <c r="L415" s="1012"/>
      <c r="M415" s="986"/>
      <c r="N415" s="986"/>
      <c r="O415" s="986"/>
      <c r="P415" s="986"/>
      <c r="Q415" s="986"/>
      <c r="R415" s="986"/>
      <c r="S415" s="986"/>
      <c r="T415" s="986"/>
      <c r="U415" s="986"/>
      <c r="V415" s="986"/>
      <c r="W415" s="986"/>
      <c r="X415" s="986"/>
      <c r="Y415" s="986"/>
      <c r="Z415" s="986"/>
    </row>
    <row r="416" spans="1:26" ht="13.5" customHeight="1">
      <c r="A416" s="986"/>
      <c r="B416" s="985"/>
      <c r="C416" s="985"/>
      <c r="D416" s="986"/>
      <c r="E416" s="986"/>
      <c r="F416" s="986"/>
      <c r="G416" s="985"/>
      <c r="H416" s="985"/>
      <c r="I416" s="985"/>
      <c r="J416" s="1011"/>
      <c r="K416" s="985"/>
      <c r="L416" s="1012"/>
      <c r="M416" s="986"/>
      <c r="N416" s="986"/>
      <c r="O416" s="986"/>
      <c r="P416" s="986"/>
      <c r="Q416" s="986"/>
      <c r="R416" s="986"/>
      <c r="S416" s="986"/>
      <c r="T416" s="986"/>
      <c r="U416" s="986"/>
      <c r="V416" s="986"/>
      <c r="W416" s="986"/>
      <c r="X416" s="986"/>
      <c r="Y416" s="986"/>
      <c r="Z416" s="986"/>
    </row>
    <row r="417" spans="1:26" ht="13.5" customHeight="1">
      <c r="A417" s="986"/>
      <c r="B417" s="985"/>
      <c r="C417" s="985"/>
      <c r="D417" s="986"/>
      <c r="E417" s="986"/>
      <c r="F417" s="986"/>
      <c r="G417" s="985"/>
      <c r="H417" s="985"/>
      <c r="I417" s="985"/>
      <c r="J417" s="1011"/>
      <c r="K417" s="985"/>
      <c r="L417" s="1012"/>
      <c r="M417" s="986"/>
      <c r="N417" s="986"/>
      <c r="O417" s="986"/>
      <c r="P417" s="986"/>
      <c r="Q417" s="986"/>
      <c r="R417" s="986"/>
      <c r="S417" s="986"/>
      <c r="T417" s="986"/>
      <c r="U417" s="986"/>
      <c r="V417" s="986"/>
      <c r="W417" s="986"/>
      <c r="X417" s="986"/>
      <c r="Y417" s="986"/>
      <c r="Z417" s="986"/>
    </row>
    <row r="418" spans="1:26" ht="13.5" customHeight="1">
      <c r="A418" s="986"/>
      <c r="B418" s="985"/>
      <c r="C418" s="985"/>
      <c r="D418" s="986"/>
      <c r="E418" s="986"/>
      <c r="F418" s="986"/>
      <c r="G418" s="985"/>
      <c r="H418" s="985"/>
      <c r="I418" s="985"/>
      <c r="J418" s="1011"/>
      <c r="K418" s="985"/>
      <c r="L418" s="1012"/>
      <c r="M418" s="986"/>
      <c r="N418" s="986"/>
      <c r="O418" s="986"/>
      <c r="P418" s="986"/>
      <c r="Q418" s="986"/>
      <c r="R418" s="986"/>
      <c r="S418" s="986"/>
      <c r="T418" s="986"/>
      <c r="U418" s="986"/>
      <c r="V418" s="986"/>
      <c r="W418" s="986"/>
      <c r="X418" s="986"/>
      <c r="Y418" s="986"/>
      <c r="Z418" s="986"/>
    </row>
    <row r="419" spans="1:26" ht="13.5" customHeight="1">
      <c r="A419" s="986"/>
      <c r="B419" s="985"/>
      <c r="C419" s="985"/>
      <c r="D419" s="986"/>
      <c r="E419" s="986"/>
      <c r="F419" s="986"/>
      <c r="G419" s="985"/>
      <c r="H419" s="985"/>
      <c r="I419" s="985"/>
      <c r="J419" s="1011"/>
      <c r="K419" s="985"/>
      <c r="L419" s="1012"/>
      <c r="M419" s="986"/>
      <c r="N419" s="986"/>
      <c r="O419" s="986"/>
      <c r="P419" s="986"/>
      <c r="Q419" s="986"/>
      <c r="R419" s="986"/>
      <c r="S419" s="986"/>
      <c r="T419" s="986"/>
      <c r="U419" s="986"/>
      <c r="V419" s="986"/>
      <c r="W419" s="986"/>
      <c r="X419" s="986"/>
      <c r="Y419" s="986"/>
      <c r="Z419" s="986"/>
    </row>
    <row r="420" spans="1:26" ht="13.5" customHeight="1">
      <c r="A420" s="986"/>
      <c r="B420" s="985"/>
      <c r="C420" s="985"/>
      <c r="D420" s="986"/>
      <c r="E420" s="986"/>
      <c r="F420" s="986"/>
      <c r="G420" s="985"/>
      <c r="H420" s="985"/>
      <c r="I420" s="985"/>
      <c r="J420" s="1011"/>
      <c r="K420" s="985"/>
      <c r="L420" s="1012"/>
      <c r="M420" s="986"/>
      <c r="N420" s="986"/>
      <c r="O420" s="986"/>
      <c r="P420" s="986"/>
      <c r="Q420" s="986"/>
      <c r="R420" s="986"/>
      <c r="S420" s="986"/>
      <c r="T420" s="986"/>
      <c r="U420" s="986"/>
      <c r="V420" s="986"/>
      <c r="W420" s="986"/>
      <c r="X420" s="986"/>
      <c r="Y420" s="986"/>
      <c r="Z420" s="986"/>
    </row>
    <row r="421" spans="1:26" ht="13.5" customHeight="1">
      <c r="A421" s="986"/>
      <c r="B421" s="985"/>
      <c r="C421" s="985"/>
      <c r="D421" s="986"/>
      <c r="E421" s="986"/>
      <c r="F421" s="986"/>
      <c r="G421" s="985"/>
      <c r="H421" s="985"/>
      <c r="I421" s="985"/>
      <c r="J421" s="1011"/>
      <c r="K421" s="985"/>
      <c r="L421" s="1012"/>
      <c r="M421" s="986"/>
      <c r="N421" s="986"/>
      <c r="O421" s="986"/>
      <c r="P421" s="986"/>
      <c r="Q421" s="986"/>
      <c r="R421" s="986"/>
      <c r="S421" s="986"/>
      <c r="T421" s="986"/>
      <c r="U421" s="986"/>
      <c r="V421" s="986"/>
      <c r="W421" s="986"/>
      <c r="X421" s="986"/>
      <c r="Y421" s="986"/>
      <c r="Z421" s="986"/>
    </row>
    <row r="422" spans="1:26" ht="13.5" customHeight="1">
      <c r="A422" s="986"/>
      <c r="B422" s="985"/>
      <c r="C422" s="985"/>
      <c r="D422" s="986"/>
      <c r="E422" s="986"/>
      <c r="F422" s="986"/>
      <c r="G422" s="985"/>
      <c r="H422" s="985"/>
      <c r="I422" s="985"/>
      <c r="J422" s="1011"/>
      <c r="K422" s="985"/>
      <c r="L422" s="1012"/>
      <c r="M422" s="986"/>
      <c r="N422" s="986"/>
      <c r="O422" s="986"/>
      <c r="P422" s="986"/>
      <c r="Q422" s="986"/>
      <c r="R422" s="986"/>
      <c r="S422" s="986"/>
      <c r="T422" s="986"/>
      <c r="U422" s="986"/>
      <c r="V422" s="986"/>
      <c r="W422" s="986"/>
      <c r="X422" s="986"/>
      <c r="Y422" s="986"/>
      <c r="Z422" s="986"/>
    </row>
    <row r="423" spans="1:26" ht="13.5" customHeight="1">
      <c r="A423" s="986"/>
      <c r="B423" s="985"/>
      <c r="C423" s="985"/>
      <c r="D423" s="986"/>
      <c r="E423" s="986"/>
      <c r="F423" s="986"/>
      <c r="G423" s="985"/>
      <c r="H423" s="985"/>
      <c r="I423" s="985"/>
      <c r="J423" s="1011"/>
      <c r="K423" s="985"/>
      <c r="L423" s="1012"/>
      <c r="M423" s="986"/>
      <c r="N423" s="986"/>
      <c r="O423" s="986"/>
      <c r="P423" s="986"/>
      <c r="Q423" s="986"/>
      <c r="R423" s="986"/>
      <c r="S423" s="986"/>
      <c r="T423" s="986"/>
      <c r="U423" s="986"/>
      <c r="V423" s="986"/>
      <c r="W423" s="986"/>
      <c r="X423" s="986"/>
      <c r="Y423" s="986"/>
      <c r="Z423" s="986"/>
    </row>
    <row r="424" spans="1:26" ht="13.5" customHeight="1">
      <c r="A424" s="986"/>
      <c r="B424" s="985"/>
      <c r="C424" s="985"/>
      <c r="D424" s="986"/>
      <c r="E424" s="986"/>
      <c r="F424" s="986"/>
      <c r="G424" s="985"/>
      <c r="H424" s="985"/>
      <c r="I424" s="985"/>
      <c r="J424" s="1011"/>
      <c r="K424" s="985"/>
      <c r="L424" s="1012"/>
      <c r="M424" s="986"/>
      <c r="N424" s="986"/>
      <c r="O424" s="986"/>
      <c r="P424" s="986"/>
      <c r="Q424" s="986"/>
      <c r="R424" s="986"/>
      <c r="S424" s="986"/>
      <c r="T424" s="986"/>
      <c r="U424" s="986"/>
      <c r="V424" s="986"/>
      <c r="W424" s="986"/>
      <c r="X424" s="986"/>
      <c r="Y424" s="986"/>
      <c r="Z424" s="986"/>
    </row>
    <row r="425" spans="1:26" ht="13.5" customHeight="1">
      <c r="A425" s="986"/>
      <c r="B425" s="985"/>
      <c r="C425" s="985"/>
      <c r="D425" s="986"/>
      <c r="E425" s="986"/>
      <c r="F425" s="986"/>
      <c r="G425" s="985"/>
      <c r="H425" s="985"/>
      <c r="I425" s="985"/>
      <c r="J425" s="1011"/>
      <c r="K425" s="985"/>
      <c r="L425" s="1012"/>
      <c r="M425" s="986"/>
      <c r="N425" s="986"/>
      <c r="O425" s="986"/>
      <c r="P425" s="986"/>
      <c r="Q425" s="986"/>
      <c r="R425" s="986"/>
      <c r="S425" s="986"/>
      <c r="T425" s="986"/>
      <c r="U425" s="986"/>
      <c r="V425" s="986"/>
      <c r="W425" s="986"/>
      <c r="X425" s="986"/>
      <c r="Y425" s="986"/>
      <c r="Z425" s="986"/>
    </row>
    <row r="426" spans="1:26" ht="13.5" customHeight="1">
      <c r="A426" s="986"/>
      <c r="B426" s="985"/>
      <c r="C426" s="985"/>
      <c r="D426" s="986"/>
      <c r="E426" s="986"/>
      <c r="F426" s="986"/>
      <c r="G426" s="985"/>
      <c r="H426" s="985"/>
      <c r="I426" s="985"/>
      <c r="J426" s="1011"/>
      <c r="K426" s="985"/>
      <c r="L426" s="1012"/>
      <c r="M426" s="986"/>
      <c r="N426" s="986"/>
      <c r="O426" s="986"/>
      <c r="P426" s="986"/>
      <c r="Q426" s="986"/>
      <c r="R426" s="986"/>
      <c r="S426" s="986"/>
      <c r="T426" s="986"/>
      <c r="U426" s="986"/>
      <c r="V426" s="986"/>
      <c r="W426" s="986"/>
      <c r="X426" s="986"/>
      <c r="Y426" s="986"/>
      <c r="Z426" s="986"/>
    </row>
    <row r="427" spans="1:26" ht="13.5" customHeight="1">
      <c r="A427" s="986"/>
      <c r="B427" s="985"/>
      <c r="C427" s="985"/>
      <c r="D427" s="986"/>
      <c r="E427" s="986"/>
      <c r="F427" s="986"/>
      <c r="G427" s="985"/>
      <c r="H427" s="985"/>
      <c r="I427" s="985"/>
      <c r="J427" s="1011"/>
      <c r="K427" s="985"/>
      <c r="L427" s="1012"/>
      <c r="M427" s="986"/>
      <c r="N427" s="986"/>
      <c r="O427" s="986"/>
      <c r="P427" s="986"/>
      <c r="Q427" s="986"/>
      <c r="R427" s="986"/>
      <c r="S427" s="986"/>
      <c r="T427" s="986"/>
      <c r="U427" s="986"/>
      <c r="V427" s="986"/>
      <c r="W427" s="986"/>
      <c r="X427" s="986"/>
      <c r="Y427" s="986"/>
      <c r="Z427" s="986"/>
    </row>
    <row r="428" spans="1:26" ht="13.5" customHeight="1">
      <c r="A428" s="986"/>
      <c r="B428" s="985"/>
      <c r="C428" s="985"/>
      <c r="D428" s="986"/>
      <c r="E428" s="986"/>
      <c r="F428" s="986"/>
      <c r="G428" s="985"/>
      <c r="H428" s="985"/>
      <c r="I428" s="985"/>
      <c r="J428" s="1011"/>
      <c r="K428" s="985"/>
      <c r="L428" s="1012"/>
      <c r="M428" s="986"/>
      <c r="N428" s="986"/>
      <c r="O428" s="986"/>
      <c r="P428" s="986"/>
      <c r="Q428" s="986"/>
      <c r="R428" s="986"/>
      <c r="S428" s="986"/>
      <c r="T428" s="986"/>
      <c r="U428" s="986"/>
      <c r="V428" s="986"/>
      <c r="W428" s="986"/>
      <c r="X428" s="986"/>
      <c r="Y428" s="986"/>
      <c r="Z428" s="986"/>
    </row>
    <row r="429" spans="1:26" ht="13.5" customHeight="1">
      <c r="A429" s="986"/>
      <c r="B429" s="985"/>
      <c r="C429" s="985"/>
      <c r="D429" s="986"/>
      <c r="E429" s="986"/>
      <c r="F429" s="986"/>
      <c r="G429" s="985"/>
      <c r="H429" s="985"/>
      <c r="I429" s="985"/>
      <c r="J429" s="1011"/>
      <c r="K429" s="985"/>
      <c r="L429" s="1012"/>
      <c r="M429" s="986"/>
      <c r="N429" s="986"/>
      <c r="O429" s="986"/>
      <c r="P429" s="986"/>
      <c r="Q429" s="986"/>
      <c r="R429" s="986"/>
      <c r="S429" s="986"/>
      <c r="T429" s="986"/>
      <c r="U429" s="986"/>
      <c r="V429" s="986"/>
      <c r="W429" s="986"/>
      <c r="X429" s="986"/>
      <c r="Y429" s="986"/>
      <c r="Z429" s="986"/>
    </row>
    <row r="430" spans="1:26" ht="13.5" customHeight="1">
      <c r="A430" s="986"/>
      <c r="B430" s="985"/>
      <c r="C430" s="985"/>
      <c r="D430" s="986"/>
      <c r="E430" s="986"/>
      <c r="F430" s="986"/>
      <c r="G430" s="985"/>
      <c r="H430" s="985"/>
      <c r="I430" s="985"/>
      <c r="J430" s="1011"/>
      <c r="K430" s="985"/>
      <c r="L430" s="1012"/>
      <c r="M430" s="986"/>
      <c r="N430" s="986"/>
      <c r="O430" s="986"/>
      <c r="P430" s="986"/>
      <c r="Q430" s="986"/>
      <c r="R430" s="986"/>
      <c r="S430" s="986"/>
      <c r="T430" s="986"/>
      <c r="U430" s="986"/>
      <c r="V430" s="986"/>
      <c r="W430" s="986"/>
      <c r="X430" s="986"/>
      <c r="Y430" s="986"/>
      <c r="Z430" s="986"/>
    </row>
    <row r="431" spans="1:26" ht="13.5" customHeight="1">
      <c r="A431" s="986"/>
      <c r="B431" s="985"/>
      <c r="C431" s="985"/>
      <c r="D431" s="986"/>
      <c r="E431" s="986"/>
      <c r="F431" s="986"/>
      <c r="G431" s="985"/>
      <c r="H431" s="985"/>
      <c r="I431" s="985"/>
      <c r="J431" s="1011"/>
      <c r="K431" s="985"/>
      <c r="L431" s="1012"/>
      <c r="M431" s="986"/>
      <c r="N431" s="986"/>
      <c r="O431" s="986"/>
      <c r="P431" s="986"/>
      <c r="Q431" s="986"/>
      <c r="R431" s="986"/>
      <c r="S431" s="986"/>
      <c r="T431" s="986"/>
      <c r="U431" s="986"/>
      <c r="V431" s="986"/>
      <c r="W431" s="986"/>
      <c r="X431" s="986"/>
      <c r="Y431" s="986"/>
      <c r="Z431" s="986"/>
    </row>
    <row r="432" spans="1:26" ht="13.5" customHeight="1">
      <c r="A432" s="986"/>
      <c r="B432" s="985"/>
      <c r="C432" s="985"/>
      <c r="D432" s="986"/>
      <c r="E432" s="986"/>
      <c r="F432" s="986"/>
      <c r="G432" s="985"/>
      <c r="H432" s="985"/>
      <c r="I432" s="985"/>
      <c r="J432" s="1011"/>
      <c r="K432" s="985"/>
      <c r="L432" s="1012"/>
      <c r="M432" s="986"/>
      <c r="N432" s="986"/>
      <c r="O432" s="986"/>
      <c r="P432" s="986"/>
      <c r="Q432" s="986"/>
      <c r="R432" s="986"/>
      <c r="S432" s="986"/>
      <c r="T432" s="986"/>
      <c r="U432" s="986"/>
      <c r="V432" s="986"/>
      <c r="W432" s="986"/>
      <c r="X432" s="986"/>
      <c r="Y432" s="986"/>
      <c r="Z432" s="986"/>
    </row>
    <row r="433" spans="1:26" ht="13.5" customHeight="1">
      <c r="A433" s="986"/>
      <c r="B433" s="985"/>
      <c r="C433" s="985"/>
      <c r="D433" s="986"/>
      <c r="E433" s="986"/>
      <c r="F433" s="986"/>
      <c r="G433" s="985"/>
      <c r="H433" s="985"/>
      <c r="I433" s="985"/>
      <c r="J433" s="1011"/>
      <c r="K433" s="985"/>
      <c r="L433" s="1012"/>
      <c r="M433" s="986"/>
      <c r="N433" s="986"/>
      <c r="O433" s="986"/>
      <c r="P433" s="986"/>
      <c r="Q433" s="986"/>
      <c r="R433" s="986"/>
      <c r="S433" s="986"/>
      <c r="T433" s="986"/>
      <c r="U433" s="986"/>
      <c r="V433" s="986"/>
      <c r="W433" s="986"/>
      <c r="X433" s="986"/>
      <c r="Y433" s="986"/>
      <c r="Z433" s="986"/>
    </row>
    <row r="434" spans="1:26" ht="13.5" customHeight="1">
      <c r="A434" s="986"/>
      <c r="B434" s="985"/>
      <c r="C434" s="985"/>
      <c r="D434" s="986"/>
      <c r="E434" s="986"/>
      <c r="F434" s="986"/>
      <c r="G434" s="985"/>
      <c r="H434" s="985"/>
      <c r="I434" s="985"/>
      <c r="J434" s="1011"/>
      <c r="K434" s="985"/>
      <c r="L434" s="1012"/>
      <c r="M434" s="986"/>
      <c r="N434" s="986"/>
      <c r="O434" s="986"/>
      <c r="P434" s="986"/>
      <c r="Q434" s="986"/>
      <c r="R434" s="986"/>
      <c r="S434" s="986"/>
      <c r="T434" s="986"/>
      <c r="U434" s="986"/>
      <c r="V434" s="986"/>
      <c r="W434" s="986"/>
      <c r="X434" s="986"/>
      <c r="Y434" s="986"/>
      <c r="Z434" s="986"/>
    </row>
    <row r="435" spans="1:26" ht="13.5" customHeight="1">
      <c r="A435" s="986"/>
      <c r="B435" s="985"/>
      <c r="C435" s="985"/>
      <c r="D435" s="986"/>
      <c r="E435" s="986"/>
      <c r="F435" s="986"/>
      <c r="G435" s="985"/>
      <c r="H435" s="985"/>
      <c r="I435" s="985"/>
      <c r="J435" s="1011"/>
      <c r="K435" s="985"/>
      <c r="L435" s="1012"/>
      <c r="M435" s="986"/>
      <c r="N435" s="986"/>
      <c r="O435" s="986"/>
      <c r="P435" s="986"/>
      <c r="Q435" s="986"/>
      <c r="R435" s="986"/>
      <c r="S435" s="986"/>
      <c r="T435" s="986"/>
      <c r="U435" s="986"/>
      <c r="V435" s="986"/>
      <c r="W435" s="986"/>
      <c r="X435" s="986"/>
      <c r="Y435" s="986"/>
      <c r="Z435" s="986"/>
    </row>
    <row r="436" spans="1:26" ht="13.5" customHeight="1">
      <c r="A436" s="986"/>
      <c r="B436" s="985"/>
      <c r="C436" s="985"/>
      <c r="D436" s="986"/>
      <c r="E436" s="986"/>
      <c r="F436" s="986"/>
      <c r="G436" s="985"/>
      <c r="H436" s="985"/>
      <c r="I436" s="985"/>
      <c r="J436" s="1011"/>
      <c r="K436" s="985"/>
      <c r="L436" s="1012"/>
      <c r="M436" s="986"/>
      <c r="N436" s="986"/>
      <c r="O436" s="986"/>
      <c r="P436" s="986"/>
      <c r="Q436" s="986"/>
      <c r="R436" s="986"/>
      <c r="S436" s="986"/>
      <c r="T436" s="986"/>
      <c r="U436" s="986"/>
      <c r="V436" s="986"/>
      <c r="W436" s="986"/>
      <c r="X436" s="986"/>
      <c r="Y436" s="986"/>
      <c r="Z436" s="986"/>
    </row>
    <row r="437" spans="1:26" ht="13.5" customHeight="1">
      <c r="A437" s="986"/>
      <c r="B437" s="985"/>
      <c r="C437" s="985"/>
      <c r="D437" s="986"/>
      <c r="E437" s="986"/>
      <c r="F437" s="986"/>
      <c r="G437" s="985"/>
      <c r="H437" s="985"/>
      <c r="I437" s="985"/>
      <c r="J437" s="1011"/>
      <c r="K437" s="985"/>
      <c r="L437" s="1012"/>
      <c r="M437" s="986"/>
      <c r="N437" s="986"/>
      <c r="O437" s="986"/>
      <c r="P437" s="986"/>
      <c r="Q437" s="986"/>
      <c r="R437" s="986"/>
      <c r="S437" s="986"/>
      <c r="T437" s="986"/>
      <c r="U437" s="986"/>
      <c r="V437" s="986"/>
      <c r="W437" s="986"/>
      <c r="X437" s="986"/>
      <c r="Y437" s="986"/>
      <c r="Z437" s="986"/>
    </row>
    <row r="438" spans="1:26" ht="13.5" customHeight="1">
      <c r="A438" s="986"/>
      <c r="B438" s="985"/>
      <c r="C438" s="985"/>
      <c r="D438" s="986"/>
      <c r="E438" s="986"/>
      <c r="F438" s="986"/>
      <c r="G438" s="985"/>
      <c r="H438" s="985"/>
      <c r="I438" s="985"/>
      <c r="J438" s="1011"/>
      <c r="K438" s="985"/>
      <c r="L438" s="1012"/>
      <c r="M438" s="986"/>
      <c r="N438" s="986"/>
      <c r="O438" s="986"/>
      <c r="P438" s="986"/>
      <c r="Q438" s="986"/>
      <c r="R438" s="986"/>
      <c r="S438" s="986"/>
      <c r="T438" s="986"/>
      <c r="U438" s="986"/>
      <c r="V438" s="986"/>
      <c r="W438" s="986"/>
      <c r="X438" s="986"/>
      <c r="Y438" s="986"/>
      <c r="Z438" s="986"/>
    </row>
    <row r="439" spans="1:26" ht="13.5" customHeight="1">
      <c r="A439" s="986"/>
      <c r="B439" s="985"/>
      <c r="C439" s="985"/>
      <c r="D439" s="986"/>
      <c r="E439" s="986"/>
      <c r="F439" s="986"/>
      <c r="G439" s="985"/>
      <c r="H439" s="985"/>
      <c r="I439" s="985"/>
      <c r="J439" s="1011"/>
      <c r="K439" s="985"/>
      <c r="L439" s="1012"/>
      <c r="M439" s="986"/>
      <c r="N439" s="986"/>
      <c r="O439" s="986"/>
      <c r="P439" s="986"/>
      <c r="Q439" s="986"/>
      <c r="R439" s="986"/>
      <c r="S439" s="986"/>
      <c r="T439" s="986"/>
      <c r="U439" s="986"/>
      <c r="V439" s="986"/>
      <c r="W439" s="986"/>
      <c r="X439" s="986"/>
      <c r="Y439" s="986"/>
      <c r="Z439" s="986"/>
    </row>
    <row r="440" spans="1:26" ht="13.5" customHeight="1">
      <c r="A440" s="986"/>
      <c r="B440" s="985"/>
      <c r="C440" s="985"/>
      <c r="D440" s="986"/>
      <c r="E440" s="986"/>
      <c r="F440" s="986"/>
      <c r="G440" s="985"/>
      <c r="H440" s="985"/>
      <c r="I440" s="985"/>
      <c r="J440" s="1011"/>
      <c r="K440" s="985"/>
      <c r="L440" s="1012"/>
      <c r="M440" s="986"/>
      <c r="N440" s="986"/>
      <c r="O440" s="986"/>
      <c r="P440" s="986"/>
      <c r="Q440" s="986"/>
      <c r="R440" s="986"/>
      <c r="S440" s="986"/>
      <c r="T440" s="986"/>
      <c r="U440" s="986"/>
      <c r="V440" s="986"/>
      <c r="W440" s="986"/>
      <c r="X440" s="986"/>
      <c r="Y440" s="986"/>
      <c r="Z440" s="986"/>
    </row>
    <row r="441" spans="1:26" ht="13.5" customHeight="1">
      <c r="A441" s="986"/>
      <c r="B441" s="985"/>
      <c r="C441" s="985"/>
      <c r="D441" s="986"/>
      <c r="E441" s="986"/>
      <c r="F441" s="986"/>
      <c r="G441" s="985"/>
      <c r="H441" s="985"/>
      <c r="I441" s="985"/>
      <c r="J441" s="1011"/>
      <c r="K441" s="985"/>
      <c r="L441" s="1012"/>
      <c r="M441" s="986"/>
      <c r="N441" s="986"/>
      <c r="O441" s="986"/>
      <c r="P441" s="986"/>
      <c r="Q441" s="986"/>
      <c r="R441" s="986"/>
      <c r="S441" s="986"/>
      <c r="T441" s="986"/>
      <c r="U441" s="986"/>
      <c r="V441" s="986"/>
      <c r="W441" s="986"/>
      <c r="X441" s="986"/>
      <c r="Y441" s="986"/>
      <c r="Z441" s="986"/>
    </row>
    <row r="442" spans="1:26" ht="13.5" customHeight="1">
      <c r="A442" s="986"/>
      <c r="B442" s="985"/>
      <c r="C442" s="985"/>
      <c r="D442" s="986"/>
      <c r="E442" s="986"/>
      <c r="F442" s="986"/>
      <c r="G442" s="985"/>
      <c r="H442" s="985"/>
      <c r="I442" s="985"/>
      <c r="J442" s="1011"/>
      <c r="K442" s="985"/>
      <c r="L442" s="1012"/>
      <c r="M442" s="986"/>
      <c r="N442" s="986"/>
      <c r="O442" s="986"/>
      <c r="P442" s="986"/>
      <c r="Q442" s="986"/>
      <c r="R442" s="986"/>
      <c r="S442" s="986"/>
      <c r="T442" s="986"/>
      <c r="U442" s="986"/>
      <c r="V442" s="986"/>
      <c r="W442" s="986"/>
      <c r="X442" s="986"/>
      <c r="Y442" s="986"/>
      <c r="Z442" s="986"/>
    </row>
    <row r="443" spans="1:26" ht="13.5" customHeight="1">
      <c r="A443" s="986"/>
      <c r="B443" s="985"/>
      <c r="C443" s="985"/>
      <c r="D443" s="986"/>
      <c r="E443" s="986"/>
      <c r="F443" s="986"/>
      <c r="G443" s="985"/>
      <c r="H443" s="985"/>
      <c r="I443" s="985"/>
      <c r="J443" s="1011"/>
      <c r="K443" s="985"/>
      <c r="L443" s="1012"/>
      <c r="M443" s="986"/>
      <c r="N443" s="986"/>
      <c r="O443" s="986"/>
      <c r="P443" s="986"/>
      <c r="Q443" s="986"/>
      <c r="R443" s="986"/>
      <c r="S443" s="986"/>
      <c r="T443" s="986"/>
      <c r="U443" s="986"/>
      <c r="V443" s="986"/>
      <c r="W443" s="986"/>
      <c r="X443" s="986"/>
      <c r="Y443" s="986"/>
      <c r="Z443" s="986"/>
    </row>
    <row r="444" spans="1:26" ht="13.5" customHeight="1">
      <c r="A444" s="986"/>
      <c r="B444" s="985"/>
      <c r="C444" s="985"/>
      <c r="D444" s="986"/>
      <c r="E444" s="986"/>
      <c r="F444" s="986"/>
      <c r="G444" s="985"/>
      <c r="H444" s="985"/>
      <c r="I444" s="985"/>
      <c r="J444" s="1011"/>
      <c r="K444" s="985"/>
      <c r="L444" s="1012"/>
      <c r="M444" s="986"/>
      <c r="N444" s="986"/>
      <c r="O444" s="986"/>
      <c r="P444" s="986"/>
      <c r="Q444" s="986"/>
      <c r="R444" s="986"/>
      <c r="S444" s="986"/>
      <c r="T444" s="986"/>
      <c r="U444" s="986"/>
      <c r="V444" s="986"/>
      <c r="W444" s="986"/>
      <c r="X444" s="986"/>
      <c r="Y444" s="986"/>
      <c r="Z444" s="986"/>
    </row>
    <row r="445" spans="1:26" ht="13.5" customHeight="1">
      <c r="A445" s="986"/>
      <c r="B445" s="985"/>
      <c r="C445" s="985"/>
      <c r="D445" s="986"/>
      <c r="E445" s="986"/>
      <c r="F445" s="986"/>
      <c r="G445" s="985"/>
      <c r="H445" s="985"/>
      <c r="I445" s="985"/>
      <c r="J445" s="1011"/>
      <c r="K445" s="985"/>
      <c r="L445" s="1012"/>
      <c r="M445" s="986"/>
      <c r="N445" s="986"/>
      <c r="O445" s="986"/>
      <c r="P445" s="986"/>
      <c r="Q445" s="986"/>
      <c r="R445" s="986"/>
      <c r="S445" s="986"/>
      <c r="T445" s="986"/>
      <c r="U445" s="986"/>
      <c r="V445" s="986"/>
      <c r="W445" s="986"/>
      <c r="X445" s="986"/>
      <c r="Y445" s="986"/>
      <c r="Z445" s="986"/>
    </row>
    <row r="446" spans="1:26" ht="13.5" customHeight="1">
      <c r="A446" s="986"/>
      <c r="B446" s="985"/>
      <c r="C446" s="985"/>
      <c r="D446" s="986"/>
      <c r="E446" s="986"/>
      <c r="F446" s="986"/>
      <c r="G446" s="985"/>
      <c r="H446" s="985"/>
      <c r="I446" s="985"/>
      <c r="J446" s="1011"/>
      <c r="K446" s="985"/>
      <c r="L446" s="1012"/>
      <c r="M446" s="986"/>
      <c r="N446" s="986"/>
      <c r="O446" s="986"/>
      <c r="P446" s="986"/>
      <c r="Q446" s="986"/>
      <c r="R446" s="986"/>
      <c r="S446" s="986"/>
      <c r="T446" s="986"/>
      <c r="U446" s="986"/>
      <c r="V446" s="986"/>
      <c r="W446" s="986"/>
      <c r="X446" s="986"/>
      <c r="Y446" s="986"/>
      <c r="Z446" s="986"/>
    </row>
    <row r="447" spans="1:26" ht="13.5" customHeight="1">
      <c r="A447" s="986"/>
      <c r="B447" s="985"/>
      <c r="C447" s="985"/>
      <c r="D447" s="986"/>
      <c r="E447" s="986"/>
      <c r="F447" s="986"/>
      <c r="G447" s="985"/>
      <c r="H447" s="985"/>
      <c r="I447" s="985"/>
      <c r="J447" s="1011"/>
      <c r="K447" s="985"/>
      <c r="L447" s="1012"/>
      <c r="M447" s="986"/>
      <c r="N447" s="986"/>
      <c r="O447" s="986"/>
      <c r="P447" s="986"/>
      <c r="Q447" s="986"/>
      <c r="R447" s="986"/>
      <c r="S447" s="986"/>
      <c r="T447" s="986"/>
      <c r="U447" s="986"/>
      <c r="V447" s="986"/>
      <c r="W447" s="986"/>
      <c r="X447" s="986"/>
      <c r="Y447" s="986"/>
      <c r="Z447" s="986"/>
    </row>
    <row r="448" spans="1:26" ht="13.5" customHeight="1">
      <c r="A448" s="986"/>
      <c r="B448" s="985"/>
      <c r="C448" s="985"/>
      <c r="D448" s="986"/>
      <c r="E448" s="986"/>
      <c r="F448" s="986"/>
      <c r="G448" s="985"/>
      <c r="H448" s="985"/>
      <c r="I448" s="985"/>
      <c r="J448" s="1011"/>
      <c r="K448" s="985"/>
      <c r="L448" s="1012"/>
      <c r="M448" s="986"/>
      <c r="N448" s="986"/>
      <c r="O448" s="986"/>
      <c r="P448" s="986"/>
      <c r="Q448" s="986"/>
      <c r="R448" s="986"/>
      <c r="S448" s="986"/>
      <c r="T448" s="986"/>
      <c r="U448" s="986"/>
      <c r="V448" s="986"/>
      <c r="W448" s="986"/>
      <c r="X448" s="986"/>
      <c r="Y448" s="986"/>
      <c r="Z448" s="986"/>
    </row>
    <row r="449" spans="1:26" ht="13.5" customHeight="1">
      <c r="A449" s="986"/>
      <c r="B449" s="985"/>
      <c r="C449" s="985"/>
      <c r="D449" s="986"/>
      <c r="E449" s="986"/>
      <c r="F449" s="986"/>
      <c r="G449" s="985"/>
      <c r="H449" s="985"/>
      <c r="I449" s="985"/>
      <c r="J449" s="1011"/>
      <c r="K449" s="985"/>
      <c r="L449" s="1012"/>
      <c r="M449" s="986"/>
      <c r="N449" s="986"/>
      <c r="O449" s="986"/>
      <c r="P449" s="986"/>
      <c r="Q449" s="986"/>
      <c r="R449" s="986"/>
      <c r="S449" s="986"/>
      <c r="T449" s="986"/>
      <c r="U449" s="986"/>
      <c r="V449" s="986"/>
      <c r="W449" s="986"/>
      <c r="X449" s="986"/>
      <c r="Y449" s="986"/>
      <c r="Z449" s="986"/>
    </row>
    <row r="450" spans="1:26" ht="13.5" customHeight="1">
      <c r="A450" s="986"/>
      <c r="B450" s="985"/>
      <c r="C450" s="985"/>
      <c r="D450" s="986"/>
      <c r="E450" s="986"/>
      <c r="F450" s="986"/>
      <c r="G450" s="985"/>
      <c r="H450" s="985"/>
      <c r="I450" s="985"/>
      <c r="J450" s="1011"/>
      <c r="K450" s="985"/>
      <c r="L450" s="1012"/>
      <c r="M450" s="986"/>
      <c r="N450" s="986"/>
      <c r="O450" s="986"/>
      <c r="P450" s="986"/>
      <c r="Q450" s="986"/>
      <c r="R450" s="986"/>
      <c r="S450" s="986"/>
      <c r="T450" s="986"/>
      <c r="U450" s="986"/>
      <c r="V450" s="986"/>
      <c r="W450" s="986"/>
      <c r="X450" s="986"/>
      <c r="Y450" s="986"/>
      <c r="Z450" s="986"/>
    </row>
    <row r="451" spans="1:26" ht="13.5" customHeight="1">
      <c r="A451" s="986"/>
      <c r="B451" s="985"/>
      <c r="C451" s="985"/>
      <c r="D451" s="986"/>
      <c r="E451" s="986"/>
      <c r="F451" s="986"/>
      <c r="G451" s="985"/>
      <c r="H451" s="985"/>
      <c r="I451" s="985"/>
      <c r="J451" s="1011"/>
      <c r="K451" s="985"/>
      <c r="L451" s="1012"/>
      <c r="M451" s="986"/>
      <c r="N451" s="986"/>
      <c r="O451" s="986"/>
      <c r="P451" s="986"/>
      <c r="Q451" s="986"/>
      <c r="R451" s="986"/>
      <c r="S451" s="986"/>
      <c r="T451" s="986"/>
      <c r="U451" s="986"/>
      <c r="V451" s="986"/>
      <c r="W451" s="986"/>
      <c r="X451" s="986"/>
      <c r="Y451" s="986"/>
      <c r="Z451" s="986"/>
    </row>
    <row r="452" spans="1:26" ht="13.5" customHeight="1">
      <c r="A452" s="986"/>
      <c r="B452" s="985"/>
      <c r="C452" s="985"/>
      <c r="D452" s="986"/>
      <c r="E452" s="986"/>
      <c r="F452" s="986"/>
      <c r="G452" s="985"/>
      <c r="H452" s="985"/>
      <c r="I452" s="985"/>
      <c r="J452" s="1011"/>
      <c r="K452" s="985"/>
      <c r="L452" s="1012"/>
      <c r="M452" s="986"/>
      <c r="N452" s="986"/>
      <c r="O452" s="986"/>
      <c r="P452" s="986"/>
      <c r="Q452" s="986"/>
      <c r="R452" s="986"/>
      <c r="S452" s="986"/>
      <c r="T452" s="986"/>
      <c r="U452" s="986"/>
      <c r="V452" s="986"/>
      <c r="W452" s="986"/>
      <c r="X452" s="986"/>
      <c r="Y452" s="986"/>
      <c r="Z452" s="986"/>
    </row>
    <row r="453" spans="1:26" ht="13.5" customHeight="1">
      <c r="A453" s="986"/>
      <c r="B453" s="985"/>
      <c r="C453" s="985"/>
      <c r="D453" s="986"/>
      <c r="E453" s="986"/>
      <c r="F453" s="986"/>
      <c r="G453" s="985"/>
      <c r="H453" s="985"/>
      <c r="I453" s="985"/>
      <c r="J453" s="1011"/>
      <c r="K453" s="985"/>
      <c r="L453" s="1012"/>
      <c r="M453" s="986"/>
      <c r="N453" s="986"/>
      <c r="O453" s="986"/>
      <c r="P453" s="986"/>
      <c r="Q453" s="986"/>
      <c r="R453" s="986"/>
      <c r="S453" s="986"/>
      <c r="T453" s="986"/>
      <c r="U453" s="986"/>
      <c r="V453" s="986"/>
      <c r="W453" s="986"/>
      <c r="X453" s="986"/>
      <c r="Y453" s="986"/>
      <c r="Z453" s="986"/>
    </row>
    <row r="454" spans="1:26" ht="13.5" customHeight="1">
      <c r="A454" s="986"/>
      <c r="B454" s="985"/>
      <c r="C454" s="985"/>
      <c r="D454" s="986"/>
      <c r="E454" s="986"/>
      <c r="F454" s="986"/>
      <c r="G454" s="985"/>
      <c r="H454" s="985"/>
      <c r="I454" s="985"/>
      <c r="J454" s="1011"/>
      <c r="K454" s="985"/>
      <c r="L454" s="1012"/>
      <c r="M454" s="986"/>
      <c r="N454" s="986"/>
      <c r="O454" s="986"/>
      <c r="P454" s="986"/>
      <c r="Q454" s="986"/>
      <c r="R454" s="986"/>
      <c r="S454" s="986"/>
      <c r="T454" s="986"/>
      <c r="U454" s="986"/>
      <c r="V454" s="986"/>
      <c r="W454" s="986"/>
      <c r="X454" s="986"/>
      <c r="Y454" s="986"/>
      <c r="Z454" s="986"/>
    </row>
    <row r="455" spans="1:26" ht="13.5" customHeight="1">
      <c r="A455" s="986"/>
      <c r="B455" s="985"/>
      <c r="C455" s="985"/>
      <c r="D455" s="986"/>
      <c r="E455" s="986"/>
      <c r="F455" s="986"/>
      <c r="G455" s="985"/>
      <c r="H455" s="985"/>
      <c r="I455" s="985"/>
      <c r="J455" s="1011"/>
      <c r="K455" s="985"/>
      <c r="L455" s="1012"/>
      <c r="M455" s="986"/>
      <c r="N455" s="986"/>
      <c r="O455" s="986"/>
      <c r="P455" s="986"/>
      <c r="Q455" s="986"/>
      <c r="R455" s="986"/>
      <c r="S455" s="986"/>
      <c r="T455" s="986"/>
      <c r="U455" s="986"/>
      <c r="V455" s="986"/>
      <c r="W455" s="986"/>
      <c r="X455" s="986"/>
      <c r="Y455" s="986"/>
      <c r="Z455" s="986"/>
    </row>
    <row r="456" spans="1:26" ht="13.5" customHeight="1">
      <c r="A456" s="986"/>
      <c r="B456" s="985"/>
      <c r="C456" s="985"/>
      <c r="D456" s="986"/>
      <c r="E456" s="986"/>
      <c r="F456" s="986"/>
      <c r="G456" s="985"/>
      <c r="H456" s="985"/>
      <c r="I456" s="985"/>
      <c r="J456" s="1011"/>
      <c r="K456" s="985"/>
      <c r="L456" s="1012"/>
      <c r="M456" s="986"/>
      <c r="N456" s="986"/>
      <c r="O456" s="986"/>
      <c r="P456" s="986"/>
      <c r="Q456" s="986"/>
      <c r="R456" s="986"/>
      <c r="S456" s="986"/>
      <c r="T456" s="986"/>
      <c r="U456" s="986"/>
      <c r="V456" s="986"/>
      <c r="W456" s="986"/>
      <c r="X456" s="986"/>
      <c r="Y456" s="986"/>
      <c r="Z456" s="986"/>
    </row>
    <row r="457" spans="1:26" ht="13.5" customHeight="1">
      <c r="A457" s="986"/>
      <c r="B457" s="985"/>
      <c r="C457" s="985"/>
      <c r="D457" s="986"/>
      <c r="E457" s="986"/>
      <c r="F457" s="986"/>
      <c r="G457" s="985"/>
      <c r="H457" s="985"/>
      <c r="I457" s="985"/>
      <c r="J457" s="1011"/>
      <c r="K457" s="985"/>
      <c r="L457" s="1012"/>
      <c r="M457" s="986"/>
      <c r="N457" s="986"/>
      <c r="O457" s="986"/>
      <c r="P457" s="986"/>
      <c r="Q457" s="986"/>
      <c r="R457" s="986"/>
      <c r="S457" s="986"/>
      <c r="T457" s="986"/>
      <c r="U457" s="986"/>
      <c r="V457" s="986"/>
      <c r="W457" s="986"/>
      <c r="X457" s="986"/>
      <c r="Y457" s="986"/>
      <c r="Z457" s="986"/>
    </row>
    <row r="458" spans="1:26" ht="13.5" customHeight="1">
      <c r="A458" s="986"/>
      <c r="B458" s="985"/>
      <c r="C458" s="985"/>
      <c r="D458" s="986"/>
      <c r="E458" s="986"/>
      <c r="F458" s="986"/>
      <c r="G458" s="985"/>
      <c r="H458" s="985"/>
      <c r="I458" s="985"/>
      <c r="J458" s="1011"/>
      <c r="K458" s="985"/>
      <c r="L458" s="1012"/>
      <c r="M458" s="986"/>
      <c r="N458" s="986"/>
      <c r="O458" s="986"/>
      <c r="P458" s="986"/>
      <c r="Q458" s="986"/>
      <c r="R458" s="986"/>
      <c r="S458" s="986"/>
      <c r="T458" s="986"/>
      <c r="U458" s="986"/>
      <c r="V458" s="986"/>
      <c r="W458" s="986"/>
      <c r="X458" s="986"/>
      <c r="Y458" s="986"/>
      <c r="Z458" s="986"/>
    </row>
    <row r="459" spans="1:26" ht="13.5" customHeight="1">
      <c r="A459" s="986"/>
      <c r="B459" s="985"/>
      <c r="C459" s="985"/>
      <c r="D459" s="986"/>
      <c r="E459" s="986"/>
      <c r="F459" s="986"/>
      <c r="G459" s="985"/>
      <c r="H459" s="985"/>
      <c r="I459" s="985"/>
      <c r="J459" s="1011"/>
      <c r="K459" s="985"/>
      <c r="L459" s="1012"/>
      <c r="M459" s="986"/>
      <c r="N459" s="986"/>
      <c r="O459" s="986"/>
      <c r="P459" s="986"/>
      <c r="Q459" s="986"/>
      <c r="R459" s="986"/>
      <c r="S459" s="986"/>
      <c r="T459" s="986"/>
      <c r="U459" s="986"/>
      <c r="V459" s="986"/>
      <c r="W459" s="986"/>
      <c r="X459" s="986"/>
      <c r="Y459" s="986"/>
      <c r="Z459" s="986"/>
    </row>
    <row r="460" spans="1:26" ht="13.5" customHeight="1">
      <c r="A460" s="986"/>
      <c r="B460" s="985"/>
      <c r="C460" s="985"/>
      <c r="D460" s="986"/>
      <c r="E460" s="986"/>
      <c r="F460" s="986"/>
      <c r="G460" s="985"/>
      <c r="H460" s="985"/>
      <c r="I460" s="985"/>
      <c r="J460" s="1011"/>
      <c r="K460" s="985"/>
      <c r="L460" s="1012"/>
      <c r="M460" s="986"/>
      <c r="N460" s="986"/>
      <c r="O460" s="986"/>
      <c r="P460" s="986"/>
      <c r="Q460" s="986"/>
      <c r="R460" s="986"/>
      <c r="S460" s="986"/>
      <c r="T460" s="986"/>
      <c r="U460" s="986"/>
      <c r="V460" s="986"/>
      <c r="W460" s="986"/>
      <c r="X460" s="986"/>
      <c r="Y460" s="986"/>
      <c r="Z460" s="986"/>
    </row>
    <row r="461" spans="1:26" ht="13.5" customHeight="1">
      <c r="A461" s="986"/>
      <c r="B461" s="985"/>
      <c r="C461" s="985"/>
      <c r="D461" s="986"/>
      <c r="E461" s="986"/>
      <c r="F461" s="986"/>
      <c r="G461" s="985"/>
      <c r="H461" s="985"/>
      <c r="I461" s="985"/>
      <c r="J461" s="1011"/>
      <c r="K461" s="985"/>
      <c r="L461" s="1012"/>
      <c r="M461" s="986"/>
      <c r="N461" s="986"/>
      <c r="O461" s="986"/>
      <c r="P461" s="986"/>
      <c r="Q461" s="986"/>
      <c r="R461" s="986"/>
      <c r="S461" s="986"/>
      <c r="T461" s="986"/>
      <c r="U461" s="986"/>
      <c r="V461" s="986"/>
      <c r="W461" s="986"/>
      <c r="X461" s="986"/>
      <c r="Y461" s="986"/>
      <c r="Z461" s="986"/>
    </row>
    <row r="462" spans="1:26" ht="13.5" customHeight="1">
      <c r="A462" s="986"/>
      <c r="B462" s="985"/>
      <c r="C462" s="985"/>
      <c r="D462" s="986"/>
      <c r="E462" s="986"/>
      <c r="F462" s="986"/>
      <c r="G462" s="985"/>
      <c r="H462" s="985"/>
      <c r="I462" s="985"/>
      <c r="J462" s="1011"/>
      <c r="K462" s="985"/>
      <c r="L462" s="1012"/>
      <c r="M462" s="986"/>
      <c r="N462" s="986"/>
      <c r="O462" s="986"/>
      <c r="P462" s="986"/>
      <c r="Q462" s="986"/>
      <c r="R462" s="986"/>
      <c r="S462" s="986"/>
      <c r="T462" s="986"/>
      <c r="U462" s="986"/>
      <c r="V462" s="986"/>
      <c r="W462" s="986"/>
      <c r="X462" s="986"/>
      <c r="Y462" s="986"/>
      <c r="Z462" s="986"/>
    </row>
    <row r="463" spans="1:26" ht="13.5" customHeight="1">
      <c r="A463" s="986"/>
      <c r="B463" s="985"/>
      <c r="C463" s="985"/>
      <c r="D463" s="986"/>
      <c r="E463" s="986"/>
      <c r="F463" s="986"/>
      <c r="G463" s="985"/>
      <c r="H463" s="985"/>
      <c r="I463" s="985"/>
      <c r="J463" s="1011"/>
      <c r="K463" s="985"/>
      <c r="L463" s="1012"/>
      <c r="M463" s="986"/>
      <c r="N463" s="986"/>
      <c r="O463" s="986"/>
      <c r="P463" s="986"/>
      <c r="Q463" s="986"/>
      <c r="R463" s="986"/>
      <c r="S463" s="986"/>
      <c r="T463" s="986"/>
      <c r="U463" s="986"/>
      <c r="V463" s="986"/>
      <c r="W463" s="986"/>
      <c r="X463" s="986"/>
      <c r="Y463" s="986"/>
      <c r="Z463" s="986"/>
    </row>
    <row r="464" spans="1:26" ht="13.5" customHeight="1">
      <c r="A464" s="986"/>
      <c r="B464" s="985"/>
      <c r="C464" s="985"/>
      <c r="D464" s="986"/>
      <c r="E464" s="986"/>
      <c r="F464" s="986"/>
      <c r="G464" s="985"/>
      <c r="H464" s="985"/>
      <c r="I464" s="985"/>
      <c r="J464" s="1011"/>
      <c r="K464" s="985"/>
      <c r="L464" s="1012"/>
      <c r="M464" s="986"/>
      <c r="N464" s="986"/>
      <c r="O464" s="986"/>
      <c r="P464" s="986"/>
      <c r="Q464" s="986"/>
      <c r="R464" s="986"/>
      <c r="S464" s="986"/>
      <c r="T464" s="986"/>
      <c r="U464" s="986"/>
      <c r="V464" s="986"/>
      <c r="W464" s="986"/>
      <c r="X464" s="986"/>
      <c r="Y464" s="986"/>
      <c r="Z464" s="986"/>
    </row>
    <row r="465" spans="1:26" ht="13.5" customHeight="1">
      <c r="A465" s="986"/>
      <c r="B465" s="985"/>
      <c r="C465" s="985"/>
      <c r="D465" s="986"/>
      <c r="E465" s="986"/>
      <c r="F465" s="986"/>
      <c r="G465" s="985"/>
      <c r="H465" s="985"/>
      <c r="I465" s="985"/>
      <c r="J465" s="1011"/>
      <c r="K465" s="985"/>
      <c r="L465" s="1012"/>
      <c r="M465" s="986"/>
      <c r="N465" s="986"/>
      <c r="O465" s="986"/>
      <c r="P465" s="986"/>
      <c r="Q465" s="986"/>
      <c r="R465" s="986"/>
      <c r="S465" s="986"/>
      <c r="T465" s="986"/>
      <c r="U465" s="986"/>
      <c r="V465" s="986"/>
      <c r="W465" s="986"/>
      <c r="X465" s="986"/>
      <c r="Y465" s="986"/>
      <c r="Z465" s="986"/>
    </row>
    <row r="466" spans="1:26" ht="13.5" customHeight="1">
      <c r="A466" s="986"/>
      <c r="B466" s="985"/>
      <c r="C466" s="985"/>
      <c r="D466" s="986"/>
      <c r="E466" s="986"/>
      <c r="F466" s="986"/>
      <c r="G466" s="985"/>
      <c r="H466" s="985"/>
      <c r="I466" s="985"/>
      <c r="J466" s="1011"/>
      <c r="K466" s="985"/>
      <c r="L466" s="1012"/>
      <c r="M466" s="986"/>
      <c r="N466" s="986"/>
      <c r="O466" s="986"/>
      <c r="P466" s="986"/>
      <c r="Q466" s="986"/>
      <c r="R466" s="986"/>
      <c r="S466" s="986"/>
      <c r="T466" s="986"/>
      <c r="U466" s="986"/>
      <c r="V466" s="986"/>
      <c r="W466" s="986"/>
      <c r="X466" s="986"/>
      <c r="Y466" s="986"/>
      <c r="Z466" s="986"/>
    </row>
    <row r="467" spans="1:26" ht="13.5" customHeight="1">
      <c r="A467" s="986"/>
      <c r="B467" s="985"/>
      <c r="C467" s="985"/>
      <c r="D467" s="986"/>
      <c r="E467" s="986"/>
      <c r="F467" s="986"/>
      <c r="G467" s="985"/>
      <c r="H467" s="985"/>
      <c r="I467" s="985"/>
      <c r="J467" s="1011"/>
      <c r="K467" s="985"/>
      <c r="L467" s="1012"/>
      <c r="M467" s="986"/>
      <c r="N467" s="986"/>
      <c r="O467" s="986"/>
      <c r="P467" s="986"/>
      <c r="Q467" s="986"/>
      <c r="R467" s="986"/>
      <c r="S467" s="986"/>
      <c r="T467" s="986"/>
      <c r="U467" s="986"/>
      <c r="V467" s="986"/>
      <c r="W467" s="986"/>
      <c r="X467" s="986"/>
      <c r="Y467" s="986"/>
      <c r="Z467" s="986"/>
    </row>
    <row r="468" spans="1:26" ht="13.5" customHeight="1">
      <c r="A468" s="986"/>
      <c r="B468" s="985"/>
      <c r="C468" s="985"/>
      <c r="D468" s="986"/>
      <c r="E468" s="986"/>
      <c r="F468" s="986"/>
      <c r="G468" s="985"/>
      <c r="H468" s="985"/>
      <c r="I468" s="985"/>
      <c r="J468" s="1011"/>
      <c r="K468" s="985"/>
      <c r="L468" s="1012"/>
      <c r="M468" s="986"/>
      <c r="N468" s="986"/>
      <c r="O468" s="986"/>
      <c r="P468" s="986"/>
      <c r="Q468" s="986"/>
      <c r="R468" s="986"/>
      <c r="S468" s="986"/>
      <c r="T468" s="986"/>
      <c r="U468" s="986"/>
      <c r="V468" s="986"/>
      <c r="W468" s="986"/>
      <c r="X468" s="986"/>
      <c r="Y468" s="986"/>
      <c r="Z468" s="986"/>
    </row>
    <row r="469" spans="1:26" ht="13.5" customHeight="1">
      <c r="A469" s="986"/>
      <c r="B469" s="985"/>
      <c r="C469" s="985"/>
      <c r="D469" s="986"/>
      <c r="E469" s="986"/>
      <c r="F469" s="986"/>
      <c r="G469" s="985"/>
      <c r="H469" s="985"/>
      <c r="I469" s="985"/>
      <c r="J469" s="1011"/>
      <c r="K469" s="985"/>
      <c r="L469" s="1012"/>
      <c r="M469" s="986"/>
      <c r="N469" s="986"/>
      <c r="O469" s="986"/>
      <c r="P469" s="986"/>
      <c r="Q469" s="986"/>
      <c r="R469" s="986"/>
      <c r="S469" s="986"/>
      <c r="T469" s="986"/>
      <c r="U469" s="986"/>
      <c r="V469" s="986"/>
      <c r="W469" s="986"/>
      <c r="X469" s="986"/>
      <c r="Y469" s="986"/>
      <c r="Z469" s="986"/>
    </row>
    <row r="470" spans="1:26" ht="13.5" customHeight="1">
      <c r="A470" s="986"/>
      <c r="B470" s="985"/>
      <c r="C470" s="985"/>
      <c r="D470" s="986"/>
      <c r="E470" s="986"/>
      <c r="F470" s="986"/>
      <c r="G470" s="985"/>
      <c r="H470" s="985"/>
      <c r="I470" s="985"/>
      <c r="J470" s="1011"/>
      <c r="K470" s="985"/>
      <c r="L470" s="1012"/>
      <c r="M470" s="986"/>
      <c r="N470" s="986"/>
      <c r="O470" s="986"/>
      <c r="P470" s="986"/>
      <c r="Q470" s="986"/>
      <c r="R470" s="986"/>
      <c r="S470" s="986"/>
      <c r="T470" s="986"/>
      <c r="U470" s="986"/>
      <c r="V470" s="986"/>
      <c r="W470" s="986"/>
      <c r="X470" s="986"/>
      <c r="Y470" s="986"/>
      <c r="Z470" s="986"/>
    </row>
    <row r="471" spans="1:26" ht="13.5" customHeight="1">
      <c r="A471" s="986"/>
      <c r="B471" s="985"/>
      <c r="C471" s="985"/>
      <c r="D471" s="986"/>
      <c r="E471" s="986"/>
      <c r="F471" s="986"/>
      <c r="G471" s="985"/>
      <c r="H471" s="985"/>
      <c r="I471" s="985"/>
      <c r="J471" s="1011"/>
      <c r="K471" s="985"/>
      <c r="L471" s="1012"/>
      <c r="M471" s="986"/>
      <c r="N471" s="986"/>
      <c r="O471" s="986"/>
      <c r="P471" s="986"/>
      <c r="Q471" s="986"/>
      <c r="R471" s="986"/>
      <c r="S471" s="986"/>
      <c r="T471" s="986"/>
      <c r="U471" s="986"/>
      <c r="V471" s="986"/>
      <c r="W471" s="986"/>
      <c r="X471" s="986"/>
      <c r="Y471" s="986"/>
      <c r="Z471" s="986"/>
    </row>
    <row r="472" spans="1:26" ht="13.5" customHeight="1">
      <c r="A472" s="986"/>
      <c r="B472" s="985"/>
      <c r="C472" s="985"/>
      <c r="D472" s="986"/>
      <c r="E472" s="986"/>
      <c r="F472" s="986"/>
      <c r="G472" s="985"/>
      <c r="H472" s="985"/>
      <c r="I472" s="985"/>
      <c r="J472" s="1011"/>
      <c r="K472" s="985"/>
      <c r="L472" s="1012"/>
      <c r="M472" s="986"/>
      <c r="N472" s="986"/>
      <c r="O472" s="986"/>
      <c r="P472" s="986"/>
      <c r="Q472" s="986"/>
      <c r="R472" s="986"/>
      <c r="S472" s="986"/>
      <c r="T472" s="986"/>
      <c r="U472" s="986"/>
      <c r="V472" s="986"/>
      <c r="W472" s="986"/>
      <c r="X472" s="986"/>
      <c r="Y472" s="986"/>
      <c r="Z472" s="986"/>
    </row>
    <row r="473" spans="1:26" ht="13.5" customHeight="1">
      <c r="A473" s="986"/>
      <c r="B473" s="985"/>
      <c r="C473" s="985"/>
      <c r="D473" s="986"/>
      <c r="E473" s="986"/>
      <c r="F473" s="986"/>
      <c r="G473" s="985"/>
      <c r="H473" s="985"/>
      <c r="I473" s="985"/>
      <c r="J473" s="1011"/>
      <c r="K473" s="985"/>
      <c r="L473" s="1012"/>
      <c r="M473" s="986"/>
      <c r="N473" s="986"/>
      <c r="O473" s="986"/>
      <c r="P473" s="986"/>
      <c r="Q473" s="986"/>
      <c r="R473" s="986"/>
      <c r="S473" s="986"/>
      <c r="T473" s="986"/>
      <c r="U473" s="986"/>
      <c r="V473" s="986"/>
      <c r="W473" s="986"/>
      <c r="X473" s="986"/>
      <c r="Y473" s="986"/>
      <c r="Z473" s="986"/>
    </row>
    <row r="474" spans="1:26" ht="13.5" customHeight="1">
      <c r="A474" s="986"/>
      <c r="B474" s="985"/>
      <c r="C474" s="985"/>
      <c r="D474" s="986"/>
      <c r="E474" s="986"/>
      <c r="F474" s="986"/>
      <c r="G474" s="985"/>
      <c r="H474" s="985"/>
      <c r="I474" s="985"/>
      <c r="J474" s="1011"/>
      <c r="K474" s="985"/>
      <c r="L474" s="1012"/>
      <c r="M474" s="986"/>
      <c r="N474" s="986"/>
      <c r="O474" s="986"/>
      <c r="P474" s="986"/>
      <c r="Q474" s="986"/>
      <c r="R474" s="986"/>
      <c r="S474" s="986"/>
      <c r="T474" s="986"/>
      <c r="U474" s="986"/>
      <c r="V474" s="986"/>
      <c r="W474" s="986"/>
      <c r="X474" s="986"/>
      <c r="Y474" s="986"/>
      <c r="Z474" s="986"/>
    </row>
    <row r="475" spans="1:26" ht="13.5" customHeight="1">
      <c r="A475" s="986"/>
      <c r="B475" s="985"/>
      <c r="C475" s="985"/>
      <c r="D475" s="986"/>
      <c r="E475" s="986"/>
      <c r="F475" s="986"/>
      <c r="G475" s="985"/>
      <c r="H475" s="985"/>
      <c r="I475" s="985"/>
      <c r="J475" s="1011"/>
      <c r="K475" s="985"/>
      <c r="L475" s="1012"/>
      <c r="M475" s="986"/>
      <c r="N475" s="986"/>
      <c r="O475" s="986"/>
      <c r="P475" s="986"/>
      <c r="Q475" s="986"/>
      <c r="R475" s="986"/>
      <c r="S475" s="986"/>
      <c r="T475" s="986"/>
      <c r="U475" s="986"/>
      <c r="V475" s="986"/>
      <c r="W475" s="986"/>
      <c r="X475" s="986"/>
      <c r="Y475" s="986"/>
      <c r="Z475" s="986"/>
    </row>
    <row r="476" spans="1:26" ht="13.5" customHeight="1">
      <c r="A476" s="986"/>
      <c r="B476" s="985"/>
      <c r="C476" s="985"/>
      <c r="D476" s="986"/>
      <c r="E476" s="986"/>
      <c r="F476" s="986"/>
      <c r="G476" s="985"/>
      <c r="H476" s="985"/>
      <c r="I476" s="985"/>
      <c r="J476" s="1011"/>
      <c r="K476" s="985"/>
      <c r="L476" s="1012"/>
      <c r="M476" s="986"/>
      <c r="N476" s="986"/>
      <c r="O476" s="986"/>
      <c r="P476" s="986"/>
      <c r="Q476" s="986"/>
      <c r="R476" s="986"/>
      <c r="S476" s="986"/>
      <c r="T476" s="986"/>
      <c r="U476" s="986"/>
      <c r="V476" s="986"/>
      <c r="W476" s="986"/>
      <c r="X476" s="986"/>
      <c r="Y476" s="986"/>
      <c r="Z476" s="986"/>
    </row>
    <row r="477" spans="1:26" ht="13.5" customHeight="1">
      <c r="A477" s="986"/>
      <c r="B477" s="985"/>
      <c r="C477" s="985"/>
      <c r="D477" s="986"/>
      <c r="E477" s="986"/>
      <c r="F477" s="986"/>
      <c r="G477" s="985"/>
      <c r="H477" s="985"/>
      <c r="I477" s="985"/>
      <c r="J477" s="1011"/>
      <c r="K477" s="985"/>
      <c r="L477" s="1012"/>
      <c r="M477" s="986"/>
      <c r="N477" s="986"/>
      <c r="O477" s="986"/>
      <c r="P477" s="986"/>
      <c r="Q477" s="986"/>
      <c r="R477" s="986"/>
      <c r="S477" s="986"/>
      <c r="T477" s="986"/>
      <c r="U477" s="986"/>
      <c r="V477" s="986"/>
      <c r="W477" s="986"/>
      <c r="X477" s="986"/>
      <c r="Y477" s="986"/>
      <c r="Z477" s="986"/>
    </row>
    <row r="478" spans="1:26" ht="13.5" customHeight="1">
      <c r="A478" s="986"/>
      <c r="B478" s="985"/>
      <c r="C478" s="985"/>
      <c r="D478" s="986"/>
      <c r="E478" s="986"/>
      <c r="F478" s="986"/>
      <c r="G478" s="985"/>
      <c r="H478" s="985"/>
      <c r="I478" s="985"/>
      <c r="J478" s="1011"/>
      <c r="K478" s="985"/>
      <c r="L478" s="1012"/>
      <c r="M478" s="986"/>
      <c r="N478" s="986"/>
      <c r="O478" s="986"/>
      <c r="P478" s="986"/>
      <c r="Q478" s="986"/>
      <c r="R478" s="986"/>
      <c r="S478" s="986"/>
      <c r="T478" s="986"/>
      <c r="U478" s="986"/>
      <c r="V478" s="986"/>
      <c r="W478" s="986"/>
      <c r="X478" s="986"/>
      <c r="Y478" s="986"/>
      <c r="Z478" s="986"/>
    </row>
    <row r="479" spans="1:26" ht="13.5" customHeight="1">
      <c r="A479" s="986"/>
      <c r="B479" s="985"/>
      <c r="C479" s="985"/>
      <c r="D479" s="986"/>
      <c r="E479" s="986"/>
      <c r="F479" s="986"/>
      <c r="G479" s="985"/>
      <c r="H479" s="985"/>
      <c r="I479" s="985"/>
      <c r="J479" s="1011"/>
      <c r="K479" s="985"/>
      <c r="L479" s="1012"/>
      <c r="M479" s="986"/>
      <c r="N479" s="986"/>
      <c r="O479" s="986"/>
      <c r="P479" s="986"/>
      <c r="Q479" s="986"/>
      <c r="R479" s="986"/>
      <c r="S479" s="986"/>
      <c r="T479" s="986"/>
      <c r="U479" s="986"/>
      <c r="V479" s="986"/>
      <c r="W479" s="986"/>
      <c r="X479" s="986"/>
      <c r="Y479" s="986"/>
      <c r="Z479" s="986"/>
    </row>
    <row r="480" spans="1:26" ht="13.5" customHeight="1">
      <c r="A480" s="986"/>
      <c r="B480" s="985"/>
      <c r="C480" s="985"/>
      <c r="D480" s="986"/>
      <c r="E480" s="986"/>
      <c r="F480" s="986"/>
      <c r="G480" s="985"/>
      <c r="H480" s="985"/>
      <c r="I480" s="985"/>
      <c r="J480" s="1011"/>
      <c r="K480" s="985"/>
      <c r="L480" s="1012"/>
      <c r="M480" s="986"/>
      <c r="N480" s="986"/>
      <c r="O480" s="986"/>
      <c r="P480" s="986"/>
      <c r="Q480" s="986"/>
      <c r="R480" s="986"/>
      <c r="S480" s="986"/>
      <c r="T480" s="986"/>
      <c r="U480" s="986"/>
      <c r="V480" s="986"/>
      <c r="W480" s="986"/>
      <c r="X480" s="986"/>
      <c r="Y480" s="986"/>
      <c r="Z480" s="986"/>
    </row>
    <row r="481" spans="1:26" ht="13.5" customHeight="1">
      <c r="A481" s="986"/>
      <c r="B481" s="985"/>
      <c r="C481" s="985"/>
      <c r="D481" s="986"/>
      <c r="E481" s="986"/>
      <c r="F481" s="986"/>
      <c r="G481" s="985"/>
      <c r="H481" s="985"/>
      <c r="I481" s="985"/>
      <c r="J481" s="1011"/>
      <c r="K481" s="985"/>
      <c r="L481" s="1012"/>
      <c r="M481" s="986"/>
      <c r="N481" s="986"/>
      <c r="O481" s="986"/>
      <c r="P481" s="986"/>
      <c r="Q481" s="986"/>
      <c r="R481" s="986"/>
      <c r="S481" s="986"/>
      <c r="T481" s="986"/>
      <c r="U481" s="986"/>
      <c r="V481" s="986"/>
      <c r="W481" s="986"/>
      <c r="X481" s="986"/>
      <c r="Y481" s="986"/>
      <c r="Z481" s="986"/>
    </row>
    <row r="482" spans="1:26" ht="13.5" customHeight="1">
      <c r="A482" s="986"/>
      <c r="B482" s="985"/>
      <c r="C482" s="985"/>
      <c r="D482" s="986"/>
      <c r="E482" s="986"/>
      <c r="F482" s="986"/>
      <c r="G482" s="985"/>
      <c r="H482" s="985"/>
      <c r="I482" s="985"/>
      <c r="J482" s="1011"/>
      <c r="K482" s="985"/>
      <c r="L482" s="1012"/>
      <c r="M482" s="986"/>
      <c r="N482" s="986"/>
      <c r="O482" s="986"/>
      <c r="P482" s="986"/>
      <c r="Q482" s="986"/>
      <c r="R482" s="986"/>
      <c r="S482" s="986"/>
      <c r="T482" s="986"/>
      <c r="U482" s="986"/>
      <c r="V482" s="986"/>
      <c r="W482" s="986"/>
      <c r="X482" s="986"/>
      <c r="Y482" s="986"/>
      <c r="Z482" s="986"/>
    </row>
    <row r="483" spans="1:26" ht="13.5" customHeight="1">
      <c r="A483" s="986"/>
      <c r="B483" s="985"/>
      <c r="C483" s="985"/>
      <c r="D483" s="986"/>
      <c r="E483" s="986"/>
      <c r="F483" s="986"/>
      <c r="G483" s="985"/>
      <c r="H483" s="985"/>
      <c r="I483" s="985"/>
      <c r="J483" s="1011"/>
      <c r="K483" s="985"/>
      <c r="L483" s="1012"/>
      <c r="M483" s="986"/>
      <c r="N483" s="986"/>
      <c r="O483" s="986"/>
      <c r="P483" s="986"/>
      <c r="Q483" s="986"/>
      <c r="R483" s="986"/>
      <c r="S483" s="986"/>
      <c r="T483" s="986"/>
      <c r="U483" s="986"/>
      <c r="V483" s="986"/>
      <c r="W483" s="986"/>
      <c r="X483" s="986"/>
      <c r="Y483" s="986"/>
      <c r="Z483" s="986"/>
    </row>
    <row r="484" spans="1:26" ht="13.5" customHeight="1">
      <c r="A484" s="986"/>
      <c r="B484" s="985"/>
      <c r="C484" s="985"/>
      <c r="D484" s="986"/>
      <c r="E484" s="986"/>
      <c r="F484" s="986"/>
      <c r="G484" s="985"/>
      <c r="H484" s="985"/>
      <c r="I484" s="985"/>
      <c r="J484" s="1011"/>
      <c r="K484" s="985"/>
      <c r="L484" s="1012"/>
      <c r="M484" s="986"/>
      <c r="N484" s="986"/>
      <c r="O484" s="986"/>
      <c r="P484" s="986"/>
      <c r="Q484" s="986"/>
      <c r="R484" s="986"/>
      <c r="S484" s="986"/>
      <c r="T484" s="986"/>
      <c r="U484" s="986"/>
      <c r="V484" s="986"/>
      <c r="W484" s="986"/>
      <c r="X484" s="986"/>
      <c r="Y484" s="986"/>
      <c r="Z484" s="986"/>
    </row>
    <row r="485" spans="1:26" ht="13.5" customHeight="1">
      <c r="A485" s="986"/>
      <c r="B485" s="985"/>
      <c r="C485" s="985"/>
      <c r="D485" s="986"/>
      <c r="E485" s="986"/>
      <c r="F485" s="986"/>
      <c r="G485" s="985"/>
      <c r="H485" s="985"/>
      <c r="I485" s="985"/>
      <c r="J485" s="1011"/>
      <c r="K485" s="985"/>
      <c r="L485" s="1012"/>
      <c r="M485" s="986"/>
      <c r="N485" s="986"/>
      <c r="O485" s="986"/>
      <c r="P485" s="986"/>
      <c r="Q485" s="986"/>
      <c r="R485" s="986"/>
      <c r="S485" s="986"/>
      <c r="T485" s="986"/>
      <c r="U485" s="986"/>
      <c r="V485" s="986"/>
      <c r="W485" s="986"/>
      <c r="X485" s="986"/>
      <c r="Y485" s="986"/>
      <c r="Z485" s="986"/>
    </row>
    <row r="486" spans="1:26" ht="13.5" customHeight="1">
      <c r="A486" s="986"/>
      <c r="B486" s="985"/>
      <c r="C486" s="985"/>
      <c r="D486" s="986"/>
      <c r="E486" s="986"/>
      <c r="F486" s="986"/>
      <c r="G486" s="985"/>
      <c r="H486" s="985"/>
      <c r="I486" s="985"/>
      <c r="J486" s="1011"/>
      <c r="K486" s="985"/>
      <c r="L486" s="1012"/>
      <c r="M486" s="986"/>
      <c r="N486" s="986"/>
      <c r="O486" s="986"/>
      <c r="P486" s="986"/>
      <c r="Q486" s="986"/>
      <c r="R486" s="986"/>
      <c r="S486" s="986"/>
      <c r="T486" s="986"/>
      <c r="U486" s="986"/>
      <c r="V486" s="986"/>
      <c r="W486" s="986"/>
      <c r="X486" s="986"/>
      <c r="Y486" s="986"/>
      <c r="Z486" s="986"/>
    </row>
    <row r="487" spans="1:26" ht="13.5" customHeight="1">
      <c r="A487" s="986"/>
      <c r="B487" s="985"/>
      <c r="C487" s="985"/>
      <c r="D487" s="986"/>
      <c r="E487" s="986"/>
      <c r="F487" s="986"/>
      <c r="G487" s="985"/>
      <c r="H487" s="985"/>
      <c r="I487" s="985"/>
      <c r="J487" s="1011"/>
      <c r="K487" s="985"/>
      <c r="L487" s="1012"/>
      <c r="M487" s="986"/>
      <c r="N487" s="986"/>
      <c r="O487" s="986"/>
      <c r="P487" s="986"/>
      <c r="Q487" s="986"/>
      <c r="R487" s="986"/>
      <c r="S487" s="986"/>
      <c r="T487" s="986"/>
      <c r="U487" s="986"/>
      <c r="V487" s="986"/>
      <c r="W487" s="986"/>
      <c r="X487" s="986"/>
      <c r="Y487" s="986"/>
      <c r="Z487" s="986"/>
    </row>
    <row r="488" spans="1:26" ht="13.5" customHeight="1">
      <c r="A488" s="986"/>
      <c r="B488" s="985"/>
      <c r="C488" s="985"/>
      <c r="D488" s="986"/>
      <c r="E488" s="986"/>
      <c r="F488" s="986"/>
      <c r="G488" s="985"/>
      <c r="H488" s="985"/>
      <c r="I488" s="985"/>
      <c r="J488" s="1011"/>
      <c r="K488" s="985"/>
      <c r="L488" s="1012"/>
      <c r="M488" s="986"/>
      <c r="N488" s="986"/>
      <c r="O488" s="986"/>
      <c r="P488" s="986"/>
      <c r="Q488" s="986"/>
      <c r="R488" s="986"/>
      <c r="S488" s="986"/>
      <c r="T488" s="986"/>
      <c r="U488" s="986"/>
      <c r="V488" s="986"/>
      <c r="W488" s="986"/>
      <c r="X488" s="986"/>
      <c r="Y488" s="986"/>
      <c r="Z488" s="986"/>
    </row>
    <row r="489" spans="1:26" ht="13.5" customHeight="1">
      <c r="A489" s="986"/>
      <c r="B489" s="985"/>
      <c r="C489" s="985"/>
      <c r="D489" s="986"/>
      <c r="E489" s="986"/>
      <c r="F489" s="986"/>
      <c r="G489" s="985"/>
      <c r="H489" s="985"/>
      <c r="I489" s="985"/>
      <c r="J489" s="1011"/>
      <c r="K489" s="985"/>
      <c r="L489" s="1012"/>
      <c r="M489" s="986"/>
      <c r="N489" s="986"/>
      <c r="O489" s="986"/>
      <c r="P489" s="986"/>
      <c r="Q489" s="986"/>
      <c r="R489" s="986"/>
      <c r="S489" s="986"/>
      <c r="T489" s="986"/>
      <c r="U489" s="986"/>
      <c r="V489" s="986"/>
      <c r="W489" s="986"/>
      <c r="X489" s="986"/>
      <c r="Y489" s="986"/>
      <c r="Z489" s="986"/>
    </row>
    <row r="490" spans="1:26" ht="13.5" customHeight="1">
      <c r="A490" s="986"/>
      <c r="B490" s="985"/>
      <c r="C490" s="985"/>
      <c r="D490" s="986"/>
      <c r="E490" s="986"/>
      <c r="F490" s="986"/>
      <c r="G490" s="985"/>
      <c r="H490" s="985"/>
      <c r="I490" s="985"/>
      <c r="J490" s="1011"/>
      <c r="K490" s="985"/>
      <c r="L490" s="1012"/>
      <c r="M490" s="986"/>
      <c r="N490" s="986"/>
      <c r="O490" s="986"/>
      <c r="P490" s="986"/>
      <c r="Q490" s="986"/>
      <c r="R490" s="986"/>
      <c r="S490" s="986"/>
      <c r="T490" s="986"/>
      <c r="U490" s="986"/>
      <c r="V490" s="986"/>
      <c r="W490" s="986"/>
      <c r="X490" s="986"/>
      <c r="Y490" s="986"/>
      <c r="Z490" s="986"/>
    </row>
    <row r="491" spans="1:26" ht="13.5" customHeight="1">
      <c r="A491" s="986"/>
      <c r="B491" s="985"/>
      <c r="C491" s="985"/>
      <c r="D491" s="986"/>
      <c r="E491" s="986"/>
      <c r="F491" s="986"/>
      <c r="G491" s="985"/>
      <c r="H491" s="985"/>
      <c r="I491" s="985"/>
      <c r="J491" s="1011"/>
      <c r="K491" s="985"/>
      <c r="L491" s="1012"/>
      <c r="M491" s="986"/>
      <c r="N491" s="986"/>
      <c r="O491" s="986"/>
      <c r="P491" s="986"/>
      <c r="Q491" s="986"/>
      <c r="R491" s="986"/>
      <c r="S491" s="986"/>
      <c r="T491" s="986"/>
      <c r="U491" s="986"/>
      <c r="V491" s="986"/>
      <c r="W491" s="986"/>
      <c r="X491" s="986"/>
      <c r="Y491" s="986"/>
      <c r="Z491" s="986"/>
    </row>
    <row r="492" spans="1:26" ht="13.5" customHeight="1">
      <c r="A492" s="986"/>
      <c r="B492" s="985"/>
      <c r="C492" s="985"/>
      <c r="D492" s="986"/>
      <c r="E492" s="986"/>
      <c r="F492" s="986"/>
      <c r="G492" s="985"/>
      <c r="H492" s="985"/>
      <c r="I492" s="985"/>
      <c r="J492" s="1011"/>
      <c r="K492" s="985"/>
      <c r="L492" s="1012"/>
      <c r="M492" s="986"/>
      <c r="N492" s="986"/>
      <c r="O492" s="986"/>
      <c r="P492" s="986"/>
      <c r="Q492" s="986"/>
      <c r="R492" s="986"/>
      <c r="S492" s="986"/>
      <c r="T492" s="986"/>
      <c r="U492" s="986"/>
      <c r="V492" s="986"/>
      <c r="W492" s="986"/>
      <c r="X492" s="986"/>
      <c r="Y492" s="986"/>
      <c r="Z492" s="986"/>
    </row>
    <row r="493" spans="1:26" ht="13.5" customHeight="1">
      <c r="A493" s="986"/>
      <c r="B493" s="985"/>
      <c r="C493" s="985"/>
      <c r="D493" s="986"/>
      <c r="E493" s="986"/>
      <c r="F493" s="986"/>
      <c r="G493" s="985"/>
      <c r="H493" s="985"/>
      <c r="I493" s="985"/>
      <c r="J493" s="1011"/>
      <c r="K493" s="985"/>
      <c r="L493" s="1012"/>
      <c r="M493" s="986"/>
      <c r="N493" s="986"/>
      <c r="O493" s="986"/>
      <c r="P493" s="986"/>
      <c r="Q493" s="986"/>
      <c r="R493" s="986"/>
      <c r="S493" s="986"/>
      <c r="T493" s="986"/>
      <c r="U493" s="986"/>
      <c r="V493" s="986"/>
      <c r="W493" s="986"/>
      <c r="X493" s="986"/>
      <c r="Y493" s="986"/>
      <c r="Z493" s="986"/>
    </row>
    <row r="494" spans="1:26" ht="13.5" customHeight="1">
      <c r="A494" s="986"/>
      <c r="B494" s="985"/>
      <c r="C494" s="985"/>
      <c r="D494" s="986"/>
      <c r="E494" s="986"/>
      <c r="F494" s="986"/>
      <c r="G494" s="985"/>
      <c r="H494" s="985"/>
      <c r="I494" s="985"/>
      <c r="J494" s="1011"/>
      <c r="K494" s="985"/>
      <c r="L494" s="1012"/>
      <c r="M494" s="986"/>
      <c r="N494" s="986"/>
      <c r="O494" s="986"/>
      <c r="P494" s="986"/>
      <c r="Q494" s="986"/>
      <c r="R494" s="986"/>
      <c r="S494" s="986"/>
      <c r="T494" s="986"/>
      <c r="U494" s="986"/>
      <c r="V494" s="986"/>
      <c r="W494" s="986"/>
      <c r="X494" s="986"/>
      <c r="Y494" s="986"/>
      <c r="Z494" s="986"/>
    </row>
    <row r="495" spans="1:26" ht="13.5" customHeight="1">
      <c r="A495" s="986"/>
      <c r="B495" s="985"/>
      <c r="C495" s="985"/>
      <c r="D495" s="986"/>
      <c r="E495" s="986"/>
      <c r="F495" s="986"/>
      <c r="G495" s="985"/>
      <c r="H495" s="985"/>
      <c r="I495" s="985"/>
      <c r="J495" s="1011"/>
      <c r="K495" s="985"/>
      <c r="L495" s="1012"/>
      <c r="M495" s="986"/>
      <c r="N495" s="986"/>
      <c r="O495" s="986"/>
      <c r="P495" s="986"/>
      <c r="Q495" s="986"/>
      <c r="R495" s="986"/>
      <c r="S495" s="986"/>
      <c r="T495" s="986"/>
      <c r="U495" s="986"/>
      <c r="V495" s="986"/>
      <c r="W495" s="986"/>
      <c r="X495" s="986"/>
      <c r="Y495" s="986"/>
      <c r="Z495" s="986"/>
    </row>
    <row r="496" spans="1:26" ht="13.5" customHeight="1">
      <c r="A496" s="986"/>
      <c r="B496" s="985"/>
      <c r="C496" s="985"/>
      <c r="D496" s="986"/>
      <c r="E496" s="986"/>
      <c r="F496" s="986"/>
      <c r="G496" s="985"/>
      <c r="H496" s="985"/>
      <c r="I496" s="985"/>
      <c r="J496" s="1011"/>
      <c r="K496" s="985"/>
      <c r="L496" s="1012"/>
      <c r="M496" s="986"/>
      <c r="N496" s="986"/>
      <c r="O496" s="986"/>
      <c r="P496" s="986"/>
      <c r="Q496" s="986"/>
      <c r="R496" s="986"/>
      <c r="S496" s="986"/>
      <c r="T496" s="986"/>
      <c r="U496" s="986"/>
      <c r="V496" s="986"/>
      <c r="W496" s="986"/>
      <c r="X496" s="986"/>
      <c r="Y496" s="986"/>
      <c r="Z496" s="986"/>
    </row>
    <row r="497" spans="1:26" ht="13.5" customHeight="1">
      <c r="A497" s="986"/>
      <c r="B497" s="985"/>
      <c r="C497" s="985"/>
      <c r="D497" s="986"/>
      <c r="E497" s="986"/>
      <c r="F497" s="986"/>
      <c r="G497" s="985"/>
      <c r="H497" s="985"/>
      <c r="I497" s="985"/>
      <c r="J497" s="1011"/>
      <c r="K497" s="985"/>
      <c r="L497" s="1012"/>
      <c r="M497" s="986"/>
      <c r="N497" s="986"/>
      <c r="O497" s="986"/>
      <c r="P497" s="986"/>
      <c r="Q497" s="986"/>
      <c r="R497" s="986"/>
      <c r="S497" s="986"/>
      <c r="T497" s="986"/>
      <c r="U497" s="986"/>
      <c r="V497" s="986"/>
      <c r="W497" s="986"/>
      <c r="X497" s="986"/>
      <c r="Y497" s="986"/>
      <c r="Z497" s="986"/>
    </row>
    <row r="498" spans="1:26" ht="13.5" customHeight="1">
      <c r="A498" s="986"/>
      <c r="B498" s="985"/>
      <c r="C498" s="985"/>
      <c r="D498" s="986"/>
      <c r="E498" s="986"/>
      <c r="F498" s="986"/>
      <c r="G498" s="985"/>
      <c r="H498" s="985"/>
      <c r="I498" s="985"/>
      <c r="J498" s="1011"/>
      <c r="K498" s="985"/>
      <c r="L498" s="1012"/>
      <c r="M498" s="986"/>
      <c r="N498" s="986"/>
      <c r="O498" s="986"/>
      <c r="P498" s="986"/>
      <c r="Q498" s="986"/>
      <c r="R498" s="986"/>
      <c r="S498" s="986"/>
      <c r="T498" s="986"/>
      <c r="U498" s="986"/>
      <c r="V498" s="986"/>
      <c r="W498" s="986"/>
      <c r="X498" s="986"/>
      <c r="Y498" s="986"/>
      <c r="Z498" s="986"/>
    </row>
    <row r="499" spans="1:26" ht="13.5" customHeight="1">
      <c r="A499" s="986"/>
      <c r="B499" s="985"/>
      <c r="C499" s="985"/>
      <c r="D499" s="986"/>
      <c r="E499" s="986"/>
      <c r="F499" s="986"/>
      <c r="G499" s="985"/>
      <c r="H499" s="985"/>
      <c r="I499" s="985"/>
      <c r="J499" s="1011"/>
      <c r="K499" s="985"/>
      <c r="L499" s="1012"/>
      <c r="M499" s="986"/>
      <c r="N499" s="986"/>
      <c r="O499" s="986"/>
      <c r="P499" s="986"/>
      <c r="Q499" s="986"/>
      <c r="R499" s="986"/>
      <c r="S499" s="986"/>
      <c r="T499" s="986"/>
      <c r="U499" s="986"/>
      <c r="V499" s="986"/>
      <c r="W499" s="986"/>
      <c r="X499" s="986"/>
      <c r="Y499" s="986"/>
      <c r="Z499" s="986"/>
    </row>
    <row r="500" spans="1:26" ht="13.5" customHeight="1">
      <c r="A500" s="986"/>
      <c r="B500" s="985"/>
      <c r="C500" s="985"/>
      <c r="D500" s="986"/>
      <c r="E500" s="986"/>
      <c r="F500" s="986"/>
      <c r="G500" s="985"/>
      <c r="H500" s="985"/>
      <c r="I500" s="985"/>
      <c r="J500" s="1011"/>
      <c r="K500" s="985"/>
      <c r="L500" s="1012"/>
      <c r="M500" s="986"/>
      <c r="N500" s="986"/>
      <c r="O500" s="986"/>
      <c r="P500" s="986"/>
      <c r="Q500" s="986"/>
      <c r="R500" s="986"/>
      <c r="S500" s="986"/>
      <c r="T500" s="986"/>
      <c r="U500" s="986"/>
      <c r="V500" s="986"/>
      <c r="W500" s="986"/>
      <c r="X500" s="986"/>
      <c r="Y500" s="986"/>
      <c r="Z500" s="986"/>
    </row>
    <row r="501" spans="1:26" ht="13.5" customHeight="1">
      <c r="A501" s="986"/>
      <c r="B501" s="985"/>
      <c r="C501" s="985"/>
      <c r="D501" s="986"/>
      <c r="E501" s="986"/>
      <c r="F501" s="986"/>
      <c r="G501" s="985"/>
      <c r="H501" s="985"/>
      <c r="I501" s="985"/>
      <c r="J501" s="1011"/>
      <c r="K501" s="985"/>
      <c r="L501" s="1012"/>
      <c r="M501" s="986"/>
      <c r="N501" s="986"/>
      <c r="O501" s="986"/>
      <c r="P501" s="986"/>
      <c r="Q501" s="986"/>
      <c r="R501" s="986"/>
      <c r="S501" s="986"/>
      <c r="T501" s="986"/>
      <c r="U501" s="986"/>
      <c r="V501" s="986"/>
      <c r="W501" s="986"/>
      <c r="X501" s="986"/>
      <c r="Y501" s="986"/>
      <c r="Z501" s="986"/>
    </row>
    <row r="502" spans="1:26" ht="13.5" customHeight="1">
      <c r="A502" s="986"/>
      <c r="B502" s="985"/>
      <c r="C502" s="985"/>
      <c r="D502" s="986"/>
      <c r="E502" s="986"/>
      <c r="F502" s="986"/>
      <c r="G502" s="985"/>
      <c r="H502" s="985"/>
      <c r="I502" s="985"/>
      <c r="J502" s="1011"/>
      <c r="K502" s="985"/>
      <c r="L502" s="1012"/>
      <c r="M502" s="986"/>
      <c r="N502" s="986"/>
      <c r="O502" s="986"/>
      <c r="P502" s="986"/>
      <c r="Q502" s="986"/>
      <c r="R502" s="986"/>
      <c r="S502" s="986"/>
      <c r="T502" s="986"/>
      <c r="U502" s="986"/>
      <c r="V502" s="986"/>
      <c r="W502" s="986"/>
      <c r="X502" s="986"/>
      <c r="Y502" s="986"/>
      <c r="Z502" s="986"/>
    </row>
    <row r="503" spans="1:26" ht="13.5" customHeight="1">
      <c r="A503" s="986"/>
      <c r="B503" s="985"/>
      <c r="C503" s="985"/>
      <c r="D503" s="986"/>
      <c r="E503" s="986"/>
      <c r="F503" s="986"/>
      <c r="G503" s="985"/>
      <c r="H503" s="985"/>
      <c r="I503" s="985"/>
      <c r="J503" s="1011"/>
      <c r="K503" s="985"/>
      <c r="L503" s="1012"/>
      <c r="M503" s="986"/>
      <c r="N503" s="986"/>
      <c r="O503" s="986"/>
      <c r="P503" s="986"/>
      <c r="Q503" s="986"/>
      <c r="R503" s="986"/>
      <c r="S503" s="986"/>
      <c r="T503" s="986"/>
      <c r="U503" s="986"/>
      <c r="V503" s="986"/>
      <c r="W503" s="986"/>
      <c r="X503" s="986"/>
      <c r="Y503" s="986"/>
      <c r="Z503" s="986"/>
    </row>
    <row r="504" spans="1:26" ht="13.5" customHeight="1">
      <c r="A504" s="986"/>
      <c r="B504" s="985"/>
      <c r="C504" s="985"/>
      <c r="D504" s="986"/>
      <c r="E504" s="986"/>
      <c r="F504" s="986"/>
      <c r="G504" s="985"/>
      <c r="H504" s="985"/>
      <c r="I504" s="985"/>
      <c r="J504" s="1011"/>
      <c r="K504" s="985"/>
      <c r="L504" s="1012"/>
      <c r="M504" s="986"/>
      <c r="N504" s="986"/>
      <c r="O504" s="986"/>
      <c r="P504" s="986"/>
      <c r="Q504" s="986"/>
      <c r="R504" s="986"/>
      <c r="S504" s="986"/>
      <c r="T504" s="986"/>
      <c r="U504" s="986"/>
      <c r="V504" s="986"/>
      <c r="W504" s="986"/>
      <c r="X504" s="986"/>
      <c r="Y504" s="986"/>
      <c r="Z504" s="986"/>
    </row>
    <row r="505" spans="1:26" ht="13.5" customHeight="1">
      <c r="A505" s="986"/>
      <c r="B505" s="985"/>
      <c r="C505" s="985"/>
      <c r="D505" s="986"/>
      <c r="E505" s="986"/>
      <c r="F505" s="986"/>
      <c r="G505" s="985"/>
      <c r="H505" s="985"/>
      <c r="I505" s="985"/>
      <c r="J505" s="1011"/>
      <c r="K505" s="985"/>
      <c r="L505" s="1012"/>
      <c r="M505" s="986"/>
      <c r="N505" s="986"/>
      <c r="O505" s="986"/>
      <c r="P505" s="986"/>
      <c r="Q505" s="986"/>
      <c r="R505" s="986"/>
      <c r="S505" s="986"/>
      <c r="T505" s="986"/>
      <c r="U505" s="986"/>
      <c r="V505" s="986"/>
      <c r="W505" s="986"/>
      <c r="X505" s="986"/>
      <c r="Y505" s="986"/>
      <c r="Z505" s="986"/>
    </row>
    <row r="506" spans="1:26" ht="13.5" customHeight="1">
      <c r="A506" s="986"/>
      <c r="B506" s="985"/>
      <c r="C506" s="985"/>
      <c r="D506" s="986"/>
      <c r="E506" s="986"/>
      <c r="F506" s="986"/>
      <c r="G506" s="985"/>
      <c r="H506" s="985"/>
      <c r="I506" s="985"/>
      <c r="J506" s="1011"/>
      <c r="K506" s="985"/>
      <c r="L506" s="1012"/>
      <c r="M506" s="986"/>
      <c r="N506" s="986"/>
      <c r="O506" s="986"/>
      <c r="P506" s="986"/>
      <c r="Q506" s="986"/>
      <c r="R506" s="986"/>
      <c r="S506" s="986"/>
      <c r="T506" s="986"/>
      <c r="U506" s="986"/>
      <c r="V506" s="986"/>
      <c r="W506" s="986"/>
      <c r="X506" s="986"/>
      <c r="Y506" s="986"/>
      <c r="Z506" s="986"/>
    </row>
    <row r="507" spans="1:26" ht="13.5" customHeight="1">
      <c r="A507" s="986"/>
      <c r="B507" s="985"/>
      <c r="C507" s="985"/>
      <c r="D507" s="986"/>
      <c r="E507" s="986"/>
      <c r="F507" s="986"/>
      <c r="G507" s="985"/>
      <c r="H507" s="985"/>
      <c r="I507" s="985"/>
      <c r="J507" s="1011"/>
      <c r="K507" s="985"/>
      <c r="L507" s="1012"/>
      <c r="M507" s="986"/>
      <c r="N507" s="986"/>
      <c r="O507" s="986"/>
      <c r="P507" s="986"/>
      <c r="Q507" s="986"/>
      <c r="R507" s="986"/>
      <c r="S507" s="986"/>
      <c r="T507" s="986"/>
      <c r="U507" s="986"/>
      <c r="V507" s="986"/>
      <c r="W507" s="986"/>
      <c r="X507" s="986"/>
      <c r="Y507" s="986"/>
      <c r="Z507" s="986"/>
    </row>
    <row r="508" spans="1:26" ht="13.5" customHeight="1">
      <c r="A508" s="986"/>
      <c r="B508" s="985"/>
      <c r="C508" s="985"/>
      <c r="D508" s="986"/>
      <c r="E508" s="986"/>
      <c r="F508" s="986"/>
      <c r="G508" s="985"/>
      <c r="H508" s="985"/>
      <c r="I508" s="985"/>
      <c r="J508" s="1011"/>
      <c r="K508" s="985"/>
      <c r="L508" s="1012"/>
      <c r="M508" s="986"/>
      <c r="N508" s="986"/>
      <c r="O508" s="986"/>
      <c r="P508" s="986"/>
      <c r="Q508" s="986"/>
      <c r="R508" s="986"/>
      <c r="S508" s="986"/>
      <c r="T508" s="986"/>
      <c r="U508" s="986"/>
      <c r="V508" s="986"/>
      <c r="W508" s="986"/>
      <c r="X508" s="986"/>
      <c r="Y508" s="986"/>
      <c r="Z508" s="986"/>
    </row>
    <row r="509" spans="1:26" ht="13.5" customHeight="1">
      <c r="A509" s="986"/>
      <c r="B509" s="985"/>
      <c r="C509" s="985"/>
      <c r="D509" s="986"/>
      <c r="E509" s="986"/>
      <c r="F509" s="986"/>
      <c r="G509" s="985"/>
      <c r="H509" s="985"/>
      <c r="I509" s="985"/>
      <c r="J509" s="1011"/>
      <c r="K509" s="985"/>
      <c r="L509" s="1012"/>
      <c r="M509" s="986"/>
      <c r="N509" s="986"/>
      <c r="O509" s="986"/>
      <c r="P509" s="986"/>
      <c r="Q509" s="986"/>
      <c r="R509" s="986"/>
      <c r="S509" s="986"/>
      <c r="T509" s="986"/>
      <c r="U509" s="986"/>
      <c r="V509" s="986"/>
      <c r="W509" s="986"/>
      <c r="X509" s="986"/>
      <c r="Y509" s="986"/>
      <c r="Z509" s="986"/>
    </row>
    <row r="510" spans="1:26" ht="13.5" customHeight="1">
      <c r="A510" s="986"/>
      <c r="B510" s="985"/>
      <c r="C510" s="985"/>
      <c r="D510" s="986"/>
      <c r="E510" s="986"/>
      <c r="F510" s="986"/>
      <c r="G510" s="985"/>
      <c r="H510" s="985"/>
      <c r="I510" s="985"/>
      <c r="J510" s="1011"/>
      <c r="K510" s="985"/>
      <c r="L510" s="1012"/>
      <c r="M510" s="986"/>
      <c r="N510" s="986"/>
      <c r="O510" s="986"/>
      <c r="P510" s="986"/>
      <c r="Q510" s="986"/>
      <c r="R510" s="986"/>
      <c r="S510" s="986"/>
      <c r="T510" s="986"/>
      <c r="U510" s="986"/>
      <c r="V510" s="986"/>
      <c r="W510" s="986"/>
      <c r="X510" s="986"/>
      <c r="Y510" s="986"/>
      <c r="Z510" s="986"/>
    </row>
    <row r="511" spans="1:26" ht="13.5" customHeight="1">
      <c r="A511" s="986"/>
      <c r="B511" s="985"/>
      <c r="C511" s="985"/>
      <c r="D511" s="986"/>
      <c r="E511" s="986"/>
      <c r="F511" s="986"/>
      <c r="G511" s="985"/>
      <c r="H511" s="985"/>
      <c r="I511" s="985"/>
      <c r="J511" s="1011"/>
      <c r="K511" s="985"/>
      <c r="L511" s="1012"/>
      <c r="M511" s="986"/>
      <c r="N511" s="986"/>
      <c r="O511" s="986"/>
      <c r="P511" s="986"/>
      <c r="Q511" s="986"/>
      <c r="R511" s="986"/>
      <c r="S511" s="986"/>
      <c r="T511" s="986"/>
      <c r="U511" s="986"/>
      <c r="V511" s="986"/>
      <c r="W511" s="986"/>
      <c r="X511" s="986"/>
      <c r="Y511" s="986"/>
      <c r="Z511" s="986"/>
    </row>
    <row r="512" spans="1:26" ht="13.5" customHeight="1">
      <c r="A512" s="986"/>
      <c r="B512" s="985"/>
      <c r="C512" s="985"/>
      <c r="D512" s="986"/>
      <c r="E512" s="986"/>
      <c r="F512" s="986"/>
      <c r="G512" s="985"/>
      <c r="H512" s="985"/>
      <c r="I512" s="985"/>
      <c r="J512" s="1011"/>
      <c r="K512" s="985"/>
      <c r="L512" s="1012"/>
      <c r="M512" s="986"/>
      <c r="N512" s="986"/>
      <c r="O512" s="986"/>
      <c r="P512" s="986"/>
      <c r="Q512" s="986"/>
      <c r="R512" s="986"/>
      <c r="S512" s="986"/>
      <c r="T512" s="986"/>
      <c r="U512" s="986"/>
      <c r="V512" s="986"/>
      <c r="W512" s="986"/>
      <c r="X512" s="986"/>
      <c r="Y512" s="986"/>
      <c r="Z512" s="986"/>
    </row>
    <row r="513" spans="1:26" ht="13.5" customHeight="1">
      <c r="A513" s="986"/>
      <c r="B513" s="985"/>
      <c r="C513" s="985"/>
      <c r="D513" s="986"/>
      <c r="E513" s="986"/>
      <c r="F513" s="986"/>
      <c r="G513" s="985"/>
      <c r="H513" s="985"/>
      <c r="I513" s="985"/>
      <c r="J513" s="1011"/>
      <c r="K513" s="985"/>
      <c r="L513" s="1012"/>
      <c r="M513" s="986"/>
      <c r="N513" s="986"/>
      <c r="O513" s="986"/>
      <c r="P513" s="986"/>
      <c r="Q513" s="986"/>
      <c r="R513" s="986"/>
      <c r="S513" s="986"/>
      <c r="T513" s="986"/>
      <c r="U513" s="986"/>
      <c r="V513" s="986"/>
      <c r="W513" s="986"/>
      <c r="X513" s="986"/>
      <c r="Y513" s="986"/>
      <c r="Z513" s="986"/>
    </row>
    <row r="514" spans="1:26" ht="13.5" customHeight="1">
      <c r="A514" s="986"/>
      <c r="B514" s="985"/>
      <c r="C514" s="985"/>
      <c r="D514" s="986"/>
      <c r="E514" s="986"/>
      <c r="F514" s="986"/>
      <c r="G514" s="985"/>
      <c r="H514" s="985"/>
      <c r="I514" s="985"/>
      <c r="J514" s="1011"/>
      <c r="K514" s="985"/>
      <c r="L514" s="1012"/>
      <c r="M514" s="986"/>
      <c r="N514" s="986"/>
      <c r="O514" s="986"/>
      <c r="P514" s="986"/>
      <c r="Q514" s="986"/>
      <c r="R514" s="986"/>
      <c r="S514" s="986"/>
      <c r="T514" s="986"/>
      <c r="U514" s="986"/>
      <c r="V514" s="986"/>
      <c r="W514" s="986"/>
      <c r="X514" s="986"/>
      <c r="Y514" s="986"/>
      <c r="Z514" s="986"/>
    </row>
    <row r="515" spans="1:26" ht="13.5" customHeight="1">
      <c r="A515" s="986"/>
      <c r="B515" s="985"/>
      <c r="C515" s="985"/>
      <c r="D515" s="986"/>
      <c r="E515" s="986"/>
      <c r="F515" s="986"/>
      <c r="G515" s="985"/>
      <c r="H515" s="985"/>
      <c r="I515" s="985"/>
      <c r="J515" s="1011"/>
      <c r="K515" s="985"/>
      <c r="L515" s="1012"/>
      <c r="M515" s="986"/>
      <c r="N515" s="986"/>
      <c r="O515" s="986"/>
      <c r="P515" s="986"/>
      <c r="Q515" s="986"/>
      <c r="R515" s="986"/>
      <c r="S515" s="986"/>
      <c r="T515" s="986"/>
      <c r="U515" s="986"/>
      <c r="V515" s="986"/>
      <c r="W515" s="986"/>
      <c r="X515" s="986"/>
      <c r="Y515" s="986"/>
      <c r="Z515" s="986"/>
    </row>
    <row r="516" spans="1:26" ht="13.5" customHeight="1">
      <c r="A516" s="986"/>
      <c r="B516" s="985"/>
      <c r="C516" s="985"/>
      <c r="D516" s="986"/>
      <c r="E516" s="986"/>
      <c r="F516" s="986"/>
      <c r="G516" s="985"/>
      <c r="H516" s="985"/>
      <c r="I516" s="985"/>
      <c r="J516" s="1011"/>
      <c r="K516" s="985"/>
      <c r="L516" s="1012"/>
      <c r="M516" s="986"/>
      <c r="N516" s="986"/>
      <c r="O516" s="986"/>
      <c r="P516" s="986"/>
      <c r="Q516" s="986"/>
      <c r="R516" s="986"/>
      <c r="S516" s="986"/>
      <c r="T516" s="986"/>
      <c r="U516" s="986"/>
      <c r="V516" s="986"/>
      <c r="W516" s="986"/>
      <c r="X516" s="986"/>
      <c r="Y516" s="986"/>
      <c r="Z516" s="986"/>
    </row>
    <row r="517" spans="1:26" ht="13.5" customHeight="1">
      <c r="A517" s="986"/>
      <c r="B517" s="985"/>
      <c r="C517" s="985"/>
      <c r="D517" s="986"/>
      <c r="E517" s="986"/>
      <c r="F517" s="986"/>
      <c r="G517" s="985"/>
      <c r="H517" s="985"/>
      <c r="I517" s="985"/>
      <c r="J517" s="1011"/>
      <c r="K517" s="985"/>
      <c r="L517" s="1012"/>
      <c r="M517" s="986"/>
      <c r="N517" s="986"/>
      <c r="O517" s="986"/>
      <c r="P517" s="986"/>
      <c r="Q517" s="986"/>
      <c r="R517" s="986"/>
      <c r="S517" s="986"/>
      <c r="T517" s="986"/>
      <c r="U517" s="986"/>
      <c r="V517" s="986"/>
      <c r="W517" s="986"/>
      <c r="X517" s="986"/>
      <c r="Y517" s="986"/>
      <c r="Z517" s="986"/>
    </row>
    <row r="518" spans="1:26" ht="13.5" customHeight="1">
      <c r="A518" s="986"/>
      <c r="B518" s="985"/>
      <c r="C518" s="985"/>
      <c r="D518" s="986"/>
      <c r="E518" s="986"/>
      <c r="F518" s="986"/>
      <c r="G518" s="985"/>
      <c r="H518" s="985"/>
      <c r="I518" s="985"/>
      <c r="J518" s="1011"/>
      <c r="K518" s="985"/>
      <c r="L518" s="1012"/>
      <c r="M518" s="986"/>
      <c r="N518" s="986"/>
      <c r="O518" s="986"/>
      <c r="P518" s="986"/>
      <c r="Q518" s="986"/>
      <c r="R518" s="986"/>
      <c r="S518" s="986"/>
      <c r="T518" s="986"/>
      <c r="U518" s="986"/>
      <c r="V518" s="986"/>
      <c r="W518" s="986"/>
      <c r="X518" s="986"/>
      <c r="Y518" s="986"/>
      <c r="Z518" s="986"/>
    </row>
    <row r="519" spans="1:26" ht="13.5" customHeight="1">
      <c r="A519" s="986"/>
      <c r="B519" s="985"/>
      <c r="C519" s="985"/>
      <c r="D519" s="986"/>
      <c r="E519" s="986"/>
      <c r="F519" s="986"/>
      <c r="G519" s="985"/>
      <c r="H519" s="985"/>
      <c r="I519" s="985"/>
      <c r="J519" s="1011"/>
      <c r="K519" s="985"/>
      <c r="L519" s="1012"/>
      <c r="M519" s="986"/>
      <c r="N519" s="986"/>
      <c r="O519" s="986"/>
      <c r="P519" s="986"/>
      <c r="Q519" s="986"/>
      <c r="R519" s="986"/>
      <c r="S519" s="986"/>
      <c r="T519" s="986"/>
      <c r="U519" s="986"/>
      <c r="V519" s="986"/>
      <c r="W519" s="986"/>
      <c r="X519" s="986"/>
      <c r="Y519" s="986"/>
      <c r="Z519" s="986"/>
    </row>
    <row r="520" spans="1:26" ht="13.5" customHeight="1">
      <c r="A520" s="986"/>
      <c r="B520" s="985"/>
      <c r="C520" s="985"/>
      <c r="D520" s="986"/>
      <c r="E520" s="986"/>
      <c r="F520" s="986"/>
      <c r="G520" s="985"/>
      <c r="H520" s="985"/>
      <c r="I520" s="985"/>
      <c r="J520" s="1011"/>
      <c r="K520" s="985"/>
      <c r="L520" s="1012"/>
      <c r="M520" s="986"/>
      <c r="N520" s="986"/>
      <c r="O520" s="986"/>
      <c r="P520" s="986"/>
      <c r="Q520" s="986"/>
      <c r="R520" s="986"/>
      <c r="S520" s="986"/>
      <c r="T520" s="986"/>
      <c r="U520" s="986"/>
      <c r="V520" s="986"/>
      <c r="W520" s="986"/>
      <c r="X520" s="986"/>
      <c r="Y520" s="986"/>
      <c r="Z520" s="986"/>
    </row>
    <row r="521" spans="1:26" ht="13.5" customHeight="1">
      <c r="A521" s="986"/>
      <c r="B521" s="985"/>
      <c r="C521" s="985"/>
      <c r="D521" s="986"/>
      <c r="E521" s="986"/>
      <c r="F521" s="986"/>
      <c r="G521" s="985"/>
      <c r="H521" s="985"/>
      <c r="I521" s="985"/>
      <c r="J521" s="1011"/>
      <c r="K521" s="985"/>
      <c r="L521" s="1012"/>
      <c r="M521" s="986"/>
      <c r="N521" s="986"/>
      <c r="O521" s="986"/>
      <c r="P521" s="986"/>
      <c r="Q521" s="986"/>
      <c r="R521" s="986"/>
      <c r="S521" s="986"/>
      <c r="T521" s="986"/>
      <c r="U521" s="986"/>
      <c r="V521" s="986"/>
      <c r="W521" s="986"/>
      <c r="X521" s="986"/>
      <c r="Y521" s="986"/>
      <c r="Z521" s="986"/>
    </row>
    <row r="522" spans="1:26" ht="13.5" customHeight="1">
      <c r="A522" s="986"/>
      <c r="B522" s="985"/>
      <c r="C522" s="985"/>
      <c r="D522" s="986"/>
      <c r="E522" s="986"/>
      <c r="F522" s="986"/>
      <c r="G522" s="985"/>
      <c r="H522" s="985"/>
      <c r="I522" s="985"/>
      <c r="J522" s="1011"/>
      <c r="K522" s="985"/>
      <c r="L522" s="1012"/>
      <c r="M522" s="986"/>
      <c r="N522" s="986"/>
      <c r="O522" s="986"/>
      <c r="P522" s="986"/>
      <c r="Q522" s="986"/>
      <c r="R522" s="986"/>
      <c r="S522" s="986"/>
      <c r="T522" s="986"/>
      <c r="U522" s="986"/>
      <c r="V522" s="986"/>
      <c r="W522" s="986"/>
      <c r="X522" s="986"/>
      <c r="Y522" s="986"/>
      <c r="Z522" s="986"/>
    </row>
    <row r="523" spans="1:26" ht="13.5" customHeight="1">
      <c r="A523" s="986"/>
      <c r="B523" s="985"/>
      <c r="C523" s="985"/>
      <c r="D523" s="986"/>
      <c r="E523" s="986"/>
      <c r="F523" s="986"/>
      <c r="G523" s="985"/>
      <c r="H523" s="985"/>
      <c r="I523" s="985"/>
      <c r="J523" s="1011"/>
      <c r="K523" s="985"/>
      <c r="L523" s="1012"/>
      <c r="M523" s="986"/>
      <c r="N523" s="986"/>
      <c r="O523" s="986"/>
      <c r="P523" s="986"/>
      <c r="Q523" s="986"/>
      <c r="R523" s="986"/>
      <c r="S523" s="986"/>
      <c r="T523" s="986"/>
      <c r="U523" s="986"/>
      <c r="V523" s="986"/>
      <c r="W523" s="986"/>
      <c r="X523" s="986"/>
      <c r="Y523" s="986"/>
      <c r="Z523" s="986"/>
    </row>
    <row r="524" spans="1:26" ht="13.5" customHeight="1">
      <c r="A524" s="986"/>
      <c r="B524" s="985"/>
      <c r="C524" s="985"/>
      <c r="D524" s="986"/>
      <c r="E524" s="986"/>
      <c r="F524" s="986"/>
      <c r="G524" s="985"/>
      <c r="H524" s="985"/>
      <c r="I524" s="985"/>
      <c r="J524" s="1011"/>
      <c r="K524" s="985"/>
      <c r="L524" s="1012"/>
      <c r="M524" s="986"/>
      <c r="N524" s="986"/>
      <c r="O524" s="986"/>
      <c r="P524" s="986"/>
      <c r="Q524" s="986"/>
      <c r="R524" s="986"/>
      <c r="S524" s="986"/>
      <c r="T524" s="986"/>
      <c r="U524" s="986"/>
      <c r="V524" s="986"/>
      <c r="W524" s="986"/>
      <c r="X524" s="986"/>
      <c r="Y524" s="986"/>
      <c r="Z524" s="986"/>
    </row>
    <row r="525" spans="1:26" ht="13.5" customHeight="1">
      <c r="A525" s="986"/>
      <c r="B525" s="985"/>
      <c r="C525" s="985"/>
      <c r="D525" s="986"/>
      <c r="E525" s="986"/>
      <c r="F525" s="986"/>
      <c r="G525" s="985"/>
      <c r="H525" s="985"/>
      <c r="I525" s="985"/>
      <c r="J525" s="1011"/>
      <c r="K525" s="985"/>
      <c r="L525" s="1012"/>
      <c r="M525" s="986"/>
      <c r="N525" s="986"/>
      <c r="O525" s="986"/>
      <c r="P525" s="986"/>
      <c r="Q525" s="986"/>
      <c r="R525" s="986"/>
      <c r="S525" s="986"/>
      <c r="T525" s="986"/>
      <c r="U525" s="986"/>
      <c r="V525" s="986"/>
      <c r="W525" s="986"/>
      <c r="X525" s="986"/>
      <c r="Y525" s="986"/>
      <c r="Z525" s="986"/>
    </row>
    <row r="526" spans="1:26" ht="13.5" customHeight="1">
      <c r="A526" s="986"/>
      <c r="B526" s="985"/>
      <c r="C526" s="985"/>
      <c r="D526" s="986"/>
      <c r="E526" s="986"/>
      <c r="F526" s="986"/>
      <c r="G526" s="985"/>
      <c r="H526" s="985"/>
      <c r="I526" s="985"/>
      <c r="J526" s="1011"/>
      <c r="K526" s="985"/>
      <c r="L526" s="1012"/>
      <c r="M526" s="986"/>
      <c r="N526" s="986"/>
      <c r="O526" s="986"/>
      <c r="P526" s="986"/>
      <c r="Q526" s="986"/>
      <c r="R526" s="986"/>
      <c r="S526" s="986"/>
      <c r="T526" s="986"/>
      <c r="U526" s="986"/>
      <c r="V526" s="986"/>
      <c r="W526" s="986"/>
      <c r="X526" s="986"/>
      <c r="Y526" s="986"/>
      <c r="Z526" s="986"/>
    </row>
    <row r="527" spans="1:26" ht="13.5" customHeight="1">
      <c r="A527" s="986"/>
      <c r="B527" s="985"/>
      <c r="C527" s="985"/>
      <c r="D527" s="986"/>
      <c r="E527" s="986"/>
      <c r="F527" s="986"/>
      <c r="G527" s="985"/>
      <c r="H527" s="985"/>
      <c r="I527" s="985"/>
      <c r="J527" s="1011"/>
      <c r="K527" s="985"/>
      <c r="L527" s="1012"/>
      <c r="M527" s="986"/>
      <c r="N527" s="986"/>
      <c r="O527" s="986"/>
      <c r="P527" s="986"/>
      <c r="Q527" s="986"/>
      <c r="R527" s="986"/>
      <c r="S527" s="986"/>
      <c r="T527" s="986"/>
      <c r="U527" s="986"/>
      <c r="V527" s="986"/>
      <c r="W527" s="986"/>
      <c r="X527" s="986"/>
      <c r="Y527" s="986"/>
      <c r="Z527" s="986"/>
    </row>
    <row r="528" spans="1:26" ht="13.5" customHeight="1">
      <c r="A528" s="986"/>
      <c r="B528" s="985"/>
      <c r="C528" s="985"/>
      <c r="D528" s="986"/>
      <c r="E528" s="986"/>
      <c r="F528" s="986"/>
      <c r="G528" s="985"/>
      <c r="H528" s="985"/>
      <c r="I528" s="985"/>
      <c r="J528" s="1011"/>
      <c r="K528" s="985"/>
      <c r="L528" s="1012"/>
      <c r="M528" s="986"/>
      <c r="N528" s="986"/>
      <c r="O528" s="986"/>
      <c r="P528" s="986"/>
      <c r="Q528" s="986"/>
      <c r="R528" s="986"/>
      <c r="S528" s="986"/>
      <c r="T528" s="986"/>
      <c r="U528" s="986"/>
      <c r="V528" s="986"/>
      <c r="W528" s="986"/>
      <c r="X528" s="986"/>
      <c r="Y528" s="986"/>
      <c r="Z528" s="986"/>
    </row>
    <row r="529" spans="1:26" ht="13.5" customHeight="1">
      <c r="A529" s="986"/>
      <c r="B529" s="985"/>
      <c r="C529" s="985"/>
      <c r="D529" s="986"/>
      <c r="E529" s="986"/>
      <c r="F529" s="986"/>
      <c r="G529" s="985"/>
      <c r="H529" s="985"/>
      <c r="I529" s="985"/>
      <c r="J529" s="1011"/>
      <c r="K529" s="985"/>
      <c r="L529" s="1012"/>
      <c r="M529" s="986"/>
      <c r="N529" s="986"/>
      <c r="O529" s="986"/>
      <c r="P529" s="986"/>
      <c r="Q529" s="986"/>
      <c r="R529" s="986"/>
      <c r="S529" s="986"/>
      <c r="T529" s="986"/>
      <c r="U529" s="986"/>
      <c r="V529" s="986"/>
      <c r="W529" s="986"/>
      <c r="X529" s="986"/>
      <c r="Y529" s="986"/>
      <c r="Z529" s="986"/>
    </row>
    <row r="530" spans="1:26" ht="13.5" customHeight="1">
      <c r="A530" s="986"/>
      <c r="B530" s="985"/>
      <c r="C530" s="985"/>
      <c r="D530" s="986"/>
      <c r="E530" s="986"/>
      <c r="F530" s="986"/>
      <c r="G530" s="985"/>
      <c r="H530" s="985"/>
      <c r="I530" s="985"/>
      <c r="J530" s="1011"/>
      <c r="K530" s="985"/>
      <c r="L530" s="1012"/>
      <c r="M530" s="986"/>
      <c r="N530" s="986"/>
      <c r="O530" s="986"/>
      <c r="P530" s="986"/>
      <c r="Q530" s="986"/>
      <c r="R530" s="986"/>
      <c r="S530" s="986"/>
      <c r="T530" s="986"/>
      <c r="U530" s="986"/>
      <c r="V530" s="986"/>
      <c r="W530" s="986"/>
      <c r="X530" s="986"/>
      <c r="Y530" s="986"/>
      <c r="Z530" s="986"/>
    </row>
    <row r="531" spans="1:26" ht="13.5" customHeight="1">
      <c r="A531" s="986"/>
      <c r="B531" s="985"/>
      <c r="C531" s="985"/>
      <c r="D531" s="986"/>
      <c r="E531" s="986"/>
      <c r="F531" s="986"/>
      <c r="G531" s="985"/>
      <c r="H531" s="985"/>
      <c r="I531" s="985"/>
      <c r="J531" s="1011"/>
      <c r="K531" s="985"/>
      <c r="L531" s="1012"/>
      <c r="M531" s="986"/>
      <c r="N531" s="986"/>
      <c r="O531" s="986"/>
      <c r="P531" s="986"/>
      <c r="Q531" s="986"/>
      <c r="R531" s="986"/>
      <c r="S531" s="986"/>
      <c r="T531" s="986"/>
      <c r="U531" s="986"/>
      <c r="V531" s="986"/>
      <c r="W531" s="986"/>
      <c r="X531" s="986"/>
      <c r="Y531" s="986"/>
      <c r="Z531" s="986"/>
    </row>
    <row r="532" spans="1:26" ht="13.5" customHeight="1">
      <c r="A532" s="986"/>
      <c r="B532" s="985"/>
      <c r="C532" s="985"/>
      <c r="D532" s="986"/>
      <c r="E532" s="986"/>
      <c r="F532" s="986"/>
      <c r="G532" s="985"/>
      <c r="H532" s="985"/>
      <c r="I532" s="985"/>
      <c r="J532" s="1011"/>
      <c r="K532" s="985"/>
      <c r="L532" s="1012"/>
      <c r="M532" s="986"/>
      <c r="N532" s="986"/>
      <c r="O532" s="986"/>
      <c r="P532" s="986"/>
      <c r="Q532" s="986"/>
      <c r="R532" s="986"/>
      <c r="S532" s="986"/>
      <c r="T532" s="986"/>
      <c r="U532" s="986"/>
      <c r="V532" s="986"/>
      <c r="W532" s="986"/>
      <c r="X532" s="986"/>
      <c r="Y532" s="986"/>
      <c r="Z532" s="986"/>
    </row>
    <row r="533" spans="1:26" ht="13.5" customHeight="1">
      <c r="A533" s="986"/>
      <c r="B533" s="985"/>
      <c r="C533" s="985"/>
      <c r="D533" s="986"/>
      <c r="E533" s="986"/>
      <c r="F533" s="986"/>
      <c r="G533" s="985"/>
      <c r="H533" s="985"/>
      <c r="I533" s="985"/>
      <c r="J533" s="1011"/>
      <c r="K533" s="985"/>
      <c r="L533" s="1012"/>
      <c r="M533" s="986"/>
      <c r="N533" s="986"/>
      <c r="O533" s="986"/>
      <c r="P533" s="986"/>
      <c r="Q533" s="986"/>
      <c r="R533" s="986"/>
      <c r="S533" s="986"/>
      <c r="T533" s="986"/>
      <c r="U533" s="986"/>
      <c r="V533" s="986"/>
      <c r="W533" s="986"/>
      <c r="X533" s="986"/>
      <c r="Y533" s="986"/>
      <c r="Z533" s="986"/>
    </row>
    <row r="534" spans="1:26" ht="13.5" customHeight="1">
      <c r="A534" s="986"/>
      <c r="B534" s="985"/>
      <c r="C534" s="985"/>
      <c r="D534" s="986"/>
      <c r="E534" s="986"/>
      <c r="F534" s="986"/>
      <c r="G534" s="985"/>
      <c r="H534" s="985"/>
      <c r="I534" s="985"/>
      <c r="J534" s="1011"/>
      <c r="K534" s="985"/>
      <c r="L534" s="1012"/>
      <c r="M534" s="986"/>
      <c r="N534" s="986"/>
      <c r="O534" s="986"/>
      <c r="P534" s="986"/>
      <c r="Q534" s="986"/>
      <c r="R534" s="986"/>
      <c r="S534" s="986"/>
      <c r="T534" s="986"/>
      <c r="U534" s="986"/>
      <c r="V534" s="986"/>
      <c r="W534" s="986"/>
      <c r="X534" s="986"/>
      <c r="Y534" s="986"/>
      <c r="Z534" s="986"/>
    </row>
    <row r="535" spans="1:26" ht="13.5" customHeight="1">
      <c r="A535" s="986"/>
      <c r="B535" s="985"/>
      <c r="C535" s="985"/>
      <c r="D535" s="986"/>
      <c r="E535" s="986"/>
      <c r="F535" s="986"/>
      <c r="G535" s="985"/>
      <c r="H535" s="985"/>
      <c r="I535" s="985"/>
      <c r="J535" s="1011"/>
      <c r="K535" s="985"/>
      <c r="L535" s="1012"/>
      <c r="M535" s="986"/>
      <c r="N535" s="986"/>
      <c r="O535" s="986"/>
      <c r="P535" s="986"/>
      <c r="Q535" s="986"/>
      <c r="R535" s="986"/>
      <c r="S535" s="986"/>
      <c r="T535" s="986"/>
      <c r="U535" s="986"/>
      <c r="V535" s="986"/>
      <c r="W535" s="986"/>
      <c r="X535" s="986"/>
      <c r="Y535" s="986"/>
      <c r="Z535" s="986"/>
    </row>
    <row r="536" spans="1:26" ht="13.5" customHeight="1">
      <c r="A536" s="986"/>
      <c r="B536" s="985"/>
      <c r="C536" s="985"/>
      <c r="D536" s="986"/>
      <c r="E536" s="986"/>
      <c r="F536" s="986"/>
      <c r="G536" s="985"/>
      <c r="H536" s="985"/>
      <c r="I536" s="985"/>
      <c r="J536" s="1011"/>
      <c r="K536" s="985"/>
      <c r="L536" s="1012"/>
      <c r="M536" s="986"/>
      <c r="N536" s="986"/>
      <c r="O536" s="986"/>
      <c r="P536" s="986"/>
      <c r="Q536" s="986"/>
      <c r="R536" s="986"/>
      <c r="S536" s="986"/>
      <c r="T536" s="986"/>
      <c r="U536" s="986"/>
      <c r="V536" s="986"/>
      <c r="W536" s="986"/>
      <c r="X536" s="986"/>
      <c r="Y536" s="986"/>
      <c r="Z536" s="986"/>
    </row>
    <row r="537" spans="1:26" ht="13.5" customHeight="1">
      <c r="A537" s="986"/>
      <c r="B537" s="985"/>
      <c r="C537" s="985"/>
      <c r="D537" s="986"/>
      <c r="E537" s="986"/>
      <c r="F537" s="986"/>
      <c r="G537" s="985"/>
      <c r="H537" s="985"/>
      <c r="I537" s="985"/>
      <c r="J537" s="1011"/>
      <c r="K537" s="985"/>
      <c r="L537" s="1012"/>
      <c r="M537" s="986"/>
      <c r="N537" s="986"/>
      <c r="O537" s="986"/>
      <c r="P537" s="986"/>
      <c r="Q537" s="986"/>
      <c r="R537" s="986"/>
      <c r="S537" s="986"/>
      <c r="T537" s="986"/>
      <c r="U537" s="986"/>
      <c r="V537" s="986"/>
      <c r="W537" s="986"/>
      <c r="X537" s="986"/>
      <c r="Y537" s="986"/>
      <c r="Z537" s="986"/>
    </row>
    <row r="538" spans="1:26" ht="13.5" customHeight="1">
      <c r="A538" s="986"/>
      <c r="B538" s="985"/>
      <c r="C538" s="985"/>
      <c r="D538" s="986"/>
      <c r="E538" s="986"/>
      <c r="F538" s="986"/>
      <c r="G538" s="985"/>
      <c r="H538" s="985"/>
      <c r="I538" s="985"/>
      <c r="J538" s="1011"/>
      <c r="K538" s="985"/>
      <c r="L538" s="1012"/>
      <c r="M538" s="986"/>
      <c r="N538" s="986"/>
      <c r="O538" s="986"/>
      <c r="P538" s="986"/>
      <c r="Q538" s="986"/>
      <c r="R538" s="986"/>
      <c r="S538" s="986"/>
      <c r="T538" s="986"/>
      <c r="U538" s="986"/>
      <c r="V538" s="986"/>
      <c r="W538" s="986"/>
      <c r="X538" s="986"/>
      <c r="Y538" s="986"/>
      <c r="Z538" s="986"/>
    </row>
    <row r="539" spans="1:26" ht="13.5" customHeight="1">
      <c r="A539" s="986"/>
      <c r="B539" s="985"/>
      <c r="C539" s="985"/>
      <c r="D539" s="986"/>
      <c r="E539" s="986"/>
      <c r="F539" s="986"/>
      <c r="G539" s="985"/>
      <c r="H539" s="985"/>
      <c r="I539" s="985"/>
      <c r="J539" s="1011"/>
      <c r="K539" s="985"/>
      <c r="L539" s="1012"/>
      <c r="M539" s="986"/>
      <c r="N539" s="986"/>
      <c r="O539" s="986"/>
      <c r="P539" s="986"/>
      <c r="Q539" s="986"/>
      <c r="R539" s="986"/>
      <c r="S539" s="986"/>
      <c r="T539" s="986"/>
      <c r="U539" s="986"/>
      <c r="V539" s="986"/>
      <c r="W539" s="986"/>
      <c r="X539" s="986"/>
      <c r="Y539" s="986"/>
      <c r="Z539" s="986"/>
    </row>
    <row r="540" spans="1:26" ht="13.5" customHeight="1">
      <c r="A540" s="986"/>
      <c r="B540" s="985"/>
      <c r="C540" s="985"/>
      <c r="D540" s="986"/>
      <c r="E540" s="986"/>
      <c r="F540" s="986"/>
      <c r="G540" s="985"/>
      <c r="H540" s="985"/>
      <c r="I540" s="985"/>
      <c r="J540" s="1011"/>
      <c r="K540" s="985"/>
      <c r="L540" s="1012"/>
      <c r="M540" s="986"/>
      <c r="N540" s="986"/>
      <c r="O540" s="986"/>
      <c r="P540" s="986"/>
      <c r="Q540" s="986"/>
      <c r="R540" s="986"/>
      <c r="S540" s="986"/>
      <c r="T540" s="986"/>
      <c r="U540" s="986"/>
      <c r="V540" s="986"/>
      <c r="W540" s="986"/>
      <c r="X540" s="986"/>
      <c r="Y540" s="986"/>
      <c r="Z540" s="986"/>
    </row>
    <row r="541" spans="1:26" ht="13.5" customHeight="1">
      <c r="A541" s="986"/>
      <c r="B541" s="985"/>
      <c r="C541" s="985"/>
      <c r="D541" s="986"/>
      <c r="E541" s="986"/>
      <c r="F541" s="986"/>
      <c r="G541" s="985"/>
      <c r="H541" s="985"/>
      <c r="I541" s="985"/>
      <c r="J541" s="1011"/>
      <c r="K541" s="985"/>
      <c r="L541" s="1012"/>
      <c r="M541" s="986"/>
      <c r="N541" s="986"/>
      <c r="O541" s="986"/>
      <c r="P541" s="986"/>
      <c r="Q541" s="986"/>
      <c r="R541" s="986"/>
      <c r="S541" s="986"/>
      <c r="T541" s="986"/>
      <c r="U541" s="986"/>
      <c r="V541" s="986"/>
      <c r="W541" s="986"/>
      <c r="X541" s="986"/>
      <c r="Y541" s="986"/>
      <c r="Z541" s="986"/>
    </row>
    <row r="542" spans="1:26" ht="13.5" customHeight="1">
      <c r="A542" s="986"/>
      <c r="B542" s="985"/>
      <c r="C542" s="985"/>
      <c r="D542" s="986"/>
      <c r="E542" s="986"/>
      <c r="F542" s="986"/>
      <c r="G542" s="985"/>
      <c r="H542" s="985"/>
      <c r="I542" s="985"/>
      <c r="J542" s="1011"/>
      <c r="K542" s="985"/>
      <c r="L542" s="1012"/>
      <c r="M542" s="986"/>
      <c r="N542" s="986"/>
      <c r="O542" s="986"/>
      <c r="P542" s="986"/>
      <c r="Q542" s="986"/>
      <c r="R542" s="986"/>
      <c r="S542" s="986"/>
      <c r="T542" s="986"/>
      <c r="U542" s="986"/>
      <c r="V542" s="986"/>
      <c r="W542" s="986"/>
      <c r="X542" s="986"/>
      <c r="Y542" s="986"/>
      <c r="Z542" s="986"/>
    </row>
    <row r="543" spans="1:26" ht="13.5" customHeight="1">
      <c r="A543" s="986"/>
      <c r="B543" s="985"/>
      <c r="C543" s="985"/>
      <c r="D543" s="986"/>
      <c r="E543" s="986"/>
      <c r="F543" s="986"/>
      <c r="G543" s="985"/>
      <c r="H543" s="985"/>
      <c r="I543" s="985"/>
      <c r="J543" s="1011"/>
      <c r="K543" s="985"/>
      <c r="L543" s="1012"/>
      <c r="M543" s="986"/>
      <c r="N543" s="986"/>
      <c r="O543" s="986"/>
      <c r="P543" s="986"/>
      <c r="Q543" s="986"/>
      <c r="R543" s="986"/>
      <c r="S543" s="986"/>
      <c r="T543" s="986"/>
      <c r="U543" s="986"/>
      <c r="V543" s="986"/>
      <c r="W543" s="986"/>
      <c r="X543" s="986"/>
      <c r="Y543" s="986"/>
      <c r="Z543" s="986"/>
    </row>
    <row r="544" spans="1:26" ht="13.5" customHeight="1">
      <c r="A544" s="986"/>
      <c r="B544" s="985"/>
      <c r="C544" s="985"/>
      <c r="D544" s="986"/>
      <c r="E544" s="986"/>
      <c r="F544" s="986"/>
      <c r="G544" s="985"/>
      <c r="H544" s="985"/>
      <c r="I544" s="985"/>
      <c r="J544" s="1011"/>
      <c r="K544" s="985"/>
      <c r="L544" s="1012"/>
      <c r="M544" s="986"/>
      <c r="N544" s="986"/>
      <c r="O544" s="986"/>
      <c r="P544" s="986"/>
      <c r="Q544" s="986"/>
      <c r="R544" s="986"/>
      <c r="S544" s="986"/>
      <c r="T544" s="986"/>
      <c r="U544" s="986"/>
      <c r="V544" s="986"/>
      <c r="W544" s="986"/>
      <c r="X544" s="986"/>
      <c r="Y544" s="986"/>
      <c r="Z544" s="986"/>
    </row>
    <row r="545" spans="1:26" ht="13.5" customHeight="1">
      <c r="A545" s="986"/>
      <c r="B545" s="985"/>
      <c r="C545" s="985"/>
      <c r="D545" s="986"/>
      <c r="E545" s="986"/>
      <c r="F545" s="986"/>
      <c r="G545" s="985"/>
      <c r="H545" s="985"/>
      <c r="I545" s="985"/>
      <c r="J545" s="1011"/>
      <c r="K545" s="985"/>
      <c r="L545" s="1012"/>
      <c r="M545" s="986"/>
      <c r="N545" s="986"/>
      <c r="O545" s="986"/>
      <c r="P545" s="986"/>
      <c r="Q545" s="986"/>
      <c r="R545" s="986"/>
      <c r="S545" s="986"/>
      <c r="T545" s="986"/>
      <c r="U545" s="986"/>
      <c r="V545" s="986"/>
      <c r="W545" s="986"/>
      <c r="X545" s="986"/>
      <c r="Y545" s="986"/>
      <c r="Z545" s="986"/>
    </row>
    <row r="546" spans="1:26" ht="13.5" customHeight="1">
      <c r="A546" s="986"/>
      <c r="B546" s="985"/>
      <c r="C546" s="985"/>
      <c r="D546" s="986"/>
      <c r="E546" s="986"/>
      <c r="F546" s="986"/>
      <c r="G546" s="985"/>
      <c r="H546" s="985"/>
      <c r="I546" s="985"/>
      <c r="J546" s="1011"/>
      <c r="K546" s="985"/>
      <c r="L546" s="1012"/>
      <c r="M546" s="986"/>
      <c r="N546" s="986"/>
      <c r="O546" s="986"/>
      <c r="P546" s="986"/>
      <c r="Q546" s="986"/>
      <c r="R546" s="986"/>
      <c r="S546" s="986"/>
      <c r="T546" s="986"/>
      <c r="U546" s="986"/>
      <c r="V546" s="986"/>
      <c r="W546" s="986"/>
      <c r="X546" s="986"/>
      <c r="Y546" s="986"/>
      <c r="Z546" s="986"/>
    </row>
    <row r="547" spans="1:26" ht="13.5" customHeight="1">
      <c r="A547" s="986"/>
      <c r="B547" s="985"/>
      <c r="C547" s="985"/>
      <c r="D547" s="986"/>
      <c r="E547" s="986"/>
      <c r="F547" s="986"/>
      <c r="G547" s="985"/>
      <c r="H547" s="985"/>
      <c r="I547" s="985"/>
      <c r="J547" s="1011"/>
      <c r="K547" s="985"/>
      <c r="L547" s="1012"/>
      <c r="M547" s="986"/>
      <c r="N547" s="986"/>
      <c r="O547" s="986"/>
      <c r="P547" s="986"/>
      <c r="Q547" s="986"/>
      <c r="R547" s="986"/>
      <c r="S547" s="986"/>
      <c r="T547" s="986"/>
      <c r="U547" s="986"/>
      <c r="V547" s="986"/>
      <c r="W547" s="986"/>
      <c r="X547" s="986"/>
      <c r="Y547" s="986"/>
      <c r="Z547" s="986"/>
    </row>
    <row r="548" spans="1:26" ht="13.5" customHeight="1">
      <c r="A548" s="986"/>
      <c r="B548" s="985"/>
      <c r="C548" s="985"/>
      <c r="D548" s="986"/>
      <c r="E548" s="986"/>
      <c r="F548" s="986"/>
      <c r="G548" s="985"/>
      <c r="H548" s="985"/>
      <c r="I548" s="985"/>
      <c r="J548" s="1011"/>
      <c r="K548" s="985"/>
      <c r="L548" s="1012"/>
      <c r="M548" s="986"/>
      <c r="N548" s="986"/>
      <c r="O548" s="986"/>
      <c r="P548" s="986"/>
      <c r="Q548" s="986"/>
      <c r="R548" s="986"/>
      <c r="S548" s="986"/>
      <c r="T548" s="986"/>
      <c r="U548" s="986"/>
      <c r="V548" s="986"/>
      <c r="W548" s="986"/>
      <c r="X548" s="986"/>
      <c r="Y548" s="986"/>
      <c r="Z548" s="986"/>
    </row>
    <row r="549" spans="1:26" ht="13.5" customHeight="1">
      <c r="A549" s="986"/>
      <c r="B549" s="985"/>
      <c r="C549" s="985"/>
      <c r="D549" s="986"/>
      <c r="E549" s="986"/>
      <c r="F549" s="986"/>
      <c r="G549" s="985"/>
      <c r="H549" s="985"/>
      <c r="I549" s="985"/>
      <c r="J549" s="1011"/>
      <c r="K549" s="985"/>
      <c r="L549" s="1012"/>
      <c r="M549" s="986"/>
      <c r="N549" s="986"/>
      <c r="O549" s="986"/>
      <c r="P549" s="986"/>
      <c r="Q549" s="986"/>
      <c r="R549" s="986"/>
      <c r="S549" s="986"/>
      <c r="T549" s="986"/>
      <c r="U549" s="986"/>
      <c r="V549" s="986"/>
      <c r="W549" s="986"/>
      <c r="X549" s="986"/>
      <c r="Y549" s="986"/>
      <c r="Z549" s="986"/>
    </row>
    <row r="550" spans="1:26" ht="13.5" customHeight="1">
      <c r="A550" s="986"/>
      <c r="B550" s="985"/>
      <c r="C550" s="985"/>
      <c r="D550" s="986"/>
      <c r="E550" s="986"/>
      <c r="F550" s="986"/>
      <c r="G550" s="985"/>
      <c r="H550" s="985"/>
      <c r="I550" s="985"/>
      <c r="J550" s="1011"/>
      <c r="K550" s="985"/>
      <c r="L550" s="1012"/>
      <c r="M550" s="986"/>
      <c r="N550" s="986"/>
      <c r="O550" s="986"/>
      <c r="P550" s="986"/>
      <c r="Q550" s="986"/>
      <c r="R550" s="986"/>
      <c r="S550" s="986"/>
      <c r="T550" s="986"/>
      <c r="U550" s="986"/>
      <c r="V550" s="986"/>
      <c r="W550" s="986"/>
      <c r="X550" s="986"/>
      <c r="Y550" s="986"/>
      <c r="Z550" s="986"/>
    </row>
    <row r="551" spans="1:26" ht="13.5" customHeight="1">
      <c r="A551" s="986"/>
      <c r="B551" s="985"/>
      <c r="C551" s="985"/>
      <c r="D551" s="986"/>
      <c r="E551" s="986"/>
      <c r="F551" s="986"/>
      <c r="G551" s="985"/>
      <c r="H551" s="985"/>
      <c r="I551" s="985"/>
      <c r="J551" s="1011"/>
      <c r="K551" s="985"/>
      <c r="L551" s="1012"/>
      <c r="M551" s="986"/>
      <c r="N551" s="986"/>
      <c r="O551" s="986"/>
      <c r="P551" s="986"/>
      <c r="Q551" s="986"/>
      <c r="R551" s="986"/>
      <c r="S551" s="986"/>
      <c r="T551" s="986"/>
      <c r="U551" s="986"/>
      <c r="V551" s="986"/>
      <c r="W551" s="986"/>
      <c r="X551" s="986"/>
      <c r="Y551" s="986"/>
      <c r="Z551" s="986"/>
    </row>
    <row r="552" spans="1:26" ht="13.5" customHeight="1">
      <c r="A552" s="986"/>
      <c r="B552" s="985"/>
      <c r="C552" s="985"/>
      <c r="D552" s="986"/>
      <c r="E552" s="986"/>
      <c r="F552" s="986"/>
      <c r="G552" s="985"/>
      <c r="H552" s="985"/>
      <c r="I552" s="985"/>
      <c r="J552" s="1011"/>
      <c r="K552" s="985"/>
      <c r="L552" s="1012"/>
      <c r="M552" s="986"/>
      <c r="N552" s="986"/>
      <c r="O552" s="986"/>
      <c r="P552" s="986"/>
      <c r="Q552" s="986"/>
      <c r="R552" s="986"/>
      <c r="S552" s="986"/>
      <c r="T552" s="986"/>
      <c r="U552" s="986"/>
      <c r="V552" s="986"/>
      <c r="W552" s="986"/>
      <c r="X552" s="986"/>
      <c r="Y552" s="986"/>
      <c r="Z552" s="986"/>
    </row>
    <row r="553" spans="1:26" ht="13.5" customHeight="1">
      <c r="A553" s="986"/>
      <c r="B553" s="985"/>
      <c r="C553" s="985"/>
      <c r="D553" s="986"/>
      <c r="E553" s="986"/>
      <c r="F553" s="986"/>
      <c r="G553" s="985"/>
      <c r="H553" s="985"/>
      <c r="I553" s="985"/>
      <c r="J553" s="1011"/>
      <c r="K553" s="985"/>
      <c r="L553" s="1012"/>
      <c r="M553" s="986"/>
      <c r="N553" s="986"/>
      <c r="O553" s="986"/>
      <c r="P553" s="986"/>
      <c r="Q553" s="986"/>
      <c r="R553" s="986"/>
      <c r="S553" s="986"/>
      <c r="T553" s="986"/>
      <c r="U553" s="986"/>
      <c r="V553" s="986"/>
      <c r="W553" s="986"/>
      <c r="X553" s="986"/>
      <c r="Y553" s="986"/>
      <c r="Z553" s="986"/>
    </row>
    <row r="554" spans="1:26" ht="13.5" customHeight="1">
      <c r="A554" s="986"/>
      <c r="B554" s="985"/>
      <c r="C554" s="985"/>
      <c r="D554" s="986"/>
      <c r="E554" s="986"/>
      <c r="F554" s="986"/>
      <c r="G554" s="985"/>
      <c r="H554" s="985"/>
      <c r="I554" s="985"/>
      <c r="J554" s="1011"/>
      <c r="K554" s="985"/>
      <c r="L554" s="1012"/>
      <c r="M554" s="986"/>
      <c r="N554" s="986"/>
      <c r="O554" s="986"/>
      <c r="P554" s="986"/>
      <c r="Q554" s="986"/>
      <c r="R554" s="986"/>
      <c r="S554" s="986"/>
      <c r="T554" s="986"/>
      <c r="U554" s="986"/>
      <c r="V554" s="986"/>
      <c r="W554" s="986"/>
      <c r="X554" s="986"/>
      <c r="Y554" s="986"/>
      <c r="Z554" s="986"/>
    </row>
    <row r="555" spans="1:26" ht="13.5" customHeight="1">
      <c r="A555" s="986"/>
      <c r="B555" s="985"/>
      <c r="C555" s="985"/>
      <c r="D555" s="986"/>
      <c r="E555" s="986"/>
      <c r="F555" s="986"/>
      <c r="G555" s="985"/>
      <c r="H555" s="985"/>
      <c r="I555" s="985"/>
      <c r="J555" s="1011"/>
      <c r="K555" s="985"/>
      <c r="L555" s="1012"/>
      <c r="M555" s="986"/>
      <c r="N555" s="986"/>
      <c r="O555" s="986"/>
      <c r="P555" s="986"/>
      <c r="Q555" s="986"/>
      <c r="R555" s="986"/>
      <c r="S555" s="986"/>
      <c r="T555" s="986"/>
      <c r="U555" s="986"/>
      <c r="V555" s="986"/>
      <c r="W555" s="986"/>
      <c r="X555" s="986"/>
      <c r="Y555" s="986"/>
      <c r="Z555" s="986"/>
    </row>
    <row r="556" spans="1:26" ht="13.5" customHeight="1">
      <c r="A556" s="986"/>
      <c r="B556" s="985"/>
      <c r="C556" s="985"/>
      <c r="D556" s="986"/>
      <c r="E556" s="986"/>
      <c r="F556" s="986"/>
      <c r="G556" s="985"/>
      <c r="H556" s="985"/>
      <c r="I556" s="985"/>
      <c r="J556" s="1011"/>
      <c r="K556" s="985"/>
      <c r="L556" s="1012"/>
      <c r="M556" s="986"/>
      <c r="N556" s="986"/>
      <c r="O556" s="986"/>
      <c r="P556" s="986"/>
      <c r="Q556" s="986"/>
      <c r="R556" s="986"/>
      <c r="S556" s="986"/>
      <c r="T556" s="986"/>
      <c r="U556" s="986"/>
      <c r="V556" s="986"/>
      <c r="W556" s="986"/>
      <c r="X556" s="986"/>
      <c r="Y556" s="986"/>
      <c r="Z556" s="986"/>
    </row>
    <row r="557" spans="1:26" ht="13.5" customHeight="1">
      <c r="A557" s="986"/>
      <c r="B557" s="985"/>
      <c r="C557" s="985"/>
      <c r="D557" s="986"/>
      <c r="E557" s="986"/>
      <c r="F557" s="986"/>
      <c r="G557" s="985"/>
      <c r="H557" s="985"/>
      <c r="I557" s="985"/>
      <c r="J557" s="1011"/>
      <c r="K557" s="985"/>
      <c r="L557" s="1012"/>
      <c r="M557" s="986"/>
      <c r="N557" s="986"/>
      <c r="O557" s="986"/>
      <c r="P557" s="986"/>
      <c r="Q557" s="986"/>
      <c r="R557" s="986"/>
      <c r="S557" s="986"/>
      <c r="T557" s="986"/>
      <c r="U557" s="986"/>
      <c r="V557" s="986"/>
      <c r="W557" s="986"/>
      <c r="X557" s="986"/>
      <c r="Y557" s="986"/>
      <c r="Z557" s="986"/>
    </row>
    <row r="558" spans="1:26" ht="13.5" customHeight="1">
      <c r="A558" s="986"/>
      <c r="B558" s="985"/>
      <c r="C558" s="985"/>
      <c r="D558" s="986"/>
      <c r="E558" s="986"/>
      <c r="F558" s="986"/>
      <c r="G558" s="985"/>
      <c r="H558" s="985"/>
      <c r="I558" s="985"/>
      <c r="J558" s="1011"/>
      <c r="K558" s="985"/>
      <c r="L558" s="1012"/>
      <c r="M558" s="986"/>
      <c r="N558" s="986"/>
      <c r="O558" s="986"/>
      <c r="P558" s="986"/>
      <c r="Q558" s="986"/>
      <c r="R558" s="986"/>
      <c r="S558" s="986"/>
      <c r="T558" s="986"/>
      <c r="U558" s="986"/>
      <c r="V558" s="986"/>
      <c r="W558" s="986"/>
      <c r="X558" s="986"/>
      <c r="Y558" s="986"/>
      <c r="Z558" s="986"/>
    </row>
    <row r="559" spans="1:26" ht="13.5" customHeight="1">
      <c r="A559" s="986"/>
      <c r="B559" s="985"/>
      <c r="C559" s="985"/>
      <c r="D559" s="986"/>
      <c r="E559" s="986"/>
      <c r="F559" s="986"/>
      <c r="G559" s="985"/>
      <c r="H559" s="985"/>
      <c r="I559" s="985"/>
      <c r="J559" s="1011"/>
      <c r="K559" s="985"/>
      <c r="L559" s="1012"/>
      <c r="M559" s="986"/>
      <c r="N559" s="986"/>
      <c r="O559" s="986"/>
      <c r="P559" s="986"/>
      <c r="Q559" s="986"/>
      <c r="R559" s="986"/>
      <c r="S559" s="986"/>
      <c r="T559" s="986"/>
      <c r="U559" s="986"/>
      <c r="V559" s="986"/>
      <c r="W559" s="986"/>
      <c r="X559" s="986"/>
      <c r="Y559" s="986"/>
      <c r="Z559" s="986"/>
    </row>
    <row r="560" spans="1:26" ht="13.5" customHeight="1">
      <c r="A560" s="986"/>
      <c r="B560" s="985"/>
      <c r="C560" s="985"/>
      <c r="D560" s="986"/>
      <c r="E560" s="986"/>
      <c r="F560" s="986"/>
      <c r="G560" s="985"/>
      <c r="H560" s="985"/>
      <c r="I560" s="985"/>
      <c r="J560" s="1011"/>
      <c r="K560" s="985"/>
      <c r="L560" s="1012"/>
      <c r="M560" s="986"/>
      <c r="N560" s="986"/>
      <c r="O560" s="986"/>
      <c r="P560" s="986"/>
      <c r="Q560" s="986"/>
      <c r="R560" s="986"/>
      <c r="S560" s="986"/>
      <c r="T560" s="986"/>
      <c r="U560" s="986"/>
      <c r="V560" s="986"/>
      <c r="W560" s="986"/>
      <c r="X560" s="986"/>
      <c r="Y560" s="986"/>
      <c r="Z560" s="986"/>
    </row>
    <row r="561" spans="1:26" ht="13.5" customHeight="1">
      <c r="A561" s="986"/>
      <c r="B561" s="985"/>
      <c r="C561" s="985"/>
      <c r="D561" s="986"/>
      <c r="E561" s="986"/>
      <c r="F561" s="986"/>
      <c r="G561" s="985"/>
      <c r="H561" s="985"/>
      <c r="I561" s="985"/>
      <c r="J561" s="1011"/>
      <c r="K561" s="985"/>
      <c r="L561" s="1012"/>
      <c r="M561" s="986"/>
      <c r="N561" s="986"/>
      <c r="O561" s="986"/>
      <c r="P561" s="986"/>
      <c r="Q561" s="986"/>
      <c r="R561" s="986"/>
      <c r="S561" s="986"/>
      <c r="T561" s="986"/>
      <c r="U561" s="986"/>
      <c r="V561" s="986"/>
      <c r="W561" s="986"/>
      <c r="X561" s="986"/>
      <c r="Y561" s="986"/>
      <c r="Z561" s="986"/>
    </row>
    <row r="562" spans="1:26" ht="13.5" customHeight="1">
      <c r="A562" s="986"/>
      <c r="B562" s="985"/>
      <c r="C562" s="985"/>
      <c r="D562" s="986"/>
      <c r="E562" s="986"/>
      <c r="F562" s="986"/>
      <c r="G562" s="985"/>
      <c r="H562" s="985"/>
      <c r="I562" s="985"/>
      <c r="J562" s="1011"/>
      <c r="K562" s="985"/>
      <c r="L562" s="1012"/>
      <c r="M562" s="986"/>
      <c r="N562" s="986"/>
      <c r="O562" s="986"/>
      <c r="P562" s="986"/>
      <c r="Q562" s="986"/>
      <c r="R562" s="986"/>
      <c r="S562" s="986"/>
      <c r="T562" s="986"/>
      <c r="U562" s="986"/>
      <c r="V562" s="986"/>
      <c r="W562" s="986"/>
      <c r="X562" s="986"/>
      <c r="Y562" s="986"/>
      <c r="Z562" s="986"/>
    </row>
    <row r="563" spans="1:26" ht="13.5" customHeight="1">
      <c r="A563" s="986"/>
      <c r="B563" s="985"/>
      <c r="C563" s="985"/>
      <c r="D563" s="986"/>
      <c r="E563" s="986"/>
      <c r="F563" s="986"/>
      <c r="G563" s="985"/>
      <c r="H563" s="985"/>
      <c r="I563" s="985"/>
      <c r="J563" s="1011"/>
      <c r="K563" s="985"/>
      <c r="L563" s="1012"/>
      <c r="M563" s="986"/>
      <c r="N563" s="986"/>
      <c r="O563" s="986"/>
      <c r="P563" s="986"/>
      <c r="Q563" s="986"/>
      <c r="R563" s="986"/>
      <c r="S563" s="986"/>
      <c r="T563" s="986"/>
      <c r="U563" s="986"/>
      <c r="V563" s="986"/>
      <c r="W563" s="986"/>
      <c r="X563" s="986"/>
      <c r="Y563" s="986"/>
      <c r="Z563" s="986"/>
    </row>
    <row r="564" spans="1:26" ht="13.5" customHeight="1">
      <c r="A564" s="986"/>
      <c r="B564" s="985"/>
      <c r="C564" s="985"/>
      <c r="D564" s="986"/>
      <c r="E564" s="986"/>
      <c r="F564" s="986"/>
      <c r="G564" s="985"/>
      <c r="H564" s="985"/>
      <c r="I564" s="985"/>
      <c r="J564" s="1011"/>
      <c r="K564" s="985"/>
      <c r="L564" s="1012"/>
      <c r="M564" s="986"/>
      <c r="N564" s="986"/>
      <c r="O564" s="986"/>
      <c r="P564" s="986"/>
      <c r="Q564" s="986"/>
      <c r="R564" s="986"/>
      <c r="S564" s="986"/>
      <c r="T564" s="986"/>
      <c r="U564" s="986"/>
      <c r="V564" s="986"/>
      <c r="W564" s="986"/>
      <c r="X564" s="986"/>
      <c r="Y564" s="986"/>
      <c r="Z564" s="986"/>
    </row>
    <row r="565" spans="1:26" ht="13.5" customHeight="1">
      <c r="A565" s="986"/>
      <c r="B565" s="985"/>
      <c r="C565" s="985"/>
      <c r="D565" s="986"/>
      <c r="E565" s="986"/>
      <c r="F565" s="986"/>
      <c r="G565" s="985"/>
      <c r="H565" s="985"/>
      <c r="I565" s="985"/>
      <c r="J565" s="1011"/>
      <c r="K565" s="985"/>
      <c r="L565" s="1012"/>
      <c r="M565" s="986"/>
      <c r="N565" s="986"/>
      <c r="O565" s="986"/>
      <c r="P565" s="986"/>
      <c r="Q565" s="986"/>
      <c r="R565" s="986"/>
      <c r="S565" s="986"/>
      <c r="T565" s="986"/>
      <c r="U565" s="986"/>
      <c r="V565" s="986"/>
      <c r="W565" s="986"/>
      <c r="X565" s="986"/>
      <c r="Y565" s="986"/>
      <c r="Z565" s="986"/>
    </row>
    <row r="566" spans="1:26" ht="13.5" customHeight="1">
      <c r="A566" s="986"/>
      <c r="B566" s="985"/>
      <c r="C566" s="985"/>
      <c r="D566" s="986"/>
      <c r="E566" s="986"/>
      <c r="F566" s="986"/>
      <c r="G566" s="985"/>
      <c r="H566" s="985"/>
      <c r="I566" s="985"/>
      <c r="J566" s="1011"/>
      <c r="K566" s="985"/>
      <c r="L566" s="1012"/>
      <c r="M566" s="986"/>
      <c r="N566" s="986"/>
      <c r="O566" s="986"/>
      <c r="P566" s="986"/>
      <c r="Q566" s="986"/>
      <c r="R566" s="986"/>
      <c r="S566" s="986"/>
      <c r="T566" s="986"/>
      <c r="U566" s="986"/>
      <c r="V566" s="986"/>
      <c r="W566" s="986"/>
      <c r="X566" s="986"/>
      <c r="Y566" s="986"/>
      <c r="Z566" s="986"/>
    </row>
    <row r="567" spans="1:26" ht="13.5" customHeight="1">
      <c r="A567" s="986"/>
      <c r="B567" s="985"/>
      <c r="C567" s="985"/>
      <c r="D567" s="986"/>
      <c r="E567" s="986"/>
      <c r="F567" s="986"/>
      <c r="G567" s="985"/>
      <c r="H567" s="985"/>
      <c r="I567" s="985"/>
      <c r="J567" s="1011"/>
      <c r="K567" s="985"/>
      <c r="L567" s="1012"/>
      <c r="M567" s="986"/>
      <c r="N567" s="986"/>
      <c r="O567" s="986"/>
      <c r="P567" s="986"/>
      <c r="Q567" s="986"/>
      <c r="R567" s="986"/>
      <c r="S567" s="986"/>
      <c r="T567" s="986"/>
      <c r="U567" s="986"/>
      <c r="V567" s="986"/>
      <c r="W567" s="986"/>
      <c r="X567" s="986"/>
      <c r="Y567" s="986"/>
      <c r="Z567" s="986"/>
    </row>
    <row r="568" spans="1:26" ht="13.5" customHeight="1">
      <c r="A568" s="986"/>
      <c r="B568" s="985"/>
      <c r="C568" s="985"/>
      <c r="D568" s="986"/>
      <c r="E568" s="986"/>
      <c r="F568" s="986"/>
      <c r="G568" s="985"/>
      <c r="H568" s="985"/>
      <c r="I568" s="985"/>
      <c r="J568" s="1011"/>
      <c r="K568" s="985"/>
      <c r="L568" s="1012"/>
      <c r="M568" s="986"/>
      <c r="N568" s="986"/>
      <c r="O568" s="986"/>
      <c r="P568" s="986"/>
      <c r="Q568" s="986"/>
      <c r="R568" s="986"/>
      <c r="S568" s="986"/>
      <c r="T568" s="986"/>
      <c r="U568" s="986"/>
      <c r="V568" s="986"/>
      <c r="W568" s="986"/>
      <c r="X568" s="986"/>
      <c r="Y568" s="986"/>
      <c r="Z568" s="986"/>
    </row>
    <row r="569" spans="1:26" ht="13.5" customHeight="1">
      <c r="A569" s="986"/>
      <c r="B569" s="985"/>
      <c r="C569" s="985"/>
      <c r="D569" s="986"/>
      <c r="E569" s="986"/>
      <c r="F569" s="986"/>
      <c r="G569" s="985"/>
      <c r="H569" s="985"/>
      <c r="I569" s="985"/>
      <c r="J569" s="1011"/>
      <c r="K569" s="985"/>
      <c r="L569" s="1012"/>
      <c r="M569" s="986"/>
      <c r="N569" s="986"/>
      <c r="O569" s="986"/>
      <c r="P569" s="986"/>
      <c r="Q569" s="986"/>
      <c r="R569" s="986"/>
      <c r="S569" s="986"/>
      <c r="T569" s="986"/>
      <c r="U569" s="986"/>
      <c r="V569" s="986"/>
      <c r="W569" s="986"/>
      <c r="X569" s="986"/>
      <c r="Y569" s="986"/>
      <c r="Z569" s="986"/>
    </row>
    <row r="570" spans="1:26" ht="13.5" customHeight="1">
      <c r="A570" s="986"/>
      <c r="B570" s="985"/>
      <c r="C570" s="985"/>
      <c r="D570" s="986"/>
      <c r="E570" s="986"/>
      <c r="F570" s="986"/>
      <c r="G570" s="985"/>
      <c r="H570" s="985"/>
      <c r="I570" s="985"/>
      <c r="J570" s="1011"/>
      <c r="K570" s="985"/>
      <c r="L570" s="1012"/>
      <c r="M570" s="986"/>
      <c r="N570" s="986"/>
      <c r="O570" s="986"/>
      <c r="P570" s="986"/>
      <c r="Q570" s="986"/>
      <c r="R570" s="986"/>
      <c r="S570" s="986"/>
      <c r="T570" s="986"/>
      <c r="U570" s="986"/>
      <c r="V570" s="986"/>
      <c r="W570" s="986"/>
      <c r="X570" s="986"/>
      <c r="Y570" s="986"/>
      <c r="Z570" s="986"/>
    </row>
    <row r="571" spans="1:26" ht="13.5" customHeight="1">
      <c r="A571" s="986"/>
      <c r="B571" s="985"/>
      <c r="C571" s="985"/>
      <c r="D571" s="986"/>
      <c r="E571" s="986"/>
      <c r="F571" s="986"/>
      <c r="G571" s="985"/>
      <c r="H571" s="985"/>
      <c r="I571" s="985"/>
      <c r="J571" s="1011"/>
      <c r="K571" s="985"/>
      <c r="L571" s="1012"/>
      <c r="M571" s="986"/>
      <c r="N571" s="986"/>
      <c r="O571" s="986"/>
      <c r="P571" s="986"/>
      <c r="Q571" s="986"/>
      <c r="R571" s="986"/>
      <c r="S571" s="986"/>
      <c r="T571" s="986"/>
      <c r="U571" s="986"/>
      <c r="V571" s="986"/>
      <c r="W571" s="986"/>
      <c r="X571" s="986"/>
      <c r="Y571" s="986"/>
      <c r="Z571" s="986"/>
    </row>
    <row r="572" spans="1:26" ht="13.5" customHeight="1">
      <c r="A572" s="986"/>
      <c r="B572" s="985"/>
      <c r="C572" s="985"/>
      <c r="D572" s="986"/>
      <c r="E572" s="986"/>
      <c r="F572" s="986"/>
      <c r="G572" s="985"/>
      <c r="H572" s="985"/>
      <c r="I572" s="985"/>
      <c r="J572" s="1011"/>
      <c r="K572" s="985"/>
      <c r="L572" s="1012"/>
      <c r="M572" s="986"/>
      <c r="N572" s="986"/>
      <c r="O572" s="986"/>
      <c r="P572" s="986"/>
      <c r="Q572" s="986"/>
      <c r="R572" s="986"/>
      <c r="S572" s="986"/>
      <c r="T572" s="986"/>
      <c r="U572" s="986"/>
      <c r="V572" s="986"/>
      <c r="W572" s="986"/>
      <c r="X572" s="986"/>
      <c r="Y572" s="986"/>
      <c r="Z572" s="986"/>
    </row>
    <row r="573" spans="1:26" ht="13.5" customHeight="1">
      <c r="A573" s="986"/>
      <c r="B573" s="985"/>
      <c r="C573" s="985"/>
      <c r="D573" s="986"/>
      <c r="E573" s="986"/>
      <c r="F573" s="986"/>
      <c r="G573" s="985"/>
      <c r="H573" s="985"/>
      <c r="I573" s="985"/>
      <c r="J573" s="1011"/>
      <c r="K573" s="985"/>
      <c r="L573" s="1012"/>
      <c r="M573" s="986"/>
      <c r="N573" s="986"/>
      <c r="O573" s="986"/>
      <c r="P573" s="986"/>
      <c r="Q573" s="986"/>
      <c r="R573" s="986"/>
      <c r="S573" s="986"/>
      <c r="T573" s="986"/>
      <c r="U573" s="986"/>
      <c r="V573" s="986"/>
      <c r="W573" s="986"/>
      <c r="X573" s="986"/>
      <c r="Y573" s="986"/>
      <c r="Z573" s="986"/>
    </row>
    <row r="574" spans="1:26" ht="13.5" customHeight="1">
      <c r="A574" s="986"/>
      <c r="B574" s="985"/>
      <c r="C574" s="985"/>
      <c r="D574" s="986"/>
      <c r="E574" s="986"/>
      <c r="F574" s="986"/>
      <c r="G574" s="985"/>
      <c r="H574" s="985"/>
      <c r="I574" s="985"/>
      <c r="J574" s="1011"/>
      <c r="K574" s="985"/>
      <c r="L574" s="1012"/>
      <c r="M574" s="986"/>
      <c r="N574" s="986"/>
      <c r="O574" s="986"/>
      <c r="P574" s="986"/>
      <c r="Q574" s="986"/>
      <c r="R574" s="986"/>
      <c r="S574" s="986"/>
      <c r="T574" s="986"/>
      <c r="U574" s="986"/>
      <c r="V574" s="986"/>
      <c r="W574" s="986"/>
      <c r="X574" s="986"/>
      <c r="Y574" s="986"/>
      <c r="Z574" s="986"/>
    </row>
    <row r="575" spans="1:26" ht="13.5" customHeight="1">
      <c r="A575" s="986"/>
      <c r="B575" s="985"/>
      <c r="C575" s="985"/>
      <c r="D575" s="986"/>
      <c r="E575" s="986"/>
      <c r="F575" s="986"/>
      <c r="G575" s="985"/>
      <c r="H575" s="985"/>
      <c r="I575" s="985"/>
      <c r="J575" s="1011"/>
      <c r="K575" s="985"/>
      <c r="L575" s="1012"/>
      <c r="M575" s="986"/>
      <c r="N575" s="986"/>
      <c r="O575" s="986"/>
      <c r="P575" s="986"/>
      <c r="Q575" s="986"/>
      <c r="R575" s="986"/>
      <c r="S575" s="986"/>
      <c r="T575" s="986"/>
      <c r="U575" s="986"/>
      <c r="V575" s="986"/>
      <c r="W575" s="986"/>
      <c r="X575" s="986"/>
      <c r="Y575" s="986"/>
      <c r="Z575" s="986"/>
    </row>
    <row r="576" spans="1:26" ht="13.5" customHeight="1">
      <c r="A576" s="986"/>
      <c r="B576" s="985"/>
      <c r="C576" s="985"/>
      <c r="D576" s="986"/>
      <c r="E576" s="986"/>
      <c r="F576" s="986"/>
      <c r="G576" s="985"/>
      <c r="H576" s="985"/>
      <c r="I576" s="985"/>
      <c r="J576" s="1011"/>
      <c r="K576" s="985"/>
      <c r="L576" s="1012"/>
      <c r="M576" s="986"/>
      <c r="N576" s="986"/>
      <c r="O576" s="986"/>
      <c r="P576" s="986"/>
      <c r="Q576" s="986"/>
      <c r="R576" s="986"/>
      <c r="S576" s="986"/>
      <c r="T576" s="986"/>
      <c r="U576" s="986"/>
      <c r="V576" s="986"/>
      <c r="W576" s="986"/>
      <c r="X576" s="986"/>
      <c r="Y576" s="986"/>
      <c r="Z576" s="986"/>
    </row>
    <row r="577" spans="1:26" ht="13.5" customHeight="1">
      <c r="A577" s="986"/>
      <c r="B577" s="985"/>
      <c r="C577" s="985"/>
      <c r="D577" s="986"/>
      <c r="E577" s="986"/>
      <c r="F577" s="986"/>
      <c r="G577" s="985"/>
      <c r="H577" s="985"/>
      <c r="I577" s="985"/>
      <c r="J577" s="1011"/>
      <c r="K577" s="985"/>
      <c r="L577" s="1012"/>
      <c r="M577" s="986"/>
      <c r="N577" s="986"/>
      <c r="O577" s="986"/>
      <c r="P577" s="986"/>
      <c r="Q577" s="986"/>
      <c r="R577" s="986"/>
      <c r="S577" s="986"/>
      <c r="T577" s="986"/>
      <c r="U577" s="986"/>
      <c r="V577" s="986"/>
      <c r="W577" s="986"/>
      <c r="X577" s="986"/>
      <c r="Y577" s="986"/>
      <c r="Z577" s="986"/>
    </row>
    <row r="578" spans="1:26" ht="13.5" customHeight="1">
      <c r="A578" s="986"/>
      <c r="B578" s="985"/>
      <c r="C578" s="985"/>
      <c r="D578" s="986"/>
      <c r="E578" s="986"/>
      <c r="F578" s="986"/>
      <c r="G578" s="985"/>
      <c r="H578" s="985"/>
      <c r="I578" s="985"/>
      <c r="J578" s="1011"/>
      <c r="K578" s="985"/>
      <c r="L578" s="1012"/>
      <c r="M578" s="986"/>
      <c r="N578" s="986"/>
      <c r="O578" s="986"/>
      <c r="P578" s="986"/>
      <c r="Q578" s="986"/>
      <c r="R578" s="986"/>
      <c r="S578" s="986"/>
      <c r="T578" s="986"/>
      <c r="U578" s="986"/>
      <c r="V578" s="986"/>
      <c r="W578" s="986"/>
      <c r="X578" s="986"/>
      <c r="Y578" s="986"/>
      <c r="Z578" s="986"/>
    </row>
    <row r="579" spans="1:26" ht="13.5" customHeight="1">
      <c r="A579" s="986"/>
      <c r="B579" s="985"/>
      <c r="C579" s="985"/>
      <c r="D579" s="986"/>
      <c r="E579" s="986"/>
      <c r="F579" s="986"/>
      <c r="G579" s="985"/>
      <c r="H579" s="985"/>
      <c r="I579" s="985"/>
      <c r="J579" s="1011"/>
      <c r="K579" s="985"/>
      <c r="L579" s="1012"/>
      <c r="M579" s="986"/>
      <c r="N579" s="986"/>
      <c r="O579" s="986"/>
      <c r="P579" s="986"/>
      <c r="Q579" s="986"/>
      <c r="R579" s="986"/>
      <c r="S579" s="986"/>
      <c r="T579" s="986"/>
      <c r="U579" s="986"/>
      <c r="V579" s="986"/>
      <c r="W579" s="986"/>
      <c r="X579" s="986"/>
      <c r="Y579" s="986"/>
      <c r="Z579" s="986"/>
    </row>
    <row r="580" spans="1:26" ht="13.5" customHeight="1">
      <c r="A580" s="986"/>
      <c r="B580" s="985"/>
      <c r="C580" s="985"/>
      <c r="D580" s="986"/>
      <c r="E580" s="986"/>
      <c r="F580" s="986"/>
      <c r="G580" s="985"/>
      <c r="H580" s="985"/>
      <c r="I580" s="985"/>
      <c r="J580" s="1011"/>
      <c r="K580" s="985"/>
      <c r="L580" s="1012"/>
      <c r="M580" s="986"/>
      <c r="N580" s="986"/>
      <c r="O580" s="986"/>
      <c r="P580" s="986"/>
      <c r="Q580" s="986"/>
      <c r="R580" s="986"/>
      <c r="S580" s="986"/>
      <c r="T580" s="986"/>
      <c r="U580" s="986"/>
      <c r="V580" s="986"/>
      <c r="W580" s="986"/>
      <c r="X580" s="986"/>
      <c r="Y580" s="986"/>
      <c r="Z580" s="986"/>
    </row>
    <row r="581" spans="1:26" ht="13.5" customHeight="1">
      <c r="A581" s="986"/>
      <c r="B581" s="985"/>
      <c r="C581" s="985"/>
      <c r="D581" s="986"/>
      <c r="E581" s="986"/>
      <c r="F581" s="986"/>
      <c r="G581" s="985"/>
      <c r="H581" s="985"/>
      <c r="I581" s="985"/>
      <c r="J581" s="1011"/>
      <c r="K581" s="985"/>
      <c r="L581" s="1012"/>
      <c r="M581" s="986"/>
      <c r="N581" s="986"/>
      <c r="O581" s="986"/>
      <c r="P581" s="986"/>
      <c r="Q581" s="986"/>
      <c r="R581" s="986"/>
      <c r="S581" s="986"/>
      <c r="T581" s="986"/>
      <c r="U581" s="986"/>
      <c r="V581" s="986"/>
      <c r="W581" s="986"/>
      <c r="X581" s="986"/>
      <c r="Y581" s="986"/>
      <c r="Z581" s="986"/>
    </row>
    <row r="582" spans="1:26" ht="13.5" customHeight="1">
      <c r="A582" s="986"/>
      <c r="B582" s="985"/>
      <c r="C582" s="985"/>
      <c r="D582" s="986"/>
      <c r="E582" s="986"/>
      <c r="F582" s="986"/>
      <c r="G582" s="985"/>
      <c r="H582" s="985"/>
      <c r="I582" s="985"/>
      <c r="J582" s="1011"/>
      <c r="K582" s="985"/>
      <c r="L582" s="1012"/>
      <c r="M582" s="986"/>
      <c r="N582" s="986"/>
      <c r="O582" s="986"/>
      <c r="P582" s="986"/>
      <c r="Q582" s="986"/>
      <c r="R582" s="986"/>
      <c r="S582" s="986"/>
      <c r="T582" s="986"/>
      <c r="U582" s="986"/>
      <c r="V582" s="986"/>
      <c r="W582" s="986"/>
      <c r="X582" s="986"/>
      <c r="Y582" s="986"/>
      <c r="Z582" s="986"/>
    </row>
    <row r="583" spans="1:26" ht="13.5" customHeight="1">
      <c r="A583" s="986"/>
      <c r="B583" s="985"/>
      <c r="C583" s="985"/>
      <c r="D583" s="986"/>
      <c r="E583" s="986"/>
      <c r="F583" s="986"/>
      <c r="G583" s="985"/>
      <c r="H583" s="985"/>
      <c r="I583" s="985"/>
      <c r="J583" s="1011"/>
      <c r="K583" s="985"/>
      <c r="L583" s="1012"/>
      <c r="M583" s="986"/>
      <c r="N583" s="986"/>
      <c r="O583" s="986"/>
      <c r="P583" s="986"/>
      <c r="Q583" s="986"/>
      <c r="R583" s="986"/>
      <c r="S583" s="986"/>
      <c r="T583" s="986"/>
      <c r="U583" s="986"/>
      <c r="V583" s="986"/>
      <c r="W583" s="986"/>
      <c r="X583" s="986"/>
      <c r="Y583" s="986"/>
      <c r="Z583" s="986"/>
    </row>
    <row r="584" spans="1:26" ht="13.5" customHeight="1">
      <c r="A584" s="986"/>
      <c r="B584" s="985"/>
      <c r="C584" s="985"/>
      <c r="D584" s="986"/>
      <c r="E584" s="986"/>
      <c r="F584" s="986"/>
      <c r="G584" s="985"/>
      <c r="H584" s="985"/>
      <c r="I584" s="985"/>
      <c r="J584" s="1011"/>
      <c r="K584" s="985"/>
      <c r="L584" s="1012"/>
      <c r="M584" s="986"/>
      <c r="N584" s="986"/>
      <c r="O584" s="986"/>
      <c r="P584" s="986"/>
      <c r="Q584" s="986"/>
      <c r="R584" s="986"/>
      <c r="S584" s="986"/>
      <c r="T584" s="986"/>
      <c r="U584" s="986"/>
      <c r="V584" s="986"/>
      <c r="W584" s="986"/>
      <c r="X584" s="986"/>
      <c r="Y584" s="986"/>
      <c r="Z584" s="986"/>
    </row>
    <row r="585" spans="1:26" ht="13.5" customHeight="1">
      <c r="A585" s="986"/>
      <c r="B585" s="985"/>
      <c r="C585" s="985"/>
      <c r="D585" s="986"/>
      <c r="E585" s="986"/>
      <c r="F585" s="986"/>
      <c r="G585" s="985"/>
      <c r="H585" s="985"/>
      <c r="I585" s="985"/>
      <c r="J585" s="1011"/>
      <c r="K585" s="985"/>
      <c r="L585" s="1012"/>
      <c r="M585" s="986"/>
      <c r="N585" s="986"/>
      <c r="O585" s="986"/>
      <c r="P585" s="986"/>
      <c r="Q585" s="986"/>
      <c r="R585" s="986"/>
      <c r="S585" s="986"/>
      <c r="T585" s="986"/>
      <c r="U585" s="986"/>
      <c r="V585" s="986"/>
      <c r="W585" s="986"/>
      <c r="X585" s="986"/>
      <c r="Y585" s="986"/>
      <c r="Z585" s="986"/>
    </row>
    <row r="586" spans="1:26" ht="13.5" customHeight="1">
      <c r="A586" s="986"/>
      <c r="B586" s="985"/>
      <c r="C586" s="985"/>
      <c r="D586" s="986"/>
      <c r="E586" s="986"/>
      <c r="F586" s="986"/>
      <c r="G586" s="985"/>
      <c r="H586" s="985"/>
      <c r="I586" s="985"/>
      <c r="J586" s="1011"/>
      <c r="K586" s="985"/>
      <c r="L586" s="1012"/>
      <c r="M586" s="986"/>
      <c r="N586" s="986"/>
      <c r="O586" s="986"/>
      <c r="P586" s="986"/>
      <c r="Q586" s="986"/>
      <c r="R586" s="986"/>
      <c r="S586" s="986"/>
      <c r="T586" s="986"/>
      <c r="U586" s="986"/>
      <c r="V586" s="986"/>
      <c r="W586" s="986"/>
      <c r="X586" s="986"/>
      <c r="Y586" s="986"/>
      <c r="Z586" s="986"/>
    </row>
    <row r="587" spans="1:26" ht="13.5" customHeight="1">
      <c r="A587" s="986"/>
      <c r="B587" s="985"/>
      <c r="C587" s="985"/>
      <c r="D587" s="986"/>
      <c r="E587" s="986"/>
      <c r="F587" s="986"/>
      <c r="G587" s="985"/>
      <c r="H587" s="985"/>
      <c r="I587" s="985"/>
      <c r="J587" s="1011"/>
      <c r="K587" s="985"/>
      <c r="L587" s="1012"/>
      <c r="M587" s="986"/>
      <c r="N587" s="986"/>
      <c r="O587" s="986"/>
      <c r="P587" s="986"/>
      <c r="Q587" s="986"/>
      <c r="R587" s="986"/>
      <c r="S587" s="986"/>
      <c r="T587" s="986"/>
      <c r="U587" s="986"/>
      <c r="V587" s="986"/>
      <c r="W587" s="986"/>
      <c r="X587" s="986"/>
      <c r="Y587" s="986"/>
      <c r="Z587" s="986"/>
    </row>
    <row r="588" spans="1:26" ht="13.5" customHeight="1">
      <c r="A588" s="986"/>
      <c r="B588" s="985"/>
      <c r="C588" s="985"/>
      <c r="D588" s="986"/>
      <c r="E588" s="986"/>
      <c r="F588" s="986"/>
      <c r="G588" s="985"/>
      <c r="H588" s="985"/>
      <c r="I588" s="985"/>
      <c r="J588" s="1011"/>
      <c r="K588" s="985"/>
      <c r="L588" s="1012"/>
      <c r="M588" s="986"/>
      <c r="N588" s="986"/>
      <c r="O588" s="986"/>
      <c r="P588" s="986"/>
      <c r="Q588" s="986"/>
      <c r="R588" s="986"/>
      <c r="S588" s="986"/>
      <c r="T588" s="986"/>
      <c r="U588" s="986"/>
      <c r="V588" s="986"/>
      <c r="W588" s="986"/>
      <c r="X588" s="986"/>
      <c r="Y588" s="986"/>
      <c r="Z588" s="986"/>
    </row>
    <row r="589" spans="1:26" ht="13.5" customHeight="1">
      <c r="A589" s="986"/>
      <c r="B589" s="985"/>
      <c r="C589" s="985"/>
      <c r="D589" s="986"/>
      <c r="E589" s="986"/>
      <c r="F589" s="986"/>
      <c r="G589" s="985"/>
      <c r="H589" s="985"/>
      <c r="I589" s="985"/>
      <c r="J589" s="1011"/>
      <c r="K589" s="985"/>
      <c r="L589" s="1012"/>
      <c r="M589" s="986"/>
      <c r="N589" s="986"/>
      <c r="O589" s="986"/>
      <c r="P589" s="986"/>
      <c r="Q589" s="986"/>
      <c r="R589" s="986"/>
      <c r="S589" s="986"/>
      <c r="T589" s="986"/>
      <c r="U589" s="986"/>
      <c r="V589" s="986"/>
      <c r="W589" s="986"/>
      <c r="X589" s="986"/>
      <c r="Y589" s="986"/>
      <c r="Z589" s="986"/>
    </row>
    <row r="590" spans="1:26" ht="13.5" customHeight="1">
      <c r="A590" s="986"/>
      <c r="B590" s="985"/>
      <c r="C590" s="985"/>
      <c r="D590" s="986"/>
      <c r="E590" s="986"/>
      <c r="F590" s="986"/>
      <c r="G590" s="985"/>
      <c r="H590" s="985"/>
      <c r="I590" s="985"/>
      <c r="J590" s="1011"/>
      <c r="K590" s="985"/>
      <c r="L590" s="1012"/>
      <c r="M590" s="986"/>
      <c r="N590" s="986"/>
      <c r="O590" s="986"/>
      <c r="P590" s="986"/>
      <c r="Q590" s="986"/>
      <c r="R590" s="986"/>
      <c r="S590" s="986"/>
      <c r="T590" s="986"/>
      <c r="U590" s="986"/>
      <c r="V590" s="986"/>
      <c r="W590" s="986"/>
      <c r="X590" s="986"/>
      <c r="Y590" s="986"/>
      <c r="Z590" s="986"/>
    </row>
    <row r="591" spans="1:26" ht="13.5" customHeight="1">
      <c r="A591" s="986"/>
      <c r="B591" s="985"/>
      <c r="C591" s="985"/>
      <c r="D591" s="986"/>
      <c r="E591" s="986"/>
      <c r="F591" s="986"/>
      <c r="G591" s="985"/>
      <c r="H591" s="985"/>
      <c r="I591" s="985"/>
      <c r="J591" s="1011"/>
      <c r="K591" s="985"/>
      <c r="L591" s="1012"/>
      <c r="M591" s="986"/>
      <c r="N591" s="986"/>
      <c r="O591" s="986"/>
      <c r="P591" s="986"/>
      <c r="Q591" s="986"/>
      <c r="R591" s="986"/>
      <c r="S591" s="986"/>
      <c r="T591" s="986"/>
      <c r="U591" s="986"/>
      <c r="V591" s="986"/>
      <c r="W591" s="986"/>
      <c r="X591" s="986"/>
      <c r="Y591" s="986"/>
      <c r="Z591" s="986"/>
    </row>
    <row r="592" spans="1:26" ht="13.5" customHeight="1">
      <c r="A592" s="986"/>
      <c r="B592" s="985"/>
      <c r="C592" s="985"/>
      <c r="D592" s="986"/>
      <c r="E592" s="986"/>
      <c r="F592" s="986"/>
      <c r="G592" s="985"/>
      <c r="H592" s="985"/>
      <c r="I592" s="985"/>
      <c r="J592" s="1011"/>
      <c r="K592" s="985"/>
      <c r="L592" s="1012"/>
      <c r="M592" s="986"/>
      <c r="N592" s="986"/>
      <c r="O592" s="986"/>
      <c r="P592" s="986"/>
      <c r="Q592" s="986"/>
      <c r="R592" s="986"/>
      <c r="S592" s="986"/>
      <c r="T592" s="986"/>
      <c r="U592" s="986"/>
      <c r="V592" s="986"/>
      <c r="W592" s="986"/>
      <c r="X592" s="986"/>
      <c r="Y592" s="986"/>
      <c r="Z592" s="986"/>
    </row>
    <row r="593" spans="1:26" ht="13.5" customHeight="1">
      <c r="A593" s="986"/>
      <c r="B593" s="985"/>
      <c r="C593" s="985"/>
      <c r="D593" s="986"/>
      <c r="E593" s="986"/>
      <c r="F593" s="986"/>
      <c r="G593" s="985"/>
      <c r="H593" s="985"/>
      <c r="I593" s="985"/>
      <c r="J593" s="1011"/>
      <c r="K593" s="985"/>
      <c r="L593" s="1012"/>
      <c r="M593" s="986"/>
      <c r="N593" s="986"/>
      <c r="O593" s="986"/>
      <c r="P593" s="986"/>
      <c r="Q593" s="986"/>
      <c r="R593" s="986"/>
      <c r="S593" s="986"/>
      <c r="T593" s="986"/>
      <c r="U593" s="986"/>
      <c r="V593" s="986"/>
      <c r="W593" s="986"/>
      <c r="X593" s="986"/>
      <c r="Y593" s="986"/>
      <c r="Z593" s="986"/>
    </row>
    <row r="594" spans="1:26" ht="13.5" customHeight="1">
      <c r="A594" s="986"/>
      <c r="B594" s="985"/>
      <c r="C594" s="985"/>
      <c r="D594" s="986"/>
      <c r="E594" s="986"/>
      <c r="F594" s="986"/>
      <c r="G594" s="985"/>
      <c r="H594" s="985"/>
      <c r="I594" s="985"/>
      <c r="J594" s="1011"/>
      <c r="K594" s="985"/>
      <c r="L594" s="1012"/>
      <c r="M594" s="986"/>
      <c r="N594" s="986"/>
      <c r="O594" s="986"/>
      <c r="P594" s="986"/>
      <c r="Q594" s="986"/>
      <c r="R594" s="986"/>
      <c r="S594" s="986"/>
      <c r="T594" s="986"/>
      <c r="U594" s="986"/>
      <c r="V594" s="986"/>
      <c r="W594" s="986"/>
      <c r="X594" s="986"/>
      <c r="Y594" s="986"/>
      <c r="Z594" s="986"/>
    </row>
    <row r="595" spans="1:26" ht="13.5" customHeight="1">
      <c r="A595" s="986"/>
      <c r="B595" s="985"/>
      <c r="C595" s="985"/>
      <c r="D595" s="986"/>
      <c r="E595" s="986"/>
      <c r="F595" s="986"/>
      <c r="G595" s="985"/>
      <c r="H595" s="985"/>
      <c r="I595" s="985"/>
      <c r="J595" s="1011"/>
      <c r="K595" s="985"/>
      <c r="L595" s="1012"/>
      <c r="M595" s="986"/>
      <c r="N595" s="986"/>
      <c r="O595" s="986"/>
      <c r="P595" s="986"/>
      <c r="Q595" s="986"/>
      <c r="R595" s="986"/>
      <c r="S595" s="986"/>
      <c r="T595" s="986"/>
      <c r="U595" s="986"/>
      <c r="V595" s="986"/>
      <c r="W595" s="986"/>
      <c r="X595" s="986"/>
      <c r="Y595" s="986"/>
      <c r="Z595" s="986"/>
    </row>
    <row r="596" spans="1:26" ht="13.5" customHeight="1">
      <c r="A596" s="986"/>
      <c r="B596" s="985"/>
      <c r="C596" s="985"/>
      <c r="D596" s="986"/>
      <c r="E596" s="986"/>
      <c r="F596" s="986"/>
      <c r="G596" s="985"/>
      <c r="H596" s="985"/>
      <c r="I596" s="985"/>
      <c r="J596" s="1011"/>
      <c r="K596" s="985"/>
      <c r="L596" s="1012"/>
      <c r="M596" s="986"/>
      <c r="N596" s="986"/>
      <c r="O596" s="986"/>
      <c r="P596" s="986"/>
      <c r="Q596" s="986"/>
      <c r="R596" s="986"/>
      <c r="S596" s="986"/>
      <c r="T596" s="986"/>
      <c r="U596" s="986"/>
      <c r="V596" s="986"/>
      <c r="W596" s="986"/>
      <c r="X596" s="986"/>
      <c r="Y596" s="986"/>
      <c r="Z596" s="986"/>
    </row>
    <row r="597" spans="1:26" ht="13.5" customHeight="1">
      <c r="A597" s="986"/>
      <c r="B597" s="985"/>
      <c r="C597" s="985"/>
      <c r="D597" s="986"/>
      <c r="E597" s="986"/>
      <c r="F597" s="986"/>
      <c r="G597" s="985"/>
      <c r="H597" s="985"/>
      <c r="I597" s="985"/>
      <c r="J597" s="1011"/>
      <c r="K597" s="985"/>
      <c r="L597" s="1012"/>
      <c r="M597" s="986"/>
      <c r="N597" s="986"/>
      <c r="O597" s="986"/>
      <c r="P597" s="986"/>
      <c r="Q597" s="986"/>
      <c r="R597" s="986"/>
      <c r="S597" s="986"/>
      <c r="T597" s="986"/>
      <c r="U597" s="986"/>
      <c r="V597" s="986"/>
      <c r="W597" s="986"/>
      <c r="X597" s="986"/>
      <c r="Y597" s="986"/>
      <c r="Z597" s="986"/>
    </row>
    <row r="598" spans="1:26" ht="13.5" customHeight="1">
      <c r="A598" s="986"/>
      <c r="B598" s="985"/>
      <c r="C598" s="985"/>
      <c r="D598" s="986"/>
      <c r="E598" s="986"/>
      <c r="F598" s="986"/>
      <c r="G598" s="985"/>
      <c r="H598" s="985"/>
      <c r="I598" s="985"/>
      <c r="J598" s="1011"/>
      <c r="K598" s="985"/>
      <c r="L598" s="1012"/>
      <c r="M598" s="986"/>
      <c r="N598" s="986"/>
      <c r="O598" s="986"/>
      <c r="P598" s="986"/>
      <c r="Q598" s="986"/>
      <c r="R598" s="986"/>
      <c r="S598" s="986"/>
      <c r="T598" s="986"/>
      <c r="U598" s="986"/>
      <c r="V598" s="986"/>
      <c r="W598" s="986"/>
      <c r="X598" s="986"/>
      <c r="Y598" s="986"/>
      <c r="Z598" s="986"/>
    </row>
    <row r="599" spans="1:26" ht="13.5" customHeight="1">
      <c r="A599" s="986"/>
      <c r="B599" s="985"/>
      <c r="C599" s="985"/>
      <c r="D599" s="986"/>
      <c r="E599" s="986"/>
      <c r="F599" s="986"/>
      <c r="G599" s="985"/>
      <c r="H599" s="985"/>
      <c r="I599" s="985"/>
      <c r="J599" s="1011"/>
      <c r="K599" s="985"/>
      <c r="L599" s="1012"/>
      <c r="M599" s="986"/>
      <c r="N599" s="986"/>
      <c r="O599" s="986"/>
      <c r="P599" s="986"/>
      <c r="Q599" s="986"/>
      <c r="R599" s="986"/>
      <c r="S599" s="986"/>
      <c r="T599" s="986"/>
      <c r="U599" s="986"/>
      <c r="V599" s="986"/>
      <c r="W599" s="986"/>
      <c r="X599" s="986"/>
      <c r="Y599" s="986"/>
      <c r="Z599" s="986"/>
    </row>
    <row r="600" spans="1:26" ht="13.5" customHeight="1">
      <c r="A600" s="986"/>
      <c r="B600" s="985"/>
      <c r="C600" s="985"/>
      <c r="D600" s="986"/>
      <c r="E600" s="986"/>
      <c r="F600" s="986"/>
      <c r="G600" s="985"/>
      <c r="H600" s="985"/>
      <c r="I600" s="985"/>
      <c r="J600" s="1011"/>
      <c r="K600" s="985"/>
      <c r="L600" s="1012"/>
      <c r="M600" s="986"/>
      <c r="N600" s="986"/>
      <c r="O600" s="986"/>
      <c r="P600" s="986"/>
      <c r="Q600" s="986"/>
      <c r="R600" s="986"/>
      <c r="S600" s="986"/>
      <c r="T600" s="986"/>
      <c r="U600" s="986"/>
      <c r="V600" s="986"/>
      <c r="W600" s="986"/>
      <c r="X600" s="986"/>
      <c r="Y600" s="986"/>
      <c r="Z600" s="986"/>
    </row>
    <row r="601" spans="1:26" ht="13.5" customHeight="1">
      <c r="A601" s="986"/>
      <c r="B601" s="985"/>
      <c r="C601" s="985"/>
      <c r="D601" s="986"/>
      <c r="E601" s="986"/>
      <c r="F601" s="986"/>
      <c r="G601" s="985"/>
      <c r="H601" s="985"/>
      <c r="I601" s="985"/>
      <c r="J601" s="1011"/>
      <c r="K601" s="985"/>
      <c r="L601" s="1012"/>
      <c r="M601" s="986"/>
      <c r="N601" s="986"/>
      <c r="O601" s="986"/>
      <c r="P601" s="986"/>
      <c r="Q601" s="986"/>
      <c r="R601" s="986"/>
      <c r="S601" s="986"/>
      <c r="T601" s="986"/>
      <c r="U601" s="986"/>
      <c r="V601" s="986"/>
      <c r="W601" s="986"/>
      <c r="X601" s="986"/>
      <c r="Y601" s="986"/>
      <c r="Z601" s="986"/>
    </row>
    <row r="602" spans="1:26" ht="13.5" customHeight="1">
      <c r="A602" s="986"/>
      <c r="B602" s="985"/>
      <c r="C602" s="985"/>
      <c r="D602" s="986"/>
      <c r="E602" s="986"/>
      <c r="F602" s="986"/>
      <c r="G602" s="985"/>
      <c r="H602" s="985"/>
      <c r="I602" s="985"/>
      <c r="J602" s="1011"/>
      <c r="K602" s="985"/>
      <c r="L602" s="1012"/>
      <c r="M602" s="986"/>
      <c r="N602" s="986"/>
      <c r="O602" s="986"/>
      <c r="P602" s="986"/>
      <c r="Q602" s="986"/>
      <c r="R602" s="986"/>
      <c r="S602" s="986"/>
      <c r="T602" s="986"/>
      <c r="U602" s="986"/>
      <c r="V602" s="986"/>
      <c r="W602" s="986"/>
      <c r="X602" s="986"/>
      <c r="Y602" s="986"/>
      <c r="Z602" s="986"/>
    </row>
    <row r="603" spans="1:26" ht="13.5" customHeight="1">
      <c r="A603" s="986"/>
      <c r="B603" s="985"/>
      <c r="C603" s="985"/>
      <c r="D603" s="986"/>
      <c r="E603" s="986"/>
      <c r="F603" s="986"/>
      <c r="G603" s="985"/>
      <c r="H603" s="985"/>
      <c r="I603" s="985"/>
      <c r="J603" s="1011"/>
      <c r="K603" s="985"/>
      <c r="L603" s="1012"/>
      <c r="M603" s="986"/>
      <c r="N603" s="986"/>
      <c r="O603" s="986"/>
      <c r="P603" s="986"/>
      <c r="Q603" s="986"/>
      <c r="R603" s="986"/>
      <c r="S603" s="986"/>
      <c r="T603" s="986"/>
      <c r="U603" s="986"/>
      <c r="V603" s="986"/>
      <c r="W603" s="986"/>
      <c r="X603" s="986"/>
      <c r="Y603" s="986"/>
      <c r="Z603" s="986"/>
    </row>
    <row r="604" spans="1:26" ht="13.5" customHeight="1">
      <c r="A604" s="986"/>
      <c r="B604" s="985"/>
      <c r="C604" s="985"/>
      <c r="D604" s="986"/>
      <c r="E604" s="986"/>
      <c r="F604" s="986"/>
      <c r="G604" s="985"/>
      <c r="H604" s="985"/>
      <c r="I604" s="985"/>
      <c r="J604" s="1011"/>
      <c r="K604" s="985"/>
      <c r="L604" s="1012"/>
      <c r="M604" s="986"/>
      <c r="N604" s="986"/>
      <c r="O604" s="986"/>
      <c r="P604" s="986"/>
      <c r="Q604" s="986"/>
      <c r="R604" s="986"/>
      <c r="S604" s="986"/>
      <c r="T604" s="986"/>
      <c r="U604" s="986"/>
      <c r="V604" s="986"/>
      <c r="W604" s="986"/>
      <c r="X604" s="986"/>
      <c r="Y604" s="986"/>
      <c r="Z604" s="986"/>
    </row>
    <row r="605" spans="1:26" ht="13.5" customHeight="1">
      <c r="A605" s="986"/>
      <c r="B605" s="985"/>
      <c r="C605" s="985"/>
      <c r="D605" s="986"/>
      <c r="E605" s="986"/>
      <c r="F605" s="986"/>
      <c r="G605" s="985"/>
      <c r="H605" s="985"/>
      <c r="I605" s="985"/>
      <c r="J605" s="1011"/>
      <c r="K605" s="985"/>
      <c r="L605" s="1012"/>
      <c r="M605" s="986"/>
      <c r="N605" s="986"/>
      <c r="O605" s="986"/>
      <c r="P605" s="986"/>
      <c r="Q605" s="986"/>
      <c r="R605" s="986"/>
      <c r="S605" s="986"/>
      <c r="T605" s="986"/>
      <c r="U605" s="986"/>
      <c r="V605" s="986"/>
      <c r="W605" s="986"/>
      <c r="X605" s="986"/>
      <c r="Y605" s="986"/>
      <c r="Z605" s="986"/>
    </row>
    <row r="606" spans="1:26" ht="13.5" customHeight="1">
      <c r="A606" s="986"/>
      <c r="B606" s="985"/>
      <c r="C606" s="985"/>
      <c r="D606" s="986"/>
      <c r="E606" s="986"/>
      <c r="F606" s="986"/>
      <c r="G606" s="985"/>
      <c r="H606" s="985"/>
      <c r="I606" s="985"/>
      <c r="J606" s="1011"/>
      <c r="K606" s="985"/>
      <c r="L606" s="1012"/>
      <c r="M606" s="986"/>
      <c r="N606" s="986"/>
      <c r="O606" s="986"/>
      <c r="P606" s="986"/>
      <c r="Q606" s="986"/>
      <c r="R606" s="986"/>
      <c r="S606" s="986"/>
      <c r="T606" s="986"/>
      <c r="U606" s="986"/>
      <c r="V606" s="986"/>
      <c r="W606" s="986"/>
      <c r="X606" s="986"/>
      <c r="Y606" s="986"/>
      <c r="Z606" s="986"/>
    </row>
    <row r="607" spans="1:26" ht="13.5" customHeight="1">
      <c r="A607" s="986"/>
      <c r="B607" s="985"/>
      <c r="C607" s="985"/>
      <c r="D607" s="986"/>
      <c r="E607" s="986"/>
      <c r="F607" s="986"/>
      <c r="G607" s="985"/>
      <c r="H607" s="985"/>
      <c r="I607" s="985"/>
      <c r="J607" s="1011"/>
      <c r="K607" s="985"/>
      <c r="L607" s="1012"/>
      <c r="M607" s="986"/>
      <c r="N607" s="986"/>
      <c r="O607" s="986"/>
      <c r="P607" s="986"/>
      <c r="Q607" s="986"/>
      <c r="R607" s="986"/>
      <c r="S607" s="986"/>
      <c r="T607" s="986"/>
      <c r="U607" s="986"/>
      <c r="V607" s="986"/>
      <c r="W607" s="986"/>
      <c r="X607" s="986"/>
      <c r="Y607" s="986"/>
      <c r="Z607" s="986"/>
    </row>
    <row r="608" spans="1:26" ht="13.5" customHeight="1">
      <c r="A608" s="986"/>
      <c r="B608" s="985"/>
      <c r="C608" s="985"/>
      <c r="D608" s="986"/>
      <c r="E608" s="986"/>
      <c r="F608" s="986"/>
      <c r="G608" s="985"/>
      <c r="H608" s="985"/>
      <c r="I608" s="985"/>
      <c r="J608" s="1011"/>
      <c r="K608" s="985"/>
      <c r="L608" s="1012"/>
      <c r="M608" s="986"/>
      <c r="N608" s="986"/>
      <c r="O608" s="986"/>
      <c r="P608" s="986"/>
      <c r="Q608" s="986"/>
      <c r="R608" s="986"/>
      <c r="S608" s="986"/>
      <c r="T608" s="986"/>
      <c r="U608" s="986"/>
      <c r="V608" s="986"/>
      <c r="W608" s="986"/>
      <c r="X608" s="986"/>
      <c r="Y608" s="986"/>
      <c r="Z608" s="986"/>
    </row>
    <row r="609" spans="1:26" ht="13.5" customHeight="1">
      <c r="A609" s="986"/>
      <c r="B609" s="985"/>
      <c r="C609" s="985"/>
      <c r="D609" s="986"/>
      <c r="E609" s="986"/>
      <c r="F609" s="986"/>
      <c r="G609" s="985"/>
      <c r="H609" s="985"/>
      <c r="I609" s="985"/>
      <c r="J609" s="1011"/>
      <c r="K609" s="985"/>
      <c r="L609" s="1012"/>
      <c r="M609" s="986"/>
      <c r="N609" s="986"/>
      <c r="O609" s="986"/>
      <c r="P609" s="986"/>
      <c r="Q609" s="986"/>
      <c r="R609" s="986"/>
      <c r="S609" s="986"/>
      <c r="T609" s="986"/>
      <c r="U609" s="986"/>
      <c r="V609" s="986"/>
      <c r="W609" s="986"/>
      <c r="X609" s="986"/>
      <c r="Y609" s="986"/>
      <c r="Z609" s="986"/>
    </row>
    <row r="610" spans="1:26" ht="13.5" customHeight="1">
      <c r="A610" s="986"/>
      <c r="B610" s="985"/>
      <c r="C610" s="985"/>
      <c r="D610" s="986"/>
      <c r="E610" s="986"/>
      <c r="F610" s="986"/>
      <c r="G610" s="985"/>
      <c r="H610" s="985"/>
      <c r="I610" s="985"/>
      <c r="J610" s="1011"/>
      <c r="K610" s="985"/>
      <c r="L610" s="1012"/>
      <c r="M610" s="986"/>
      <c r="N610" s="986"/>
      <c r="O610" s="986"/>
      <c r="P610" s="986"/>
      <c r="Q610" s="986"/>
      <c r="R610" s="986"/>
      <c r="S610" s="986"/>
      <c r="T610" s="986"/>
      <c r="U610" s="986"/>
      <c r="V610" s="986"/>
      <c r="W610" s="986"/>
      <c r="X610" s="986"/>
      <c r="Y610" s="986"/>
      <c r="Z610" s="986"/>
    </row>
    <row r="611" spans="1:26" ht="13.5" customHeight="1">
      <c r="A611" s="986"/>
      <c r="B611" s="985"/>
      <c r="C611" s="985"/>
      <c r="D611" s="986"/>
      <c r="E611" s="986"/>
      <c r="F611" s="986"/>
      <c r="G611" s="985"/>
      <c r="H611" s="985"/>
      <c r="I611" s="985"/>
      <c r="J611" s="1011"/>
      <c r="K611" s="985"/>
      <c r="L611" s="1012"/>
      <c r="M611" s="986"/>
      <c r="N611" s="986"/>
      <c r="O611" s="986"/>
      <c r="P611" s="986"/>
      <c r="Q611" s="986"/>
      <c r="R611" s="986"/>
      <c r="S611" s="986"/>
      <c r="T611" s="986"/>
      <c r="U611" s="986"/>
      <c r="V611" s="986"/>
      <c r="W611" s="986"/>
      <c r="X611" s="986"/>
      <c r="Y611" s="986"/>
      <c r="Z611" s="986"/>
    </row>
    <row r="612" spans="1:26" ht="13.5" customHeight="1">
      <c r="A612" s="986"/>
      <c r="B612" s="985"/>
      <c r="C612" s="985"/>
      <c r="D612" s="986"/>
      <c r="E612" s="986"/>
      <c r="F612" s="986"/>
      <c r="G612" s="985"/>
      <c r="H612" s="985"/>
      <c r="I612" s="985"/>
      <c r="J612" s="1011"/>
      <c r="K612" s="985"/>
      <c r="L612" s="1012"/>
      <c r="M612" s="986"/>
      <c r="N612" s="986"/>
      <c r="O612" s="986"/>
      <c r="P612" s="986"/>
      <c r="Q612" s="986"/>
      <c r="R612" s="986"/>
      <c r="S612" s="986"/>
      <c r="T612" s="986"/>
      <c r="U612" s="986"/>
      <c r="V612" s="986"/>
      <c r="W612" s="986"/>
      <c r="X612" s="986"/>
      <c r="Y612" s="986"/>
      <c r="Z612" s="986"/>
    </row>
    <row r="613" spans="1:26" ht="13.5" customHeight="1">
      <c r="A613" s="986"/>
      <c r="B613" s="985"/>
      <c r="C613" s="985"/>
      <c r="D613" s="986"/>
      <c r="E613" s="986"/>
      <c r="F613" s="986"/>
      <c r="G613" s="985"/>
      <c r="H613" s="985"/>
      <c r="I613" s="985"/>
      <c r="J613" s="1011"/>
      <c r="K613" s="985"/>
      <c r="L613" s="1012"/>
      <c r="M613" s="986"/>
      <c r="N613" s="986"/>
      <c r="O613" s="986"/>
      <c r="P613" s="986"/>
      <c r="Q613" s="986"/>
      <c r="R613" s="986"/>
      <c r="S613" s="986"/>
      <c r="T613" s="986"/>
      <c r="U613" s="986"/>
      <c r="V613" s="986"/>
      <c r="W613" s="986"/>
      <c r="X613" s="986"/>
      <c r="Y613" s="986"/>
      <c r="Z613" s="986"/>
    </row>
    <row r="614" spans="1:26" ht="13.5" customHeight="1">
      <c r="A614" s="986"/>
      <c r="B614" s="985"/>
      <c r="C614" s="985"/>
      <c r="D614" s="986"/>
      <c r="E614" s="986"/>
      <c r="F614" s="986"/>
      <c r="G614" s="985"/>
      <c r="H614" s="985"/>
      <c r="I614" s="985"/>
      <c r="J614" s="1011"/>
      <c r="K614" s="985"/>
      <c r="L614" s="1012"/>
      <c r="M614" s="986"/>
      <c r="N614" s="986"/>
      <c r="O614" s="986"/>
      <c r="P614" s="986"/>
      <c r="Q614" s="986"/>
      <c r="R614" s="986"/>
      <c r="S614" s="986"/>
      <c r="T614" s="986"/>
      <c r="U614" s="986"/>
      <c r="V614" s="986"/>
      <c r="W614" s="986"/>
      <c r="X614" s="986"/>
      <c r="Y614" s="986"/>
      <c r="Z614" s="986"/>
    </row>
    <row r="615" spans="1:26" ht="13.5" customHeight="1">
      <c r="A615" s="986"/>
      <c r="B615" s="985"/>
      <c r="C615" s="985"/>
      <c r="D615" s="986"/>
      <c r="E615" s="986"/>
      <c r="F615" s="986"/>
      <c r="G615" s="985"/>
      <c r="H615" s="985"/>
      <c r="I615" s="985"/>
      <c r="J615" s="1011"/>
      <c r="K615" s="985"/>
      <c r="L615" s="1012"/>
      <c r="M615" s="986"/>
      <c r="N615" s="986"/>
      <c r="O615" s="986"/>
      <c r="P615" s="986"/>
      <c r="Q615" s="986"/>
      <c r="R615" s="986"/>
      <c r="S615" s="986"/>
      <c r="T615" s="986"/>
      <c r="U615" s="986"/>
      <c r="V615" s="986"/>
      <c r="W615" s="986"/>
      <c r="X615" s="986"/>
      <c r="Y615" s="986"/>
      <c r="Z615" s="986"/>
    </row>
    <row r="616" spans="1:26" ht="13.5" customHeight="1">
      <c r="A616" s="986"/>
      <c r="B616" s="985"/>
      <c r="C616" s="985"/>
      <c r="D616" s="986"/>
      <c r="E616" s="986"/>
      <c r="F616" s="986"/>
      <c r="G616" s="985"/>
      <c r="H616" s="985"/>
      <c r="I616" s="985"/>
      <c r="J616" s="1011"/>
      <c r="K616" s="985"/>
      <c r="L616" s="1012"/>
      <c r="M616" s="986"/>
      <c r="N616" s="986"/>
      <c r="O616" s="986"/>
      <c r="P616" s="986"/>
      <c r="Q616" s="986"/>
      <c r="R616" s="986"/>
      <c r="S616" s="986"/>
      <c r="T616" s="986"/>
      <c r="U616" s="986"/>
      <c r="V616" s="986"/>
      <c r="W616" s="986"/>
      <c r="X616" s="986"/>
      <c r="Y616" s="986"/>
      <c r="Z616" s="986"/>
    </row>
    <row r="617" spans="1:26" ht="13.5" customHeight="1">
      <c r="A617" s="986"/>
      <c r="B617" s="985"/>
      <c r="C617" s="985"/>
      <c r="D617" s="986"/>
      <c r="E617" s="986"/>
      <c r="F617" s="986"/>
      <c r="G617" s="985"/>
      <c r="H617" s="985"/>
      <c r="I617" s="985"/>
      <c r="J617" s="1011"/>
      <c r="K617" s="985"/>
      <c r="L617" s="1012"/>
      <c r="M617" s="986"/>
      <c r="N617" s="986"/>
      <c r="O617" s="986"/>
      <c r="P617" s="986"/>
      <c r="Q617" s="986"/>
      <c r="R617" s="986"/>
      <c r="S617" s="986"/>
      <c r="T617" s="986"/>
      <c r="U617" s="986"/>
      <c r="V617" s="986"/>
      <c r="W617" s="986"/>
      <c r="X617" s="986"/>
      <c r="Y617" s="986"/>
      <c r="Z617" s="986"/>
    </row>
    <row r="618" spans="1:26" ht="13.5" customHeight="1">
      <c r="A618" s="986"/>
      <c r="B618" s="985"/>
      <c r="C618" s="985"/>
      <c r="D618" s="986"/>
      <c r="E618" s="986"/>
      <c r="F618" s="986"/>
      <c r="G618" s="985"/>
      <c r="H618" s="985"/>
      <c r="I618" s="985"/>
      <c r="J618" s="1011"/>
      <c r="K618" s="985"/>
      <c r="L618" s="1012"/>
      <c r="M618" s="986"/>
      <c r="N618" s="986"/>
      <c r="O618" s="986"/>
      <c r="P618" s="986"/>
      <c r="Q618" s="986"/>
      <c r="R618" s="986"/>
      <c r="S618" s="986"/>
      <c r="T618" s="986"/>
      <c r="U618" s="986"/>
      <c r="V618" s="986"/>
      <c r="W618" s="986"/>
      <c r="X618" s="986"/>
      <c r="Y618" s="986"/>
      <c r="Z618" s="986"/>
    </row>
    <row r="619" spans="1:26" ht="13.5" customHeight="1">
      <c r="A619" s="986"/>
      <c r="B619" s="985"/>
      <c r="C619" s="985"/>
      <c r="D619" s="986"/>
      <c r="E619" s="986"/>
      <c r="F619" s="986"/>
      <c r="G619" s="985"/>
      <c r="H619" s="985"/>
      <c r="I619" s="985"/>
      <c r="J619" s="1011"/>
      <c r="K619" s="985"/>
      <c r="L619" s="1012"/>
      <c r="M619" s="986"/>
      <c r="N619" s="986"/>
      <c r="O619" s="986"/>
      <c r="P619" s="986"/>
      <c r="Q619" s="986"/>
      <c r="R619" s="986"/>
      <c r="S619" s="986"/>
      <c r="T619" s="986"/>
      <c r="U619" s="986"/>
      <c r="V619" s="986"/>
      <c r="W619" s="986"/>
      <c r="X619" s="986"/>
      <c r="Y619" s="986"/>
      <c r="Z619" s="986"/>
    </row>
    <row r="620" spans="1:26" ht="13.5" customHeight="1">
      <c r="A620" s="986"/>
      <c r="B620" s="985"/>
      <c r="C620" s="985"/>
      <c r="D620" s="986"/>
      <c r="E620" s="986"/>
      <c r="F620" s="986"/>
      <c r="G620" s="985"/>
      <c r="H620" s="985"/>
      <c r="I620" s="985"/>
      <c r="J620" s="1011"/>
      <c r="K620" s="985"/>
      <c r="L620" s="1012"/>
      <c r="M620" s="986"/>
      <c r="N620" s="986"/>
      <c r="O620" s="986"/>
      <c r="P620" s="986"/>
      <c r="Q620" s="986"/>
      <c r="R620" s="986"/>
      <c r="S620" s="986"/>
      <c r="T620" s="986"/>
      <c r="U620" s="986"/>
      <c r="V620" s="986"/>
      <c r="W620" s="986"/>
      <c r="X620" s="986"/>
      <c r="Y620" s="986"/>
      <c r="Z620" s="986"/>
    </row>
    <row r="621" spans="1:26" ht="13.5" customHeight="1">
      <c r="A621" s="986"/>
      <c r="B621" s="985"/>
      <c r="C621" s="985"/>
      <c r="D621" s="986"/>
      <c r="E621" s="986"/>
      <c r="F621" s="986"/>
      <c r="G621" s="985"/>
      <c r="H621" s="985"/>
      <c r="I621" s="985"/>
      <c r="J621" s="1011"/>
      <c r="K621" s="985"/>
      <c r="L621" s="1012"/>
      <c r="M621" s="986"/>
      <c r="N621" s="986"/>
      <c r="O621" s="986"/>
      <c r="P621" s="986"/>
      <c r="Q621" s="986"/>
      <c r="R621" s="986"/>
      <c r="S621" s="986"/>
      <c r="T621" s="986"/>
      <c r="U621" s="986"/>
      <c r="V621" s="986"/>
      <c r="W621" s="986"/>
      <c r="X621" s="986"/>
      <c r="Y621" s="986"/>
      <c r="Z621" s="986"/>
    </row>
    <row r="622" spans="1:26" ht="13.5" customHeight="1">
      <c r="A622" s="986"/>
      <c r="B622" s="985"/>
      <c r="C622" s="985"/>
      <c r="D622" s="986"/>
      <c r="E622" s="986"/>
      <c r="F622" s="986"/>
      <c r="G622" s="985"/>
      <c r="H622" s="985"/>
      <c r="I622" s="985"/>
      <c r="J622" s="1011"/>
      <c r="K622" s="985"/>
      <c r="L622" s="1012"/>
      <c r="M622" s="986"/>
      <c r="N622" s="986"/>
      <c r="O622" s="986"/>
      <c r="P622" s="986"/>
      <c r="Q622" s="986"/>
      <c r="R622" s="986"/>
      <c r="S622" s="986"/>
      <c r="T622" s="986"/>
      <c r="U622" s="986"/>
      <c r="V622" s="986"/>
      <c r="W622" s="986"/>
      <c r="X622" s="986"/>
      <c r="Y622" s="986"/>
      <c r="Z622" s="986"/>
    </row>
    <row r="623" spans="1:26" ht="13.5" customHeight="1">
      <c r="A623" s="986"/>
      <c r="B623" s="985"/>
      <c r="C623" s="985"/>
      <c r="D623" s="986"/>
      <c r="E623" s="986"/>
      <c r="F623" s="986"/>
      <c r="G623" s="985"/>
      <c r="H623" s="985"/>
      <c r="I623" s="985"/>
      <c r="J623" s="1011"/>
      <c r="K623" s="985"/>
      <c r="L623" s="1012"/>
      <c r="M623" s="986"/>
      <c r="N623" s="986"/>
      <c r="O623" s="986"/>
      <c r="P623" s="986"/>
      <c r="Q623" s="986"/>
      <c r="R623" s="986"/>
      <c r="S623" s="986"/>
      <c r="T623" s="986"/>
      <c r="U623" s="986"/>
      <c r="V623" s="986"/>
      <c r="W623" s="986"/>
      <c r="X623" s="986"/>
      <c r="Y623" s="986"/>
      <c r="Z623" s="986"/>
    </row>
    <row r="624" spans="1:26" ht="13.5" customHeight="1">
      <c r="A624" s="986"/>
      <c r="B624" s="985"/>
      <c r="C624" s="985"/>
      <c r="D624" s="986"/>
      <c r="E624" s="986"/>
      <c r="F624" s="986"/>
      <c r="G624" s="985"/>
      <c r="H624" s="985"/>
      <c r="I624" s="985"/>
      <c r="J624" s="1011"/>
      <c r="K624" s="985"/>
      <c r="L624" s="1012"/>
      <c r="M624" s="986"/>
      <c r="N624" s="986"/>
      <c r="O624" s="986"/>
      <c r="P624" s="986"/>
      <c r="Q624" s="986"/>
      <c r="R624" s="986"/>
      <c r="S624" s="986"/>
      <c r="T624" s="986"/>
      <c r="U624" s="986"/>
      <c r="V624" s="986"/>
      <c r="W624" s="986"/>
      <c r="X624" s="986"/>
      <c r="Y624" s="986"/>
      <c r="Z624" s="986"/>
    </row>
    <row r="625" spans="1:26" ht="13.5" customHeight="1">
      <c r="A625" s="986"/>
      <c r="B625" s="985"/>
      <c r="C625" s="985"/>
      <c r="D625" s="986"/>
      <c r="E625" s="986"/>
      <c r="F625" s="986"/>
      <c r="G625" s="985"/>
      <c r="H625" s="985"/>
      <c r="I625" s="985"/>
      <c r="J625" s="1011"/>
      <c r="K625" s="985"/>
      <c r="L625" s="1012"/>
      <c r="M625" s="986"/>
      <c r="N625" s="986"/>
      <c r="O625" s="986"/>
      <c r="P625" s="986"/>
      <c r="Q625" s="986"/>
      <c r="R625" s="986"/>
      <c r="S625" s="986"/>
      <c r="T625" s="986"/>
      <c r="U625" s="986"/>
      <c r="V625" s="986"/>
      <c r="W625" s="986"/>
      <c r="X625" s="986"/>
      <c r="Y625" s="986"/>
      <c r="Z625" s="986"/>
    </row>
    <row r="626" spans="1:26" ht="13.5" customHeight="1">
      <c r="A626" s="986"/>
      <c r="B626" s="985"/>
      <c r="C626" s="985"/>
      <c r="D626" s="986"/>
      <c r="E626" s="986"/>
      <c r="F626" s="986"/>
      <c r="G626" s="985"/>
      <c r="H626" s="985"/>
      <c r="I626" s="985"/>
      <c r="J626" s="1011"/>
      <c r="K626" s="985"/>
      <c r="L626" s="1012"/>
      <c r="M626" s="986"/>
      <c r="N626" s="986"/>
      <c r="O626" s="986"/>
      <c r="P626" s="986"/>
      <c r="Q626" s="986"/>
      <c r="R626" s="986"/>
      <c r="S626" s="986"/>
      <c r="T626" s="986"/>
      <c r="U626" s="986"/>
      <c r="V626" s="986"/>
      <c r="W626" s="986"/>
      <c r="X626" s="986"/>
      <c r="Y626" s="986"/>
      <c r="Z626" s="986"/>
    </row>
    <row r="627" spans="1:26" ht="13.5" customHeight="1">
      <c r="A627" s="986"/>
      <c r="B627" s="985"/>
      <c r="C627" s="985"/>
      <c r="D627" s="986"/>
      <c r="E627" s="986"/>
      <c r="F627" s="986"/>
      <c r="G627" s="985"/>
      <c r="H627" s="985"/>
      <c r="I627" s="985"/>
      <c r="J627" s="1011"/>
      <c r="K627" s="985"/>
      <c r="L627" s="1012"/>
      <c r="M627" s="986"/>
      <c r="N627" s="986"/>
      <c r="O627" s="986"/>
      <c r="P627" s="986"/>
      <c r="Q627" s="986"/>
      <c r="R627" s="986"/>
      <c r="S627" s="986"/>
      <c r="T627" s="986"/>
      <c r="U627" s="986"/>
      <c r="V627" s="986"/>
      <c r="W627" s="986"/>
      <c r="X627" s="986"/>
      <c r="Y627" s="986"/>
      <c r="Z627" s="986"/>
    </row>
    <row r="628" spans="1:26" ht="13.5" customHeight="1">
      <c r="A628" s="986"/>
      <c r="B628" s="985"/>
      <c r="C628" s="985"/>
      <c r="D628" s="986"/>
      <c r="E628" s="986"/>
      <c r="F628" s="986"/>
      <c r="G628" s="985"/>
      <c r="H628" s="985"/>
      <c r="I628" s="985"/>
      <c r="J628" s="1011"/>
      <c r="K628" s="985"/>
      <c r="L628" s="1012"/>
      <c r="M628" s="986"/>
      <c r="N628" s="986"/>
      <c r="O628" s="986"/>
      <c r="P628" s="986"/>
      <c r="Q628" s="986"/>
      <c r="R628" s="986"/>
      <c r="S628" s="986"/>
      <c r="T628" s="986"/>
      <c r="U628" s="986"/>
      <c r="V628" s="986"/>
      <c r="W628" s="986"/>
      <c r="X628" s="986"/>
      <c r="Y628" s="986"/>
      <c r="Z628" s="986"/>
    </row>
    <row r="629" spans="1:26" ht="13.5" customHeight="1">
      <c r="A629" s="986"/>
      <c r="B629" s="985"/>
      <c r="C629" s="985"/>
      <c r="D629" s="986"/>
      <c r="E629" s="986"/>
      <c r="F629" s="986"/>
      <c r="G629" s="985"/>
      <c r="H629" s="985"/>
      <c r="I629" s="985"/>
      <c r="J629" s="1011"/>
      <c r="K629" s="985"/>
      <c r="L629" s="1012"/>
      <c r="M629" s="986"/>
      <c r="N629" s="986"/>
      <c r="O629" s="986"/>
      <c r="P629" s="986"/>
      <c r="Q629" s="986"/>
      <c r="R629" s="986"/>
      <c r="S629" s="986"/>
      <c r="T629" s="986"/>
      <c r="U629" s="986"/>
      <c r="V629" s="986"/>
      <c r="W629" s="986"/>
      <c r="X629" s="986"/>
      <c r="Y629" s="986"/>
      <c r="Z629" s="986"/>
    </row>
    <row r="630" spans="1:26" ht="13.5" customHeight="1">
      <c r="A630" s="986"/>
      <c r="B630" s="985"/>
      <c r="C630" s="985"/>
      <c r="D630" s="986"/>
      <c r="E630" s="986"/>
      <c r="F630" s="986"/>
      <c r="G630" s="985"/>
      <c r="H630" s="985"/>
      <c r="I630" s="985"/>
      <c r="J630" s="1011"/>
      <c r="K630" s="985"/>
      <c r="L630" s="1012"/>
      <c r="M630" s="986"/>
      <c r="N630" s="986"/>
      <c r="O630" s="986"/>
      <c r="P630" s="986"/>
      <c r="Q630" s="986"/>
      <c r="R630" s="986"/>
      <c r="S630" s="986"/>
      <c r="T630" s="986"/>
      <c r="U630" s="986"/>
      <c r="V630" s="986"/>
      <c r="W630" s="986"/>
      <c r="X630" s="986"/>
      <c r="Y630" s="986"/>
      <c r="Z630" s="986"/>
    </row>
    <row r="631" spans="1:26" ht="13.5" customHeight="1">
      <c r="A631" s="986"/>
      <c r="B631" s="985"/>
      <c r="C631" s="985"/>
      <c r="D631" s="986"/>
      <c r="E631" s="986"/>
      <c r="F631" s="986"/>
      <c r="G631" s="985"/>
      <c r="H631" s="985"/>
      <c r="I631" s="985"/>
      <c r="J631" s="1011"/>
      <c r="K631" s="985"/>
      <c r="L631" s="1012"/>
      <c r="M631" s="986"/>
      <c r="N631" s="986"/>
      <c r="O631" s="986"/>
      <c r="P631" s="986"/>
      <c r="Q631" s="986"/>
      <c r="R631" s="986"/>
      <c r="S631" s="986"/>
      <c r="T631" s="986"/>
      <c r="U631" s="986"/>
      <c r="V631" s="986"/>
      <c r="W631" s="986"/>
      <c r="X631" s="986"/>
      <c r="Y631" s="986"/>
      <c r="Z631" s="986"/>
    </row>
    <row r="632" spans="1:26" ht="13.5" customHeight="1">
      <c r="A632" s="986"/>
      <c r="B632" s="985"/>
      <c r="C632" s="985"/>
      <c r="D632" s="986"/>
      <c r="E632" s="986"/>
      <c r="F632" s="986"/>
      <c r="G632" s="985"/>
      <c r="H632" s="985"/>
      <c r="I632" s="985"/>
      <c r="J632" s="1011"/>
      <c r="K632" s="985"/>
      <c r="L632" s="1012"/>
      <c r="M632" s="986"/>
      <c r="N632" s="986"/>
      <c r="O632" s="986"/>
      <c r="P632" s="986"/>
      <c r="Q632" s="986"/>
      <c r="R632" s="986"/>
      <c r="S632" s="986"/>
      <c r="T632" s="986"/>
      <c r="U632" s="986"/>
      <c r="V632" s="986"/>
      <c r="W632" s="986"/>
      <c r="X632" s="986"/>
      <c r="Y632" s="986"/>
      <c r="Z632" s="986"/>
    </row>
    <row r="633" spans="1:26" ht="13.5" customHeight="1">
      <c r="A633" s="986"/>
      <c r="B633" s="985"/>
      <c r="C633" s="985"/>
      <c r="D633" s="986"/>
      <c r="E633" s="986"/>
      <c r="F633" s="986"/>
      <c r="G633" s="985"/>
      <c r="H633" s="985"/>
      <c r="I633" s="985"/>
      <c r="J633" s="1011"/>
      <c r="K633" s="985"/>
      <c r="L633" s="1012"/>
      <c r="M633" s="986"/>
      <c r="N633" s="986"/>
      <c r="O633" s="986"/>
      <c r="P633" s="986"/>
      <c r="Q633" s="986"/>
      <c r="R633" s="986"/>
      <c r="S633" s="986"/>
      <c r="T633" s="986"/>
      <c r="U633" s="986"/>
      <c r="V633" s="986"/>
      <c r="W633" s="986"/>
      <c r="X633" s="986"/>
      <c r="Y633" s="986"/>
      <c r="Z633" s="986"/>
    </row>
    <row r="634" spans="1:26" ht="13.5" customHeight="1">
      <c r="A634" s="986"/>
      <c r="B634" s="985"/>
      <c r="C634" s="985"/>
      <c r="D634" s="986"/>
      <c r="E634" s="986"/>
      <c r="F634" s="986"/>
      <c r="G634" s="985"/>
      <c r="H634" s="985"/>
      <c r="I634" s="985"/>
      <c r="J634" s="1011"/>
      <c r="K634" s="985"/>
      <c r="L634" s="1012"/>
      <c r="M634" s="986"/>
      <c r="N634" s="986"/>
      <c r="O634" s="986"/>
      <c r="P634" s="986"/>
      <c r="Q634" s="986"/>
      <c r="R634" s="986"/>
      <c r="S634" s="986"/>
      <c r="T634" s="986"/>
      <c r="U634" s="986"/>
      <c r="V634" s="986"/>
      <c r="W634" s="986"/>
      <c r="X634" s="986"/>
      <c r="Y634" s="986"/>
      <c r="Z634" s="986"/>
    </row>
    <row r="635" spans="1:26" ht="13.5" customHeight="1">
      <c r="A635" s="986"/>
      <c r="B635" s="985"/>
      <c r="C635" s="985"/>
      <c r="D635" s="986"/>
      <c r="E635" s="986"/>
      <c r="F635" s="986"/>
      <c r="G635" s="985"/>
      <c r="H635" s="985"/>
      <c r="I635" s="985"/>
      <c r="J635" s="1011"/>
      <c r="K635" s="985"/>
      <c r="L635" s="1012"/>
      <c r="M635" s="986"/>
      <c r="N635" s="986"/>
      <c r="O635" s="986"/>
      <c r="P635" s="986"/>
      <c r="Q635" s="986"/>
      <c r="R635" s="986"/>
      <c r="S635" s="986"/>
      <c r="T635" s="986"/>
      <c r="U635" s="986"/>
      <c r="V635" s="986"/>
      <c r="W635" s="986"/>
      <c r="X635" s="986"/>
      <c r="Y635" s="986"/>
      <c r="Z635" s="986"/>
    </row>
    <row r="636" spans="1:26" ht="13.5" customHeight="1">
      <c r="A636" s="986"/>
      <c r="B636" s="985"/>
      <c r="C636" s="985"/>
      <c r="D636" s="986"/>
      <c r="E636" s="986"/>
      <c r="F636" s="986"/>
      <c r="G636" s="985"/>
      <c r="H636" s="985"/>
      <c r="I636" s="985"/>
      <c r="J636" s="1011"/>
      <c r="K636" s="985"/>
      <c r="L636" s="1012"/>
      <c r="M636" s="986"/>
      <c r="N636" s="986"/>
      <c r="O636" s="986"/>
      <c r="P636" s="986"/>
      <c r="Q636" s="986"/>
      <c r="R636" s="986"/>
      <c r="S636" s="986"/>
      <c r="T636" s="986"/>
      <c r="U636" s="986"/>
      <c r="V636" s="986"/>
      <c r="W636" s="986"/>
      <c r="X636" s="986"/>
      <c r="Y636" s="986"/>
      <c r="Z636" s="986"/>
    </row>
    <row r="637" spans="1:26" ht="13.5" customHeight="1">
      <c r="A637" s="986"/>
      <c r="B637" s="985"/>
      <c r="C637" s="985"/>
      <c r="D637" s="986"/>
      <c r="E637" s="986"/>
      <c r="F637" s="986"/>
      <c r="G637" s="985"/>
      <c r="H637" s="985"/>
      <c r="I637" s="985"/>
      <c r="J637" s="1011"/>
      <c r="K637" s="985"/>
      <c r="L637" s="1012"/>
      <c r="M637" s="986"/>
      <c r="N637" s="986"/>
      <c r="O637" s="986"/>
      <c r="P637" s="986"/>
      <c r="Q637" s="986"/>
      <c r="R637" s="986"/>
      <c r="S637" s="986"/>
      <c r="T637" s="986"/>
      <c r="U637" s="986"/>
      <c r="V637" s="986"/>
      <c r="W637" s="986"/>
      <c r="X637" s="986"/>
      <c r="Y637" s="986"/>
      <c r="Z637" s="986"/>
    </row>
    <row r="638" spans="1:26" ht="13.5" customHeight="1">
      <c r="A638" s="986"/>
      <c r="B638" s="985"/>
      <c r="C638" s="985"/>
      <c r="D638" s="986"/>
      <c r="E638" s="986"/>
      <c r="F638" s="986"/>
      <c r="G638" s="985"/>
      <c r="H638" s="985"/>
      <c r="I638" s="985"/>
      <c r="J638" s="1011"/>
      <c r="K638" s="985"/>
      <c r="L638" s="1012"/>
      <c r="M638" s="986"/>
      <c r="N638" s="986"/>
      <c r="O638" s="986"/>
      <c r="P638" s="986"/>
      <c r="Q638" s="986"/>
      <c r="R638" s="986"/>
      <c r="S638" s="986"/>
      <c r="T638" s="986"/>
      <c r="U638" s="986"/>
      <c r="V638" s="986"/>
      <c r="W638" s="986"/>
      <c r="X638" s="986"/>
      <c r="Y638" s="986"/>
      <c r="Z638" s="986"/>
    </row>
    <row r="639" spans="1:26" ht="13.5" customHeight="1">
      <c r="A639" s="986"/>
      <c r="B639" s="985"/>
      <c r="C639" s="985"/>
      <c r="D639" s="986"/>
      <c r="E639" s="986"/>
      <c r="F639" s="986"/>
      <c r="G639" s="985"/>
      <c r="H639" s="985"/>
      <c r="I639" s="985"/>
      <c r="J639" s="1011"/>
      <c r="K639" s="985"/>
      <c r="L639" s="1012"/>
      <c r="M639" s="986"/>
      <c r="N639" s="986"/>
      <c r="O639" s="986"/>
      <c r="P639" s="986"/>
      <c r="Q639" s="986"/>
      <c r="R639" s="986"/>
      <c r="S639" s="986"/>
      <c r="T639" s="986"/>
      <c r="U639" s="986"/>
      <c r="V639" s="986"/>
      <c r="W639" s="986"/>
      <c r="X639" s="986"/>
      <c r="Y639" s="986"/>
      <c r="Z639" s="986"/>
    </row>
    <row r="640" spans="1:26" ht="13.5" customHeight="1">
      <c r="A640" s="986"/>
      <c r="B640" s="985"/>
      <c r="C640" s="985"/>
      <c r="D640" s="986"/>
      <c r="E640" s="986"/>
      <c r="F640" s="986"/>
      <c r="G640" s="985"/>
      <c r="H640" s="985"/>
      <c r="I640" s="985"/>
      <c r="J640" s="1011"/>
      <c r="K640" s="985"/>
      <c r="L640" s="1012"/>
      <c r="M640" s="986"/>
      <c r="N640" s="986"/>
      <c r="O640" s="986"/>
      <c r="P640" s="986"/>
      <c r="Q640" s="986"/>
      <c r="R640" s="986"/>
      <c r="S640" s="986"/>
      <c r="T640" s="986"/>
      <c r="U640" s="986"/>
      <c r="V640" s="986"/>
      <c r="W640" s="986"/>
      <c r="X640" s="986"/>
      <c r="Y640" s="986"/>
      <c r="Z640" s="986"/>
    </row>
    <row r="641" spans="1:26" ht="13.5" customHeight="1">
      <c r="A641" s="986"/>
      <c r="B641" s="985"/>
      <c r="C641" s="985"/>
      <c r="D641" s="986"/>
      <c r="E641" s="986"/>
      <c r="F641" s="986"/>
      <c r="G641" s="985"/>
      <c r="H641" s="985"/>
      <c r="I641" s="985"/>
      <c r="J641" s="1011"/>
      <c r="K641" s="985"/>
      <c r="L641" s="1012"/>
      <c r="M641" s="986"/>
      <c r="N641" s="986"/>
      <c r="O641" s="986"/>
      <c r="P641" s="986"/>
      <c r="Q641" s="986"/>
      <c r="R641" s="986"/>
      <c r="S641" s="986"/>
      <c r="T641" s="986"/>
      <c r="U641" s="986"/>
      <c r="V641" s="986"/>
      <c r="W641" s="986"/>
      <c r="X641" s="986"/>
      <c r="Y641" s="986"/>
      <c r="Z641" s="986"/>
    </row>
    <row r="642" spans="1:26" ht="13.5" customHeight="1">
      <c r="A642" s="986"/>
      <c r="B642" s="985"/>
      <c r="C642" s="985"/>
      <c r="D642" s="986"/>
      <c r="E642" s="986"/>
      <c r="F642" s="986"/>
      <c r="G642" s="985"/>
      <c r="H642" s="985"/>
      <c r="I642" s="985"/>
      <c r="J642" s="1011"/>
      <c r="K642" s="985"/>
      <c r="L642" s="1012"/>
      <c r="M642" s="986"/>
      <c r="N642" s="986"/>
      <c r="O642" s="986"/>
      <c r="P642" s="986"/>
      <c r="Q642" s="986"/>
      <c r="R642" s="986"/>
      <c r="S642" s="986"/>
      <c r="T642" s="986"/>
      <c r="U642" s="986"/>
      <c r="V642" s="986"/>
      <c r="W642" s="986"/>
      <c r="X642" s="986"/>
      <c r="Y642" s="986"/>
      <c r="Z642" s="986"/>
    </row>
    <row r="643" spans="1:26" ht="13.5" customHeight="1">
      <c r="A643" s="986"/>
      <c r="B643" s="985"/>
      <c r="C643" s="985"/>
      <c r="D643" s="986"/>
      <c r="E643" s="986"/>
      <c r="F643" s="986"/>
      <c r="G643" s="985"/>
      <c r="H643" s="985"/>
      <c r="I643" s="985"/>
      <c r="J643" s="1011"/>
      <c r="K643" s="985"/>
      <c r="L643" s="1012"/>
      <c r="M643" s="986"/>
      <c r="N643" s="986"/>
      <c r="O643" s="986"/>
      <c r="P643" s="986"/>
      <c r="Q643" s="986"/>
      <c r="R643" s="986"/>
      <c r="S643" s="986"/>
      <c r="T643" s="986"/>
      <c r="U643" s="986"/>
      <c r="V643" s="986"/>
      <c r="W643" s="986"/>
      <c r="X643" s="986"/>
      <c r="Y643" s="986"/>
      <c r="Z643" s="986"/>
    </row>
    <row r="644" spans="1:26" ht="13.5" customHeight="1">
      <c r="A644" s="986"/>
      <c r="B644" s="985"/>
      <c r="C644" s="985"/>
      <c r="D644" s="986"/>
      <c r="E644" s="986"/>
      <c r="F644" s="986"/>
      <c r="G644" s="985"/>
      <c r="H644" s="985"/>
      <c r="I644" s="985"/>
      <c r="J644" s="1011"/>
      <c r="K644" s="985"/>
      <c r="L644" s="1012"/>
      <c r="M644" s="986"/>
      <c r="N644" s="986"/>
      <c r="O644" s="986"/>
      <c r="P644" s="986"/>
      <c r="Q644" s="986"/>
      <c r="R644" s="986"/>
      <c r="S644" s="986"/>
      <c r="T644" s="986"/>
      <c r="U644" s="986"/>
      <c r="V644" s="986"/>
      <c r="W644" s="986"/>
      <c r="X644" s="986"/>
      <c r="Y644" s="986"/>
      <c r="Z644" s="986"/>
    </row>
    <row r="645" spans="1:26" ht="13.5" customHeight="1">
      <c r="A645" s="986"/>
      <c r="B645" s="985"/>
      <c r="C645" s="985"/>
      <c r="D645" s="986"/>
      <c r="E645" s="986"/>
      <c r="F645" s="986"/>
      <c r="G645" s="985"/>
      <c r="H645" s="985"/>
      <c r="I645" s="985"/>
      <c r="J645" s="1011"/>
      <c r="K645" s="985"/>
      <c r="L645" s="1012"/>
      <c r="M645" s="986"/>
      <c r="N645" s="986"/>
      <c r="O645" s="986"/>
      <c r="P645" s="986"/>
      <c r="Q645" s="986"/>
      <c r="R645" s="986"/>
      <c r="S645" s="986"/>
      <c r="T645" s="986"/>
      <c r="U645" s="986"/>
      <c r="V645" s="986"/>
      <c r="W645" s="986"/>
      <c r="X645" s="986"/>
      <c r="Y645" s="986"/>
      <c r="Z645" s="986"/>
    </row>
    <row r="646" spans="1:26" ht="13.5" customHeight="1">
      <c r="A646" s="986"/>
      <c r="B646" s="985"/>
      <c r="C646" s="985"/>
      <c r="D646" s="986"/>
      <c r="E646" s="986"/>
      <c r="F646" s="986"/>
      <c r="G646" s="985"/>
      <c r="H646" s="985"/>
      <c r="I646" s="985"/>
      <c r="J646" s="1011"/>
      <c r="K646" s="985"/>
      <c r="L646" s="1012"/>
      <c r="M646" s="986"/>
      <c r="N646" s="986"/>
      <c r="O646" s="986"/>
      <c r="P646" s="986"/>
      <c r="Q646" s="986"/>
      <c r="R646" s="986"/>
      <c r="S646" s="986"/>
      <c r="T646" s="986"/>
      <c r="U646" s="986"/>
      <c r="V646" s="986"/>
      <c r="W646" s="986"/>
      <c r="X646" s="986"/>
      <c r="Y646" s="986"/>
      <c r="Z646" s="986"/>
    </row>
    <row r="647" spans="1:26" ht="13.5" customHeight="1">
      <c r="A647" s="986"/>
      <c r="B647" s="985"/>
      <c r="C647" s="985"/>
      <c r="D647" s="986"/>
      <c r="E647" s="986"/>
      <c r="F647" s="986"/>
      <c r="G647" s="985"/>
      <c r="H647" s="985"/>
      <c r="I647" s="985"/>
      <c r="J647" s="1011"/>
      <c r="K647" s="985"/>
      <c r="L647" s="1012"/>
      <c r="M647" s="986"/>
      <c r="N647" s="986"/>
      <c r="O647" s="986"/>
      <c r="P647" s="986"/>
      <c r="Q647" s="986"/>
      <c r="R647" s="986"/>
      <c r="S647" s="986"/>
      <c r="T647" s="986"/>
      <c r="U647" s="986"/>
      <c r="V647" s="986"/>
      <c r="W647" s="986"/>
      <c r="X647" s="986"/>
      <c r="Y647" s="986"/>
      <c r="Z647" s="986"/>
    </row>
    <row r="648" spans="1:26" ht="13.5" customHeight="1">
      <c r="A648" s="986"/>
      <c r="B648" s="985"/>
      <c r="C648" s="985"/>
      <c r="D648" s="986"/>
      <c r="E648" s="986"/>
      <c r="F648" s="986"/>
      <c r="G648" s="985"/>
      <c r="H648" s="985"/>
      <c r="I648" s="985"/>
      <c r="J648" s="1011"/>
      <c r="K648" s="985"/>
      <c r="L648" s="1012"/>
      <c r="M648" s="986"/>
      <c r="N648" s="986"/>
      <c r="O648" s="986"/>
      <c r="P648" s="986"/>
      <c r="Q648" s="986"/>
      <c r="R648" s="986"/>
      <c r="S648" s="986"/>
      <c r="T648" s="986"/>
      <c r="U648" s="986"/>
      <c r="V648" s="986"/>
      <c r="W648" s="986"/>
      <c r="X648" s="986"/>
      <c r="Y648" s="986"/>
      <c r="Z648" s="986"/>
    </row>
    <row r="649" spans="1:26" ht="13.5" customHeight="1">
      <c r="A649" s="986"/>
      <c r="B649" s="985"/>
      <c r="C649" s="985"/>
      <c r="D649" s="986"/>
      <c r="E649" s="986"/>
      <c r="F649" s="986"/>
      <c r="G649" s="985"/>
      <c r="H649" s="985"/>
      <c r="I649" s="985"/>
      <c r="J649" s="1011"/>
      <c r="K649" s="985"/>
      <c r="L649" s="1012"/>
      <c r="M649" s="986"/>
      <c r="N649" s="986"/>
      <c r="O649" s="986"/>
      <c r="P649" s="986"/>
      <c r="Q649" s="986"/>
      <c r="R649" s="986"/>
      <c r="S649" s="986"/>
      <c r="T649" s="986"/>
      <c r="U649" s="986"/>
      <c r="V649" s="986"/>
      <c r="W649" s="986"/>
      <c r="X649" s="986"/>
      <c r="Y649" s="986"/>
      <c r="Z649" s="986"/>
    </row>
    <row r="650" spans="1:26" ht="13.5" customHeight="1">
      <c r="A650" s="986"/>
      <c r="B650" s="985"/>
      <c r="C650" s="985"/>
      <c r="D650" s="986"/>
      <c r="E650" s="986"/>
      <c r="F650" s="986"/>
      <c r="G650" s="985"/>
      <c r="H650" s="985"/>
      <c r="I650" s="985"/>
      <c r="J650" s="1011"/>
      <c r="K650" s="985"/>
      <c r="L650" s="1012"/>
      <c r="M650" s="986"/>
      <c r="N650" s="986"/>
      <c r="O650" s="986"/>
      <c r="P650" s="986"/>
      <c r="Q650" s="986"/>
      <c r="R650" s="986"/>
      <c r="S650" s="986"/>
      <c r="T650" s="986"/>
      <c r="U650" s="986"/>
      <c r="V650" s="986"/>
      <c r="W650" s="986"/>
      <c r="X650" s="986"/>
      <c r="Y650" s="986"/>
      <c r="Z650" s="986"/>
    </row>
    <row r="651" spans="1:26" ht="13.5" customHeight="1">
      <c r="A651" s="986"/>
      <c r="B651" s="985"/>
      <c r="C651" s="985"/>
      <c r="D651" s="986"/>
      <c r="E651" s="986"/>
      <c r="F651" s="986"/>
      <c r="G651" s="985"/>
      <c r="H651" s="985"/>
      <c r="I651" s="985"/>
      <c r="J651" s="1011"/>
      <c r="K651" s="985"/>
      <c r="L651" s="1012"/>
      <c r="M651" s="986"/>
      <c r="N651" s="986"/>
      <c r="O651" s="986"/>
      <c r="P651" s="986"/>
      <c r="Q651" s="986"/>
      <c r="R651" s="986"/>
      <c r="S651" s="986"/>
      <c r="T651" s="986"/>
      <c r="U651" s="986"/>
      <c r="V651" s="986"/>
      <c r="W651" s="986"/>
      <c r="X651" s="986"/>
      <c r="Y651" s="986"/>
      <c r="Z651" s="986"/>
    </row>
    <row r="652" spans="1:26" ht="13.5" customHeight="1">
      <c r="A652" s="986"/>
      <c r="B652" s="985"/>
      <c r="C652" s="985"/>
      <c r="D652" s="986"/>
      <c r="E652" s="986"/>
      <c r="F652" s="986"/>
      <c r="G652" s="985"/>
      <c r="H652" s="985"/>
      <c r="I652" s="985"/>
      <c r="J652" s="1011"/>
      <c r="K652" s="985"/>
      <c r="L652" s="1012"/>
      <c r="M652" s="986"/>
      <c r="N652" s="986"/>
      <c r="O652" s="986"/>
      <c r="P652" s="986"/>
      <c r="Q652" s="986"/>
      <c r="R652" s="986"/>
      <c r="S652" s="986"/>
      <c r="T652" s="986"/>
      <c r="U652" s="986"/>
      <c r="V652" s="986"/>
      <c r="W652" s="986"/>
      <c r="X652" s="986"/>
      <c r="Y652" s="986"/>
      <c r="Z652" s="986"/>
    </row>
    <row r="653" spans="1:26" ht="13.5" customHeight="1">
      <c r="A653" s="986"/>
      <c r="B653" s="985"/>
      <c r="C653" s="985"/>
      <c r="D653" s="986"/>
      <c r="E653" s="986"/>
      <c r="F653" s="986"/>
      <c r="G653" s="985"/>
      <c r="H653" s="985"/>
      <c r="I653" s="985"/>
      <c r="J653" s="1011"/>
      <c r="K653" s="985"/>
      <c r="L653" s="1012"/>
      <c r="M653" s="986"/>
      <c r="N653" s="986"/>
      <c r="O653" s="986"/>
      <c r="P653" s="986"/>
      <c r="Q653" s="986"/>
      <c r="R653" s="986"/>
      <c r="S653" s="986"/>
      <c r="T653" s="986"/>
      <c r="U653" s="986"/>
      <c r="V653" s="986"/>
      <c r="W653" s="986"/>
      <c r="X653" s="986"/>
      <c r="Y653" s="986"/>
      <c r="Z653" s="986"/>
    </row>
    <row r="654" spans="1:26" ht="13.5" customHeight="1">
      <c r="A654" s="986"/>
      <c r="B654" s="985"/>
      <c r="C654" s="985"/>
      <c r="D654" s="986"/>
      <c r="E654" s="986"/>
      <c r="F654" s="986"/>
      <c r="G654" s="985"/>
      <c r="H654" s="985"/>
      <c r="I654" s="985"/>
      <c r="J654" s="1011"/>
      <c r="K654" s="985"/>
      <c r="L654" s="1012"/>
      <c r="M654" s="986"/>
      <c r="N654" s="986"/>
      <c r="O654" s="986"/>
      <c r="P654" s="986"/>
      <c r="Q654" s="986"/>
      <c r="R654" s="986"/>
      <c r="S654" s="986"/>
      <c r="T654" s="986"/>
      <c r="U654" s="986"/>
      <c r="V654" s="986"/>
      <c r="W654" s="986"/>
      <c r="X654" s="986"/>
      <c r="Y654" s="986"/>
      <c r="Z654" s="986"/>
    </row>
    <row r="655" spans="1:26" ht="13.5" customHeight="1">
      <c r="A655" s="986"/>
      <c r="B655" s="985"/>
      <c r="C655" s="985"/>
      <c r="D655" s="986"/>
      <c r="E655" s="986"/>
      <c r="F655" s="986"/>
      <c r="G655" s="985"/>
      <c r="H655" s="985"/>
      <c r="I655" s="985"/>
      <c r="J655" s="1011"/>
      <c r="K655" s="985"/>
      <c r="L655" s="1012"/>
      <c r="M655" s="986"/>
      <c r="N655" s="986"/>
      <c r="O655" s="986"/>
      <c r="P655" s="986"/>
      <c r="Q655" s="986"/>
      <c r="R655" s="986"/>
      <c r="S655" s="986"/>
      <c r="T655" s="986"/>
      <c r="U655" s="986"/>
      <c r="V655" s="986"/>
      <c r="W655" s="986"/>
      <c r="X655" s="986"/>
      <c r="Y655" s="986"/>
      <c r="Z655" s="986"/>
    </row>
    <row r="656" spans="1:26" ht="13.5" customHeight="1">
      <c r="A656" s="986"/>
      <c r="B656" s="985"/>
      <c r="C656" s="985"/>
      <c r="D656" s="986"/>
      <c r="E656" s="986"/>
      <c r="F656" s="986"/>
      <c r="G656" s="985"/>
      <c r="H656" s="985"/>
      <c r="I656" s="985"/>
      <c r="J656" s="1011"/>
      <c r="K656" s="985"/>
      <c r="L656" s="1012"/>
      <c r="M656" s="986"/>
      <c r="N656" s="986"/>
      <c r="O656" s="986"/>
      <c r="P656" s="986"/>
      <c r="Q656" s="986"/>
      <c r="R656" s="986"/>
      <c r="S656" s="986"/>
      <c r="T656" s="986"/>
      <c r="U656" s="986"/>
      <c r="V656" s="986"/>
      <c r="W656" s="986"/>
      <c r="X656" s="986"/>
      <c r="Y656" s="986"/>
      <c r="Z656" s="986"/>
    </row>
    <row r="657" spans="1:26" ht="13.5" customHeight="1">
      <c r="A657" s="986"/>
      <c r="B657" s="985"/>
      <c r="C657" s="985"/>
      <c r="D657" s="986"/>
      <c r="E657" s="986"/>
      <c r="F657" s="986"/>
      <c r="G657" s="985"/>
      <c r="H657" s="985"/>
      <c r="I657" s="985"/>
      <c r="J657" s="1011"/>
      <c r="K657" s="985"/>
      <c r="L657" s="1012"/>
      <c r="M657" s="986"/>
      <c r="N657" s="986"/>
      <c r="O657" s="986"/>
      <c r="P657" s="986"/>
      <c r="Q657" s="986"/>
      <c r="R657" s="986"/>
      <c r="S657" s="986"/>
      <c r="T657" s="986"/>
      <c r="U657" s="986"/>
      <c r="V657" s="986"/>
      <c r="W657" s="986"/>
      <c r="X657" s="986"/>
      <c r="Y657" s="986"/>
      <c r="Z657" s="986"/>
    </row>
    <row r="658" spans="1:26" ht="13.5" customHeight="1">
      <c r="A658" s="986"/>
      <c r="B658" s="985"/>
      <c r="C658" s="985"/>
      <c r="D658" s="986"/>
      <c r="E658" s="986"/>
      <c r="F658" s="986"/>
      <c r="G658" s="985"/>
      <c r="H658" s="985"/>
      <c r="I658" s="985"/>
      <c r="J658" s="1011"/>
      <c r="K658" s="985"/>
      <c r="L658" s="1012"/>
      <c r="M658" s="986"/>
      <c r="N658" s="986"/>
      <c r="O658" s="986"/>
      <c r="P658" s="986"/>
      <c r="Q658" s="986"/>
      <c r="R658" s="986"/>
      <c r="S658" s="986"/>
      <c r="T658" s="986"/>
      <c r="U658" s="986"/>
      <c r="V658" s="986"/>
      <c r="W658" s="986"/>
      <c r="X658" s="986"/>
      <c r="Y658" s="986"/>
      <c r="Z658" s="986"/>
    </row>
    <row r="659" spans="1:26" ht="13.5" customHeight="1">
      <c r="A659" s="986"/>
      <c r="B659" s="985"/>
      <c r="C659" s="985"/>
      <c r="D659" s="986"/>
      <c r="E659" s="986"/>
      <c r="F659" s="986"/>
      <c r="G659" s="985"/>
      <c r="H659" s="985"/>
      <c r="I659" s="985"/>
      <c r="J659" s="1011"/>
      <c r="K659" s="985"/>
      <c r="L659" s="1012"/>
      <c r="M659" s="986"/>
      <c r="N659" s="986"/>
      <c r="O659" s="986"/>
      <c r="P659" s="986"/>
      <c r="Q659" s="986"/>
      <c r="R659" s="986"/>
      <c r="S659" s="986"/>
      <c r="T659" s="986"/>
      <c r="U659" s="986"/>
      <c r="V659" s="986"/>
      <c r="W659" s="986"/>
      <c r="X659" s="986"/>
      <c r="Y659" s="986"/>
      <c r="Z659" s="986"/>
    </row>
    <row r="660" spans="1:26" ht="13.5" customHeight="1">
      <c r="A660" s="986"/>
      <c r="B660" s="985"/>
      <c r="C660" s="985"/>
      <c r="D660" s="986"/>
      <c r="E660" s="986"/>
      <c r="F660" s="986"/>
      <c r="G660" s="985"/>
      <c r="H660" s="985"/>
      <c r="I660" s="985"/>
      <c r="J660" s="1011"/>
      <c r="K660" s="985"/>
      <c r="L660" s="1012"/>
      <c r="M660" s="986"/>
      <c r="N660" s="986"/>
      <c r="O660" s="986"/>
      <c r="P660" s="986"/>
      <c r="Q660" s="986"/>
      <c r="R660" s="986"/>
      <c r="S660" s="986"/>
      <c r="T660" s="986"/>
      <c r="U660" s="986"/>
      <c r="V660" s="986"/>
      <c r="W660" s="986"/>
      <c r="X660" s="986"/>
      <c r="Y660" s="986"/>
      <c r="Z660" s="986"/>
    </row>
    <row r="661" spans="1:26" ht="13.5" customHeight="1">
      <c r="A661" s="986"/>
      <c r="B661" s="985"/>
      <c r="C661" s="985"/>
      <c r="D661" s="986"/>
      <c r="E661" s="986"/>
      <c r="F661" s="986"/>
      <c r="G661" s="985"/>
      <c r="H661" s="985"/>
      <c r="I661" s="985"/>
      <c r="J661" s="1011"/>
      <c r="K661" s="985"/>
      <c r="L661" s="1012"/>
      <c r="M661" s="986"/>
      <c r="N661" s="986"/>
      <c r="O661" s="986"/>
      <c r="P661" s="986"/>
      <c r="Q661" s="986"/>
      <c r="R661" s="986"/>
      <c r="S661" s="986"/>
      <c r="T661" s="986"/>
      <c r="U661" s="986"/>
      <c r="V661" s="986"/>
      <c r="W661" s="986"/>
      <c r="X661" s="986"/>
      <c r="Y661" s="986"/>
      <c r="Z661" s="986"/>
    </row>
    <row r="662" spans="1:26" ht="13.5" customHeight="1">
      <c r="A662" s="986"/>
      <c r="B662" s="985"/>
      <c r="C662" s="985"/>
      <c r="D662" s="986"/>
      <c r="E662" s="986"/>
      <c r="F662" s="986"/>
      <c r="G662" s="985"/>
      <c r="H662" s="985"/>
      <c r="I662" s="985"/>
      <c r="J662" s="1011"/>
      <c r="K662" s="985"/>
      <c r="L662" s="1012"/>
      <c r="M662" s="986"/>
      <c r="N662" s="986"/>
      <c r="O662" s="986"/>
      <c r="P662" s="986"/>
      <c r="Q662" s="986"/>
      <c r="R662" s="986"/>
      <c r="S662" s="986"/>
      <c r="T662" s="986"/>
      <c r="U662" s="986"/>
      <c r="V662" s="986"/>
      <c r="W662" s="986"/>
      <c r="X662" s="986"/>
      <c r="Y662" s="986"/>
      <c r="Z662" s="986"/>
    </row>
    <row r="663" spans="1:26" ht="13.5" customHeight="1">
      <c r="A663" s="986"/>
      <c r="B663" s="985"/>
      <c r="C663" s="985"/>
      <c r="D663" s="986"/>
      <c r="E663" s="986"/>
      <c r="F663" s="986"/>
      <c r="G663" s="985"/>
      <c r="H663" s="985"/>
      <c r="I663" s="985"/>
      <c r="J663" s="1011"/>
      <c r="K663" s="985"/>
      <c r="L663" s="1012"/>
      <c r="M663" s="986"/>
      <c r="N663" s="986"/>
      <c r="O663" s="986"/>
      <c r="P663" s="986"/>
      <c r="Q663" s="986"/>
      <c r="R663" s="986"/>
      <c r="S663" s="986"/>
      <c r="T663" s="986"/>
      <c r="U663" s="986"/>
      <c r="V663" s="986"/>
      <c r="W663" s="986"/>
      <c r="X663" s="986"/>
      <c r="Y663" s="986"/>
      <c r="Z663" s="986"/>
    </row>
    <row r="664" spans="1:26" ht="13.5" customHeight="1">
      <c r="A664" s="986"/>
      <c r="B664" s="985"/>
      <c r="C664" s="985"/>
      <c r="D664" s="986"/>
      <c r="E664" s="986"/>
      <c r="F664" s="986"/>
      <c r="G664" s="985"/>
      <c r="H664" s="985"/>
      <c r="I664" s="985"/>
      <c r="J664" s="1011"/>
      <c r="K664" s="985"/>
      <c r="L664" s="1012"/>
      <c r="M664" s="986"/>
      <c r="N664" s="986"/>
      <c r="O664" s="986"/>
      <c r="P664" s="986"/>
      <c r="Q664" s="986"/>
      <c r="R664" s="986"/>
      <c r="S664" s="986"/>
      <c r="T664" s="986"/>
      <c r="U664" s="986"/>
      <c r="V664" s="986"/>
      <c r="W664" s="986"/>
      <c r="X664" s="986"/>
      <c r="Y664" s="986"/>
      <c r="Z664" s="986"/>
    </row>
    <row r="665" spans="1:26" ht="13.5" customHeight="1">
      <c r="A665" s="986"/>
      <c r="B665" s="985"/>
      <c r="C665" s="985"/>
      <c r="D665" s="986"/>
      <c r="E665" s="986"/>
      <c r="F665" s="986"/>
      <c r="G665" s="985"/>
      <c r="H665" s="985"/>
      <c r="I665" s="985"/>
      <c r="J665" s="1011"/>
      <c r="K665" s="985"/>
      <c r="L665" s="1012"/>
      <c r="M665" s="986"/>
      <c r="N665" s="986"/>
      <c r="O665" s="986"/>
      <c r="P665" s="986"/>
      <c r="Q665" s="986"/>
      <c r="R665" s="986"/>
      <c r="S665" s="986"/>
      <c r="T665" s="986"/>
      <c r="U665" s="986"/>
      <c r="V665" s="986"/>
      <c r="W665" s="986"/>
      <c r="X665" s="986"/>
      <c r="Y665" s="986"/>
      <c r="Z665" s="986"/>
    </row>
    <row r="666" spans="1:26" ht="13.5" customHeight="1">
      <c r="A666" s="986"/>
      <c r="B666" s="985"/>
      <c r="C666" s="985"/>
      <c r="D666" s="986"/>
      <c r="E666" s="986"/>
      <c r="F666" s="986"/>
      <c r="G666" s="985"/>
      <c r="H666" s="985"/>
      <c r="I666" s="985"/>
      <c r="J666" s="1011"/>
      <c r="K666" s="985"/>
      <c r="L666" s="1012"/>
      <c r="M666" s="986"/>
      <c r="N666" s="986"/>
      <c r="O666" s="986"/>
      <c r="P666" s="986"/>
      <c r="Q666" s="986"/>
      <c r="R666" s="986"/>
      <c r="S666" s="986"/>
      <c r="T666" s="986"/>
      <c r="U666" s="986"/>
      <c r="V666" s="986"/>
      <c r="W666" s="986"/>
      <c r="X666" s="986"/>
      <c r="Y666" s="986"/>
      <c r="Z666" s="986"/>
    </row>
    <row r="667" spans="1:26" ht="13.5" customHeight="1">
      <c r="A667" s="986"/>
      <c r="B667" s="985"/>
      <c r="C667" s="985"/>
      <c r="D667" s="986"/>
      <c r="E667" s="986"/>
      <c r="F667" s="986"/>
      <c r="G667" s="985"/>
      <c r="H667" s="985"/>
      <c r="I667" s="985"/>
      <c r="J667" s="1011"/>
      <c r="K667" s="985"/>
      <c r="L667" s="1012"/>
      <c r="M667" s="986"/>
      <c r="N667" s="986"/>
      <c r="O667" s="986"/>
      <c r="P667" s="986"/>
      <c r="Q667" s="986"/>
      <c r="R667" s="986"/>
      <c r="S667" s="986"/>
      <c r="T667" s="986"/>
      <c r="U667" s="986"/>
      <c r="V667" s="986"/>
      <c r="W667" s="986"/>
      <c r="X667" s="986"/>
      <c r="Y667" s="986"/>
      <c r="Z667" s="986"/>
    </row>
    <row r="668" spans="1:26" ht="13.5" customHeight="1">
      <c r="A668" s="986"/>
      <c r="B668" s="985"/>
      <c r="C668" s="985"/>
      <c r="D668" s="986"/>
      <c r="E668" s="986"/>
      <c r="F668" s="986"/>
      <c r="G668" s="985"/>
      <c r="H668" s="985"/>
      <c r="I668" s="985"/>
      <c r="J668" s="1011"/>
      <c r="K668" s="985"/>
      <c r="L668" s="1012"/>
      <c r="M668" s="986"/>
      <c r="N668" s="986"/>
      <c r="O668" s="986"/>
      <c r="P668" s="986"/>
      <c r="Q668" s="986"/>
      <c r="R668" s="986"/>
      <c r="S668" s="986"/>
      <c r="T668" s="986"/>
      <c r="U668" s="986"/>
      <c r="V668" s="986"/>
      <c r="W668" s="986"/>
      <c r="X668" s="986"/>
      <c r="Y668" s="986"/>
      <c r="Z668" s="986"/>
    </row>
    <row r="669" spans="1:26" ht="13.5" customHeight="1">
      <c r="A669" s="986"/>
      <c r="B669" s="985"/>
      <c r="C669" s="985"/>
      <c r="D669" s="986"/>
      <c r="E669" s="986"/>
      <c r="F669" s="986"/>
      <c r="G669" s="985"/>
      <c r="H669" s="985"/>
      <c r="I669" s="985"/>
      <c r="J669" s="1011"/>
      <c r="K669" s="985"/>
      <c r="L669" s="1012"/>
      <c r="M669" s="986"/>
      <c r="N669" s="986"/>
      <c r="O669" s="986"/>
      <c r="P669" s="986"/>
      <c r="Q669" s="986"/>
      <c r="R669" s="986"/>
      <c r="S669" s="986"/>
      <c r="T669" s="986"/>
      <c r="U669" s="986"/>
      <c r="V669" s="986"/>
      <c r="W669" s="986"/>
      <c r="X669" s="986"/>
      <c r="Y669" s="986"/>
      <c r="Z669" s="986"/>
    </row>
    <row r="670" spans="1:26" ht="13.5" customHeight="1">
      <c r="A670" s="986"/>
      <c r="B670" s="985"/>
      <c r="C670" s="985"/>
      <c r="D670" s="986"/>
      <c r="E670" s="986"/>
      <c r="F670" s="986"/>
      <c r="G670" s="985"/>
      <c r="H670" s="985"/>
      <c r="I670" s="985"/>
      <c r="J670" s="1011"/>
      <c r="K670" s="985"/>
      <c r="L670" s="1012"/>
      <c r="M670" s="986"/>
      <c r="N670" s="986"/>
      <c r="O670" s="986"/>
      <c r="P670" s="986"/>
      <c r="Q670" s="986"/>
      <c r="R670" s="986"/>
      <c r="S670" s="986"/>
      <c r="T670" s="986"/>
      <c r="U670" s="986"/>
      <c r="V670" s="986"/>
      <c r="W670" s="986"/>
      <c r="X670" s="986"/>
      <c r="Y670" s="986"/>
      <c r="Z670" s="986"/>
    </row>
    <row r="671" spans="1:26" ht="13.5" customHeight="1">
      <c r="A671" s="986"/>
      <c r="B671" s="985"/>
      <c r="C671" s="985"/>
      <c r="D671" s="986"/>
      <c r="E671" s="986"/>
      <c r="F671" s="986"/>
      <c r="G671" s="985"/>
      <c r="H671" s="985"/>
      <c r="I671" s="985"/>
      <c r="J671" s="1011"/>
      <c r="K671" s="985"/>
      <c r="L671" s="1012"/>
      <c r="M671" s="986"/>
      <c r="N671" s="986"/>
      <c r="O671" s="986"/>
      <c r="P671" s="986"/>
      <c r="Q671" s="986"/>
      <c r="R671" s="986"/>
      <c r="S671" s="986"/>
      <c r="T671" s="986"/>
      <c r="U671" s="986"/>
      <c r="V671" s="986"/>
      <c r="W671" s="986"/>
      <c r="X671" s="986"/>
      <c r="Y671" s="986"/>
      <c r="Z671" s="986"/>
    </row>
    <row r="672" spans="1:26" ht="13.5" customHeight="1">
      <c r="A672" s="986"/>
      <c r="B672" s="985"/>
      <c r="C672" s="985"/>
      <c r="D672" s="986"/>
      <c r="E672" s="986"/>
      <c r="F672" s="986"/>
      <c r="G672" s="985"/>
      <c r="H672" s="985"/>
      <c r="I672" s="985"/>
      <c r="J672" s="1011"/>
      <c r="K672" s="985"/>
      <c r="L672" s="1012"/>
      <c r="M672" s="986"/>
      <c r="N672" s="986"/>
      <c r="O672" s="986"/>
      <c r="P672" s="986"/>
      <c r="Q672" s="986"/>
      <c r="R672" s="986"/>
      <c r="S672" s="986"/>
      <c r="T672" s="986"/>
      <c r="U672" s="986"/>
      <c r="V672" s="986"/>
      <c r="W672" s="986"/>
      <c r="X672" s="986"/>
      <c r="Y672" s="986"/>
      <c r="Z672" s="986"/>
    </row>
    <row r="673" spans="1:26" ht="13.5" customHeight="1">
      <c r="A673" s="986"/>
      <c r="B673" s="985"/>
      <c r="C673" s="985"/>
      <c r="D673" s="986"/>
      <c r="E673" s="986"/>
      <c r="F673" s="986"/>
      <c r="G673" s="985"/>
      <c r="H673" s="985"/>
      <c r="I673" s="985"/>
      <c r="J673" s="1011"/>
      <c r="K673" s="985"/>
      <c r="L673" s="1012"/>
      <c r="M673" s="986"/>
      <c r="N673" s="986"/>
      <c r="O673" s="986"/>
      <c r="P673" s="986"/>
      <c r="Q673" s="986"/>
      <c r="R673" s="986"/>
      <c r="S673" s="986"/>
      <c r="T673" s="986"/>
      <c r="U673" s="986"/>
      <c r="V673" s="986"/>
      <c r="W673" s="986"/>
      <c r="X673" s="986"/>
      <c r="Y673" s="986"/>
      <c r="Z673" s="986"/>
    </row>
    <row r="674" spans="1:26" ht="13.5" customHeight="1">
      <c r="A674" s="986"/>
      <c r="B674" s="985"/>
      <c r="C674" s="985"/>
      <c r="D674" s="986"/>
      <c r="E674" s="986"/>
      <c r="F674" s="986"/>
      <c r="G674" s="985"/>
      <c r="H674" s="985"/>
      <c r="I674" s="985"/>
      <c r="J674" s="1011"/>
      <c r="K674" s="985"/>
      <c r="L674" s="1012"/>
      <c r="M674" s="986"/>
      <c r="N674" s="986"/>
      <c r="O674" s="986"/>
      <c r="P674" s="986"/>
      <c r="Q674" s="986"/>
      <c r="R674" s="986"/>
      <c r="S674" s="986"/>
      <c r="T674" s="986"/>
      <c r="U674" s="986"/>
      <c r="V674" s="986"/>
      <c r="W674" s="986"/>
      <c r="X674" s="986"/>
      <c r="Y674" s="986"/>
      <c r="Z674" s="986"/>
    </row>
    <row r="675" spans="1:26" ht="13.5" customHeight="1">
      <c r="A675" s="986"/>
      <c r="B675" s="985"/>
      <c r="C675" s="985"/>
      <c r="D675" s="986"/>
      <c r="E675" s="986"/>
      <c r="F675" s="986"/>
      <c r="G675" s="985"/>
      <c r="H675" s="985"/>
      <c r="I675" s="985"/>
      <c r="J675" s="1011"/>
      <c r="K675" s="985"/>
      <c r="L675" s="1012"/>
      <c r="M675" s="986"/>
      <c r="N675" s="986"/>
      <c r="O675" s="986"/>
      <c r="P675" s="986"/>
      <c r="Q675" s="986"/>
      <c r="R675" s="986"/>
      <c r="S675" s="986"/>
      <c r="T675" s="986"/>
      <c r="U675" s="986"/>
      <c r="V675" s="986"/>
      <c r="W675" s="986"/>
      <c r="X675" s="986"/>
      <c r="Y675" s="986"/>
      <c r="Z675" s="986"/>
    </row>
    <row r="676" spans="1:26" ht="13.5" customHeight="1">
      <c r="A676" s="986"/>
      <c r="B676" s="985"/>
      <c r="C676" s="985"/>
      <c r="D676" s="986"/>
      <c r="E676" s="986"/>
      <c r="F676" s="986"/>
      <c r="G676" s="985"/>
      <c r="H676" s="985"/>
      <c r="I676" s="985"/>
      <c r="J676" s="1011"/>
      <c r="K676" s="985"/>
      <c r="L676" s="1012"/>
      <c r="M676" s="986"/>
      <c r="N676" s="986"/>
      <c r="O676" s="986"/>
      <c r="P676" s="986"/>
      <c r="Q676" s="986"/>
      <c r="R676" s="986"/>
      <c r="S676" s="986"/>
      <c r="T676" s="986"/>
      <c r="U676" s="986"/>
      <c r="V676" s="986"/>
      <c r="W676" s="986"/>
      <c r="X676" s="986"/>
      <c r="Y676" s="986"/>
      <c r="Z676" s="986"/>
    </row>
    <row r="677" spans="1:26" ht="13.5" customHeight="1">
      <c r="A677" s="986"/>
      <c r="B677" s="985"/>
      <c r="C677" s="985"/>
      <c r="D677" s="986"/>
      <c r="E677" s="986"/>
      <c r="F677" s="986"/>
      <c r="G677" s="985"/>
      <c r="H677" s="985"/>
      <c r="I677" s="985"/>
      <c r="J677" s="1011"/>
      <c r="K677" s="985"/>
      <c r="L677" s="1012"/>
      <c r="M677" s="986"/>
      <c r="N677" s="986"/>
      <c r="O677" s="986"/>
      <c r="P677" s="986"/>
      <c r="Q677" s="986"/>
      <c r="R677" s="986"/>
      <c r="S677" s="986"/>
      <c r="T677" s="986"/>
      <c r="U677" s="986"/>
      <c r="V677" s="986"/>
      <c r="W677" s="986"/>
      <c r="X677" s="986"/>
      <c r="Y677" s="986"/>
      <c r="Z677" s="986"/>
    </row>
    <row r="678" spans="1:26" ht="13.5" customHeight="1">
      <c r="A678" s="986"/>
      <c r="B678" s="985"/>
      <c r="C678" s="985"/>
      <c r="D678" s="986"/>
      <c r="E678" s="986"/>
      <c r="F678" s="986"/>
      <c r="G678" s="985"/>
      <c r="H678" s="985"/>
      <c r="I678" s="985"/>
      <c r="J678" s="1011"/>
      <c r="K678" s="985"/>
      <c r="L678" s="1012"/>
      <c r="M678" s="986"/>
      <c r="N678" s="986"/>
      <c r="O678" s="986"/>
      <c r="P678" s="986"/>
      <c r="Q678" s="986"/>
      <c r="R678" s="986"/>
      <c r="S678" s="986"/>
      <c r="T678" s="986"/>
      <c r="U678" s="986"/>
      <c r="V678" s="986"/>
      <c r="W678" s="986"/>
      <c r="X678" s="986"/>
      <c r="Y678" s="986"/>
      <c r="Z678" s="986"/>
    </row>
    <row r="679" spans="1:26" ht="13.5" customHeight="1">
      <c r="A679" s="986"/>
      <c r="B679" s="985"/>
      <c r="C679" s="985"/>
      <c r="D679" s="986"/>
      <c r="E679" s="986"/>
      <c r="F679" s="986"/>
      <c r="G679" s="985"/>
      <c r="H679" s="985"/>
      <c r="I679" s="985"/>
      <c r="J679" s="1011"/>
      <c r="K679" s="985"/>
      <c r="L679" s="1012"/>
      <c r="M679" s="986"/>
      <c r="N679" s="986"/>
      <c r="O679" s="986"/>
      <c r="P679" s="986"/>
      <c r="Q679" s="986"/>
      <c r="R679" s="986"/>
      <c r="S679" s="986"/>
      <c r="T679" s="986"/>
      <c r="U679" s="986"/>
      <c r="V679" s="986"/>
      <c r="W679" s="986"/>
      <c r="X679" s="986"/>
      <c r="Y679" s="986"/>
      <c r="Z679" s="986"/>
    </row>
    <row r="680" spans="1:26" ht="13.5" customHeight="1">
      <c r="A680" s="986"/>
      <c r="B680" s="985"/>
      <c r="C680" s="985"/>
      <c r="D680" s="986"/>
      <c r="E680" s="986"/>
      <c r="F680" s="986"/>
      <c r="G680" s="985"/>
      <c r="H680" s="985"/>
      <c r="I680" s="985"/>
      <c r="J680" s="1011"/>
      <c r="K680" s="985"/>
      <c r="L680" s="1012"/>
      <c r="M680" s="986"/>
      <c r="N680" s="986"/>
      <c r="O680" s="986"/>
      <c r="P680" s="986"/>
      <c r="Q680" s="986"/>
      <c r="R680" s="986"/>
      <c r="S680" s="986"/>
      <c r="T680" s="986"/>
      <c r="U680" s="986"/>
      <c r="V680" s="986"/>
      <c r="W680" s="986"/>
      <c r="X680" s="986"/>
      <c r="Y680" s="986"/>
      <c r="Z680" s="986"/>
    </row>
    <row r="681" spans="1:26" ht="13.5" customHeight="1">
      <c r="A681" s="986"/>
      <c r="B681" s="985"/>
      <c r="C681" s="985"/>
      <c r="D681" s="986"/>
      <c r="E681" s="986"/>
      <c r="F681" s="986"/>
      <c r="G681" s="985"/>
      <c r="H681" s="985"/>
      <c r="I681" s="985"/>
      <c r="J681" s="1011"/>
      <c r="K681" s="985"/>
      <c r="L681" s="1012"/>
      <c r="M681" s="986"/>
      <c r="N681" s="986"/>
      <c r="O681" s="986"/>
      <c r="P681" s="986"/>
      <c r="Q681" s="986"/>
      <c r="R681" s="986"/>
      <c r="S681" s="986"/>
      <c r="T681" s="986"/>
      <c r="U681" s="986"/>
      <c r="V681" s="986"/>
      <c r="W681" s="986"/>
      <c r="X681" s="986"/>
      <c r="Y681" s="986"/>
      <c r="Z681" s="986"/>
    </row>
    <row r="682" spans="1:26" ht="13.5" customHeight="1">
      <c r="A682" s="986"/>
      <c r="B682" s="985"/>
      <c r="C682" s="985"/>
      <c r="D682" s="986"/>
      <c r="E682" s="986"/>
      <c r="F682" s="986"/>
      <c r="G682" s="985"/>
      <c r="H682" s="985"/>
      <c r="I682" s="985"/>
      <c r="J682" s="1011"/>
      <c r="K682" s="985"/>
      <c r="L682" s="1012"/>
      <c r="M682" s="986"/>
      <c r="N682" s="986"/>
      <c r="O682" s="986"/>
      <c r="P682" s="986"/>
      <c r="Q682" s="986"/>
      <c r="R682" s="986"/>
      <c r="S682" s="986"/>
      <c r="T682" s="986"/>
      <c r="U682" s="986"/>
      <c r="V682" s="986"/>
      <c r="W682" s="986"/>
      <c r="X682" s="986"/>
      <c r="Y682" s="986"/>
      <c r="Z682" s="986"/>
    </row>
    <row r="683" spans="1:26" ht="13.5" customHeight="1">
      <c r="A683" s="986"/>
      <c r="B683" s="985"/>
      <c r="C683" s="985"/>
      <c r="D683" s="986"/>
      <c r="E683" s="986"/>
      <c r="F683" s="986"/>
      <c r="G683" s="985"/>
      <c r="H683" s="985"/>
      <c r="I683" s="985"/>
      <c r="J683" s="1011"/>
      <c r="K683" s="985"/>
      <c r="L683" s="1012"/>
      <c r="M683" s="986"/>
      <c r="N683" s="986"/>
      <c r="O683" s="986"/>
      <c r="P683" s="986"/>
      <c r="Q683" s="986"/>
      <c r="R683" s="986"/>
      <c r="S683" s="986"/>
      <c r="T683" s="986"/>
      <c r="U683" s="986"/>
      <c r="V683" s="986"/>
      <c r="W683" s="986"/>
      <c r="X683" s="986"/>
      <c r="Y683" s="986"/>
      <c r="Z683" s="986"/>
    </row>
    <row r="684" spans="1:26" ht="13.5" customHeight="1">
      <c r="A684" s="986"/>
      <c r="B684" s="985"/>
      <c r="C684" s="985"/>
      <c r="D684" s="986"/>
      <c r="E684" s="986"/>
      <c r="F684" s="986"/>
      <c r="G684" s="985"/>
      <c r="H684" s="985"/>
      <c r="I684" s="985"/>
      <c r="J684" s="1011"/>
      <c r="K684" s="985"/>
      <c r="L684" s="1012"/>
      <c r="M684" s="986"/>
      <c r="N684" s="986"/>
      <c r="O684" s="986"/>
      <c r="P684" s="986"/>
      <c r="Q684" s="986"/>
      <c r="R684" s="986"/>
      <c r="S684" s="986"/>
      <c r="T684" s="986"/>
      <c r="U684" s="986"/>
      <c r="V684" s="986"/>
      <c r="W684" s="986"/>
      <c r="X684" s="986"/>
      <c r="Y684" s="986"/>
      <c r="Z684" s="986"/>
    </row>
    <row r="685" spans="1:26" ht="13.5" customHeight="1">
      <c r="A685" s="986"/>
      <c r="B685" s="985"/>
      <c r="C685" s="985"/>
      <c r="D685" s="986"/>
      <c r="E685" s="986"/>
      <c r="F685" s="986"/>
      <c r="G685" s="985"/>
      <c r="H685" s="985"/>
      <c r="I685" s="985"/>
      <c r="J685" s="1011"/>
      <c r="K685" s="985"/>
      <c r="L685" s="1012"/>
      <c r="M685" s="986"/>
      <c r="N685" s="986"/>
      <c r="O685" s="986"/>
      <c r="P685" s="986"/>
      <c r="Q685" s="986"/>
      <c r="R685" s="986"/>
      <c r="S685" s="986"/>
      <c r="T685" s="986"/>
      <c r="U685" s="986"/>
      <c r="V685" s="986"/>
      <c r="W685" s="986"/>
      <c r="X685" s="986"/>
      <c r="Y685" s="986"/>
      <c r="Z685" s="986"/>
    </row>
    <row r="686" spans="1:26" ht="13.5" customHeight="1">
      <c r="A686" s="986"/>
      <c r="B686" s="985"/>
      <c r="C686" s="985"/>
      <c r="D686" s="986"/>
      <c r="E686" s="986"/>
      <c r="F686" s="986"/>
      <c r="G686" s="985"/>
      <c r="H686" s="985"/>
      <c r="I686" s="985"/>
      <c r="J686" s="1011"/>
      <c r="K686" s="985"/>
      <c r="L686" s="1012"/>
      <c r="M686" s="986"/>
      <c r="N686" s="986"/>
      <c r="O686" s="986"/>
      <c r="P686" s="986"/>
      <c r="Q686" s="986"/>
      <c r="R686" s="986"/>
      <c r="S686" s="986"/>
      <c r="T686" s="986"/>
      <c r="U686" s="986"/>
      <c r="V686" s="986"/>
      <c r="W686" s="986"/>
      <c r="X686" s="986"/>
      <c r="Y686" s="986"/>
      <c r="Z686" s="986"/>
    </row>
    <row r="687" spans="1:26" ht="13.5" customHeight="1">
      <c r="A687" s="986"/>
      <c r="B687" s="985"/>
      <c r="C687" s="985"/>
      <c r="D687" s="986"/>
      <c r="E687" s="986"/>
      <c r="F687" s="986"/>
      <c r="G687" s="985"/>
      <c r="H687" s="985"/>
      <c r="I687" s="985"/>
      <c r="J687" s="1011"/>
      <c r="K687" s="985"/>
      <c r="L687" s="1012"/>
      <c r="M687" s="986"/>
      <c r="N687" s="986"/>
      <c r="O687" s="986"/>
      <c r="P687" s="986"/>
      <c r="Q687" s="986"/>
      <c r="R687" s="986"/>
      <c r="S687" s="986"/>
      <c r="T687" s="986"/>
      <c r="U687" s="986"/>
      <c r="V687" s="986"/>
      <c r="W687" s="986"/>
      <c r="X687" s="986"/>
      <c r="Y687" s="986"/>
      <c r="Z687" s="986"/>
    </row>
    <row r="688" spans="1:26" ht="13.5" customHeight="1">
      <c r="A688" s="986"/>
      <c r="B688" s="985"/>
      <c r="C688" s="985"/>
      <c r="D688" s="986"/>
      <c r="E688" s="986"/>
      <c r="F688" s="986"/>
      <c r="G688" s="985"/>
      <c r="H688" s="985"/>
      <c r="I688" s="985"/>
      <c r="J688" s="1011"/>
      <c r="K688" s="985"/>
      <c r="L688" s="1012"/>
      <c r="M688" s="986"/>
      <c r="N688" s="986"/>
      <c r="O688" s="986"/>
      <c r="P688" s="986"/>
      <c r="Q688" s="986"/>
      <c r="R688" s="986"/>
      <c r="S688" s="986"/>
      <c r="T688" s="986"/>
      <c r="U688" s="986"/>
      <c r="V688" s="986"/>
      <c r="W688" s="986"/>
      <c r="X688" s="986"/>
      <c r="Y688" s="986"/>
      <c r="Z688" s="986"/>
    </row>
    <row r="689" spans="1:26" ht="13.5" customHeight="1">
      <c r="A689" s="986"/>
      <c r="B689" s="985"/>
      <c r="C689" s="985"/>
      <c r="D689" s="986"/>
      <c r="E689" s="986"/>
      <c r="F689" s="986"/>
      <c r="G689" s="985"/>
      <c r="H689" s="985"/>
      <c r="I689" s="985"/>
      <c r="J689" s="1011"/>
      <c r="K689" s="985"/>
      <c r="L689" s="1012"/>
      <c r="M689" s="986"/>
      <c r="N689" s="986"/>
      <c r="O689" s="986"/>
      <c r="P689" s="986"/>
      <c r="Q689" s="986"/>
      <c r="R689" s="986"/>
      <c r="S689" s="986"/>
      <c r="T689" s="986"/>
      <c r="U689" s="986"/>
      <c r="V689" s="986"/>
      <c r="W689" s="986"/>
      <c r="X689" s="986"/>
      <c r="Y689" s="986"/>
      <c r="Z689" s="986"/>
    </row>
    <row r="690" spans="1:26" ht="13.5" customHeight="1">
      <c r="A690" s="986"/>
      <c r="B690" s="985"/>
      <c r="C690" s="985"/>
      <c r="D690" s="986"/>
      <c r="E690" s="986"/>
      <c r="F690" s="986"/>
      <c r="G690" s="985"/>
      <c r="H690" s="985"/>
      <c r="I690" s="985"/>
      <c r="J690" s="1011"/>
      <c r="K690" s="985"/>
      <c r="L690" s="1012"/>
      <c r="M690" s="986"/>
      <c r="N690" s="986"/>
      <c r="O690" s="986"/>
      <c r="P690" s="986"/>
      <c r="Q690" s="986"/>
      <c r="R690" s="986"/>
      <c r="S690" s="986"/>
      <c r="T690" s="986"/>
      <c r="U690" s="986"/>
      <c r="V690" s="986"/>
      <c r="W690" s="986"/>
      <c r="X690" s="986"/>
      <c r="Y690" s="986"/>
      <c r="Z690" s="986"/>
    </row>
    <row r="691" spans="1:26" ht="13.5" customHeight="1">
      <c r="A691" s="986"/>
      <c r="B691" s="985"/>
      <c r="C691" s="985"/>
      <c r="D691" s="986"/>
      <c r="E691" s="986"/>
      <c r="F691" s="986"/>
      <c r="G691" s="985"/>
      <c r="H691" s="985"/>
      <c r="I691" s="985"/>
      <c r="J691" s="1011"/>
      <c r="K691" s="985"/>
      <c r="L691" s="1012"/>
      <c r="M691" s="986"/>
      <c r="N691" s="986"/>
      <c r="O691" s="986"/>
      <c r="P691" s="986"/>
      <c r="Q691" s="986"/>
      <c r="R691" s="986"/>
      <c r="S691" s="986"/>
      <c r="T691" s="986"/>
      <c r="U691" s="986"/>
      <c r="V691" s="986"/>
      <c r="W691" s="986"/>
      <c r="X691" s="986"/>
      <c r="Y691" s="986"/>
      <c r="Z691" s="986"/>
    </row>
    <row r="692" spans="1:26" ht="13.5" customHeight="1">
      <c r="A692" s="986"/>
      <c r="B692" s="985"/>
      <c r="C692" s="985"/>
      <c r="D692" s="986"/>
      <c r="E692" s="986"/>
      <c r="F692" s="986"/>
      <c r="G692" s="985"/>
      <c r="H692" s="985"/>
      <c r="I692" s="985"/>
      <c r="J692" s="1011"/>
      <c r="K692" s="985"/>
      <c r="L692" s="1012"/>
      <c r="M692" s="986"/>
      <c r="N692" s="986"/>
      <c r="O692" s="986"/>
      <c r="P692" s="986"/>
      <c r="Q692" s="986"/>
      <c r="R692" s="986"/>
      <c r="S692" s="986"/>
      <c r="T692" s="986"/>
      <c r="U692" s="986"/>
      <c r="V692" s="986"/>
      <c r="W692" s="986"/>
      <c r="X692" s="986"/>
      <c r="Y692" s="986"/>
      <c r="Z692" s="986"/>
    </row>
    <row r="693" spans="1:26" ht="13.5" customHeight="1">
      <c r="A693" s="986"/>
      <c r="B693" s="985"/>
      <c r="C693" s="985"/>
      <c r="D693" s="986"/>
      <c r="E693" s="986"/>
      <c r="F693" s="986"/>
      <c r="G693" s="985"/>
      <c r="H693" s="985"/>
      <c r="I693" s="985"/>
      <c r="J693" s="1011"/>
      <c r="K693" s="985"/>
      <c r="L693" s="1012"/>
      <c r="M693" s="986"/>
      <c r="N693" s="986"/>
      <c r="O693" s="986"/>
      <c r="P693" s="986"/>
      <c r="Q693" s="986"/>
      <c r="R693" s="986"/>
      <c r="S693" s="986"/>
      <c r="T693" s="986"/>
      <c r="U693" s="986"/>
      <c r="V693" s="986"/>
      <c r="W693" s="986"/>
      <c r="X693" s="986"/>
      <c r="Y693" s="986"/>
      <c r="Z693" s="986"/>
    </row>
    <row r="694" spans="1:26" ht="13.5" customHeight="1">
      <c r="A694" s="986"/>
      <c r="B694" s="985"/>
      <c r="C694" s="985"/>
      <c r="D694" s="986"/>
      <c r="E694" s="986"/>
      <c r="F694" s="986"/>
      <c r="G694" s="985"/>
      <c r="H694" s="985"/>
      <c r="I694" s="985"/>
      <c r="J694" s="1011"/>
      <c r="K694" s="985"/>
      <c r="L694" s="1012"/>
      <c r="M694" s="986"/>
      <c r="N694" s="986"/>
      <c r="O694" s="986"/>
      <c r="P694" s="986"/>
      <c r="Q694" s="986"/>
      <c r="R694" s="986"/>
      <c r="S694" s="986"/>
      <c r="T694" s="986"/>
      <c r="U694" s="986"/>
      <c r="V694" s="986"/>
      <c r="W694" s="986"/>
      <c r="X694" s="986"/>
      <c r="Y694" s="986"/>
      <c r="Z694" s="986"/>
    </row>
    <row r="695" spans="1:26" ht="13.5" customHeight="1">
      <c r="A695" s="986"/>
      <c r="B695" s="985"/>
      <c r="C695" s="985"/>
      <c r="D695" s="986"/>
      <c r="E695" s="986"/>
      <c r="F695" s="986"/>
      <c r="G695" s="985"/>
      <c r="H695" s="985"/>
      <c r="I695" s="985"/>
      <c r="J695" s="1011"/>
      <c r="K695" s="985"/>
      <c r="L695" s="1012"/>
      <c r="M695" s="986"/>
      <c r="N695" s="986"/>
      <c r="O695" s="986"/>
      <c r="P695" s="986"/>
      <c r="Q695" s="986"/>
      <c r="R695" s="986"/>
      <c r="S695" s="986"/>
      <c r="T695" s="986"/>
      <c r="U695" s="986"/>
      <c r="V695" s="986"/>
      <c r="W695" s="986"/>
      <c r="X695" s="986"/>
      <c r="Y695" s="986"/>
      <c r="Z695" s="986"/>
    </row>
    <row r="696" spans="1:26" ht="13.5" customHeight="1">
      <c r="A696" s="986"/>
      <c r="B696" s="985"/>
      <c r="C696" s="985"/>
      <c r="D696" s="986"/>
      <c r="E696" s="986"/>
      <c r="F696" s="986"/>
      <c r="G696" s="985"/>
      <c r="H696" s="985"/>
      <c r="I696" s="985"/>
      <c r="J696" s="1011"/>
      <c r="K696" s="985"/>
      <c r="L696" s="1012"/>
      <c r="M696" s="986"/>
      <c r="N696" s="986"/>
      <c r="O696" s="986"/>
      <c r="P696" s="986"/>
      <c r="Q696" s="986"/>
      <c r="R696" s="986"/>
      <c r="S696" s="986"/>
      <c r="T696" s="986"/>
      <c r="U696" s="986"/>
      <c r="V696" s="986"/>
      <c r="W696" s="986"/>
      <c r="X696" s="986"/>
      <c r="Y696" s="986"/>
      <c r="Z696" s="986"/>
    </row>
    <row r="697" spans="1:26" ht="13.5" customHeight="1">
      <c r="A697" s="986"/>
      <c r="B697" s="985"/>
      <c r="C697" s="985"/>
      <c r="D697" s="986"/>
      <c r="E697" s="986"/>
      <c r="F697" s="986"/>
      <c r="G697" s="985"/>
      <c r="H697" s="985"/>
      <c r="I697" s="985"/>
      <c r="J697" s="1011"/>
      <c r="K697" s="985"/>
      <c r="L697" s="1012"/>
      <c r="M697" s="986"/>
      <c r="N697" s="986"/>
      <c r="O697" s="986"/>
      <c r="P697" s="986"/>
      <c r="Q697" s="986"/>
      <c r="R697" s="986"/>
      <c r="S697" s="986"/>
      <c r="T697" s="986"/>
      <c r="U697" s="986"/>
      <c r="V697" s="986"/>
      <c r="W697" s="986"/>
      <c r="X697" s="986"/>
      <c r="Y697" s="986"/>
      <c r="Z697" s="986"/>
    </row>
    <row r="698" spans="1:26" ht="13.5" customHeight="1">
      <c r="A698" s="986"/>
      <c r="B698" s="985"/>
      <c r="C698" s="985"/>
      <c r="D698" s="986"/>
      <c r="E698" s="986"/>
      <c r="F698" s="986"/>
      <c r="G698" s="985"/>
      <c r="H698" s="985"/>
      <c r="I698" s="985"/>
      <c r="J698" s="1011"/>
      <c r="K698" s="985"/>
      <c r="L698" s="1012"/>
      <c r="M698" s="986"/>
      <c r="N698" s="986"/>
      <c r="O698" s="986"/>
      <c r="P698" s="986"/>
      <c r="Q698" s="986"/>
      <c r="R698" s="986"/>
      <c r="S698" s="986"/>
      <c r="T698" s="986"/>
      <c r="U698" s="986"/>
      <c r="V698" s="986"/>
      <c r="W698" s="986"/>
      <c r="X698" s="986"/>
      <c r="Y698" s="986"/>
      <c r="Z698" s="986"/>
    </row>
    <row r="699" spans="1:26" ht="13.5" customHeight="1">
      <c r="A699" s="986"/>
      <c r="B699" s="985"/>
      <c r="C699" s="985"/>
      <c r="D699" s="986"/>
      <c r="E699" s="986"/>
      <c r="F699" s="986"/>
      <c r="G699" s="985"/>
      <c r="H699" s="985"/>
      <c r="I699" s="985"/>
      <c r="J699" s="1011"/>
      <c r="K699" s="985"/>
      <c r="L699" s="1012"/>
      <c r="M699" s="986"/>
      <c r="N699" s="986"/>
      <c r="O699" s="986"/>
      <c r="P699" s="986"/>
      <c r="Q699" s="986"/>
      <c r="R699" s="986"/>
      <c r="S699" s="986"/>
      <c r="T699" s="986"/>
      <c r="U699" s="986"/>
      <c r="V699" s="986"/>
      <c r="W699" s="986"/>
      <c r="X699" s="986"/>
      <c r="Y699" s="986"/>
      <c r="Z699" s="986"/>
    </row>
    <row r="700" spans="1:26" ht="13.5" customHeight="1">
      <c r="A700" s="986"/>
      <c r="B700" s="985"/>
      <c r="C700" s="985"/>
      <c r="D700" s="986"/>
      <c r="E700" s="986"/>
      <c r="F700" s="986"/>
      <c r="G700" s="985"/>
      <c r="H700" s="985"/>
      <c r="I700" s="985"/>
      <c r="J700" s="1011"/>
      <c r="K700" s="985"/>
      <c r="L700" s="1012"/>
      <c r="M700" s="986"/>
      <c r="N700" s="986"/>
      <c r="O700" s="986"/>
      <c r="P700" s="986"/>
      <c r="Q700" s="986"/>
      <c r="R700" s="986"/>
      <c r="S700" s="986"/>
      <c r="T700" s="986"/>
      <c r="U700" s="986"/>
      <c r="V700" s="986"/>
      <c r="W700" s="986"/>
      <c r="X700" s="986"/>
      <c r="Y700" s="986"/>
      <c r="Z700" s="986"/>
    </row>
    <row r="701" spans="1:26" ht="13.5" customHeight="1">
      <c r="A701" s="986"/>
      <c r="B701" s="985"/>
      <c r="C701" s="985"/>
      <c r="D701" s="986"/>
      <c r="E701" s="986"/>
      <c r="F701" s="986"/>
      <c r="G701" s="985"/>
      <c r="H701" s="985"/>
      <c r="I701" s="985"/>
      <c r="J701" s="1011"/>
      <c r="K701" s="985"/>
      <c r="L701" s="1012"/>
      <c r="M701" s="986"/>
      <c r="N701" s="986"/>
      <c r="O701" s="986"/>
      <c r="P701" s="986"/>
      <c r="Q701" s="986"/>
      <c r="R701" s="986"/>
      <c r="S701" s="986"/>
      <c r="T701" s="986"/>
      <c r="U701" s="986"/>
      <c r="V701" s="986"/>
      <c r="W701" s="986"/>
      <c r="X701" s="986"/>
      <c r="Y701" s="986"/>
      <c r="Z701" s="986"/>
    </row>
    <row r="702" spans="1:26" ht="13.5" customHeight="1">
      <c r="A702" s="986"/>
      <c r="B702" s="985"/>
      <c r="C702" s="985"/>
      <c r="D702" s="986"/>
      <c r="E702" s="986"/>
      <c r="F702" s="986"/>
      <c r="G702" s="985"/>
      <c r="H702" s="985"/>
      <c r="I702" s="985"/>
      <c r="J702" s="1011"/>
      <c r="K702" s="985"/>
      <c r="L702" s="1012"/>
      <c r="M702" s="986"/>
      <c r="N702" s="986"/>
      <c r="O702" s="986"/>
      <c r="P702" s="986"/>
      <c r="Q702" s="986"/>
      <c r="R702" s="986"/>
      <c r="S702" s="986"/>
      <c r="T702" s="986"/>
      <c r="U702" s="986"/>
      <c r="V702" s="986"/>
      <c r="W702" s="986"/>
      <c r="X702" s="986"/>
      <c r="Y702" s="986"/>
      <c r="Z702" s="986"/>
    </row>
    <row r="703" spans="1:26" ht="13.5" customHeight="1">
      <c r="A703" s="986"/>
      <c r="B703" s="985"/>
      <c r="C703" s="985"/>
      <c r="D703" s="986"/>
      <c r="E703" s="986"/>
      <c r="F703" s="986"/>
      <c r="G703" s="985"/>
      <c r="H703" s="985"/>
      <c r="I703" s="985"/>
      <c r="J703" s="1011"/>
      <c r="K703" s="985"/>
      <c r="L703" s="1012"/>
      <c r="M703" s="986"/>
      <c r="N703" s="986"/>
      <c r="O703" s="986"/>
      <c r="P703" s="986"/>
      <c r="Q703" s="986"/>
      <c r="R703" s="986"/>
      <c r="S703" s="986"/>
      <c r="T703" s="986"/>
      <c r="U703" s="986"/>
      <c r="V703" s="986"/>
      <c r="W703" s="986"/>
      <c r="X703" s="986"/>
      <c r="Y703" s="986"/>
      <c r="Z703" s="986"/>
    </row>
    <row r="704" spans="1:26" ht="13.5" customHeight="1">
      <c r="A704" s="986"/>
      <c r="B704" s="985"/>
      <c r="C704" s="985"/>
      <c r="D704" s="986"/>
      <c r="E704" s="986"/>
      <c r="F704" s="986"/>
      <c r="G704" s="985"/>
      <c r="H704" s="985"/>
      <c r="I704" s="985"/>
      <c r="J704" s="1011"/>
      <c r="K704" s="985"/>
      <c r="L704" s="1012"/>
      <c r="M704" s="986"/>
      <c r="N704" s="986"/>
      <c r="O704" s="986"/>
      <c r="P704" s="986"/>
      <c r="Q704" s="986"/>
      <c r="R704" s="986"/>
      <c r="S704" s="986"/>
      <c r="T704" s="986"/>
      <c r="U704" s="986"/>
      <c r="V704" s="986"/>
      <c r="W704" s="986"/>
      <c r="X704" s="986"/>
      <c r="Y704" s="986"/>
      <c r="Z704" s="986"/>
    </row>
    <row r="705" spans="1:26" ht="13.5" customHeight="1">
      <c r="A705" s="986"/>
      <c r="B705" s="985"/>
      <c r="C705" s="985"/>
      <c r="D705" s="986"/>
      <c r="E705" s="986"/>
      <c r="F705" s="986"/>
      <c r="G705" s="985"/>
      <c r="H705" s="985"/>
      <c r="I705" s="985"/>
      <c r="J705" s="1011"/>
      <c r="K705" s="985"/>
      <c r="L705" s="1012"/>
      <c r="M705" s="986"/>
      <c r="N705" s="986"/>
      <c r="O705" s="986"/>
      <c r="P705" s="986"/>
      <c r="Q705" s="986"/>
      <c r="R705" s="986"/>
      <c r="S705" s="986"/>
      <c r="T705" s="986"/>
      <c r="U705" s="986"/>
      <c r="V705" s="986"/>
      <c r="W705" s="986"/>
      <c r="X705" s="986"/>
      <c r="Y705" s="986"/>
      <c r="Z705" s="986"/>
    </row>
    <row r="706" spans="1:26" ht="13.5" customHeight="1">
      <c r="A706" s="986"/>
      <c r="B706" s="985"/>
      <c r="C706" s="985"/>
      <c r="D706" s="986"/>
      <c r="E706" s="986"/>
      <c r="F706" s="986"/>
      <c r="G706" s="985"/>
      <c r="H706" s="985"/>
      <c r="I706" s="985"/>
      <c r="J706" s="1011"/>
      <c r="K706" s="985"/>
      <c r="L706" s="1012"/>
      <c r="M706" s="986"/>
      <c r="N706" s="986"/>
      <c r="O706" s="986"/>
      <c r="P706" s="986"/>
      <c r="Q706" s="986"/>
      <c r="R706" s="986"/>
      <c r="S706" s="986"/>
      <c r="T706" s="986"/>
      <c r="U706" s="986"/>
      <c r="V706" s="986"/>
      <c r="W706" s="986"/>
      <c r="X706" s="986"/>
      <c r="Y706" s="986"/>
      <c r="Z706" s="986"/>
    </row>
    <row r="707" spans="1:26" ht="13.5" customHeight="1">
      <c r="A707" s="986"/>
      <c r="B707" s="985"/>
      <c r="C707" s="985"/>
      <c r="D707" s="986"/>
      <c r="E707" s="986"/>
      <c r="F707" s="986"/>
      <c r="G707" s="985"/>
      <c r="H707" s="985"/>
      <c r="I707" s="985"/>
      <c r="J707" s="1011"/>
      <c r="K707" s="985"/>
      <c r="L707" s="1012"/>
      <c r="M707" s="986"/>
      <c r="N707" s="986"/>
      <c r="O707" s="986"/>
      <c r="P707" s="986"/>
      <c r="Q707" s="986"/>
      <c r="R707" s="986"/>
      <c r="S707" s="986"/>
      <c r="T707" s="986"/>
      <c r="U707" s="986"/>
      <c r="V707" s="986"/>
      <c r="W707" s="986"/>
      <c r="X707" s="986"/>
      <c r="Y707" s="986"/>
      <c r="Z707" s="986"/>
    </row>
    <row r="708" spans="1:26" ht="13.5" customHeight="1">
      <c r="A708" s="986"/>
      <c r="B708" s="985"/>
      <c r="C708" s="985"/>
      <c r="D708" s="986"/>
      <c r="E708" s="986"/>
      <c r="F708" s="986"/>
      <c r="G708" s="985"/>
      <c r="H708" s="985"/>
      <c r="I708" s="985"/>
      <c r="J708" s="1011"/>
      <c r="K708" s="985"/>
      <c r="L708" s="1012"/>
      <c r="M708" s="986"/>
      <c r="N708" s="986"/>
      <c r="O708" s="986"/>
      <c r="P708" s="986"/>
      <c r="Q708" s="986"/>
      <c r="R708" s="986"/>
      <c r="S708" s="986"/>
      <c r="T708" s="986"/>
      <c r="U708" s="986"/>
      <c r="V708" s="986"/>
      <c r="W708" s="986"/>
      <c r="X708" s="986"/>
      <c r="Y708" s="986"/>
      <c r="Z708" s="986"/>
    </row>
    <row r="709" spans="1:26" ht="13.5" customHeight="1">
      <c r="A709" s="986"/>
      <c r="B709" s="985"/>
      <c r="C709" s="985"/>
      <c r="D709" s="986"/>
      <c r="E709" s="986"/>
      <c r="F709" s="986"/>
      <c r="G709" s="985"/>
      <c r="H709" s="985"/>
      <c r="I709" s="985"/>
      <c r="J709" s="1011"/>
      <c r="K709" s="985"/>
      <c r="L709" s="1012"/>
      <c r="M709" s="986"/>
      <c r="N709" s="986"/>
      <c r="O709" s="986"/>
      <c r="P709" s="986"/>
      <c r="Q709" s="986"/>
      <c r="R709" s="986"/>
      <c r="S709" s="986"/>
      <c r="T709" s="986"/>
      <c r="U709" s="986"/>
      <c r="V709" s="986"/>
      <c r="W709" s="986"/>
      <c r="X709" s="986"/>
      <c r="Y709" s="986"/>
      <c r="Z709" s="986"/>
    </row>
    <row r="710" spans="1:26" ht="13.5" customHeight="1">
      <c r="A710" s="986"/>
      <c r="B710" s="985"/>
      <c r="C710" s="985"/>
      <c r="D710" s="986"/>
      <c r="E710" s="986"/>
      <c r="F710" s="986"/>
      <c r="G710" s="985"/>
      <c r="H710" s="985"/>
      <c r="I710" s="985"/>
      <c r="J710" s="1011"/>
      <c r="K710" s="985"/>
      <c r="L710" s="1012"/>
      <c r="M710" s="986"/>
      <c r="N710" s="986"/>
      <c r="O710" s="986"/>
      <c r="P710" s="986"/>
      <c r="Q710" s="986"/>
      <c r="R710" s="986"/>
      <c r="S710" s="986"/>
      <c r="T710" s="986"/>
      <c r="U710" s="986"/>
      <c r="V710" s="986"/>
      <c r="W710" s="986"/>
      <c r="X710" s="986"/>
      <c r="Y710" s="986"/>
      <c r="Z710" s="986"/>
    </row>
    <row r="711" spans="1:26" ht="13.5" customHeight="1">
      <c r="A711" s="986"/>
      <c r="B711" s="985"/>
      <c r="C711" s="985"/>
      <c r="D711" s="986"/>
      <c r="E711" s="986"/>
      <c r="F711" s="986"/>
      <c r="G711" s="985"/>
      <c r="H711" s="985"/>
      <c r="I711" s="985"/>
      <c r="J711" s="1011"/>
      <c r="K711" s="985"/>
      <c r="L711" s="1012"/>
      <c r="M711" s="986"/>
      <c r="N711" s="986"/>
      <c r="O711" s="986"/>
      <c r="P711" s="986"/>
      <c r="Q711" s="986"/>
      <c r="R711" s="986"/>
      <c r="S711" s="986"/>
      <c r="T711" s="986"/>
      <c r="U711" s="986"/>
      <c r="V711" s="986"/>
      <c r="W711" s="986"/>
      <c r="X711" s="986"/>
      <c r="Y711" s="986"/>
      <c r="Z711" s="986"/>
    </row>
    <row r="712" spans="1:26" ht="13.5" customHeight="1">
      <c r="A712" s="986"/>
      <c r="B712" s="985"/>
      <c r="C712" s="985"/>
      <c r="D712" s="986"/>
      <c r="E712" s="986"/>
      <c r="F712" s="986"/>
      <c r="G712" s="985"/>
      <c r="H712" s="985"/>
      <c r="I712" s="985"/>
      <c r="J712" s="1011"/>
      <c r="K712" s="985"/>
      <c r="L712" s="1012"/>
      <c r="M712" s="986"/>
      <c r="N712" s="986"/>
      <c r="O712" s="986"/>
      <c r="P712" s="986"/>
      <c r="Q712" s="986"/>
      <c r="R712" s="986"/>
      <c r="S712" s="986"/>
      <c r="T712" s="986"/>
      <c r="U712" s="986"/>
      <c r="V712" s="986"/>
      <c r="W712" s="986"/>
      <c r="X712" s="986"/>
      <c r="Y712" s="986"/>
      <c r="Z712" s="986"/>
    </row>
    <row r="713" spans="1:26" ht="13.5" customHeight="1">
      <c r="A713" s="986"/>
      <c r="B713" s="985"/>
      <c r="C713" s="985"/>
      <c r="D713" s="986"/>
      <c r="E713" s="986"/>
      <c r="F713" s="986"/>
      <c r="G713" s="985"/>
      <c r="H713" s="985"/>
      <c r="I713" s="985"/>
      <c r="J713" s="1011"/>
      <c r="K713" s="985"/>
      <c r="L713" s="1012"/>
      <c r="M713" s="986"/>
      <c r="N713" s="986"/>
      <c r="O713" s="986"/>
      <c r="P713" s="986"/>
      <c r="Q713" s="986"/>
      <c r="R713" s="986"/>
      <c r="S713" s="986"/>
      <c r="T713" s="986"/>
      <c r="U713" s="986"/>
      <c r="V713" s="986"/>
      <c r="W713" s="986"/>
      <c r="X713" s="986"/>
      <c r="Y713" s="986"/>
      <c r="Z713" s="986"/>
    </row>
    <row r="714" spans="1:26" ht="13.5" customHeight="1">
      <c r="A714" s="986"/>
      <c r="B714" s="985"/>
      <c r="C714" s="985"/>
      <c r="D714" s="986"/>
      <c r="E714" s="986"/>
      <c r="F714" s="986"/>
      <c r="G714" s="985"/>
      <c r="H714" s="985"/>
      <c r="I714" s="985"/>
      <c r="J714" s="1011"/>
      <c r="K714" s="985"/>
      <c r="L714" s="1012"/>
      <c r="M714" s="986"/>
      <c r="N714" s="986"/>
      <c r="O714" s="986"/>
      <c r="P714" s="986"/>
      <c r="Q714" s="986"/>
      <c r="R714" s="986"/>
      <c r="S714" s="986"/>
      <c r="T714" s="986"/>
      <c r="U714" s="986"/>
      <c r="V714" s="986"/>
      <c r="W714" s="986"/>
      <c r="X714" s="986"/>
      <c r="Y714" s="986"/>
      <c r="Z714" s="986"/>
    </row>
    <row r="715" spans="1:26" ht="13.5" customHeight="1">
      <c r="A715" s="986"/>
      <c r="B715" s="985"/>
      <c r="C715" s="985"/>
      <c r="D715" s="986"/>
      <c r="E715" s="986"/>
      <c r="F715" s="986"/>
      <c r="G715" s="985"/>
      <c r="H715" s="985"/>
      <c r="I715" s="985"/>
      <c r="J715" s="1011"/>
      <c r="K715" s="985"/>
      <c r="L715" s="1012"/>
      <c r="M715" s="986"/>
      <c r="N715" s="986"/>
      <c r="O715" s="986"/>
      <c r="P715" s="986"/>
      <c r="Q715" s="986"/>
      <c r="R715" s="986"/>
      <c r="S715" s="986"/>
      <c r="T715" s="986"/>
      <c r="U715" s="986"/>
      <c r="V715" s="986"/>
      <c r="W715" s="986"/>
      <c r="X715" s="986"/>
      <c r="Y715" s="986"/>
      <c r="Z715" s="986"/>
    </row>
    <row r="716" spans="1:26" ht="13.5" customHeight="1">
      <c r="A716" s="986"/>
      <c r="B716" s="985"/>
      <c r="C716" s="985"/>
      <c r="D716" s="986"/>
      <c r="E716" s="986"/>
      <c r="F716" s="986"/>
      <c r="G716" s="985"/>
      <c r="H716" s="985"/>
      <c r="I716" s="985"/>
      <c r="J716" s="1011"/>
      <c r="K716" s="985"/>
      <c r="L716" s="1012"/>
      <c r="M716" s="986"/>
      <c r="N716" s="986"/>
      <c r="O716" s="986"/>
      <c r="P716" s="986"/>
      <c r="Q716" s="986"/>
      <c r="R716" s="986"/>
      <c r="S716" s="986"/>
      <c r="T716" s="986"/>
      <c r="U716" s="986"/>
      <c r="V716" s="986"/>
      <c r="W716" s="986"/>
      <c r="X716" s="986"/>
      <c r="Y716" s="986"/>
      <c r="Z716" s="986"/>
    </row>
    <row r="717" spans="1:26" ht="13.5" customHeight="1">
      <c r="A717" s="986"/>
      <c r="B717" s="985"/>
      <c r="C717" s="985"/>
      <c r="D717" s="986"/>
      <c r="E717" s="986"/>
      <c r="F717" s="986"/>
      <c r="G717" s="985"/>
      <c r="H717" s="985"/>
      <c r="I717" s="985"/>
      <c r="J717" s="1011"/>
      <c r="K717" s="985"/>
      <c r="L717" s="1012"/>
      <c r="M717" s="986"/>
      <c r="N717" s="986"/>
      <c r="O717" s="986"/>
      <c r="P717" s="986"/>
      <c r="Q717" s="986"/>
      <c r="R717" s="986"/>
      <c r="S717" s="986"/>
      <c r="T717" s="986"/>
      <c r="U717" s="986"/>
      <c r="V717" s="986"/>
      <c r="W717" s="986"/>
      <c r="X717" s="986"/>
      <c r="Y717" s="986"/>
      <c r="Z717" s="986"/>
    </row>
    <row r="718" spans="1:26" ht="13.5" customHeight="1">
      <c r="A718" s="986"/>
      <c r="B718" s="985"/>
      <c r="C718" s="985"/>
      <c r="D718" s="986"/>
      <c r="E718" s="986"/>
      <c r="F718" s="986"/>
      <c r="G718" s="985"/>
      <c r="H718" s="985"/>
      <c r="I718" s="985"/>
      <c r="J718" s="1011"/>
      <c r="K718" s="985"/>
      <c r="L718" s="1012"/>
      <c r="M718" s="986"/>
      <c r="N718" s="986"/>
      <c r="O718" s="986"/>
      <c r="P718" s="986"/>
      <c r="Q718" s="986"/>
      <c r="R718" s="986"/>
      <c r="S718" s="986"/>
      <c r="T718" s="986"/>
      <c r="U718" s="986"/>
      <c r="V718" s="986"/>
      <c r="W718" s="986"/>
      <c r="X718" s="986"/>
      <c r="Y718" s="986"/>
      <c r="Z718" s="986"/>
    </row>
    <row r="719" spans="1:26" ht="13.5" customHeight="1">
      <c r="A719" s="986"/>
      <c r="B719" s="985"/>
      <c r="C719" s="985"/>
      <c r="D719" s="986"/>
      <c r="E719" s="986"/>
      <c r="F719" s="986"/>
      <c r="G719" s="985"/>
      <c r="H719" s="985"/>
      <c r="I719" s="985"/>
      <c r="J719" s="1011"/>
      <c r="K719" s="985"/>
      <c r="L719" s="1012"/>
      <c r="M719" s="986"/>
      <c r="N719" s="986"/>
      <c r="O719" s="986"/>
      <c r="P719" s="986"/>
      <c r="Q719" s="986"/>
      <c r="R719" s="986"/>
      <c r="S719" s="986"/>
      <c r="T719" s="986"/>
      <c r="U719" s="986"/>
      <c r="V719" s="986"/>
      <c r="W719" s="986"/>
      <c r="X719" s="986"/>
      <c r="Y719" s="986"/>
      <c r="Z719" s="986"/>
    </row>
    <row r="720" spans="1:26" ht="13.5" customHeight="1">
      <c r="A720" s="986"/>
      <c r="B720" s="985"/>
      <c r="C720" s="985"/>
      <c r="D720" s="986"/>
      <c r="E720" s="986"/>
      <c r="F720" s="986"/>
      <c r="G720" s="985"/>
      <c r="H720" s="985"/>
      <c r="I720" s="985"/>
      <c r="J720" s="1011"/>
      <c r="K720" s="985"/>
      <c r="L720" s="1012"/>
      <c r="M720" s="986"/>
      <c r="N720" s="986"/>
      <c r="O720" s="986"/>
      <c r="P720" s="986"/>
      <c r="Q720" s="986"/>
      <c r="R720" s="986"/>
      <c r="S720" s="986"/>
      <c r="T720" s="986"/>
      <c r="U720" s="986"/>
      <c r="V720" s="986"/>
      <c r="W720" s="986"/>
      <c r="X720" s="986"/>
      <c r="Y720" s="986"/>
      <c r="Z720" s="986"/>
    </row>
    <row r="721" spans="1:26" ht="13.5" customHeight="1">
      <c r="A721" s="986"/>
      <c r="B721" s="985"/>
      <c r="C721" s="985"/>
      <c r="D721" s="986"/>
      <c r="E721" s="986"/>
      <c r="F721" s="986"/>
      <c r="G721" s="985"/>
      <c r="H721" s="985"/>
      <c r="I721" s="985"/>
      <c r="J721" s="1011"/>
      <c r="K721" s="985"/>
      <c r="L721" s="1012"/>
      <c r="M721" s="986"/>
      <c r="N721" s="986"/>
      <c r="O721" s="986"/>
      <c r="P721" s="986"/>
      <c r="Q721" s="986"/>
      <c r="R721" s="986"/>
      <c r="S721" s="986"/>
      <c r="T721" s="986"/>
      <c r="U721" s="986"/>
      <c r="V721" s="986"/>
      <c r="W721" s="986"/>
      <c r="X721" s="986"/>
      <c r="Y721" s="986"/>
      <c r="Z721" s="986"/>
    </row>
    <row r="722" spans="1:26" ht="13.5" customHeight="1">
      <c r="A722" s="986"/>
      <c r="B722" s="985"/>
      <c r="C722" s="985"/>
      <c r="D722" s="986"/>
      <c r="E722" s="986"/>
      <c r="F722" s="986"/>
      <c r="G722" s="985"/>
      <c r="H722" s="985"/>
      <c r="I722" s="985"/>
      <c r="J722" s="1011"/>
      <c r="K722" s="985"/>
      <c r="L722" s="1012"/>
      <c r="M722" s="986"/>
      <c r="N722" s="986"/>
      <c r="O722" s="986"/>
      <c r="P722" s="986"/>
      <c r="Q722" s="986"/>
      <c r="R722" s="986"/>
      <c r="S722" s="986"/>
      <c r="T722" s="986"/>
      <c r="U722" s="986"/>
      <c r="V722" s="986"/>
      <c r="W722" s="986"/>
      <c r="X722" s="986"/>
      <c r="Y722" s="986"/>
      <c r="Z722" s="986"/>
    </row>
    <row r="723" spans="1:26" ht="13.5" customHeight="1">
      <c r="A723" s="986"/>
      <c r="B723" s="985"/>
      <c r="C723" s="985"/>
      <c r="D723" s="986"/>
      <c r="E723" s="986"/>
      <c r="F723" s="986"/>
      <c r="G723" s="985"/>
      <c r="H723" s="985"/>
      <c r="I723" s="985"/>
      <c r="J723" s="1011"/>
      <c r="K723" s="985"/>
      <c r="L723" s="1012"/>
      <c r="M723" s="986"/>
      <c r="N723" s="986"/>
      <c r="O723" s="986"/>
      <c r="P723" s="986"/>
      <c r="Q723" s="986"/>
      <c r="R723" s="986"/>
      <c r="S723" s="986"/>
      <c r="T723" s="986"/>
      <c r="U723" s="986"/>
      <c r="V723" s="986"/>
      <c r="W723" s="986"/>
      <c r="X723" s="986"/>
      <c r="Y723" s="986"/>
      <c r="Z723" s="986"/>
    </row>
    <row r="724" spans="1:26" ht="13.5" customHeight="1">
      <c r="A724" s="986"/>
      <c r="B724" s="985"/>
      <c r="C724" s="985"/>
      <c r="D724" s="986"/>
      <c r="E724" s="986"/>
      <c r="F724" s="986"/>
      <c r="G724" s="985"/>
      <c r="H724" s="985"/>
      <c r="I724" s="985"/>
      <c r="J724" s="1011"/>
      <c r="K724" s="985"/>
      <c r="L724" s="1012"/>
      <c r="M724" s="986"/>
      <c r="N724" s="986"/>
      <c r="O724" s="986"/>
      <c r="P724" s="986"/>
      <c r="Q724" s="986"/>
      <c r="R724" s="986"/>
      <c r="S724" s="986"/>
      <c r="T724" s="986"/>
      <c r="U724" s="986"/>
      <c r="V724" s="986"/>
      <c r="W724" s="986"/>
      <c r="X724" s="986"/>
      <c r="Y724" s="986"/>
      <c r="Z724" s="986"/>
    </row>
    <row r="725" spans="1:26" ht="13.5" customHeight="1">
      <c r="A725" s="986"/>
      <c r="B725" s="985"/>
      <c r="C725" s="985"/>
      <c r="D725" s="986"/>
      <c r="E725" s="986"/>
      <c r="F725" s="986"/>
      <c r="G725" s="985"/>
      <c r="H725" s="985"/>
      <c r="I725" s="985"/>
      <c r="J725" s="1011"/>
      <c r="K725" s="985"/>
      <c r="L725" s="1012"/>
      <c r="M725" s="986"/>
      <c r="N725" s="986"/>
      <c r="O725" s="986"/>
      <c r="P725" s="986"/>
      <c r="Q725" s="986"/>
      <c r="R725" s="986"/>
      <c r="S725" s="986"/>
      <c r="T725" s="986"/>
      <c r="U725" s="986"/>
      <c r="V725" s="986"/>
      <c r="W725" s="986"/>
      <c r="X725" s="986"/>
      <c r="Y725" s="986"/>
      <c r="Z725" s="986"/>
    </row>
    <row r="726" spans="1:26" ht="13.5" customHeight="1">
      <c r="A726" s="986"/>
      <c r="B726" s="985"/>
      <c r="C726" s="985"/>
      <c r="D726" s="986"/>
      <c r="E726" s="986"/>
      <c r="F726" s="986"/>
      <c r="G726" s="985"/>
      <c r="H726" s="985"/>
      <c r="I726" s="985"/>
      <c r="J726" s="1011"/>
      <c r="K726" s="985"/>
      <c r="L726" s="1012"/>
      <c r="M726" s="986"/>
      <c r="N726" s="986"/>
      <c r="O726" s="986"/>
      <c r="P726" s="986"/>
      <c r="Q726" s="986"/>
      <c r="R726" s="986"/>
      <c r="S726" s="986"/>
      <c r="T726" s="986"/>
      <c r="U726" s="986"/>
      <c r="V726" s="986"/>
      <c r="W726" s="986"/>
      <c r="X726" s="986"/>
      <c r="Y726" s="986"/>
      <c r="Z726" s="986"/>
    </row>
    <row r="727" spans="1:26" ht="13.5" customHeight="1">
      <c r="A727" s="986"/>
      <c r="B727" s="985"/>
      <c r="C727" s="985"/>
      <c r="D727" s="986"/>
      <c r="E727" s="986"/>
      <c r="F727" s="986"/>
      <c r="G727" s="985"/>
      <c r="H727" s="985"/>
      <c r="I727" s="985"/>
      <c r="J727" s="1011"/>
      <c r="K727" s="985"/>
      <c r="L727" s="1012"/>
      <c r="M727" s="986"/>
      <c r="N727" s="986"/>
      <c r="O727" s="986"/>
      <c r="P727" s="986"/>
      <c r="Q727" s="986"/>
      <c r="R727" s="986"/>
      <c r="S727" s="986"/>
      <c r="T727" s="986"/>
      <c r="U727" s="986"/>
      <c r="V727" s="986"/>
      <c r="W727" s="986"/>
      <c r="X727" s="986"/>
      <c r="Y727" s="986"/>
      <c r="Z727" s="986"/>
    </row>
    <row r="728" spans="1:26" ht="13.5" customHeight="1">
      <c r="A728" s="986"/>
      <c r="B728" s="985"/>
      <c r="C728" s="985"/>
      <c r="D728" s="986"/>
      <c r="E728" s="986"/>
      <c r="F728" s="986"/>
      <c r="G728" s="985"/>
      <c r="H728" s="985"/>
      <c r="I728" s="985"/>
      <c r="J728" s="1011"/>
      <c r="K728" s="985"/>
      <c r="L728" s="1012"/>
      <c r="M728" s="986"/>
      <c r="N728" s="986"/>
      <c r="O728" s="986"/>
      <c r="P728" s="986"/>
      <c r="Q728" s="986"/>
      <c r="R728" s="986"/>
      <c r="S728" s="986"/>
      <c r="T728" s="986"/>
      <c r="U728" s="986"/>
      <c r="V728" s="986"/>
      <c r="W728" s="986"/>
      <c r="X728" s="986"/>
      <c r="Y728" s="986"/>
      <c r="Z728" s="986"/>
    </row>
    <row r="729" spans="1:26" ht="13.5" customHeight="1">
      <c r="A729" s="986"/>
      <c r="B729" s="985"/>
      <c r="C729" s="985"/>
      <c r="D729" s="986"/>
      <c r="E729" s="986"/>
      <c r="F729" s="986"/>
      <c r="G729" s="985"/>
      <c r="H729" s="985"/>
      <c r="I729" s="985"/>
      <c r="J729" s="1011"/>
      <c r="K729" s="985"/>
      <c r="L729" s="1012"/>
      <c r="M729" s="986"/>
      <c r="N729" s="986"/>
      <c r="O729" s="986"/>
      <c r="P729" s="986"/>
      <c r="Q729" s="986"/>
      <c r="R729" s="986"/>
      <c r="S729" s="986"/>
      <c r="T729" s="986"/>
      <c r="U729" s="986"/>
      <c r="V729" s="986"/>
      <c r="W729" s="986"/>
      <c r="X729" s="986"/>
      <c r="Y729" s="986"/>
      <c r="Z729" s="986"/>
    </row>
    <row r="730" spans="1:26" ht="13.5" customHeight="1">
      <c r="A730" s="986"/>
      <c r="B730" s="985"/>
      <c r="C730" s="985"/>
      <c r="D730" s="986"/>
      <c r="E730" s="986"/>
      <c r="F730" s="986"/>
      <c r="G730" s="985"/>
      <c r="H730" s="985"/>
      <c r="I730" s="985"/>
      <c r="J730" s="1011"/>
      <c r="K730" s="985"/>
      <c r="L730" s="1012"/>
      <c r="M730" s="986"/>
      <c r="N730" s="986"/>
      <c r="O730" s="986"/>
      <c r="P730" s="986"/>
      <c r="Q730" s="986"/>
      <c r="R730" s="986"/>
      <c r="S730" s="986"/>
      <c r="T730" s="986"/>
      <c r="U730" s="986"/>
      <c r="V730" s="986"/>
      <c r="W730" s="986"/>
      <c r="X730" s="986"/>
      <c r="Y730" s="986"/>
      <c r="Z730" s="986"/>
    </row>
    <row r="731" spans="1:26" ht="13.5" customHeight="1">
      <c r="A731" s="986"/>
      <c r="B731" s="985"/>
      <c r="C731" s="985"/>
      <c r="D731" s="986"/>
      <c r="E731" s="986"/>
      <c r="F731" s="986"/>
      <c r="G731" s="985"/>
      <c r="H731" s="985"/>
      <c r="I731" s="985"/>
      <c r="J731" s="1011"/>
      <c r="K731" s="985"/>
      <c r="L731" s="1012"/>
      <c r="M731" s="986"/>
      <c r="N731" s="986"/>
      <c r="O731" s="986"/>
      <c r="P731" s="986"/>
      <c r="Q731" s="986"/>
      <c r="R731" s="986"/>
      <c r="S731" s="986"/>
      <c r="T731" s="986"/>
      <c r="U731" s="986"/>
      <c r="V731" s="986"/>
      <c r="W731" s="986"/>
      <c r="X731" s="986"/>
      <c r="Y731" s="986"/>
      <c r="Z731" s="986"/>
    </row>
    <row r="732" spans="1:26" ht="13.5" customHeight="1">
      <c r="A732" s="986"/>
      <c r="B732" s="985"/>
      <c r="C732" s="985"/>
      <c r="D732" s="986"/>
      <c r="E732" s="986"/>
      <c r="F732" s="986"/>
      <c r="G732" s="985"/>
      <c r="H732" s="985"/>
      <c r="I732" s="985"/>
      <c r="J732" s="1011"/>
      <c r="K732" s="985"/>
      <c r="L732" s="1012"/>
      <c r="M732" s="986"/>
      <c r="N732" s="986"/>
      <c r="O732" s="986"/>
      <c r="P732" s="986"/>
      <c r="Q732" s="986"/>
      <c r="R732" s="986"/>
      <c r="S732" s="986"/>
      <c r="T732" s="986"/>
      <c r="U732" s="986"/>
      <c r="V732" s="986"/>
      <c r="W732" s="986"/>
      <c r="X732" s="986"/>
      <c r="Y732" s="986"/>
      <c r="Z732" s="986"/>
    </row>
    <row r="733" spans="1:26" ht="13.5" customHeight="1">
      <c r="A733" s="986"/>
      <c r="B733" s="985"/>
      <c r="C733" s="985"/>
      <c r="D733" s="986"/>
      <c r="E733" s="986"/>
      <c r="F733" s="986"/>
      <c r="G733" s="985"/>
      <c r="H733" s="985"/>
      <c r="I733" s="985"/>
      <c r="J733" s="1011"/>
      <c r="K733" s="985"/>
      <c r="L733" s="1012"/>
      <c r="M733" s="986"/>
      <c r="N733" s="986"/>
      <c r="O733" s="986"/>
      <c r="P733" s="986"/>
      <c r="Q733" s="986"/>
      <c r="R733" s="986"/>
      <c r="S733" s="986"/>
      <c r="T733" s="986"/>
      <c r="U733" s="986"/>
      <c r="V733" s="986"/>
      <c r="W733" s="986"/>
      <c r="X733" s="986"/>
      <c r="Y733" s="986"/>
      <c r="Z733" s="986"/>
    </row>
    <row r="734" spans="1:26" ht="13.5" customHeight="1">
      <c r="A734" s="986"/>
      <c r="B734" s="985"/>
      <c r="C734" s="985"/>
      <c r="D734" s="986"/>
      <c r="E734" s="986"/>
      <c r="F734" s="986"/>
      <c r="G734" s="985"/>
      <c r="H734" s="985"/>
      <c r="I734" s="985"/>
      <c r="J734" s="1011"/>
      <c r="K734" s="985"/>
      <c r="L734" s="1012"/>
      <c r="M734" s="986"/>
      <c r="N734" s="986"/>
      <c r="O734" s="986"/>
      <c r="P734" s="986"/>
      <c r="Q734" s="986"/>
      <c r="R734" s="986"/>
      <c r="S734" s="986"/>
      <c r="T734" s="986"/>
      <c r="U734" s="986"/>
      <c r="V734" s="986"/>
      <c r="W734" s="986"/>
      <c r="X734" s="986"/>
      <c r="Y734" s="986"/>
      <c r="Z734" s="986"/>
    </row>
    <row r="735" spans="1:26" ht="13.5" customHeight="1">
      <c r="A735" s="986"/>
      <c r="B735" s="985"/>
      <c r="C735" s="985"/>
      <c r="D735" s="986"/>
      <c r="E735" s="986"/>
      <c r="F735" s="986"/>
      <c r="G735" s="985"/>
      <c r="H735" s="985"/>
      <c r="I735" s="985"/>
      <c r="J735" s="1011"/>
      <c r="K735" s="985"/>
      <c r="L735" s="1012"/>
      <c r="M735" s="986"/>
      <c r="N735" s="986"/>
      <c r="O735" s="986"/>
      <c r="P735" s="986"/>
      <c r="Q735" s="986"/>
      <c r="R735" s="986"/>
      <c r="S735" s="986"/>
      <c r="T735" s="986"/>
      <c r="U735" s="986"/>
      <c r="V735" s="986"/>
      <c r="W735" s="986"/>
      <c r="X735" s="986"/>
      <c r="Y735" s="986"/>
      <c r="Z735" s="986"/>
    </row>
    <row r="736" spans="1:26" ht="13.5" customHeight="1">
      <c r="A736" s="986"/>
      <c r="B736" s="985"/>
      <c r="C736" s="985"/>
      <c r="D736" s="986"/>
      <c r="E736" s="986"/>
      <c r="F736" s="986"/>
      <c r="G736" s="985"/>
      <c r="H736" s="985"/>
      <c r="I736" s="985"/>
      <c r="J736" s="1011"/>
      <c r="K736" s="985"/>
      <c r="L736" s="1012"/>
      <c r="M736" s="986"/>
      <c r="N736" s="986"/>
      <c r="O736" s="986"/>
      <c r="P736" s="986"/>
      <c r="Q736" s="986"/>
      <c r="R736" s="986"/>
      <c r="S736" s="986"/>
      <c r="T736" s="986"/>
      <c r="U736" s="986"/>
      <c r="V736" s="986"/>
      <c r="W736" s="986"/>
      <c r="X736" s="986"/>
      <c r="Y736" s="986"/>
      <c r="Z736" s="986"/>
    </row>
    <row r="737" spans="1:26" ht="13.5" customHeight="1">
      <c r="A737" s="986"/>
      <c r="B737" s="985"/>
      <c r="C737" s="985"/>
      <c r="D737" s="986"/>
      <c r="E737" s="986"/>
      <c r="F737" s="986"/>
      <c r="G737" s="985"/>
      <c r="H737" s="985"/>
      <c r="I737" s="985"/>
      <c r="J737" s="1011"/>
      <c r="K737" s="985"/>
      <c r="L737" s="1012"/>
      <c r="M737" s="986"/>
      <c r="N737" s="986"/>
      <c r="O737" s="986"/>
      <c r="P737" s="986"/>
      <c r="Q737" s="986"/>
      <c r="R737" s="986"/>
      <c r="S737" s="986"/>
      <c r="T737" s="986"/>
      <c r="U737" s="986"/>
      <c r="V737" s="986"/>
      <c r="W737" s="986"/>
      <c r="X737" s="986"/>
      <c r="Y737" s="986"/>
      <c r="Z737" s="986"/>
    </row>
    <row r="738" spans="1:26" ht="13.5" customHeight="1">
      <c r="A738" s="986"/>
      <c r="B738" s="985"/>
      <c r="C738" s="985"/>
      <c r="D738" s="986"/>
      <c r="E738" s="986"/>
      <c r="F738" s="986"/>
      <c r="G738" s="985"/>
      <c r="H738" s="985"/>
      <c r="I738" s="985"/>
      <c r="J738" s="1011"/>
      <c r="K738" s="985"/>
      <c r="L738" s="1012"/>
      <c r="M738" s="986"/>
      <c r="N738" s="986"/>
      <c r="O738" s="986"/>
      <c r="P738" s="986"/>
      <c r="Q738" s="986"/>
      <c r="R738" s="986"/>
      <c r="S738" s="986"/>
      <c r="T738" s="986"/>
      <c r="U738" s="986"/>
      <c r="V738" s="986"/>
      <c r="W738" s="986"/>
      <c r="X738" s="986"/>
      <c r="Y738" s="986"/>
      <c r="Z738" s="986"/>
    </row>
    <row r="739" spans="1:26" ht="13.5" customHeight="1">
      <c r="A739" s="986"/>
      <c r="B739" s="985"/>
      <c r="C739" s="985"/>
      <c r="D739" s="986"/>
      <c r="E739" s="986"/>
      <c r="F739" s="986"/>
      <c r="G739" s="985"/>
      <c r="H739" s="985"/>
      <c r="I739" s="985"/>
      <c r="J739" s="1011"/>
      <c r="K739" s="985"/>
      <c r="L739" s="1012"/>
      <c r="M739" s="986"/>
      <c r="N739" s="986"/>
      <c r="O739" s="986"/>
      <c r="P739" s="986"/>
      <c r="Q739" s="986"/>
      <c r="R739" s="986"/>
      <c r="S739" s="986"/>
      <c r="T739" s="986"/>
      <c r="U739" s="986"/>
      <c r="V739" s="986"/>
      <c r="W739" s="986"/>
      <c r="X739" s="986"/>
      <c r="Y739" s="986"/>
      <c r="Z739" s="986"/>
    </row>
    <row r="740" spans="1:26" ht="13.5" customHeight="1">
      <c r="A740" s="986"/>
      <c r="B740" s="985"/>
      <c r="C740" s="985"/>
      <c r="D740" s="986"/>
      <c r="E740" s="986"/>
      <c r="F740" s="986"/>
      <c r="G740" s="985"/>
      <c r="H740" s="985"/>
      <c r="I740" s="985"/>
      <c r="J740" s="1011"/>
      <c r="K740" s="985"/>
      <c r="L740" s="1012"/>
      <c r="M740" s="986"/>
      <c r="N740" s="986"/>
      <c r="O740" s="986"/>
      <c r="P740" s="986"/>
      <c r="Q740" s="986"/>
      <c r="R740" s="986"/>
      <c r="S740" s="986"/>
      <c r="T740" s="986"/>
      <c r="U740" s="986"/>
      <c r="V740" s="986"/>
      <c r="W740" s="986"/>
      <c r="X740" s="986"/>
      <c r="Y740" s="986"/>
      <c r="Z740" s="986"/>
    </row>
    <row r="741" spans="1:26" ht="13.5" customHeight="1">
      <c r="A741" s="986"/>
      <c r="B741" s="985"/>
      <c r="C741" s="985"/>
      <c r="D741" s="986"/>
      <c r="E741" s="986"/>
      <c r="F741" s="986"/>
      <c r="G741" s="985"/>
      <c r="H741" s="985"/>
      <c r="I741" s="985"/>
      <c r="J741" s="1011"/>
      <c r="K741" s="985"/>
      <c r="L741" s="1012"/>
      <c r="M741" s="986"/>
      <c r="N741" s="986"/>
      <c r="O741" s="986"/>
      <c r="P741" s="986"/>
      <c r="Q741" s="986"/>
      <c r="R741" s="986"/>
      <c r="S741" s="986"/>
      <c r="T741" s="986"/>
      <c r="U741" s="986"/>
      <c r="V741" s="986"/>
      <c r="W741" s="986"/>
      <c r="X741" s="986"/>
      <c r="Y741" s="986"/>
      <c r="Z741" s="986"/>
    </row>
    <row r="742" spans="1:26" ht="13.5" customHeight="1">
      <c r="A742" s="986"/>
      <c r="B742" s="985"/>
      <c r="C742" s="985"/>
      <c r="D742" s="986"/>
      <c r="E742" s="986"/>
      <c r="F742" s="986"/>
      <c r="G742" s="985"/>
      <c r="H742" s="985"/>
      <c r="I742" s="985"/>
      <c r="J742" s="1011"/>
      <c r="K742" s="985"/>
      <c r="L742" s="1012"/>
      <c r="M742" s="986"/>
      <c r="N742" s="986"/>
      <c r="O742" s="986"/>
      <c r="P742" s="986"/>
      <c r="Q742" s="986"/>
      <c r="R742" s="986"/>
      <c r="S742" s="986"/>
      <c r="T742" s="986"/>
      <c r="U742" s="986"/>
      <c r="V742" s="986"/>
      <c r="W742" s="986"/>
      <c r="X742" s="986"/>
      <c r="Y742" s="986"/>
      <c r="Z742" s="986"/>
    </row>
    <row r="743" spans="1:26" ht="13.5" customHeight="1">
      <c r="A743" s="986"/>
      <c r="B743" s="985"/>
      <c r="C743" s="985"/>
      <c r="D743" s="986"/>
      <c r="E743" s="986"/>
      <c r="F743" s="986"/>
      <c r="G743" s="985"/>
      <c r="H743" s="985"/>
      <c r="I743" s="985"/>
      <c r="J743" s="1011"/>
      <c r="K743" s="985"/>
      <c r="L743" s="1012"/>
      <c r="M743" s="986"/>
      <c r="N743" s="986"/>
      <c r="O743" s="986"/>
      <c r="P743" s="986"/>
      <c r="Q743" s="986"/>
      <c r="R743" s="986"/>
      <c r="S743" s="986"/>
      <c r="T743" s="986"/>
      <c r="U743" s="986"/>
      <c r="V743" s="986"/>
      <c r="W743" s="986"/>
      <c r="X743" s="986"/>
      <c r="Y743" s="986"/>
      <c r="Z743" s="986"/>
    </row>
    <row r="744" spans="1:26" ht="13.5" customHeight="1">
      <c r="A744" s="986"/>
      <c r="B744" s="985"/>
      <c r="C744" s="985"/>
      <c r="D744" s="986"/>
      <c r="E744" s="986"/>
      <c r="F744" s="986"/>
      <c r="G744" s="985"/>
      <c r="H744" s="985"/>
      <c r="I744" s="985"/>
      <c r="J744" s="1011"/>
      <c r="K744" s="985"/>
      <c r="L744" s="1012"/>
      <c r="M744" s="986"/>
      <c r="N744" s="986"/>
      <c r="O744" s="986"/>
      <c r="P744" s="986"/>
      <c r="Q744" s="986"/>
      <c r="R744" s="986"/>
      <c r="S744" s="986"/>
      <c r="T744" s="986"/>
      <c r="U744" s="986"/>
      <c r="V744" s="986"/>
      <c r="W744" s="986"/>
      <c r="X744" s="986"/>
      <c r="Y744" s="986"/>
      <c r="Z744" s="986"/>
    </row>
    <row r="745" spans="1:26" ht="13.5" customHeight="1">
      <c r="A745" s="986"/>
      <c r="B745" s="985"/>
      <c r="C745" s="985"/>
      <c r="D745" s="986"/>
      <c r="E745" s="986"/>
      <c r="F745" s="986"/>
      <c r="G745" s="985"/>
      <c r="H745" s="985"/>
      <c r="I745" s="985"/>
      <c r="J745" s="1011"/>
      <c r="K745" s="985"/>
      <c r="L745" s="1012"/>
      <c r="M745" s="986"/>
      <c r="N745" s="986"/>
      <c r="O745" s="986"/>
      <c r="P745" s="986"/>
      <c r="Q745" s="986"/>
      <c r="R745" s="986"/>
      <c r="S745" s="986"/>
      <c r="T745" s="986"/>
      <c r="U745" s="986"/>
      <c r="V745" s="986"/>
      <c r="W745" s="986"/>
      <c r="X745" s="986"/>
      <c r="Y745" s="986"/>
      <c r="Z745" s="986"/>
    </row>
    <row r="746" spans="1:26" ht="13.5" customHeight="1">
      <c r="A746" s="986"/>
      <c r="B746" s="985"/>
      <c r="C746" s="985"/>
      <c r="D746" s="986"/>
      <c r="E746" s="986"/>
      <c r="F746" s="986"/>
      <c r="G746" s="985"/>
      <c r="H746" s="985"/>
      <c r="I746" s="985"/>
      <c r="J746" s="1011"/>
      <c r="K746" s="985"/>
      <c r="L746" s="1012"/>
      <c r="M746" s="986"/>
      <c r="N746" s="986"/>
      <c r="O746" s="986"/>
      <c r="P746" s="986"/>
      <c r="Q746" s="986"/>
      <c r="R746" s="986"/>
      <c r="S746" s="986"/>
      <c r="T746" s="986"/>
      <c r="U746" s="986"/>
      <c r="V746" s="986"/>
      <c r="W746" s="986"/>
      <c r="X746" s="986"/>
      <c r="Y746" s="986"/>
      <c r="Z746" s="986"/>
    </row>
    <row r="747" spans="1:26" ht="13.5" customHeight="1">
      <c r="A747" s="986"/>
      <c r="B747" s="985"/>
      <c r="C747" s="985"/>
      <c r="D747" s="986"/>
      <c r="E747" s="986"/>
      <c r="F747" s="986"/>
      <c r="G747" s="985"/>
      <c r="H747" s="985"/>
      <c r="I747" s="985"/>
      <c r="J747" s="1011"/>
      <c r="K747" s="985"/>
      <c r="L747" s="1012"/>
      <c r="M747" s="986"/>
      <c r="N747" s="986"/>
      <c r="O747" s="986"/>
      <c r="P747" s="986"/>
      <c r="Q747" s="986"/>
      <c r="R747" s="986"/>
      <c r="S747" s="986"/>
      <c r="T747" s="986"/>
      <c r="U747" s="986"/>
      <c r="V747" s="986"/>
      <c r="W747" s="986"/>
      <c r="X747" s="986"/>
      <c r="Y747" s="986"/>
      <c r="Z747" s="986"/>
    </row>
    <row r="748" spans="1:26" ht="13.5" customHeight="1">
      <c r="A748" s="986"/>
      <c r="B748" s="985"/>
      <c r="C748" s="985"/>
      <c r="D748" s="986"/>
      <c r="E748" s="986"/>
      <c r="F748" s="986"/>
      <c r="G748" s="985"/>
      <c r="H748" s="985"/>
      <c r="I748" s="985"/>
      <c r="J748" s="1011"/>
      <c r="K748" s="985"/>
      <c r="L748" s="1012"/>
      <c r="M748" s="986"/>
      <c r="N748" s="986"/>
      <c r="O748" s="986"/>
      <c r="P748" s="986"/>
      <c r="Q748" s="986"/>
      <c r="R748" s="986"/>
      <c r="S748" s="986"/>
      <c r="T748" s="986"/>
      <c r="U748" s="986"/>
      <c r="V748" s="986"/>
      <c r="W748" s="986"/>
      <c r="X748" s="986"/>
      <c r="Y748" s="986"/>
      <c r="Z748" s="986"/>
    </row>
    <row r="749" spans="1:26" ht="13.5" customHeight="1">
      <c r="A749" s="986"/>
      <c r="B749" s="985"/>
      <c r="C749" s="985"/>
      <c r="D749" s="986"/>
      <c r="E749" s="986"/>
      <c r="F749" s="986"/>
      <c r="G749" s="985"/>
      <c r="H749" s="985"/>
      <c r="I749" s="985"/>
      <c r="J749" s="1011"/>
      <c r="K749" s="985"/>
      <c r="L749" s="1012"/>
      <c r="M749" s="986"/>
      <c r="N749" s="986"/>
      <c r="O749" s="986"/>
      <c r="P749" s="986"/>
      <c r="Q749" s="986"/>
      <c r="R749" s="986"/>
      <c r="S749" s="986"/>
      <c r="T749" s="986"/>
      <c r="U749" s="986"/>
      <c r="V749" s="986"/>
      <c r="W749" s="986"/>
      <c r="X749" s="986"/>
      <c r="Y749" s="986"/>
      <c r="Z749" s="986"/>
    </row>
    <row r="750" spans="1:26" ht="13.5" customHeight="1">
      <c r="A750" s="986"/>
      <c r="B750" s="985"/>
      <c r="C750" s="985"/>
      <c r="D750" s="986"/>
      <c r="E750" s="986"/>
      <c r="F750" s="986"/>
      <c r="G750" s="985"/>
      <c r="H750" s="985"/>
      <c r="I750" s="985"/>
      <c r="J750" s="1011"/>
      <c r="K750" s="985"/>
      <c r="L750" s="1012"/>
      <c r="M750" s="986"/>
      <c r="N750" s="986"/>
      <c r="O750" s="986"/>
      <c r="P750" s="986"/>
      <c r="Q750" s="986"/>
      <c r="R750" s="986"/>
      <c r="S750" s="986"/>
      <c r="T750" s="986"/>
      <c r="U750" s="986"/>
      <c r="V750" s="986"/>
      <c r="W750" s="986"/>
      <c r="X750" s="986"/>
      <c r="Y750" s="986"/>
      <c r="Z750" s="986"/>
    </row>
    <row r="751" spans="1:26" ht="13.5" customHeight="1">
      <c r="A751" s="986"/>
      <c r="B751" s="985"/>
      <c r="C751" s="985"/>
      <c r="D751" s="986"/>
      <c r="E751" s="986"/>
      <c r="F751" s="986"/>
      <c r="G751" s="985"/>
      <c r="H751" s="985"/>
      <c r="I751" s="985"/>
      <c r="J751" s="1011"/>
      <c r="K751" s="985"/>
      <c r="L751" s="1012"/>
      <c r="M751" s="986"/>
      <c r="N751" s="986"/>
      <c r="O751" s="986"/>
      <c r="P751" s="986"/>
      <c r="Q751" s="986"/>
      <c r="R751" s="986"/>
      <c r="S751" s="986"/>
      <c r="T751" s="986"/>
      <c r="U751" s="986"/>
      <c r="V751" s="986"/>
      <c r="W751" s="986"/>
      <c r="X751" s="986"/>
      <c r="Y751" s="986"/>
      <c r="Z751" s="986"/>
    </row>
    <row r="752" spans="1:26" ht="13.5" customHeight="1">
      <c r="A752" s="986"/>
      <c r="B752" s="985"/>
      <c r="C752" s="985"/>
      <c r="D752" s="986"/>
      <c r="E752" s="986"/>
      <c r="F752" s="986"/>
      <c r="G752" s="985"/>
      <c r="H752" s="985"/>
      <c r="I752" s="985"/>
      <c r="J752" s="1011"/>
      <c r="K752" s="985"/>
      <c r="L752" s="1012"/>
      <c r="M752" s="986"/>
      <c r="N752" s="986"/>
      <c r="O752" s="986"/>
      <c r="P752" s="986"/>
      <c r="Q752" s="986"/>
      <c r="R752" s="986"/>
      <c r="S752" s="986"/>
      <c r="T752" s="986"/>
      <c r="U752" s="986"/>
      <c r="V752" s="986"/>
      <c r="W752" s="986"/>
      <c r="X752" s="986"/>
      <c r="Y752" s="986"/>
      <c r="Z752" s="986"/>
    </row>
    <row r="753" spans="1:26" ht="13.5" customHeight="1">
      <c r="A753" s="986"/>
      <c r="B753" s="985"/>
      <c r="C753" s="985"/>
      <c r="D753" s="986"/>
      <c r="E753" s="986"/>
      <c r="F753" s="986"/>
      <c r="G753" s="985"/>
      <c r="H753" s="985"/>
      <c r="I753" s="985"/>
      <c r="J753" s="1011"/>
      <c r="K753" s="985"/>
      <c r="L753" s="1012"/>
      <c r="M753" s="986"/>
      <c r="N753" s="986"/>
      <c r="O753" s="986"/>
      <c r="P753" s="986"/>
      <c r="Q753" s="986"/>
      <c r="R753" s="986"/>
      <c r="S753" s="986"/>
      <c r="T753" s="986"/>
      <c r="U753" s="986"/>
      <c r="V753" s="986"/>
      <c r="W753" s="986"/>
      <c r="X753" s="986"/>
      <c r="Y753" s="986"/>
      <c r="Z753" s="986"/>
    </row>
    <row r="754" spans="1:26" ht="13.5" customHeight="1">
      <c r="A754" s="986"/>
      <c r="B754" s="985"/>
      <c r="C754" s="985"/>
      <c r="D754" s="986"/>
      <c r="E754" s="986"/>
      <c r="F754" s="986"/>
      <c r="G754" s="985"/>
      <c r="H754" s="985"/>
      <c r="I754" s="985"/>
      <c r="J754" s="1011"/>
      <c r="K754" s="985"/>
      <c r="L754" s="1012"/>
      <c r="M754" s="986"/>
      <c r="N754" s="986"/>
      <c r="O754" s="986"/>
      <c r="P754" s="986"/>
      <c r="Q754" s="986"/>
      <c r="R754" s="986"/>
      <c r="S754" s="986"/>
      <c r="T754" s="986"/>
      <c r="U754" s="986"/>
      <c r="V754" s="986"/>
      <c r="W754" s="986"/>
      <c r="X754" s="986"/>
      <c r="Y754" s="986"/>
      <c r="Z754" s="986"/>
    </row>
    <row r="755" spans="1:26" ht="13.5" customHeight="1">
      <c r="A755" s="986"/>
      <c r="B755" s="985"/>
      <c r="C755" s="985"/>
      <c r="D755" s="986"/>
      <c r="E755" s="986"/>
      <c r="F755" s="986"/>
      <c r="G755" s="985"/>
      <c r="H755" s="985"/>
      <c r="I755" s="985"/>
      <c r="J755" s="1011"/>
      <c r="K755" s="985"/>
      <c r="L755" s="1012"/>
      <c r="M755" s="986"/>
      <c r="N755" s="986"/>
      <c r="O755" s="986"/>
      <c r="P755" s="986"/>
      <c r="Q755" s="986"/>
      <c r="R755" s="986"/>
      <c r="S755" s="986"/>
      <c r="T755" s="986"/>
      <c r="U755" s="986"/>
      <c r="V755" s="986"/>
      <c r="W755" s="986"/>
      <c r="X755" s="986"/>
      <c r="Y755" s="986"/>
      <c r="Z755" s="986"/>
    </row>
    <row r="756" spans="1:26" ht="13.5" customHeight="1">
      <c r="A756" s="986"/>
      <c r="B756" s="985"/>
      <c r="C756" s="985"/>
      <c r="D756" s="986"/>
      <c r="E756" s="986"/>
      <c r="F756" s="986"/>
      <c r="G756" s="985"/>
      <c r="H756" s="985"/>
      <c r="I756" s="985"/>
      <c r="J756" s="1011"/>
      <c r="K756" s="985"/>
      <c r="L756" s="1012"/>
      <c r="M756" s="986"/>
      <c r="N756" s="986"/>
      <c r="O756" s="986"/>
      <c r="P756" s="986"/>
      <c r="Q756" s="986"/>
      <c r="R756" s="986"/>
      <c r="S756" s="986"/>
      <c r="T756" s="986"/>
      <c r="U756" s="986"/>
      <c r="V756" s="986"/>
      <c r="W756" s="986"/>
      <c r="X756" s="986"/>
      <c r="Y756" s="986"/>
      <c r="Z756" s="986"/>
    </row>
    <row r="757" spans="1:26" ht="13.5" customHeight="1">
      <c r="A757" s="986"/>
      <c r="B757" s="985"/>
      <c r="C757" s="985"/>
      <c r="D757" s="986"/>
      <c r="E757" s="986"/>
      <c r="F757" s="986"/>
      <c r="G757" s="985"/>
      <c r="H757" s="985"/>
      <c r="I757" s="985"/>
      <c r="J757" s="1011"/>
      <c r="K757" s="985"/>
      <c r="L757" s="1012"/>
      <c r="M757" s="986"/>
      <c r="N757" s="986"/>
      <c r="O757" s="986"/>
      <c r="P757" s="986"/>
      <c r="Q757" s="986"/>
      <c r="R757" s="986"/>
      <c r="S757" s="986"/>
      <c r="T757" s="986"/>
      <c r="U757" s="986"/>
      <c r="V757" s="986"/>
      <c r="W757" s="986"/>
      <c r="X757" s="986"/>
      <c r="Y757" s="986"/>
      <c r="Z757" s="986"/>
    </row>
    <row r="758" spans="1:26" ht="13.5" customHeight="1">
      <c r="A758" s="986"/>
      <c r="B758" s="985"/>
      <c r="C758" s="985"/>
      <c r="D758" s="986"/>
      <c r="E758" s="986"/>
      <c r="F758" s="986"/>
      <c r="G758" s="985"/>
      <c r="H758" s="985"/>
      <c r="I758" s="985"/>
      <c r="J758" s="1011"/>
      <c r="K758" s="985"/>
      <c r="L758" s="1012"/>
      <c r="M758" s="986"/>
      <c r="N758" s="986"/>
      <c r="O758" s="986"/>
      <c r="P758" s="986"/>
      <c r="Q758" s="986"/>
      <c r="R758" s="986"/>
      <c r="S758" s="986"/>
      <c r="T758" s="986"/>
      <c r="U758" s="986"/>
      <c r="V758" s="986"/>
      <c r="W758" s="986"/>
      <c r="X758" s="986"/>
      <c r="Y758" s="986"/>
      <c r="Z758" s="986"/>
    </row>
    <row r="759" spans="1:26" ht="13.5" customHeight="1">
      <c r="A759" s="986"/>
      <c r="B759" s="985"/>
      <c r="C759" s="985"/>
      <c r="D759" s="986"/>
      <c r="E759" s="986"/>
      <c r="F759" s="986"/>
      <c r="G759" s="985"/>
      <c r="H759" s="985"/>
      <c r="I759" s="985"/>
      <c r="J759" s="1011"/>
      <c r="K759" s="985"/>
      <c r="L759" s="1012"/>
      <c r="M759" s="986"/>
      <c r="N759" s="986"/>
      <c r="O759" s="986"/>
      <c r="P759" s="986"/>
      <c r="Q759" s="986"/>
      <c r="R759" s="986"/>
      <c r="S759" s="986"/>
      <c r="T759" s="986"/>
      <c r="U759" s="986"/>
      <c r="V759" s="986"/>
      <c r="W759" s="986"/>
      <c r="X759" s="986"/>
      <c r="Y759" s="986"/>
      <c r="Z759" s="986"/>
    </row>
    <row r="760" spans="1:26" ht="13.5" customHeight="1">
      <c r="A760" s="986"/>
      <c r="B760" s="985"/>
      <c r="C760" s="985"/>
      <c r="D760" s="986"/>
      <c r="E760" s="986"/>
      <c r="F760" s="986"/>
      <c r="G760" s="985"/>
      <c r="H760" s="985"/>
      <c r="I760" s="985"/>
      <c r="J760" s="1011"/>
      <c r="K760" s="985"/>
      <c r="L760" s="1012"/>
      <c r="M760" s="986"/>
      <c r="N760" s="986"/>
      <c r="O760" s="986"/>
      <c r="P760" s="986"/>
      <c r="Q760" s="986"/>
      <c r="R760" s="986"/>
      <c r="S760" s="986"/>
      <c r="T760" s="986"/>
      <c r="U760" s="986"/>
      <c r="V760" s="986"/>
      <c r="W760" s="986"/>
      <c r="X760" s="986"/>
      <c r="Y760" s="986"/>
      <c r="Z760" s="986"/>
    </row>
    <row r="761" spans="1:26" ht="13.5" customHeight="1">
      <c r="A761" s="986"/>
      <c r="B761" s="985"/>
      <c r="C761" s="985"/>
      <c r="D761" s="986"/>
      <c r="E761" s="986"/>
      <c r="F761" s="986"/>
      <c r="G761" s="985"/>
      <c r="H761" s="985"/>
      <c r="I761" s="985"/>
      <c r="J761" s="1011"/>
      <c r="K761" s="985"/>
      <c r="L761" s="1012"/>
      <c r="M761" s="986"/>
      <c r="N761" s="986"/>
      <c r="O761" s="986"/>
      <c r="P761" s="986"/>
      <c r="Q761" s="986"/>
      <c r="R761" s="986"/>
      <c r="S761" s="986"/>
      <c r="T761" s="986"/>
      <c r="U761" s="986"/>
      <c r="V761" s="986"/>
      <c r="W761" s="986"/>
      <c r="X761" s="986"/>
      <c r="Y761" s="986"/>
      <c r="Z761" s="986"/>
    </row>
    <row r="762" spans="1:26" ht="13.5" customHeight="1">
      <c r="A762" s="986"/>
      <c r="B762" s="985"/>
      <c r="C762" s="985"/>
      <c r="D762" s="986"/>
      <c r="E762" s="986"/>
      <c r="F762" s="986"/>
      <c r="G762" s="985"/>
      <c r="H762" s="985"/>
      <c r="I762" s="985"/>
      <c r="J762" s="1011"/>
      <c r="K762" s="985"/>
      <c r="L762" s="1012"/>
      <c r="M762" s="986"/>
      <c r="N762" s="986"/>
      <c r="O762" s="986"/>
      <c r="P762" s="986"/>
      <c r="Q762" s="986"/>
      <c r="R762" s="986"/>
      <c r="S762" s="986"/>
      <c r="T762" s="986"/>
      <c r="U762" s="986"/>
      <c r="V762" s="986"/>
      <c r="W762" s="986"/>
      <c r="X762" s="986"/>
      <c r="Y762" s="986"/>
      <c r="Z762" s="986"/>
    </row>
    <row r="763" spans="1:26" ht="13.5" customHeight="1">
      <c r="A763" s="986"/>
      <c r="B763" s="985"/>
      <c r="C763" s="985"/>
      <c r="D763" s="986"/>
      <c r="E763" s="986"/>
      <c r="F763" s="986"/>
      <c r="G763" s="985"/>
      <c r="H763" s="985"/>
      <c r="I763" s="985"/>
      <c r="J763" s="1011"/>
      <c r="K763" s="985"/>
      <c r="L763" s="1012"/>
      <c r="M763" s="986"/>
      <c r="N763" s="986"/>
      <c r="O763" s="986"/>
      <c r="P763" s="986"/>
      <c r="Q763" s="986"/>
      <c r="R763" s="986"/>
      <c r="S763" s="986"/>
      <c r="T763" s="986"/>
      <c r="U763" s="986"/>
      <c r="V763" s="986"/>
      <c r="W763" s="986"/>
      <c r="X763" s="986"/>
      <c r="Y763" s="986"/>
      <c r="Z763" s="986"/>
    </row>
    <row r="764" spans="1:26" ht="13.5" customHeight="1">
      <c r="A764" s="986"/>
      <c r="B764" s="985"/>
      <c r="C764" s="985"/>
      <c r="D764" s="986"/>
      <c r="E764" s="986"/>
      <c r="F764" s="986"/>
      <c r="G764" s="985"/>
      <c r="H764" s="985"/>
      <c r="I764" s="985"/>
      <c r="J764" s="1011"/>
      <c r="K764" s="985"/>
      <c r="L764" s="1012"/>
      <c r="M764" s="986"/>
      <c r="N764" s="986"/>
      <c r="O764" s="986"/>
      <c r="P764" s="986"/>
      <c r="Q764" s="986"/>
      <c r="R764" s="986"/>
      <c r="S764" s="986"/>
      <c r="T764" s="986"/>
      <c r="U764" s="986"/>
      <c r="V764" s="986"/>
      <c r="W764" s="986"/>
      <c r="X764" s="986"/>
      <c r="Y764" s="986"/>
      <c r="Z764" s="986"/>
    </row>
    <row r="765" spans="1:26" ht="13.5" customHeight="1">
      <c r="A765" s="986"/>
      <c r="B765" s="985"/>
      <c r="C765" s="985"/>
      <c r="D765" s="986"/>
      <c r="E765" s="986"/>
      <c r="F765" s="986"/>
      <c r="G765" s="985"/>
      <c r="H765" s="985"/>
      <c r="I765" s="985"/>
      <c r="J765" s="1011"/>
      <c r="K765" s="985"/>
      <c r="L765" s="1012"/>
      <c r="M765" s="986"/>
      <c r="N765" s="986"/>
      <c r="O765" s="986"/>
      <c r="P765" s="986"/>
      <c r="Q765" s="986"/>
      <c r="R765" s="986"/>
      <c r="S765" s="986"/>
      <c r="T765" s="986"/>
      <c r="U765" s="986"/>
      <c r="V765" s="986"/>
      <c r="W765" s="986"/>
      <c r="X765" s="986"/>
      <c r="Y765" s="986"/>
      <c r="Z765" s="986"/>
    </row>
    <row r="766" spans="1:26" ht="13.5" customHeight="1">
      <c r="A766" s="986"/>
      <c r="B766" s="985"/>
      <c r="C766" s="985"/>
      <c r="D766" s="986"/>
      <c r="E766" s="986"/>
      <c r="F766" s="986"/>
      <c r="G766" s="985"/>
      <c r="H766" s="985"/>
      <c r="I766" s="985"/>
      <c r="J766" s="1011"/>
      <c r="K766" s="985"/>
      <c r="L766" s="1012"/>
      <c r="M766" s="986"/>
      <c r="N766" s="986"/>
      <c r="O766" s="986"/>
      <c r="P766" s="986"/>
      <c r="Q766" s="986"/>
      <c r="R766" s="986"/>
      <c r="S766" s="986"/>
      <c r="T766" s="986"/>
      <c r="U766" s="986"/>
      <c r="V766" s="986"/>
      <c r="W766" s="986"/>
      <c r="X766" s="986"/>
      <c r="Y766" s="986"/>
      <c r="Z766" s="986"/>
    </row>
    <row r="767" spans="1:26" ht="13.5" customHeight="1">
      <c r="A767" s="986"/>
      <c r="B767" s="985"/>
      <c r="C767" s="985"/>
      <c r="D767" s="986"/>
      <c r="E767" s="986"/>
      <c r="F767" s="986"/>
      <c r="G767" s="985"/>
      <c r="H767" s="985"/>
      <c r="I767" s="985"/>
      <c r="J767" s="1011"/>
      <c r="K767" s="985"/>
      <c r="L767" s="1012"/>
      <c r="M767" s="986"/>
      <c r="N767" s="986"/>
      <c r="O767" s="986"/>
      <c r="P767" s="986"/>
      <c r="Q767" s="986"/>
      <c r="R767" s="986"/>
      <c r="S767" s="986"/>
      <c r="T767" s="986"/>
      <c r="U767" s="986"/>
      <c r="V767" s="986"/>
      <c r="W767" s="986"/>
      <c r="X767" s="986"/>
      <c r="Y767" s="986"/>
      <c r="Z767" s="986"/>
    </row>
    <row r="768" spans="1:26" ht="13.5" customHeight="1">
      <c r="A768" s="986"/>
      <c r="B768" s="985"/>
      <c r="C768" s="985"/>
      <c r="D768" s="986"/>
      <c r="E768" s="986"/>
      <c r="F768" s="986"/>
      <c r="G768" s="985"/>
      <c r="H768" s="985"/>
      <c r="I768" s="985"/>
      <c r="J768" s="1011"/>
      <c r="K768" s="985"/>
      <c r="L768" s="1012"/>
      <c r="M768" s="986"/>
      <c r="N768" s="986"/>
      <c r="O768" s="986"/>
      <c r="P768" s="986"/>
      <c r="Q768" s="986"/>
      <c r="R768" s="986"/>
      <c r="S768" s="986"/>
      <c r="T768" s="986"/>
      <c r="U768" s="986"/>
      <c r="V768" s="986"/>
      <c r="W768" s="986"/>
      <c r="X768" s="986"/>
      <c r="Y768" s="986"/>
      <c r="Z768" s="986"/>
    </row>
    <row r="769" spans="1:26" ht="13.5" customHeight="1">
      <c r="A769" s="986"/>
      <c r="B769" s="985"/>
      <c r="C769" s="985"/>
      <c r="D769" s="986"/>
      <c r="E769" s="986"/>
      <c r="F769" s="986"/>
      <c r="G769" s="985"/>
      <c r="H769" s="985"/>
      <c r="I769" s="985"/>
      <c r="J769" s="1011"/>
      <c r="K769" s="985"/>
      <c r="L769" s="1012"/>
      <c r="M769" s="986"/>
      <c r="N769" s="986"/>
      <c r="O769" s="986"/>
      <c r="P769" s="986"/>
      <c r="Q769" s="986"/>
      <c r="R769" s="986"/>
      <c r="S769" s="986"/>
      <c r="T769" s="986"/>
      <c r="U769" s="986"/>
      <c r="V769" s="986"/>
      <c r="W769" s="986"/>
      <c r="X769" s="986"/>
      <c r="Y769" s="986"/>
      <c r="Z769" s="986"/>
    </row>
    <row r="770" spans="1:26" ht="13.5" customHeight="1">
      <c r="A770" s="986"/>
      <c r="B770" s="985"/>
      <c r="C770" s="985"/>
      <c r="D770" s="986"/>
      <c r="E770" s="986"/>
      <c r="F770" s="986"/>
      <c r="G770" s="985"/>
      <c r="H770" s="985"/>
      <c r="I770" s="985"/>
      <c r="J770" s="1011"/>
      <c r="K770" s="985"/>
      <c r="L770" s="1012"/>
      <c r="M770" s="986"/>
      <c r="N770" s="986"/>
      <c r="O770" s="986"/>
      <c r="P770" s="986"/>
      <c r="Q770" s="986"/>
      <c r="R770" s="986"/>
      <c r="S770" s="986"/>
      <c r="T770" s="986"/>
      <c r="U770" s="986"/>
      <c r="V770" s="986"/>
      <c r="W770" s="986"/>
      <c r="X770" s="986"/>
      <c r="Y770" s="986"/>
      <c r="Z770" s="986"/>
    </row>
    <row r="771" spans="1:26" ht="13.5" customHeight="1">
      <c r="A771" s="986"/>
      <c r="B771" s="985"/>
      <c r="C771" s="985"/>
      <c r="D771" s="986"/>
      <c r="E771" s="986"/>
      <c r="F771" s="986"/>
      <c r="G771" s="985"/>
      <c r="H771" s="985"/>
      <c r="I771" s="985"/>
      <c r="J771" s="1011"/>
      <c r="K771" s="985"/>
      <c r="L771" s="1012"/>
      <c r="M771" s="986"/>
      <c r="N771" s="986"/>
      <c r="O771" s="986"/>
      <c r="P771" s="986"/>
      <c r="Q771" s="986"/>
      <c r="R771" s="986"/>
      <c r="S771" s="986"/>
      <c r="T771" s="986"/>
      <c r="U771" s="986"/>
      <c r="V771" s="986"/>
      <c r="W771" s="986"/>
      <c r="X771" s="986"/>
      <c r="Y771" s="986"/>
      <c r="Z771" s="986"/>
    </row>
    <row r="772" spans="1:26" ht="13.5" customHeight="1">
      <c r="A772" s="986"/>
      <c r="B772" s="985"/>
      <c r="C772" s="985"/>
      <c r="D772" s="986"/>
      <c r="E772" s="986"/>
      <c r="F772" s="986"/>
      <c r="G772" s="985"/>
      <c r="H772" s="985"/>
      <c r="I772" s="985"/>
      <c r="J772" s="1011"/>
      <c r="K772" s="985"/>
      <c r="L772" s="1012"/>
      <c r="M772" s="986"/>
      <c r="N772" s="986"/>
      <c r="O772" s="986"/>
      <c r="P772" s="986"/>
      <c r="Q772" s="986"/>
      <c r="R772" s="986"/>
      <c r="S772" s="986"/>
      <c r="T772" s="986"/>
      <c r="U772" s="986"/>
      <c r="V772" s="986"/>
      <c r="W772" s="986"/>
      <c r="X772" s="986"/>
      <c r="Y772" s="986"/>
      <c r="Z772" s="986"/>
    </row>
    <row r="773" spans="1:26" ht="13.5" customHeight="1">
      <c r="A773" s="986"/>
      <c r="B773" s="985"/>
      <c r="C773" s="985"/>
      <c r="D773" s="986"/>
      <c r="E773" s="986"/>
      <c r="F773" s="986"/>
      <c r="G773" s="985"/>
      <c r="H773" s="985"/>
      <c r="I773" s="985"/>
      <c r="J773" s="1011"/>
      <c r="K773" s="985"/>
      <c r="L773" s="1012"/>
      <c r="M773" s="986"/>
      <c r="N773" s="986"/>
      <c r="O773" s="986"/>
      <c r="P773" s="986"/>
      <c r="Q773" s="986"/>
      <c r="R773" s="986"/>
      <c r="S773" s="986"/>
      <c r="T773" s="986"/>
      <c r="U773" s="986"/>
      <c r="V773" s="986"/>
      <c r="W773" s="986"/>
      <c r="X773" s="986"/>
      <c r="Y773" s="986"/>
      <c r="Z773" s="986"/>
    </row>
    <row r="774" spans="1:26" ht="13.5" customHeight="1">
      <c r="A774" s="986"/>
      <c r="B774" s="985"/>
      <c r="C774" s="985"/>
      <c r="D774" s="986"/>
      <c r="E774" s="986"/>
      <c r="F774" s="986"/>
      <c r="G774" s="985"/>
      <c r="H774" s="985"/>
      <c r="I774" s="985"/>
      <c r="J774" s="1011"/>
      <c r="K774" s="985"/>
      <c r="L774" s="1012"/>
      <c r="M774" s="986"/>
      <c r="N774" s="986"/>
      <c r="O774" s="986"/>
      <c r="P774" s="986"/>
      <c r="Q774" s="986"/>
      <c r="R774" s="986"/>
      <c r="S774" s="986"/>
      <c r="T774" s="986"/>
      <c r="U774" s="986"/>
      <c r="V774" s="986"/>
      <c r="W774" s="986"/>
      <c r="X774" s="986"/>
      <c r="Y774" s="986"/>
      <c r="Z774" s="986"/>
    </row>
    <row r="775" spans="1:26" ht="13.5" customHeight="1">
      <c r="A775" s="986"/>
      <c r="B775" s="985"/>
      <c r="C775" s="985"/>
      <c r="D775" s="986"/>
      <c r="E775" s="986"/>
      <c r="F775" s="986"/>
      <c r="G775" s="985"/>
      <c r="H775" s="985"/>
      <c r="I775" s="985"/>
      <c r="J775" s="1011"/>
      <c r="K775" s="985"/>
      <c r="L775" s="1012"/>
      <c r="M775" s="986"/>
      <c r="N775" s="986"/>
      <c r="O775" s="986"/>
      <c r="P775" s="986"/>
      <c r="Q775" s="986"/>
      <c r="R775" s="986"/>
      <c r="S775" s="986"/>
      <c r="T775" s="986"/>
      <c r="U775" s="986"/>
      <c r="V775" s="986"/>
      <c r="W775" s="986"/>
      <c r="X775" s="986"/>
      <c r="Y775" s="986"/>
      <c r="Z775" s="986"/>
    </row>
    <row r="776" spans="1:26" ht="13.5" customHeight="1">
      <c r="A776" s="986"/>
      <c r="B776" s="985"/>
      <c r="C776" s="985"/>
      <c r="D776" s="986"/>
      <c r="E776" s="986"/>
      <c r="F776" s="986"/>
      <c r="G776" s="985"/>
      <c r="H776" s="985"/>
      <c r="I776" s="985"/>
      <c r="J776" s="1011"/>
      <c r="K776" s="985"/>
      <c r="L776" s="1012"/>
      <c r="M776" s="986"/>
      <c r="N776" s="986"/>
      <c r="O776" s="986"/>
      <c r="P776" s="986"/>
      <c r="Q776" s="986"/>
      <c r="R776" s="986"/>
      <c r="S776" s="986"/>
      <c r="T776" s="986"/>
      <c r="U776" s="986"/>
      <c r="V776" s="986"/>
      <c r="W776" s="986"/>
      <c r="X776" s="986"/>
      <c r="Y776" s="986"/>
      <c r="Z776" s="986"/>
    </row>
    <row r="777" spans="1:26" ht="13.5" customHeight="1">
      <c r="A777" s="986"/>
      <c r="B777" s="985"/>
      <c r="C777" s="985"/>
      <c r="D777" s="986"/>
      <c r="E777" s="986"/>
      <c r="F777" s="986"/>
      <c r="G777" s="985"/>
      <c r="H777" s="985"/>
      <c r="I777" s="985"/>
      <c r="J777" s="1011"/>
      <c r="K777" s="985"/>
      <c r="L777" s="1012"/>
      <c r="M777" s="986"/>
      <c r="N777" s="986"/>
      <c r="O777" s="986"/>
      <c r="P777" s="986"/>
      <c r="Q777" s="986"/>
      <c r="R777" s="986"/>
      <c r="S777" s="986"/>
      <c r="T777" s="986"/>
      <c r="U777" s="986"/>
      <c r="V777" s="986"/>
      <c r="W777" s="986"/>
      <c r="X777" s="986"/>
      <c r="Y777" s="986"/>
      <c r="Z777" s="986"/>
    </row>
    <row r="778" spans="1:26" ht="13.5" customHeight="1">
      <c r="A778" s="986"/>
      <c r="B778" s="985"/>
      <c r="C778" s="985"/>
      <c r="D778" s="986"/>
      <c r="E778" s="986"/>
      <c r="F778" s="986"/>
      <c r="G778" s="985"/>
      <c r="H778" s="985"/>
      <c r="I778" s="985"/>
      <c r="J778" s="1011"/>
      <c r="K778" s="985"/>
      <c r="L778" s="1012"/>
      <c r="M778" s="986"/>
      <c r="N778" s="986"/>
      <c r="O778" s="986"/>
      <c r="P778" s="986"/>
      <c r="Q778" s="986"/>
      <c r="R778" s="986"/>
      <c r="S778" s="986"/>
      <c r="T778" s="986"/>
      <c r="U778" s="986"/>
      <c r="V778" s="986"/>
      <c r="W778" s="986"/>
      <c r="X778" s="986"/>
      <c r="Y778" s="986"/>
      <c r="Z778" s="986"/>
    </row>
    <row r="779" spans="1:26" ht="13.5" customHeight="1">
      <c r="A779" s="986"/>
      <c r="B779" s="985"/>
      <c r="C779" s="985"/>
      <c r="D779" s="986"/>
      <c r="E779" s="986"/>
      <c r="F779" s="986"/>
      <c r="G779" s="985"/>
      <c r="H779" s="985"/>
      <c r="I779" s="985"/>
      <c r="J779" s="1011"/>
      <c r="K779" s="985"/>
      <c r="L779" s="1012"/>
      <c r="M779" s="986"/>
      <c r="N779" s="986"/>
      <c r="O779" s="986"/>
      <c r="P779" s="986"/>
      <c r="Q779" s="986"/>
      <c r="R779" s="986"/>
      <c r="S779" s="986"/>
      <c r="T779" s="986"/>
      <c r="U779" s="986"/>
      <c r="V779" s="986"/>
      <c r="W779" s="986"/>
      <c r="X779" s="986"/>
      <c r="Y779" s="986"/>
      <c r="Z779" s="986"/>
    </row>
    <row r="780" spans="1:26" ht="13.5" customHeight="1">
      <c r="A780" s="986"/>
      <c r="B780" s="985"/>
      <c r="C780" s="985"/>
      <c r="D780" s="986"/>
      <c r="E780" s="986"/>
      <c r="F780" s="986"/>
      <c r="G780" s="985"/>
      <c r="H780" s="985"/>
      <c r="I780" s="985"/>
      <c r="J780" s="1011"/>
      <c r="K780" s="985"/>
      <c r="L780" s="1012"/>
      <c r="M780" s="986"/>
      <c r="N780" s="986"/>
      <c r="O780" s="986"/>
      <c r="P780" s="986"/>
      <c r="Q780" s="986"/>
      <c r="R780" s="986"/>
      <c r="S780" s="986"/>
      <c r="T780" s="986"/>
      <c r="U780" s="986"/>
      <c r="V780" s="986"/>
      <c r="W780" s="986"/>
      <c r="X780" s="986"/>
      <c r="Y780" s="986"/>
      <c r="Z780" s="986"/>
    </row>
    <row r="781" spans="1:26" ht="13.5" customHeight="1">
      <c r="A781" s="986"/>
      <c r="B781" s="985"/>
      <c r="C781" s="985"/>
      <c r="D781" s="986"/>
      <c r="E781" s="986"/>
      <c r="F781" s="986"/>
      <c r="G781" s="985"/>
      <c r="H781" s="985"/>
      <c r="I781" s="985"/>
      <c r="J781" s="1011"/>
      <c r="K781" s="985"/>
      <c r="L781" s="1012"/>
      <c r="M781" s="986"/>
      <c r="N781" s="986"/>
      <c r="O781" s="986"/>
      <c r="P781" s="986"/>
      <c r="Q781" s="986"/>
      <c r="R781" s="986"/>
      <c r="S781" s="986"/>
      <c r="T781" s="986"/>
      <c r="U781" s="986"/>
      <c r="V781" s="986"/>
      <c r="W781" s="986"/>
      <c r="X781" s="986"/>
      <c r="Y781" s="986"/>
      <c r="Z781" s="986"/>
    </row>
    <row r="782" spans="1:26" ht="13.5" customHeight="1">
      <c r="A782" s="986"/>
      <c r="B782" s="985"/>
      <c r="C782" s="985"/>
      <c r="D782" s="986"/>
      <c r="E782" s="986"/>
      <c r="F782" s="986"/>
      <c r="G782" s="985"/>
      <c r="H782" s="985"/>
      <c r="I782" s="985"/>
      <c r="J782" s="1011"/>
      <c r="K782" s="985"/>
      <c r="L782" s="1012"/>
      <c r="M782" s="986"/>
      <c r="N782" s="986"/>
      <c r="O782" s="986"/>
      <c r="P782" s="986"/>
      <c r="Q782" s="986"/>
      <c r="R782" s="986"/>
      <c r="S782" s="986"/>
      <c r="T782" s="986"/>
      <c r="U782" s="986"/>
      <c r="V782" s="986"/>
      <c r="W782" s="986"/>
      <c r="X782" s="986"/>
      <c r="Y782" s="986"/>
      <c r="Z782" s="986"/>
    </row>
    <row r="783" spans="1:26" ht="13.5" customHeight="1">
      <c r="A783" s="986"/>
      <c r="B783" s="985"/>
      <c r="C783" s="985"/>
      <c r="D783" s="986"/>
      <c r="E783" s="986"/>
      <c r="F783" s="986"/>
      <c r="G783" s="985"/>
      <c r="H783" s="985"/>
      <c r="I783" s="985"/>
      <c r="J783" s="1011"/>
      <c r="K783" s="985"/>
      <c r="L783" s="1012"/>
      <c r="M783" s="986"/>
      <c r="N783" s="986"/>
      <c r="O783" s="986"/>
      <c r="P783" s="986"/>
      <c r="Q783" s="986"/>
      <c r="R783" s="986"/>
      <c r="S783" s="986"/>
      <c r="T783" s="986"/>
      <c r="U783" s="986"/>
      <c r="V783" s="986"/>
      <c r="W783" s="986"/>
      <c r="X783" s="986"/>
      <c r="Y783" s="986"/>
      <c r="Z783" s="986"/>
    </row>
    <row r="784" spans="1:26" ht="13.5" customHeight="1">
      <c r="A784" s="986"/>
      <c r="B784" s="985"/>
      <c r="C784" s="985"/>
      <c r="D784" s="986"/>
      <c r="E784" s="986"/>
      <c r="F784" s="986"/>
      <c r="G784" s="985"/>
      <c r="H784" s="985"/>
      <c r="I784" s="985"/>
      <c r="J784" s="1011"/>
      <c r="K784" s="985"/>
      <c r="L784" s="1012"/>
      <c r="M784" s="986"/>
      <c r="N784" s="986"/>
      <c r="O784" s="986"/>
      <c r="P784" s="986"/>
      <c r="Q784" s="986"/>
      <c r="R784" s="986"/>
      <c r="S784" s="986"/>
      <c r="T784" s="986"/>
      <c r="U784" s="986"/>
      <c r="V784" s="986"/>
      <c r="W784" s="986"/>
      <c r="X784" s="986"/>
      <c r="Y784" s="986"/>
      <c r="Z784" s="986"/>
    </row>
    <row r="785" spans="1:26" ht="13.5" customHeight="1">
      <c r="A785" s="986"/>
      <c r="B785" s="985"/>
      <c r="C785" s="985"/>
      <c r="D785" s="986"/>
      <c r="E785" s="986"/>
      <c r="F785" s="986"/>
      <c r="G785" s="985"/>
      <c r="H785" s="985"/>
      <c r="I785" s="985"/>
      <c r="J785" s="1011"/>
      <c r="K785" s="985"/>
      <c r="L785" s="1012"/>
      <c r="M785" s="986"/>
      <c r="N785" s="986"/>
      <c r="O785" s="986"/>
      <c r="P785" s="986"/>
      <c r="Q785" s="986"/>
      <c r="R785" s="986"/>
      <c r="S785" s="986"/>
      <c r="T785" s="986"/>
      <c r="U785" s="986"/>
      <c r="V785" s="986"/>
      <c r="W785" s="986"/>
      <c r="X785" s="986"/>
      <c r="Y785" s="986"/>
      <c r="Z785" s="986"/>
    </row>
    <row r="786" spans="1:26" ht="13.5" customHeight="1">
      <c r="A786" s="986"/>
      <c r="B786" s="985"/>
      <c r="C786" s="985"/>
      <c r="D786" s="986"/>
      <c r="E786" s="986"/>
      <c r="F786" s="986"/>
      <c r="G786" s="985"/>
      <c r="H786" s="985"/>
      <c r="I786" s="985"/>
      <c r="J786" s="1011"/>
      <c r="K786" s="985"/>
      <c r="L786" s="1012"/>
      <c r="M786" s="986"/>
      <c r="N786" s="986"/>
      <c r="O786" s="986"/>
      <c r="P786" s="986"/>
      <c r="Q786" s="986"/>
      <c r="R786" s="986"/>
      <c r="S786" s="986"/>
      <c r="T786" s="986"/>
      <c r="U786" s="986"/>
      <c r="V786" s="986"/>
      <c r="W786" s="986"/>
      <c r="X786" s="986"/>
      <c r="Y786" s="986"/>
      <c r="Z786" s="986"/>
    </row>
    <row r="787" spans="1:26" ht="13.5" customHeight="1">
      <c r="A787" s="986"/>
      <c r="B787" s="985"/>
      <c r="C787" s="985"/>
      <c r="D787" s="986"/>
      <c r="E787" s="986"/>
      <c r="F787" s="986"/>
      <c r="G787" s="985"/>
      <c r="H787" s="985"/>
      <c r="I787" s="985"/>
      <c r="J787" s="1011"/>
      <c r="K787" s="985"/>
      <c r="L787" s="1012"/>
      <c r="M787" s="986"/>
      <c r="N787" s="986"/>
      <c r="O787" s="986"/>
      <c r="P787" s="986"/>
      <c r="Q787" s="986"/>
      <c r="R787" s="986"/>
      <c r="S787" s="986"/>
      <c r="T787" s="986"/>
      <c r="U787" s="986"/>
      <c r="V787" s="986"/>
      <c r="W787" s="986"/>
      <c r="X787" s="986"/>
      <c r="Y787" s="986"/>
      <c r="Z787" s="986"/>
    </row>
    <row r="788" spans="1:26" ht="13.5" customHeight="1">
      <c r="A788" s="986"/>
      <c r="B788" s="985"/>
      <c r="C788" s="985"/>
      <c r="D788" s="986"/>
      <c r="E788" s="986"/>
      <c r="F788" s="986"/>
      <c r="G788" s="985"/>
      <c r="H788" s="985"/>
      <c r="I788" s="985"/>
      <c r="J788" s="1011"/>
      <c r="K788" s="985"/>
      <c r="L788" s="1012"/>
      <c r="M788" s="986"/>
      <c r="N788" s="986"/>
      <c r="O788" s="986"/>
      <c r="P788" s="986"/>
      <c r="Q788" s="986"/>
      <c r="R788" s="986"/>
      <c r="S788" s="986"/>
      <c r="T788" s="986"/>
      <c r="U788" s="986"/>
      <c r="V788" s="986"/>
      <c r="W788" s="986"/>
      <c r="X788" s="986"/>
      <c r="Y788" s="986"/>
      <c r="Z788" s="986"/>
    </row>
    <row r="789" spans="1:26" ht="13.5" customHeight="1">
      <c r="A789" s="986"/>
      <c r="B789" s="985"/>
      <c r="C789" s="985"/>
      <c r="D789" s="986"/>
      <c r="E789" s="986"/>
      <c r="F789" s="986"/>
      <c r="G789" s="985"/>
      <c r="H789" s="985"/>
      <c r="I789" s="985"/>
      <c r="J789" s="1011"/>
      <c r="K789" s="985"/>
      <c r="L789" s="1012"/>
      <c r="M789" s="986"/>
      <c r="N789" s="986"/>
      <c r="O789" s="986"/>
      <c r="P789" s="986"/>
      <c r="Q789" s="986"/>
      <c r="R789" s="986"/>
      <c r="S789" s="986"/>
      <c r="T789" s="986"/>
      <c r="U789" s="986"/>
      <c r="V789" s="986"/>
      <c r="W789" s="986"/>
      <c r="X789" s="986"/>
      <c r="Y789" s="986"/>
      <c r="Z789" s="986"/>
    </row>
    <row r="790" spans="1:26" ht="13.5" customHeight="1">
      <c r="A790" s="986"/>
      <c r="B790" s="985"/>
      <c r="C790" s="985"/>
      <c r="D790" s="986"/>
      <c r="E790" s="986"/>
      <c r="F790" s="986"/>
      <c r="G790" s="985"/>
      <c r="H790" s="985"/>
      <c r="I790" s="985"/>
      <c r="J790" s="1011"/>
      <c r="K790" s="985"/>
      <c r="L790" s="1012"/>
      <c r="M790" s="986"/>
      <c r="N790" s="986"/>
      <c r="O790" s="986"/>
      <c r="P790" s="986"/>
      <c r="Q790" s="986"/>
      <c r="R790" s="986"/>
      <c r="S790" s="986"/>
      <c r="T790" s="986"/>
      <c r="U790" s="986"/>
      <c r="V790" s="986"/>
      <c r="W790" s="986"/>
      <c r="X790" s="986"/>
      <c r="Y790" s="986"/>
      <c r="Z790" s="986"/>
    </row>
    <row r="791" spans="1:26" ht="13.5" customHeight="1">
      <c r="A791" s="986"/>
      <c r="B791" s="985"/>
      <c r="C791" s="985"/>
      <c r="D791" s="986"/>
      <c r="E791" s="986"/>
      <c r="F791" s="986"/>
      <c r="G791" s="985"/>
      <c r="H791" s="985"/>
      <c r="I791" s="985"/>
      <c r="J791" s="1011"/>
      <c r="K791" s="985"/>
      <c r="L791" s="1012"/>
      <c r="M791" s="986"/>
      <c r="N791" s="986"/>
      <c r="O791" s="986"/>
      <c r="P791" s="986"/>
      <c r="Q791" s="986"/>
      <c r="R791" s="986"/>
      <c r="S791" s="986"/>
      <c r="T791" s="986"/>
      <c r="U791" s="986"/>
      <c r="V791" s="986"/>
      <c r="W791" s="986"/>
      <c r="X791" s="986"/>
      <c r="Y791" s="986"/>
      <c r="Z791" s="986"/>
    </row>
    <row r="792" spans="1:26" ht="13.5" customHeight="1">
      <c r="A792" s="986"/>
      <c r="B792" s="985"/>
      <c r="C792" s="985"/>
      <c r="D792" s="986"/>
      <c r="E792" s="986"/>
      <c r="F792" s="986"/>
      <c r="G792" s="985"/>
      <c r="H792" s="985"/>
      <c r="I792" s="985"/>
      <c r="J792" s="1011"/>
      <c r="K792" s="985"/>
      <c r="L792" s="1012"/>
      <c r="M792" s="986"/>
      <c r="N792" s="986"/>
      <c r="O792" s="986"/>
      <c r="P792" s="986"/>
      <c r="Q792" s="986"/>
      <c r="R792" s="986"/>
      <c r="S792" s="986"/>
      <c r="T792" s="986"/>
      <c r="U792" s="986"/>
      <c r="V792" s="986"/>
      <c r="W792" s="986"/>
      <c r="X792" s="986"/>
      <c r="Y792" s="986"/>
      <c r="Z792" s="986"/>
    </row>
    <row r="793" spans="1:26" ht="13.5" customHeight="1">
      <c r="A793" s="986"/>
      <c r="B793" s="985"/>
      <c r="C793" s="985"/>
      <c r="D793" s="986"/>
      <c r="E793" s="986"/>
      <c r="F793" s="986"/>
      <c r="G793" s="985"/>
      <c r="H793" s="985"/>
      <c r="I793" s="985"/>
      <c r="J793" s="1011"/>
      <c r="K793" s="985"/>
      <c r="L793" s="1012"/>
      <c r="M793" s="986"/>
      <c r="N793" s="986"/>
      <c r="O793" s="986"/>
      <c r="P793" s="986"/>
      <c r="Q793" s="986"/>
      <c r="R793" s="986"/>
      <c r="S793" s="986"/>
      <c r="T793" s="986"/>
      <c r="U793" s="986"/>
      <c r="V793" s="986"/>
      <c r="W793" s="986"/>
      <c r="X793" s="986"/>
      <c r="Y793" s="986"/>
      <c r="Z793" s="986"/>
    </row>
    <row r="794" spans="1:26" ht="13.5" customHeight="1">
      <c r="A794" s="986"/>
      <c r="B794" s="985"/>
      <c r="C794" s="985"/>
      <c r="D794" s="986"/>
      <c r="E794" s="986"/>
      <c r="F794" s="986"/>
      <c r="G794" s="985"/>
      <c r="H794" s="985"/>
      <c r="I794" s="985"/>
      <c r="J794" s="1011"/>
      <c r="K794" s="985"/>
      <c r="L794" s="1012"/>
      <c r="M794" s="986"/>
      <c r="N794" s="986"/>
      <c r="O794" s="986"/>
      <c r="P794" s="986"/>
      <c r="Q794" s="986"/>
      <c r="R794" s="986"/>
      <c r="S794" s="986"/>
      <c r="T794" s="986"/>
      <c r="U794" s="986"/>
      <c r="V794" s="986"/>
      <c r="W794" s="986"/>
      <c r="X794" s="986"/>
      <c r="Y794" s="986"/>
      <c r="Z794" s="986"/>
    </row>
    <row r="795" spans="1:26" ht="13.5" customHeight="1">
      <c r="A795" s="986"/>
      <c r="B795" s="985"/>
      <c r="C795" s="985"/>
      <c r="D795" s="986"/>
      <c r="E795" s="986"/>
      <c r="F795" s="986"/>
      <c r="G795" s="985"/>
      <c r="H795" s="985"/>
      <c r="I795" s="985"/>
      <c r="J795" s="1011"/>
      <c r="K795" s="985"/>
      <c r="L795" s="1012"/>
      <c r="M795" s="986"/>
      <c r="N795" s="986"/>
      <c r="O795" s="986"/>
      <c r="P795" s="986"/>
      <c r="Q795" s="986"/>
      <c r="R795" s="986"/>
      <c r="S795" s="986"/>
      <c r="T795" s="986"/>
      <c r="U795" s="986"/>
      <c r="V795" s="986"/>
      <c r="W795" s="986"/>
      <c r="X795" s="986"/>
      <c r="Y795" s="986"/>
      <c r="Z795" s="986"/>
    </row>
    <row r="796" spans="1:26" ht="13.5" customHeight="1">
      <c r="A796" s="986"/>
      <c r="B796" s="985"/>
      <c r="C796" s="985"/>
      <c r="D796" s="986"/>
      <c r="E796" s="986"/>
      <c r="F796" s="986"/>
      <c r="G796" s="985"/>
      <c r="H796" s="985"/>
      <c r="I796" s="985"/>
      <c r="J796" s="1011"/>
      <c r="K796" s="985"/>
      <c r="L796" s="1012"/>
      <c r="M796" s="986"/>
      <c r="N796" s="986"/>
      <c r="O796" s="986"/>
      <c r="P796" s="986"/>
      <c r="Q796" s="986"/>
      <c r="R796" s="986"/>
      <c r="S796" s="986"/>
      <c r="T796" s="986"/>
      <c r="U796" s="986"/>
      <c r="V796" s="986"/>
      <c r="W796" s="986"/>
      <c r="X796" s="986"/>
      <c r="Y796" s="986"/>
      <c r="Z796" s="986"/>
    </row>
    <row r="797" spans="1:26" ht="13.5" customHeight="1">
      <c r="A797" s="986"/>
      <c r="B797" s="985"/>
      <c r="C797" s="985"/>
      <c r="D797" s="986"/>
      <c r="E797" s="986"/>
      <c r="F797" s="986"/>
      <c r="G797" s="985"/>
      <c r="H797" s="985"/>
      <c r="I797" s="985"/>
      <c r="J797" s="1011"/>
      <c r="K797" s="985"/>
      <c r="L797" s="1012"/>
      <c r="M797" s="986"/>
      <c r="N797" s="986"/>
      <c r="O797" s="986"/>
      <c r="P797" s="986"/>
      <c r="Q797" s="986"/>
      <c r="R797" s="986"/>
      <c r="S797" s="986"/>
      <c r="T797" s="986"/>
      <c r="U797" s="986"/>
      <c r="V797" s="986"/>
      <c r="W797" s="986"/>
      <c r="X797" s="986"/>
      <c r="Y797" s="986"/>
      <c r="Z797" s="986"/>
    </row>
    <row r="798" spans="1:26" ht="13.5" customHeight="1">
      <c r="A798" s="986"/>
      <c r="B798" s="985"/>
      <c r="C798" s="985"/>
      <c r="D798" s="986"/>
      <c r="E798" s="986"/>
      <c r="F798" s="986"/>
      <c r="G798" s="985"/>
      <c r="H798" s="985"/>
      <c r="I798" s="985"/>
      <c r="J798" s="1011"/>
      <c r="K798" s="985"/>
      <c r="L798" s="1012"/>
      <c r="M798" s="986"/>
      <c r="N798" s="986"/>
      <c r="O798" s="986"/>
      <c r="P798" s="986"/>
      <c r="Q798" s="986"/>
      <c r="R798" s="986"/>
      <c r="S798" s="986"/>
      <c r="T798" s="986"/>
      <c r="U798" s="986"/>
      <c r="V798" s="986"/>
      <c r="W798" s="986"/>
      <c r="X798" s="986"/>
      <c r="Y798" s="986"/>
      <c r="Z798" s="986"/>
    </row>
    <row r="799" spans="1:26" ht="13.5" customHeight="1">
      <c r="A799" s="986"/>
      <c r="B799" s="985"/>
      <c r="C799" s="985"/>
      <c r="D799" s="986"/>
      <c r="E799" s="986"/>
      <c r="F799" s="986"/>
      <c r="G799" s="985"/>
      <c r="H799" s="985"/>
      <c r="I799" s="985"/>
      <c r="J799" s="1011"/>
      <c r="K799" s="985"/>
      <c r="L799" s="1012"/>
      <c r="M799" s="986"/>
      <c r="N799" s="986"/>
      <c r="O799" s="986"/>
      <c r="P799" s="986"/>
      <c r="Q799" s="986"/>
      <c r="R799" s="986"/>
      <c r="S799" s="986"/>
      <c r="T799" s="986"/>
      <c r="U799" s="986"/>
      <c r="V799" s="986"/>
      <c r="W799" s="986"/>
      <c r="X799" s="986"/>
      <c r="Y799" s="986"/>
      <c r="Z799" s="986"/>
    </row>
    <row r="800" spans="1:26" ht="13.5" customHeight="1">
      <c r="A800" s="986"/>
      <c r="B800" s="985"/>
      <c r="C800" s="985"/>
      <c r="D800" s="986"/>
      <c r="E800" s="986"/>
      <c r="F800" s="986"/>
      <c r="G800" s="985"/>
      <c r="H800" s="985"/>
      <c r="I800" s="985"/>
      <c r="J800" s="1011"/>
      <c r="K800" s="985"/>
      <c r="L800" s="1012"/>
      <c r="M800" s="986"/>
      <c r="N800" s="986"/>
      <c r="O800" s="986"/>
      <c r="P800" s="986"/>
      <c r="Q800" s="986"/>
      <c r="R800" s="986"/>
      <c r="S800" s="986"/>
      <c r="T800" s="986"/>
      <c r="U800" s="986"/>
      <c r="V800" s="986"/>
      <c r="W800" s="986"/>
      <c r="X800" s="986"/>
      <c r="Y800" s="986"/>
      <c r="Z800" s="986"/>
    </row>
    <row r="801" spans="1:26" ht="13.5" customHeight="1">
      <c r="A801" s="986"/>
      <c r="B801" s="985"/>
      <c r="C801" s="985"/>
      <c r="D801" s="986"/>
      <c r="E801" s="986"/>
      <c r="F801" s="986"/>
      <c r="G801" s="985"/>
      <c r="H801" s="985"/>
      <c r="I801" s="985"/>
      <c r="J801" s="1011"/>
      <c r="K801" s="985"/>
      <c r="L801" s="1012"/>
      <c r="M801" s="986"/>
      <c r="N801" s="986"/>
      <c r="O801" s="986"/>
      <c r="P801" s="986"/>
      <c r="Q801" s="986"/>
      <c r="R801" s="986"/>
      <c r="S801" s="986"/>
      <c r="T801" s="986"/>
      <c r="U801" s="986"/>
      <c r="V801" s="986"/>
      <c r="W801" s="986"/>
      <c r="X801" s="986"/>
      <c r="Y801" s="986"/>
      <c r="Z801" s="986"/>
    </row>
    <row r="802" spans="1:26" ht="13.5" customHeight="1">
      <c r="A802" s="986"/>
      <c r="B802" s="985"/>
      <c r="C802" s="985"/>
      <c r="D802" s="986"/>
      <c r="E802" s="986"/>
      <c r="F802" s="986"/>
      <c r="G802" s="985"/>
      <c r="H802" s="985"/>
      <c r="I802" s="985"/>
      <c r="J802" s="1011"/>
      <c r="K802" s="985"/>
      <c r="L802" s="1012"/>
      <c r="M802" s="986"/>
      <c r="N802" s="986"/>
      <c r="O802" s="986"/>
      <c r="P802" s="986"/>
      <c r="Q802" s="986"/>
      <c r="R802" s="986"/>
      <c r="S802" s="986"/>
      <c r="T802" s="986"/>
      <c r="U802" s="986"/>
      <c r="V802" s="986"/>
      <c r="W802" s="986"/>
      <c r="X802" s="986"/>
      <c r="Y802" s="986"/>
      <c r="Z802" s="986"/>
    </row>
    <row r="803" spans="1:26" ht="13.5" customHeight="1">
      <c r="A803" s="986"/>
      <c r="B803" s="985"/>
      <c r="C803" s="985"/>
      <c r="D803" s="986"/>
      <c r="E803" s="986"/>
      <c r="F803" s="986"/>
      <c r="G803" s="985"/>
      <c r="H803" s="985"/>
      <c r="I803" s="985"/>
      <c r="J803" s="1011"/>
      <c r="K803" s="985"/>
      <c r="L803" s="1012"/>
      <c r="M803" s="986"/>
      <c r="N803" s="986"/>
      <c r="O803" s="986"/>
      <c r="P803" s="986"/>
      <c r="Q803" s="986"/>
      <c r="R803" s="986"/>
      <c r="S803" s="986"/>
      <c r="T803" s="986"/>
      <c r="U803" s="986"/>
      <c r="V803" s="986"/>
      <c r="W803" s="986"/>
      <c r="X803" s="986"/>
      <c r="Y803" s="986"/>
      <c r="Z803" s="986"/>
    </row>
    <row r="804" spans="1:26" ht="13.5" customHeight="1">
      <c r="A804" s="986"/>
      <c r="B804" s="985"/>
      <c r="C804" s="985"/>
      <c r="D804" s="986"/>
      <c r="E804" s="986"/>
      <c r="F804" s="986"/>
      <c r="G804" s="985"/>
      <c r="H804" s="985"/>
      <c r="I804" s="985"/>
      <c r="J804" s="1011"/>
      <c r="K804" s="985"/>
      <c r="L804" s="1012"/>
      <c r="M804" s="986"/>
      <c r="N804" s="986"/>
      <c r="O804" s="986"/>
      <c r="P804" s="986"/>
      <c r="Q804" s="986"/>
      <c r="R804" s="986"/>
      <c r="S804" s="986"/>
      <c r="T804" s="986"/>
      <c r="U804" s="986"/>
      <c r="V804" s="986"/>
      <c r="W804" s="986"/>
      <c r="X804" s="986"/>
      <c r="Y804" s="986"/>
      <c r="Z804" s="986"/>
    </row>
    <row r="805" spans="1:26" ht="13.5" customHeight="1">
      <c r="A805" s="986"/>
      <c r="B805" s="985"/>
      <c r="C805" s="985"/>
      <c r="D805" s="986"/>
      <c r="E805" s="986"/>
      <c r="F805" s="986"/>
      <c r="G805" s="985"/>
      <c r="H805" s="985"/>
      <c r="I805" s="985"/>
      <c r="J805" s="1011"/>
      <c r="K805" s="985"/>
      <c r="L805" s="1012"/>
      <c r="M805" s="986"/>
      <c r="N805" s="986"/>
      <c r="O805" s="986"/>
      <c r="P805" s="986"/>
      <c r="Q805" s="986"/>
      <c r="R805" s="986"/>
      <c r="S805" s="986"/>
      <c r="T805" s="986"/>
      <c r="U805" s="986"/>
      <c r="V805" s="986"/>
      <c r="W805" s="986"/>
      <c r="X805" s="986"/>
      <c r="Y805" s="986"/>
      <c r="Z805" s="986"/>
    </row>
    <row r="806" spans="1:26" ht="13.5" customHeight="1">
      <c r="A806" s="986"/>
      <c r="B806" s="985"/>
      <c r="C806" s="985"/>
      <c r="D806" s="986"/>
      <c r="E806" s="986"/>
      <c r="F806" s="986"/>
      <c r="G806" s="985"/>
      <c r="H806" s="985"/>
      <c r="I806" s="985"/>
      <c r="J806" s="1011"/>
      <c r="K806" s="985"/>
      <c r="L806" s="1012"/>
      <c r="M806" s="986"/>
      <c r="N806" s="986"/>
      <c r="O806" s="986"/>
      <c r="P806" s="986"/>
      <c r="Q806" s="986"/>
      <c r="R806" s="986"/>
      <c r="S806" s="986"/>
      <c r="T806" s="986"/>
      <c r="U806" s="986"/>
      <c r="V806" s="986"/>
      <c r="W806" s="986"/>
      <c r="X806" s="986"/>
      <c r="Y806" s="986"/>
      <c r="Z806" s="986"/>
    </row>
    <row r="807" spans="1:26" ht="13.5" customHeight="1">
      <c r="A807" s="986"/>
      <c r="B807" s="985"/>
      <c r="C807" s="985"/>
      <c r="D807" s="986"/>
      <c r="E807" s="986"/>
      <c r="F807" s="986"/>
      <c r="G807" s="985"/>
      <c r="H807" s="985"/>
      <c r="I807" s="985"/>
      <c r="J807" s="1011"/>
      <c r="K807" s="985"/>
      <c r="L807" s="1012"/>
      <c r="M807" s="986"/>
      <c r="N807" s="986"/>
      <c r="O807" s="986"/>
      <c r="P807" s="986"/>
      <c r="Q807" s="986"/>
      <c r="R807" s="986"/>
      <c r="S807" s="986"/>
      <c r="T807" s="986"/>
      <c r="U807" s="986"/>
      <c r="V807" s="986"/>
      <c r="W807" s="986"/>
      <c r="X807" s="986"/>
      <c r="Y807" s="986"/>
      <c r="Z807" s="986"/>
    </row>
    <row r="808" spans="1:26" ht="13.5" customHeight="1">
      <c r="A808" s="986"/>
      <c r="B808" s="985"/>
      <c r="C808" s="985"/>
      <c r="D808" s="986"/>
      <c r="E808" s="986"/>
      <c r="F808" s="986"/>
      <c r="G808" s="985"/>
      <c r="H808" s="985"/>
      <c r="I808" s="985"/>
      <c r="J808" s="1011"/>
      <c r="K808" s="985"/>
      <c r="L808" s="1012"/>
      <c r="M808" s="986"/>
      <c r="N808" s="986"/>
      <c r="O808" s="986"/>
      <c r="P808" s="986"/>
      <c r="Q808" s="986"/>
      <c r="R808" s="986"/>
      <c r="S808" s="986"/>
      <c r="T808" s="986"/>
      <c r="U808" s="986"/>
      <c r="V808" s="986"/>
      <c r="W808" s="986"/>
      <c r="X808" s="986"/>
      <c r="Y808" s="986"/>
      <c r="Z808" s="986"/>
    </row>
    <row r="809" spans="1:26" ht="13.5" customHeight="1">
      <c r="A809" s="986"/>
      <c r="B809" s="985"/>
      <c r="C809" s="985"/>
      <c r="D809" s="986"/>
      <c r="E809" s="986"/>
      <c r="F809" s="986"/>
      <c r="G809" s="985"/>
      <c r="H809" s="985"/>
      <c r="I809" s="985"/>
      <c r="J809" s="1011"/>
      <c r="K809" s="985"/>
      <c r="L809" s="1012"/>
      <c r="M809" s="986"/>
      <c r="N809" s="986"/>
      <c r="O809" s="986"/>
      <c r="P809" s="986"/>
      <c r="Q809" s="986"/>
      <c r="R809" s="986"/>
      <c r="S809" s="986"/>
      <c r="T809" s="986"/>
      <c r="U809" s="986"/>
      <c r="V809" s="986"/>
      <c r="W809" s="986"/>
      <c r="X809" s="986"/>
      <c r="Y809" s="986"/>
      <c r="Z809" s="986"/>
    </row>
    <row r="810" spans="1:26" ht="13.5" customHeight="1">
      <c r="A810" s="986"/>
      <c r="B810" s="985"/>
      <c r="C810" s="985"/>
      <c r="D810" s="986"/>
      <c r="E810" s="986"/>
      <c r="F810" s="986"/>
      <c r="G810" s="985"/>
      <c r="H810" s="985"/>
      <c r="I810" s="985"/>
      <c r="J810" s="1011"/>
      <c r="K810" s="985"/>
      <c r="L810" s="1012"/>
      <c r="M810" s="986"/>
      <c r="N810" s="986"/>
      <c r="O810" s="986"/>
      <c r="P810" s="986"/>
      <c r="Q810" s="986"/>
      <c r="R810" s="986"/>
      <c r="S810" s="986"/>
      <c r="T810" s="986"/>
      <c r="U810" s="986"/>
      <c r="V810" s="986"/>
      <c r="W810" s="986"/>
      <c r="X810" s="986"/>
      <c r="Y810" s="986"/>
      <c r="Z810" s="986"/>
    </row>
    <row r="811" spans="1:26" ht="13.5" customHeight="1">
      <c r="A811" s="986"/>
      <c r="B811" s="985"/>
      <c r="C811" s="985"/>
      <c r="D811" s="986"/>
      <c r="E811" s="986"/>
      <c r="F811" s="986"/>
      <c r="G811" s="985"/>
      <c r="H811" s="985"/>
      <c r="I811" s="985"/>
      <c r="J811" s="1011"/>
      <c r="K811" s="985"/>
      <c r="L811" s="1012"/>
      <c r="M811" s="986"/>
      <c r="N811" s="986"/>
      <c r="O811" s="986"/>
      <c r="P811" s="986"/>
      <c r="Q811" s="986"/>
      <c r="R811" s="986"/>
      <c r="S811" s="986"/>
      <c r="T811" s="986"/>
      <c r="U811" s="986"/>
      <c r="V811" s="986"/>
      <c r="W811" s="986"/>
      <c r="X811" s="986"/>
      <c r="Y811" s="986"/>
      <c r="Z811" s="986"/>
    </row>
    <row r="812" spans="1:26" ht="13.5" customHeight="1">
      <c r="A812" s="986"/>
      <c r="B812" s="985"/>
      <c r="C812" s="985"/>
      <c r="D812" s="986"/>
      <c r="E812" s="986"/>
      <c r="F812" s="986"/>
      <c r="G812" s="985"/>
      <c r="H812" s="985"/>
      <c r="I812" s="985"/>
      <c r="J812" s="1011"/>
      <c r="K812" s="985"/>
      <c r="L812" s="1012"/>
      <c r="M812" s="986"/>
      <c r="N812" s="986"/>
      <c r="O812" s="986"/>
      <c r="P812" s="986"/>
      <c r="Q812" s="986"/>
      <c r="R812" s="986"/>
      <c r="S812" s="986"/>
      <c r="T812" s="986"/>
      <c r="U812" s="986"/>
      <c r="V812" s="986"/>
      <c r="W812" s="986"/>
      <c r="X812" s="986"/>
      <c r="Y812" s="986"/>
      <c r="Z812" s="986"/>
    </row>
    <row r="813" spans="1:26" ht="13.5" customHeight="1">
      <c r="A813" s="986"/>
      <c r="B813" s="985"/>
      <c r="C813" s="985"/>
      <c r="D813" s="986"/>
      <c r="E813" s="986"/>
      <c r="F813" s="986"/>
      <c r="G813" s="985"/>
      <c r="H813" s="985"/>
      <c r="I813" s="985"/>
      <c r="J813" s="1011"/>
      <c r="K813" s="985"/>
      <c r="L813" s="1012"/>
      <c r="M813" s="986"/>
      <c r="N813" s="986"/>
      <c r="O813" s="986"/>
      <c r="P813" s="986"/>
      <c r="Q813" s="986"/>
      <c r="R813" s="986"/>
      <c r="S813" s="986"/>
      <c r="T813" s="986"/>
      <c r="U813" s="986"/>
      <c r="V813" s="986"/>
      <c r="W813" s="986"/>
      <c r="X813" s="986"/>
      <c r="Y813" s="986"/>
      <c r="Z813" s="986"/>
    </row>
    <row r="814" spans="1:26" ht="13.5" customHeight="1">
      <c r="A814" s="986"/>
      <c r="B814" s="985"/>
      <c r="C814" s="985"/>
      <c r="D814" s="986"/>
      <c r="E814" s="986"/>
      <c r="F814" s="986"/>
      <c r="G814" s="985"/>
      <c r="H814" s="985"/>
      <c r="I814" s="985"/>
      <c r="J814" s="1011"/>
      <c r="K814" s="985"/>
      <c r="L814" s="1012"/>
      <c r="M814" s="986"/>
      <c r="N814" s="986"/>
      <c r="O814" s="986"/>
      <c r="P814" s="986"/>
      <c r="Q814" s="986"/>
      <c r="R814" s="986"/>
      <c r="S814" s="986"/>
      <c r="T814" s="986"/>
      <c r="U814" s="986"/>
      <c r="V814" s="986"/>
      <c r="W814" s="986"/>
      <c r="X814" s="986"/>
      <c r="Y814" s="986"/>
      <c r="Z814" s="986"/>
    </row>
    <row r="815" spans="1:26" ht="13.5" customHeight="1">
      <c r="A815" s="986"/>
      <c r="B815" s="985"/>
      <c r="C815" s="985"/>
      <c r="D815" s="986"/>
      <c r="E815" s="986"/>
      <c r="F815" s="986"/>
      <c r="G815" s="985"/>
      <c r="H815" s="985"/>
      <c r="I815" s="985"/>
      <c r="J815" s="1011"/>
      <c r="K815" s="985"/>
      <c r="L815" s="1012"/>
      <c r="M815" s="986"/>
      <c r="N815" s="986"/>
      <c r="O815" s="986"/>
      <c r="P815" s="986"/>
      <c r="Q815" s="986"/>
      <c r="R815" s="986"/>
      <c r="S815" s="986"/>
      <c r="T815" s="986"/>
      <c r="U815" s="986"/>
      <c r="V815" s="986"/>
      <c r="W815" s="986"/>
      <c r="X815" s="986"/>
      <c r="Y815" s="986"/>
      <c r="Z815" s="986"/>
    </row>
    <row r="816" spans="1:26" ht="13.5" customHeight="1">
      <c r="A816" s="986"/>
      <c r="B816" s="985"/>
      <c r="C816" s="985"/>
      <c r="D816" s="986"/>
      <c r="E816" s="986"/>
      <c r="F816" s="986"/>
      <c r="G816" s="985"/>
      <c r="H816" s="985"/>
      <c r="I816" s="985"/>
      <c r="J816" s="1011"/>
      <c r="K816" s="985"/>
      <c r="L816" s="1012"/>
      <c r="M816" s="986"/>
      <c r="N816" s="986"/>
      <c r="O816" s="986"/>
      <c r="P816" s="986"/>
      <c r="Q816" s="986"/>
      <c r="R816" s="986"/>
      <c r="S816" s="986"/>
      <c r="T816" s="986"/>
      <c r="U816" s="986"/>
      <c r="V816" s="986"/>
      <c r="W816" s="986"/>
      <c r="X816" s="986"/>
      <c r="Y816" s="986"/>
      <c r="Z816" s="986"/>
    </row>
    <row r="817" spans="1:26" ht="13.5" customHeight="1">
      <c r="A817" s="986"/>
      <c r="B817" s="985"/>
      <c r="C817" s="985"/>
      <c r="D817" s="986"/>
      <c r="E817" s="986"/>
      <c r="F817" s="986"/>
      <c r="G817" s="985"/>
      <c r="H817" s="985"/>
      <c r="I817" s="985"/>
      <c r="J817" s="1011"/>
      <c r="K817" s="985"/>
      <c r="L817" s="1012"/>
      <c r="M817" s="986"/>
      <c r="N817" s="986"/>
      <c r="O817" s="986"/>
      <c r="P817" s="986"/>
      <c r="Q817" s="986"/>
      <c r="R817" s="986"/>
      <c r="S817" s="986"/>
      <c r="T817" s="986"/>
      <c r="U817" s="986"/>
      <c r="V817" s="986"/>
      <c r="W817" s="986"/>
      <c r="X817" s="986"/>
      <c r="Y817" s="986"/>
      <c r="Z817" s="986"/>
    </row>
    <row r="818" spans="1:26" ht="13.5" customHeight="1">
      <c r="A818" s="986"/>
      <c r="B818" s="985"/>
      <c r="C818" s="985"/>
      <c r="D818" s="986"/>
      <c r="E818" s="986"/>
      <c r="F818" s="986"/>
      <c r="G818" s="985"/>
      <c r="H818" s="985"/>
      <c r="I818" s="985"/>
      <c r="J818" s="1011"/>
      <c r="K818" s="985"/>
      <c r="L818" s="1012"/>
      <c r="M818" s="986"/>
      <c r="N818" s="986"/>
      <c r="O818" s="986"/>
      <c r="P818" s="986"/>
      <c r="Q818" s="986"/>
      <c r="R818" s="986"/>
      <c r="S818" s="986"/>
      <c r="T818" s="986"/>
      <c r="U818" s="986"/>
      <c r="V818" s="986"/>
      <c r="W818" s="986"/>
      <c r="X818" s="986"/>
      <c r="Y818" s="986"/>
      <c r="Z818" s="986"/>
    </row>
    <row r="819" spans="1:26" ht="13.5" customHeight="1">
      <c r="A819" s="986"/>
      <c r="B819" s="985"/>
      <c r="C819" s="985"/>
      <c r="D819" s="986"/>
      <c r="E819" s="986"/>
      <c r="F819" s="986"/>
      <c r="G819" s="985"/>
      <c r="H819" s="985"/>
      <c r="I819" s="985"/>
      <c r="J819" s="1011"/>
      <c r="K819" s="985"/>
      <c r="L819" s="1012"/>
      <c r="M819" s="986"/>
      <c r="N819" s="986"/>
      <c r="O819" s="986"/>
      <c r="P819" s="986"/>
      <c r="Q819" s="986"/>
      <c r="R819" s="986"/>
      <c r="S819" s="986"/>
      <c r="T819" s="986"/>
      <c r="U819" s="986"/>
      <c r="V819" s="986"/>
      <c r="W819" s="986"/>
      <c r="X819" s="986"/>
      <c r="Y819" s="986"/>
      <c r="Z819" s="986"/>
    </row>
    <row r="820" spans="1:26" ht="13.5" customHeight="1">
      <c r="A820" s="986"/>
      <c r="B820" s="985"/>
      <c r="C820" s="985"/>
      <c r="D820" s="986"/>
      <c r="E820" s="986"/>
      <c r="F820" s="986"/>
      <c r="G820" s="985"/>
      <c r="H820" s="985"/>
      <c r="I820" s="985"/>
      <c r="J820" s="1011"/>
      <c r="K820" s="985"/>
      <c r="L820" s="1012"/>
      <c r="M820" s="986"/>
      <c r="N820" s="986"/>
      <c r="O820" s="986"/>
      <c r="P820" s="986"/>
      <c r="Q820" s="986"/>
      <c r="R820" s="986"/>
      <c r="S820" s="986"/>
      <c r="T820" s="986"/>
      <c r="U820" s="986"/>
      <c r="V820" s="986"/>
      <c r="W820" s="986"/>
      <c r="X820" s="986"/>
      <c r="Y820" s="986"/>
      <c r="Z820" s="986"/>
    </row>
    <row r="821" spans="1:26" ht="13.5" customHeight="1">
      <c r="A821" s="986"/>
      <c r="B821" s="985"/>
      <c r="C821" s="985"/>
      <c r="D821" s="986"/>
      <c r="E821" s="986"/>
      <c r="F821" s="986"/>
      <c r="G821" s="985"/>
      <c r="H821" s="985"/>
      <c r="I821" s="985"/>
      <c r="J821" s="1011"/>
      <c r="K821" s="985"/>
      <c r="L821" s="1012"/>
      <c r="M821" s="986"/>
      <c r="N821" s="986"/>
      <c r="O821" s="986"/>
      <c r="P821" s="986"/>
      <c r="Q821" s="986"/>
      <c r="R821" s="986"/>
      <c r="S821" s="986"/>
      <c r="T821" s="986"/>
      <c r="U821" s="986"/>
      <c r="V821" s="986"/>
      <c r="W821" s="986"/>
      <c r="X821" s="986"/>
      <c r="Y821" s="986"/>
      <c r="Z821" s="986"/>
    </row>
    <row r="822" spans="1:26" ht="13.5" customHeight="1">
      <c r="A822" s="986"/>
      <c r="B822" s="985"/>
      <c r="C822" s="985"/>
      <c r="D822" s="986"/>
      <c r="E822" s="986"/>
      <c r="F822" s="986"/>
      <c r="G822" s="985"/>
      <c r="H822" s="985"/>
      <c r="I822" s="985"/>
      <c r="J822" s="1011"/>
      <c r="K822" s="985"/>
      <c r="L822" s="1012"/>
      <c r="M822" s="986"/>
      <c r="N822" s="986"/>
      <c r="O822" s="986"/>
      <c r="P822" s="986"/>
      <c r="Q822" s="986"/>
      <c r="R822" s="986"/>
      <c r="S822" s="986"/>
      <c r="T822" s="986"/>
      <c r="U822" s="986"/>
      <c r="V822" s="986"/>
      <c r="W822" s="986"/>
      <c r="X822" s="986"/>
      <c r="Y822" s="986"/>
      <c r="Z822" s="986"/>
    </row>
    <row r="823" spans="1:26" ht="13.5" customHeight="1">
      <c r="A823" s="986"/>
      <c r="B823" s="985"/>
      <c r="C823" s="985"/>
      <c r="D823" s="986"/>
      <c r="E823" s="986"/>
      <c r="F823" s="986"/>
      <c r="G823" s="985"/>
      <c r="H823" s="985"/>
      <c r="I823" s="985"/>
      <c r="J823" s="1011"/>
      <c r="K823" s="985"/>
      <c r="L823" s="1012"/>
      <c r="M823" s="986"/>
      <c r="N823" s="986"/>
      <c r="O823" s="986"/>
      <c r="P823" s="986"/>
      <c r="Q823" s="986"/>
      <c r="R823" s="986"/>
      <c r="S823" s="986"/>
      <c r="T823" s="986"/>
      <c r="U823" s="986"/>
      <c r="V823" s="986"/>
      <c r="W823" s="986"/>
      <c r="X823" s="986"/>
      <c r="Y823" s="986"/>
      <c r="Z823" s="986"/>
    </row>
    <row r="824" spans="1:26" ht="13.5" customHeight="1">
      <c r="A824" s="986"/>
      <c r="B824" s="985"/>
      <c r="C824" s="985"/>
      <c r="D824" s="986"/>
      <c r="E824" s="986"/>
      <c r="F824" s="986"/>
      <c r="G824" s="985"/>
      <c r="H824" s="985"/>
      <c r="I824" s="985"/>
      <c r="J824" s="1011"/>
      <c r="K824" s="985"/>
      <c r="L824" s="1012"/>
      <c r="M824" s="986"/>
      <c r="N824" s="986"/>
      <c r="O824" s="986"/>
      <c r="P824" s="986"/>
      <c r="Q824" s="986"/>
      <c r="R824" s="986"/>
      <c r="S824" s="986"/>
      <c r="T824" s="986"/>
      <c r="U824" s="986"/>
      <c r="V824" s="986"/>
      <c r="W824" s="986"/>
      <c r="X824" s="986"/>
      <c r="Y824" s="986"/>
      <c r="Z824" s="986"/>
    </row>
    <row r="825" spans="1:26" ht="13.5" customHeight="1">
      <c r="A825" s="986"/>
      <c r="B825" s="985"/>
      <c r="C825" s="985"/>
      <c r="D825" s="986"/>
      <c r="E825" s="986"/>
      <c r="F825" s="986"/>
      <c r="G825" s="985"/>
      <c r="H825" s="985"/>
      <c r="I825" s="985"/>
      <c r="J825" s="1011"/>
      <c r="K825" s="985"/>
      <c r="L825" s="1012"/>
      <c r="M825" s="986"/>
      <c r="N825" s="986"/>
      <c r="O825" s="986"/>
      <c r="P825" s="986"/>
      <c r="Q825" s="986"/>
      <c r="R825" s="986"/>
      <c r="S825" s="986"/>
      <c r="T825" s="986"/>
      <c r="U825" s="986"/>
      <c r="V825" s="986"/>
      <c r="W825" s="986"/>
      <c r="X825" s="986"/>
      <c r="Y825" s="986"/>
      <c r="Z825" s="986"/>
    </row>
    <row r="826" spans="1:26" ht="13.5" customHeight="1">
      <c r="A826" s="986"/>
      <c r="B826" s="985"/>
      <c r="C826" s="985"/>
      <c r="D826" s="986"/>
      <c r="E826" s="986"/>
      <c r="F826" s="986"/>
      <c r="G826" s="985"/>
      <c r="H826" s="985"/>
      <c r="I826" s="985"/>
      <c r="J826" s="1011"/>
      <c r="K826" s="985"/>
      <c r="L826" s="1012"/>
      <c r="M826" s="986"/>
      <c r="N826" s="986"/>
      <c r="O826" s="986"/>
      <c r="P826" s="986"/>
      <c r="Q826" s="986"/>
      <c r="R826" s="986"/>
      <c r="S826" s="986"/>
      <c r="T826" s="986"/>
      <c r="U826" s="986"/>
      <c r="V826" s="986"/>
      <c r="W826" s="986"/>
      <c r="X826" s="986"/>
      <c r="Y826" s="986"/>
      <c r="Z826" s="986"/>
    </row>
    <row r="827" spans="1:26" ht="13.5" customHeight="1">
      <c r="A827" s="986"/>
      <c r="B827" s="985"/>
      <c r="C827" s="985"/>
      <c r="D827" s="986"/>
      <c r="E827" s="986"/>
      <c r="F827" s="986"/>
      <c r="G827" s="985"/>
      <c r="H827" s="985"/>
      <c r="I827" s="985"/>
      <c r="J827" s="1011"/>
      <c r="K827" s="985"/>
      <c r="L827" s="1012"/>
      <c r="M827" s="986"/>
      <c r="N827" s="986"/>
      <c r="O827" s="986"/>
      <c r="P827" s="986"/>
      <c r="Q827" s="986"/>
      <c r="R827" s="986"/>
      <c r="S827" s="986"/>
      <c r="T827" s="986"/>
      <c r="U827" s="986"/>
      <c r="V827" s="986"/>
      <c r="W827" s="986"/>
      <c r="X827" s="986"/>
      <c r="Y827" s="986"/>
      <c r="Z827" s="986"/>
    </row>
    <row r="828" spans="1:26" ht="13.5" customHeight="1">
      <c r="A828" s="986"/>
      <c r="B828" s="985"/>
      <c r="C828" s="985"/>
      <c r="D828" s="986"/>
      <c r="E828" s="986"/>
      <c r="F828" s="986"/>
      <c r="G828" s="985"/>
      <c r="H828" s="985"/>
      <c r="I828" s="985"/>
      <c r="J828" s="1011"/>
      <c r="K828" s="985"/>
      <c r="L828" s="1012"/>
      <c r="M828" s="986"/>
      <c r="N828" s="986"/>
      <c r="O828" s="986"/>
      <c r="P828" s="986"/>
      <c r="Q828" s="986"/>
      <c r="R828" s="986"/>
      <c r="S828" s="986"/>
      <c r="T828" s="986"/>
      <c r="U828" s="986"/>
      <c r="V828" s="986"/>
      <c r="W828" s="986"/>
      <c r="X828" s="986"/>
      <c r="Y828" s="986"/>
      <c r="Z828" s="986"/>
    </row>
    <row r="829" spans="1:26" ht="13.5" customHeight="1">
      <c r="A829" s="986"/>
      <c r="B829" s="985"/>
      <c r="C829" s="985"/>
      <c r="D829" s="986"/>
      <c r="E829" s="986"/>
      <c r="F829" s="986"/>
      <c r="G829" s="985"/>
      <c r="H829" s="985"/>
      <c r="I829" s="985"/>
      <c r="J829" s="1011"/>
      <c r="K829" s="985"/>
      <c r="L829" s="1012"/>
      <c r="M829" s="986"/>
      <c r="N829" s="986"/>
      <c r="O829" s="986"/>
      <c r="P829" s="986"/>
      <c r="Q829" s="986"/>
      <c r="R829" s="986"/>
      <c r="S829" s="986"/>
      <c r="T829" s="986"/>
      <c r="U829" s="986"/>
      <c r="V829" s="986"/>
      <c r="W829" s="986"/>
      <c r="X829" s="986"/>
      <c r="Y829" s="986"/>
      <c r="Z829" s="986"/>
    </row>
    <row r="830" spans="1:26" ht="13.5" customHeight="1">
      <c r="A830" s="986"/>
      <c r="B830" s="985"/>
      <c r="C830" s="985"/>
      <c r="D830" s="986"/>
      <c r="E830" s="986"/>
      <c r="F830" s="986"/>
      <c r="G830" s="985"/>
      <c r="H830" s="985"/>
      <c r="I830" s="985"/>
      <c r="J830" s="1011"/>
      <c r="K830" s="985"/>
      <c r="L830" s="1012"/>
      <c r="M830" s="986"/>
      <c r="N830" s="986"/>
      <c r="O830" s="986"/>
      <c r="P830" s="986"/>
      <c r="Q830" s="986"/>
      <c r="R830" s="986"/>
      <c r="S830" s="986"/>
      <c r="T830" s="986"/>
      <c r="U830" s="986"/>
      <c r="V830" s="986"/>
      <c r="W830" s="986"/>
      <c r="X830" s="986"/>
      <c r="Y830" s="986"/>
      <c r="Z830" s="986"/>
    </row>
    <row r="831" spans="1:26" ht="13.5" customHeight="1">
      <c r="A831" s="986"/>
      <c r="B831" s="985"/>
      <c r="C831" s="985"/>
      <c r="D831" s="986"/>
      <c r="E831" s="986"/>
      <c r="F831" s="986"/>
      <c r="G831" s="985"/>
      <c r="H831" s="985"/>
      <c r="I831" s="985"/>
      <c r="J831" s="1011"/>
      <c r="K831" s="985"/>
      <c r="L831" s="1012"/>
      <c r="M831" s="986"/>
      <c r="N831" s="986"/>
      <c r="O831" s="986"/>
      <c r="P831" s="986"/>
      <c r="Q831" s="986"/>
      <c r="R831" s="986"/>
      <c r="S831" s="986"/>
      <c r="T831" s="986"/>
      <c r="U831" s="986"/>
      <c r="V831" s="986"/>
      <c r="W831" s="986"/>
      <c r="X831" s="986"/>
      <c r="Y831" s="986"/>
      <c r="Z831" s="986"/>
    </row>
    <row r="832" spans="1:26" ht="13.5" customHeight="1">
      <c r="A832" s="986"/>
      <c r="B832" s="985"/>
      <c r="C832" s="985"/>
      <c r="D832" s="986"/>
      <c r="E832" s="986"/>
      <c r="F832" s="986"/>
      <c r="G832" s="985"/>
      <c r="H832" s="985"/>
      <c r="I832" s="985"/>
      <c r="J832" s="1011"/>
      <c r="K832" s="985"/>
      <c r="L832" s="1012"/>
      <c r="M832" s="986"/>
      <c r="N832" s="986"/>
      <c r="O832" s="986"/>
      <c r="P832" s="986"/>
      <c r="Q832" s="986"/>
      <c r="R832" s="986"/>
      <c r="S832" s="986"/>
      <c r="T832" s="986"/>
      <c r="U832" s="986"/>
      <c r="V832" s="986"/>
      <c r="W832" s="986"/>
      <c r="X832" s="986"/>
      <c r="Y832" s="986"/>
      <c r="Z832" s="986"/>
    </row>
    <row r="833" spans="1:26" ht="13.5" customHeight="1">
      <c r="A833" s="986"/>
      <c r="B833" s="985"/>
      <c r="C833" s="985"/>
      <c r="D833" s="986"/>
      <c r="E833" s="986"/>
      <c r="F833" s="986"/>
      <c r="G833" s="985"/>
      <c r="H833" s="985"/>
      <c r="I833" s="985"/>
      <c r="J833" s="1011"/>
      <c r="K833" s="985"/>
      <c r="L833" s="1012"/>
      <c r="M833" s="986"/>
      <c r="N833" s="986"/>
      <c r="O833" s="986"/>
      <c r="P833" s="986"/>
      <c r="Q833" s="986"/>
      <c r="R833" s="986"/>
      <c r="S833" s="986"/>
      <c r="T833" s="986"/>
      <c r="U833" s="986"/>
      <c r="V833" s="986"/>
      <c r="W833" s="986"/>
      <c r="X833" s="986"/>
      <c r="Y833" s="986"/>
      <c r="Z833" s="986"/>
    </row>
    <row r="834" spans="1:26" ht="13.5" customHeight="1">
      <c r="A834" s="986"/>
      <c r="B834" s="985"/>
      <c r="C834" s="985"/>
      <c r="D834" s="986"/>
      <c r="E834" s="986"/>
      <c r="F834" s="986"/>
      <c r="G834" s="985"/>
      <c r="H834" s="985"/>
      <c r="I834" s="985"/>
      <c r="J834" s="1011"/>
      <c r="K834" s="985"/>
      <c r="L834" s="1012"/>
      <c r="M834" s="986"/>
      <c r="N834" s="986"/>
      <c r="O834" s="986"/>
      <c r="P834" s="986"/>
      <c r="Q834" s="986"/>
      <c r="R834" s="986"/>
      <c r="S834" s="986"/>
      <c r="T834" s="986"/>
      <c r="U834" s="986"/>
      <c r="V834" s="986"/>
      <c r="W834" s="986"/>
      <c r="X834" s="986"/>
      <c r="Y834" s="986"/>
      <c r="Z834" s="986"/>
    </row>
    <row r="835" spans="1:26" ht="13.5" customHeight="1">
      <c r="A835" s="986"/>
      <c r="B835" s="985"/>
      <c r="C835" s="985"/>
      <c r="D835" s="986"/>
      <c r="E835" s="986"/>
      <c r="F835" s="986"/>
      <c r="G835" s="985"/>
      <c r="H835" s="985"/>
      <c r="I835" s="985"/>
      <c r="J835" s="1011"/>
      <c r="K835" s="985"/>
      <c r="L835" s="1012"/>
      <c r="M835" s="986"/>
      <c r="N835" s="986"/>
      <c r="O835" s="986"/>
      <c r="P835" s="986"/>
      <c r="Q835" s="986"/>
      <c r="R835" s="986"/>
      <c r="S835" s="986"/>
      <c r="T835" s="986"/>
      <c r="U835" s="986"/>
      <c r="V835" s="986"/>
      <c r="W835" s="986"/>
      <c r="X835" s="986"/>
      <c r="Y835" s="986"/>
      <c r="Z835" s="986"/>
    </row>
    <row r="836" spans="1:26" ht="13.5" customHeight="1">
      <c r="A836" s="986"/>
      <c r="B836" s="985"/>
      <c r="C836" s="985"/>
      <c r="D836" s="986"/>
      <c r="E836" s="986"/>
      <c r="F836" s="986"/>
      <c r="G836" s="985"/>
      <c r="H836" s="985"/>
      <c r="I836" s="985"/>
      <c r="J836" s="1011"/>
      <c r="K836" s="985"/>
      <c r="L836" s="1012"/>
      <c r="M836" s="986"/>
      <c r="N836" s="986"/>
      <c r="O836" s="986"/>
      <c r="P836" s="986"/>
      <c r="Q836" s="986"/>
      <c r="R836" s="986"/>
      <c r="S836" s="986"/>
      <c r="T836" s="986"/>
      <c r="U836" s="986"/>
      <c r="V836" s="986"/>
      <c r="W836" s="986"/>
      <c r="X836" s="986"/>
      <c r="Y836" s="986"/>
      <c r="Z836" s="986"/>
    </row>
    <row r="837" spans="1:26" ht="13.5" customHeight="1">
      <c r="A837" s="986"/>
      <c r="B837" s="985"/>
      <c r="C837" s="985"/>
      <c r="D837" s="986"/>
      <c r="E837" s="986"/>
      <c r="F837" s="986"/>
      <c r="G837" s="985"/>
      <c r="H837" s="985"/>
      <c r="I837" s="985"/>
      <c r="J837" s="1011"/>
      <c r="K837" s="985"/>
      <c r="L837" s="1012"/>
      <c r="M837" s="986"/>
      <c r="N837" s="986"/>
      <c r="O837" s="986"/>
      <c r="P837" s="986"/>
      <c r="Q837" s="986"/>
      <c r="R837" s="986"/>
      <c r="S837" s="986"/>
      <c r="T837" s="986"/>
      <c r="U837" s="986"/>
      <c r="V837" s="986"/>
      <c r="W837" s="986"/>
      <c r="X837" s="986"/>
      <c r="Y837" s="986"/>
      <c r="Z837" s="986"/>
    </row>
    <row r="838" spans="1:26" ht="13.5" customHeight="1">
      <c r="A838" s="986"/>
      <c r="B838" s="985"/>
      <c r="C838" s="985"/>
      <c r="D838" s="986"/>
      <c r="E838" s="986"/>
      <c r="F838" s="986"/>
      <c r="G838" s="985"/>
      <c r="H838" s="985"/>
      <c r="I838" s="985"/>
      <c r="J838" s="1011"/>
      <c r="K838" s="985"/>
      <c r="L838" s="1012"/>
      <c r="M838" s="986"/>
      <c r="N838" s="986"/>
      <c r="O838" s="986"/>
      <c r="P838" s="986"/>
      <c r="Q838" s="986"/>
      <c r="R838" s="986"/>
      <c r="S838" s="986"/>
      <c r="T838" s="986"/>
      <c r="U838" s="986"/>
      <c r="V838" s="986"/>
      <c r="W838" s="986"/>
      <c r="X838" s="986"/>
      <c r="Y838" s="986"/>
      <c r="Z838" s="986"/>
    </row>
    <row r="839" spans="1:26" ht="13.5" customHeight="1">
      <c r="A839" s="986"/>
      <c r="B839" s="985"/>
      <c r="C839" s="985"/>
      <c r="D839" s="986"/>
      <c r="E839" s="986"/>
      <c r="F839" s="986"/>
      <c r="G839" s="985"/>
      <c r="H839" s="985"/>
      <c r="I839" s="985"/>
      <c r="J839" s="1011"/>
      <c r="K839" s="985"/>
      <c r="L839" s="1012"/>
      <c r="M839" s="986"/>
      <c r="N839" s="986"/>
      <c r="O839" s="986"/>
      <c r="P839" s="986"/>
      <c r="Q839" s="986"/>
      <c r="R839" s="986"/>
      <c r="S839" s="986"/>
      <c r="T839" s="986"/>
      <c r="U839" s="986"/>
      <c r="V839" s="986"/>
      <c r="W839" s="986"/>
      <c r="X839" s="986"/>
      <c r="Y839" s="986"/>
      <c r="Z839" s="986"/>
    </row>
    <row r="840" spans="1:26" ht="13.5" customHeight="1">
      <c r="A840" s="986"/>
      <c r="B840" s="985"/>
      <c r="C840" s="985"/>
      <c r="D840" s="986"/>
      <c r="E840" s="986"/>
      <c r="F840" s="986"/>
      <c r="G840" s="985"/>
      <c r="H840" s="985"/>
      <c r="I840" s="985"/>
      <c r="J840" s="1011"/>
      <c r="K840" s="985"/>
      <c r="L840" s="1012"/>
      <c r="M840" s="986"/>
      <c r="N840" s="986"/>
      <c r="O840" s="986"/>
      <c r="P840" s="986"/>
      <c r="Q840" s="986"/>
      <c r="R840" s="986"/>
      <c r="S840" s="986"/>
      <c r="T840" s="986"/>
      <c r="U840" s="986"/>
      <c r="V840" s="986"/>
      <c r="W840" s="986"/>
      <c r="X840" s="986"/>
      <c r="Y840" s="986"/>
      <c r="Z840" s="986"/>
    </row>
    <row r="841" spans="1:26" ht="13.5" customHeight="1">
      <c r="A841" s="986"/>
      <c r="B841" s="985"/>
      <c r="C841" s="985"/>
      <c r="D841" s="986"/>
      <c r="E841" s="986"/>
      <c r="F841" s="986"/>
      <c r="G841" s="985"/>
      <c r="H841" s="985"/>
      <c r="I841" s="985"/>
      <c r="J841" s="1011"/>
      <c r="K841" s="985"/>
      <c r="L841" s="1012"/>
      <c r="M841" s="986"/>
      <c r="N841" s="986"/>
      <c r="O841" s="986"/>
      <c r="P841" s="986"/>
      <c r="Q841" s="986"/>
      <c r="R841" s="986"/>
      <c r="S841" s="986"/>
      <c r="T841" s="986"/>
      <c r="U841" s="986"/>
      <c r="V841" s="986"/>
      <c r="W841" s="986"/>
      <c r="X841" s="986"/>
      <c r="Y841" s="986"/>
      <c r="Z841" s="986"/>
    </row>
    <row r="842" spans="1:26" ht="13.5" customHeight="1">
      <c r="A842" s="986"/>
      <c r="B842" s="985"/>
      <c r="C842" s="985"/>
      <c r="D842" s="986"/>
      <c r="E842" s="986"/>
      <c r="F842" s="986"/>
      <c r="G842" s="985"/>
      <c r="H842" s="985"/>
      <c r="I842" s="985"/>
      <c r="J842" s="1011"/>
      <c r="K842" s="985"/>
      <c r="L842" s="1012"/>
      <c r="M842" s="986"/>
      <c r="N842" s="986"/>
      <c r="O842" s="986"/>
      <c r="P842" s="986"/>
      <c r="Q842" s="986"/>
      <c r="R842" s="986"/>
      <c r="S842" s="986"/>
      <c r="T842" s="986"/>
      <c r="U842" s="986"/>
      <c r="V842" s="986"/>
      <c r="W842" s="986"/>
      <c r="X842" s="986"/>
      <c r="Y842" s="986"/>
      <c r="Z842" s="986"/>
    </row>
    <row r="843" spans="1:26" ht="13.5" customHeight="1">
      <c r="A843" s="986"/>
      <c r="B843" s="985"/>
      <c r="C843" s="985"/>
      <c r="D843" s="986"/>
      <c r="E843" s="986"/>
      <c r="F843" s="986"/>
      <c r="G843" s="985"/>
      <c r="H843" s="985"/>
      <c r="I843" s="985"/>
      <c r="J843" s="1011"/>
      <c r="K843" s="985"/>
      <c r="L843" s="1012"/>
      <c r="M843" s="986"/>
      <c r="N843" s="986"/>
      <c r="O843" s="986"/>
      <c r="P843" s="986"/>
      <c r="Q843" s="986"/>
      <c r="R843" s="986"/>
      <c r="S843" s="986"/>
      <c r="T843" s="986"/>
      <c r="U843" s="986"/>
      <c r="V843" s="986"/>
      <c r="W843" s="986"/>
      <c r="X843" s="986"/>
      <c r="Y843" s="986"/>
      <c r="Z843" s="986"/>
    </row>
    <row r="844" spans="1:26" ht="13.5" customHeight="1">
      <c r="A844" s="986"/>
      <c r="B844" s="985"/>
      <c r="C844" s="985"/>
      <c r="D844" s="986"/>
      <c r="E844" s="986"/>
      <c r="F844" s="986"/>
      <c r="G844" s="985"/>
      <c r="H844" s="985"/>
      <c r="I844" s="985"/>
      <c r="J844" s="1011"/>
      <c r="K844" s="985"/>
      <c r="L844" s="1012"/>
      <c r="M844" s="986"/>
      <c r="N844" s="986"/>
      <c r="O844" s="986"/>
      <c r="P844" s="986"/>
      <c r="Q844" s="986"/>
      <c r="R844" s="986"/>
      <c r="S844" s="986"/>
      <c r="T844" s="986"/>
      <c r="U844" s="986"/>
      <c r="V844" s="986"/>
      <c r="W844" s="986"/>
      <c r="X844" s="986"/>
      <c r="Y844" s="986"/>
      <c r="Z844" s="986"/>
    </row>
    <row r="845" spans="1:26" ht="13.5" customHeight="1">
      <c r="A845" s="986"/>
      <c r="B845" s="985"/>
      <c r="C845" s="985"/>
      <c r="D845" s="986"/>
      <c r="E845" s="986"/>
      <c r="F845" s="986"/>
      <c r="G845" s="985"/>
      <c r="H845" s="985"/>
      <c r="I845" s="985"/>
      <c r="J845" s="1011"/>
      <c r="K845" s="985"/>
      <c r="L845" s="1012"/>
      <c r="M845" s="986"/>
      <c r="N845" s="986"/>
      <c r="O845" s="986"/>
      <c r="P845" s="986"/>
      <c r="Q845" s="986"/>
      <c r="R845" s="986"/>
      <c r="S845" s="986"/>
      <c r="T845" s="986"/>
      <c r="U845" s="986"/>
      <c r="V845" s="986"/>
      <c r="W845" s="986"/>
      <c r="X845" s="986"/>
      <c r="Y845" s="986"/>
      <c r="Z845" s="986"/>
    </row>
    <row r="846" spans="1:26" ht="13.5" customHeight="1">
      <c r="A846" s="986"/>
      <c r="B846" s="985"/>
      <c r="C846" s="985"/>
      <c r="D846" s="986"/>
      <c r="E846" s="986"/>
      <c r="F846" s="986"/>
      <c r="G846" s="985"/>
      <c r="H846" s="985"/>
      <c r="I846" s="985"/>
      <c r="J846" s="1011"/>
      <c r="K846" s="985"/>
      <c r="L846" s="1012"/>
      <c r="M846" s="986"/>
      <c r="N846" s="986"/>
      <c r="O846" s="986"/>
      <c r="P846" s="986"/>
      <c r="Q846" s="986"/>
      <c r="R846" s="986"/>
      <c r="S846" s="986"/>
      <c r="T846" s="986"/>
      <c r="U846" s="986"/>
      <c r="V846" s="986"/>
      <c r="W846" s="986"/>
      <c r="X846" s="986"/>
      <c r="Y846" s="986"/>
      <c r="Z846" s="986"/>
    </row>
    <row r="847" spans="1:26" ht="13.5" customHeight="1">
      <c r="A847" s="986"/>
      <c r="B847" s="985"/>
      <c r="C847" s="985"/>
      <c r="D847" s="986"/>
      <c r="E847" s="986"/>
      <c r="F847" s="986"/>
      <c r="G847" s="985"/>
      <c r="H847" s="985"/>
      <c r="I847" s="985"/>
      <c r="J847" s="1011"/>
      <c r="K847" s="985"/>
      <c r="L847" s="1012"/>
      <c r="M847" s="986"/>
      <c r="N847" s="986"/>
      <c r="O847" s="986"/>
      <c r="P847" s="986"/>
      <c r="Q847" s="986"/>
      <c r="R847" s="986"/>
      <c r="S847" s="986"/>
      <c r="T847" s="986"/>
      <c r="U847" s="986"/>
      <c r="V847" s="986"/>
      <c r="W847" s="986"/>
      <c r="X847" s="986"/>
      <c r="Y847" s="986"/>
      <c r="Z847" s="986"/>
    </row>
    <row r="848" spans="1:26" ht="13.5" customHeight="1">
      <c r="A848" s="986"/>
      <c r="B848" s="985"/>
      <c r="C848" s="985"/>
      <c r="D848" s="986"/>
      <c r="E848" s="986"/>
      <c r="F848" s="986"/>
      <c r="G848" s="985"/>
      <c r="H848" s="985"/>
      <c r="I848" s="985"/>
      <c r="J848" s="1011"/>
      <c r="K848" s="985"/>
      <c r="L848" s="1012"/>
      <c r="M848" s="986"/>
      <c r="N848" s="986"/>
      <c r="O848" s="986"/>
      <c r="P848" s="986"/>
      <c r="Q848" s="986"/>
      <c r="R848" s="986"/>
      <c r="S848" s="986"/>
      <c r="T848" s="986"/>
      <c r="U848" s="986"/>
      <c r="V848" s="986"/>
      <c r="W848" s="986"/>
      <c r="X848" s="986"/>
      <c r="Y848" s="986"/>
      <c r="Z848" s="986"/>
    </row>
    <row r="849" spans="1:26" ht="13.5" customHeight="1">
      <c r="A849" s="986"/>
      <c r="B849" s="985"/>
      <c r="C849" s="985"/>
      <c r="D849" s="986"/>
      <c r="E849" s="986"/>
      <c r="F849" s="986"/>
      <c r="G849" s="985"/>
      <c r="H849" s="985"/>
      <c r="I849" s="985"/>
      <c r="J849" s="1011"/>
      <c r="K849" s="985"/>
      <c r="L849" s="1012"/>
      <c r="M849" s="986"/>
      <c r="N849" s="986"/>
      <c r="O849" s="986"/>
      <c r="P849" s="986"/>
      <c r="Q849" s="986"/>
      <c r="R849" s="986"/>
      <c r="S849" s="986"/>
      <c r="T849" s="986"/>
      <c r="U849" s="986"/>
      <c r="V849" s="986"/>
      <c r="W849" s="986"/>
      <c r="X849" s="986"/>
      <c r="Y849" s="986"/>
      <c r="Z849" s="986"/>
    </row>
    <row r="850" spans="1:26" ht="13.5" customHeight="1">
      <c r="A850" s="986"/>
      <c r="B850" s="985"/>
      <c r="C850" s="985"/>
      <c r="D850" s="986"/>
      <c r="E850" s="986"/>
      <c r="F850" s="986"/>
      <c r="G850" s="985"/>
      <c r="H850" s="985"/>
      <c r="I850" s="985"/>
      <c r="J850" s="1011"/>
      <c r="K850" s="985"/>
      <c r="L850" s="1012"/>
      <c r="M850" s="986"/>
      <c r="N850" s="986"/>
      <c r="O850" s="986"/>
      <c r="P850" s="986"/>
      <c r="Q850" s="986"/>
      <c r="R850" s="986"/>
      <c r="S850" s="986"/>
      <c r="T850" s="986"/>
      <c r="U850" s="986"/>
      <c r="V850" s="986"/>
      <c r="W850" s="986"/>
      <c r="X850" s="986"/>
      <c r="Y850" s="986"/>
      <c r="Z850" s="986"/>
    </row>
    <row r="851" spans="1:26" ht="13.5" customHeight="1">
      <c r="A851" s="986"/>
      <c r="B851" s="985"/>
      <c r="C851" s="985"/>
      <c r="D851" s="986"/>
      <c r="E851" s="986"/>
      <c r="F851" s="986"/>
      <c r="G851" s="985"/>
      <c r="H851" s="985"/>
      <c r="I851" s="985"/>
      <c r="J851" s="1011"/>
      <c r="K851" s="985"/>
      <c r="L851" s="1012"/>
      <c r="M851" s="986"/>
      <c r="N851" s="986"/>
      <c r="O851" s="986"/>
      <c r="P851" s="986"/>
      <c r="Q851" s="986"/>
      <c r="R851" s="986"/>
      <c r="S851" s="986"/>
      <c r="T851" s="986"/>
      <c r="U851" s="986"/>
      <c r="V851" s="986"/>
      <c r="W851" s="986"/>
      <c r="X851" s="986"/>
      <c r="Y851" s="986"/>
      <c r="Z851" s="986"/>
    </row>
    <row r="852" spans="1:26" ht="13.5" customHeight="1">
      <c r="A852" s="986"/>
      <c r="B852" s="985"/>
      <c r="C852" s="985"/>
      <c r="D852" s="986"/>
      <c r="E852" s="986"/>
      <c r="F852" s="986"/>
      <c r="G852" s="985"/>
      <c r="H852" s="985"/>
      <c r="I852" s="985"/>
      <c r="J852" s="1011"/>
      <c r="K852" s="985"/>
      <c r="L852" s="1012"/>
      <c r="M852" s="986"/>
      <c r="N852" s="986"/>
      <c r="O852" s="986"/>
      <c r="P852" s="986"/>
      <c r="Q852" s="986"/>
      <c r="R852" s="986"/>
      <c r="S852" s="986"/>
      <c r="T852" s="986"/>
      <c r="U852" s="986"/>
      <c r="V852" s="986"/>
      <c r="W852" s="986"/>
      <c r="X852" s="986"/>
      <c r="Y852" s="986"/>
      <c r="Z852" s="986"/>
    </row>
    <row r="853" spans="1:26" ht="13.5" customHeight="1">
      <c r="A853" s="986"/>
      <c r="B853" s="985"/>
      <c r="C853" s="985"/>
      <c r="D853" s="986"/>
      <c r="E853" s="986"/>
      <c r="F853" s="986"/>
      <c r="G853" s="985"/>
      <c r="H853" s="985"/>
      <c r="I853" s="985"/>
      <c r="J853" s="1011"/>
      <c r="K853" s="985"/>
      <c r="L853" s="1012"/>
      <c r="M853" s="986"/>
      <c r="N853" s="986"/>
      <c r="O853" s="986"/>
      <c r="P853" s="986"/>
      <c r="Q853" s="986"/>
      <c r="R853" s="986"/>
      <c r="S853" s="986"/>
      <c r="T853" s="986"/>
      <c r="U853" s="986"/>
      <c r="V853" s="986"/>
      <c r="W853" s="986"/>
      <c r="X853" s="986"/>
      <c r="Y853" s="986"/>
      <c r="Z853" s="986"/>
    </row>
    <row r="854" spans="1:26" ht="13.5" customHeight="1">
      <c r="A854" s="986"/>
      <c r="B854" s="985"/>
      <c r="C854" s="985"/>
      <c r="D854" s="986"/>
      <c r="E854" s="986"/>
      <c r="F854" s="986"/>
      <c r="G854" s="985"/>
      <c r="H854" s="985"/>
      <c r="I854" s="985"/>
      <c r="J854" s="1011"/>
      <c r="K854" s="985"/>
      <c r="L854" s="1012"/>
      <c r="M854" s="986"/>
      <c r="N854" s="986"/>
      <c r="O854" s="986"/>
      <c r="P854" s="986"/>
      <c r="Q854" s="986"/>
      <c r="R854" s="986"/>
      <c r="S854" s="986"/>
      <c r="T854" s="986"/>
      <c r="U854" s="986"/>
      <c r="V854" s="986"/>
      <c r="W854" s="986"/>
      <c r="X854" s="986"/>
      <c r="Y854" s="986"/>
      <c r="Z854" s="986"/>
    </row>
    <row r="855" spans="1:26" ht="13.5" customHeight="1">
      <c r="A855" s="986"/>
      <c r="B855" s="985"/>
      <c r="C855" s="985"/>
      <c r="D855" s="986"/>
      <c r="E855" s="986"/>
      <c r="F855" s="986"/>
      <c r="G855" s="985"/>
      <c r="H855" s="985"/>
      <c r="I855" s="985"/>
      <c r="J855" s="1011"/>
      <c r="K855" s="985"/>
      <c r="L855" s="1012"/>
      <c r="M855" s="986"/>
      <c r="N855" s="986"/>
      <c r="O855" s="986"/>
      <c r="P855" s="986"/>
      <c r="Q855" s="986"/>
      <c r="R855" s="986"/>
      <c r="S855" s="986"/>
      <c r="T855" s="986"/>
      <c r="U855" s="986"/>
      <c r="V855" s="986"/>
      <c r="W855" s="986"/>
      <c r="X855" s="986"/>
      <c r="Y855" s="986"/>
      <c r="Z855" s="986"/>
    </row>
    <row r="856" spans="1:26" ht="13.5" customHeight="1">
      <c r="A856" s="986"/>
      <c r="B856" s="985"/>
      <c r="C856" s="985"/>
      <c r="D856" s="986"/>
      <c r="E856" s="986"/>
      <c r="F856" s="986"/>
      <c r="G856" s="985"/>
      <c r="H856" s="985"/>
      <c r="I856" s="985"/>
      <c r="J856" s="1011"/>
      <c r="K856" s="985"/>
      <c r="L856" s="1012"/>
      <c r="M856" s="986"/>
      <c r="N856" s="986"/>
      <c r="O856" s="986"/>
      <c r="P856" s="986"/>
      <c r="Q856" s="986"/>
      <c r="R856" s="986"/>
      <c r="S856" s="986"/>
      <c r="T856" s="986"/>
      <c r="U856" s="986"/>
      <c r="V856" s="986"/>
      <c r="W856" s="986"/>
      <c r="X856" s="986"/>
      <c r="Y856" s="986"/>
      <c r="Z856" s="986"/>
    </row>
    <row r="857" spans="1:26" ht="13.5" customHeight="1">
      <c r="A857" s="986"/>
      <c r="B857" s="985"/>
      <c r="C857" s="985"/>
      <c r="D857" s="986"/>
      <c r="E857" s="986"/>
      <c r="F857" s="986"/>
      <c r="G857" s="985"/>
      <c r="H857" s="985"/>
      <c r="I857" s="985"/>
      <c r="J857" s="1011"/>
      <c r="K857" s="985"/>
      <c r="L857" s="1012"/>
      <c r="M857" s="986"/>
      <c r="N857" s="986"/>
      <c r="O857" s="986"/>
      <c r="P857" s="986"/>
      <c r="Q857" s="986"/>
      <c r="R857" s="986"/>
      <c r="S857" s="986"/>
      <c r="T857" s="986"/>
      <c r="U857" s="986"/>
      <c r="V857" s="986"/>
      <c r="W857" s="986"/>
      <c r="X857" s="986"/>
      <c r="Y857" s="986"/>
      <c r="Z857" s="986"/>
    </row>
    <row r="858" spans="1:26" ht="13.5" customHeight="1">
      <c r="A858" s="986"/>
      <c r="B858" s="985"/>
      <c r="C858" s="985"/>
      <c r="D858" s="986"/>
      <c r="E858" s="986"/>
      <c r="F858" s="986"/>
      <c r="G858" s="985"/>
      <c r="H858" s="985"/>
      <c r="I858" s="985"/>
      <c r="J858" s="1011"/>
      <c r="K858" s="985"/>
      <c r="L858" s="1012"/>
      <c r="M858" s="986"/>
      <c r="N858" s="986"/>
      <c r="O858" s="986"/>
      <c r="P858" s="986"/>
      <c r="Q858" s="986"/>
      <c r="R858" s="986"/>
      <c r="S858" s="986"/>
      <c r="T858" s="986"/>
      <c r="U858" s="986"/>
      <c r="V858" s="986"/>
      <c r="W858" s="986"/>
      <c r="X858" s="986"/>
      <c r="Y858" s="986"/>
      <c r="Z858" s="986"/>
    </row>
    <row r="859" spans="1:26" ht="13.5" customHeight="1">
      <c r="A859" s="986"/>
      <c r="B859" s="985"/>
      <c r="C859" s="985"/>
      <c r="D859" s="986"/>
      <c r="E859" s="986"/>
      <c r="F859" s="986"/>
      <c r="G859" s="985"/>
      <c r="H859" s="985"/>
      <c r="I859" s="985"/>
      <c r="J859" s="1011"/>
      <c r="K859" s="985"/>
      <c r="L859" s="1012"/>
      <c r="M859" s="986"/>
      <c r="N859" s="986"/>
      <c r="O859" s="986"/>
      <c r="P859" s="986"/>
      <c r="Q859" s="986"/>
      <c r="R859" s="986"/>
      <c r="S859" s="986"/>
      <c r="T859" s="986"/>
      <c r="U859" s="986"/>
      <c r="V859" s="986"/>
      <c r="W859" s="986"/>
      <c r="X859" s="986"/>
      <c r="Y859" s="986"/>
      <c r="Z859" s="986"/>
    </row>
    <row r="860" spans="1:26" ht="13.5" customHeight="1">
      <c r="A860" s="986"/>
      <c r="B860" s="985"/>
      <c r="C860" s="985"/>
      <c r="D860" s="986"/>
      <c r="E860" s="986"/>
      <c r="F860" s="986"/>
      <c r="G860" s="985"/>
      <c r="H860" s="985"/>
      <c r="I860" s="985"/>
      <c r="J860" s="1011"/>
      <c r="K860" s="985"/>
      <c r="L860" s="1012"/>
      <c r="M860" s="986"/>
      <c r="N860" s="986"/>
      <c r="O860" s="986"/>
      <c r="P860" s="986"/>
      <c r="Q860" s="986"/>
      <c r="R860" s="986"/>
      <c r="S860" s="986"/>
      <c r="T860" s="986"/>
      <c r="U860" s="986"/>
      <c r="V860" s="986"/>
      <c r="W860" s="986"/>
      <c r="X860" s="986"/>
      <c r="Y860" s="986"/>
      <c r="Z860" s="986"/>
    </row>
    <row r="861" spans="1:26" ht="13.5" customHeight="1">
      <c r="A861" s="986"/>
      <c r="B861" s="985"/>
      <c r="C861" s="985"/>
      <c r="D861" s="986"/>
      <c r="E861" s="986"/>
      <c r="F861" s="986"/>
      <c r="G861" s="985"/>
      <c r="H861" s="985"/>
      <c r="I861" s="985"/>
      <c r="J861" s="1011"/>
      <c r="K861" s="985"/>
      <c r="L861" s="1012"/>
      <c r="M861" s="986"/>
      <c r="N861" s="986"/>
      <c r="O861" s="986"/>
      <c r="P861" s="986"/>
      <c r="Q861" s="986"/>
      <c r="R861" s="986"/>
      <c r="S861" s="986"/>
      <c r="T861" s="986"/>
      <c r="U861" s="986"/>
      <c r="V861" s="986"/>
      <c r="W861" s="986"/>
      <c r="X861" s="986"/>
      <c r="Y861" s="986"/>
      <c r="Z861" s="986"/>
    </row>
    <row r="862" spans="1:26" ht="13.5" customHeight="1">
      <c r="A862" s="986"/>
      <c r="B862" s="985"/>
      <c r="C862" s="985"/>
      <c r="D862" s="986"/>
      <c r="E862" s="986"/>
      <c r="F862" s="986"/>
      <c r="G862" s="985"/>
      <c r="H862" s="985"/>
      <c r="I862" s="985"/>
      <c r="J862" s="1011"/>
      <c r="K862" s="985"/>
      <c r="L862" s="1012"/>
      <c r="M862" s="986"/>
      <c r="N862" s="986"/>
      <c r="O862" s="986"/>
      <c r="P862" s="986"/>
      <c r="Q862" s="986"/>
      <c r="R862" s="986"/>
      <c r="S862" s="986"/>
      <c r="T862" s="986"/>
      <c r="U862" s="986"/>
      <c r="V862" s="986"/>
      <c r="W862" s="986"/>
      <c r="X862" s="986"/>
      <c r="Y862" s="986"/>
      <c r="Z862" s="986"/>
    </row>
    <row r="863" spans="1:26" ht="13.5" customHeight="1">
      <c r="A863" s="986"/>
      <c r="B863" s="985"/>
      <c r="C863" s="985"/>
      <c r="D863" s="986"/>
      <c r="E863" s="986"/>
      <c r="F863" s="986"/>
      <c r="G863" s="985"/>
      <c r="H863" s="985"/>
      <c r="I863" s="985"/>
      <c r="J863" s="1011"/>
      <c r="K863" s="985"/>
      <c r="L863" s="1012"/>
      <c r="M863" s="986"/>
      <c r="N863" s="986"/>
      <c r="O863" s="986"/>
      <c r="P863" s="986"/>
      <c r="Q863" s="986"/>
      <c r="R863" s="986"/>
      <c r="S863" s="986"/>
      <c r="T863" s="986"/>
      <c r="U863" s="986"/>
      <c r="V863" s="986"/>
      <c r="W863" s="986"/>
      <c r="X863" s="986"/>
      <c r="Y863" s="986"/>
      <c r="Z863" s="986"/>
    </row>
    <row r="864" spans="1:26" ht="13.5" customHeight="1">
      <c r="A864" s="986"/>
      <c r="B864" s="985"/>
      <c r="C864" s="985"/>
      <c r="D864" s="986"/>
      <c r="E864" s="986"/>
      <c r="F864" s="986"/>
      <c r="G864" s="985"/>
      <c r="H864" s="985"/>
      <c r="I864" s="985"/>
      <c r="J864" s="1011"/>
      <c r="K864" s="985"/>
      <c r="L864" s="1012"/>
      <c r="M864" s="986"/>
      <c r="N864" s="986"/>
      <c r="O864" s="986"/>
      <c r="P864" s="986"/>
      <c r="Q864" s="986"/>
      <c r="R864" s="986"/>
      <c r="S864" s="986"/>
      <c r="T864" s="986"/>
      <c r="U864" s="986"/>
      <c r="V864" s="986"/>
      <c r="W864" s="986"/>
      <c r="X864" s="986"/>
      <c r="Y864" s="986"/>
      <c r="Z864" s="986"/>
    </row>
    <row r="865" spans="1:26" ht="13.5" customHeight="1">
      <c r="A865" s="986"/>
      <c r="B865" s="985"/>
      <c r="C865" s="985"/>
      <c r="D865" s="986"/>
      <c r="E865" s="986"/>
      <c r="F865" s="986"/>
      <c r="G865" s="985"/>
      <c r="H865" s="985"/>
      <c r="I865" s="985"/>
      <c r="J865" s="1011"/>
      <c r="K865" s="985"/>
      <c r="L865" s="1012"/>
      <c r="M865" s="986"/>
      <c r="N865" s="986"/>
      <c r="O865" s="986"/>
      <c r="P865" s="986"/>
      <c r="Q865" s="986"/>
      <c r="R865" s="986"/>
      <c r="S865" s="986"/>
      <c r="T865" s="986"/>
      <c r="U865" s="986"/>
      <c r="V865" s="986"/>
      <c r="W865" s="986"/>
      <c r="X865" s="986"/>
      <c r="Y865" s="986"/>
      <c r="Z865" s="986"/>
    </row>
    <row r="866" spans="1:26" ht="13.5" customHeight="1">
      <c r="A866" s="986"/>
      <c r="B866" s="985"/>
      <c r="C866" s="985"/>
      <c r="D866" s="986"/>
      <c r="E866" s="986"/>
      <c r="F866" s="986"/>
      <c r="G866" s="985"/>
      <c r="H866" s="985"/>
      <c r="I866" s="985"/>
      <c r="J866" s="1011"/>
      <c r="K866" s="985"/>
      <c r="L866" s="1012"/>
      <c r="M866" s="986"/>
      <c r="N866" s="986"/>
      <c r="O866" s="986"/>
      <c r="P866" s="986"/>
      <c r="Q866" s="986"/>
      <c r="R866" s="986"/>
      <c r="S866" s="986"/>
      <c r="T866" s="986"/>
      <c r="U866" s="986"/>
      <c r="V866" s="986"/>
      <c r="W866" s="986"/>
      <c r="X866" s="986"/>
      <c r="Y866" s="986"/>
      <c r="Z866" s="986"/>
    </row>
    <row r="867" spans="1:26" ht="13.5" customHeight="1">
      <c r="A867" s="986"/>
      <c r="B867" s="985"/>
      <c r="C867" s="985"/>
      <c r="D867" s="986"/>
      <c r="E867" s="986"/>
      <c r="F867" s="986"/>
      <c r="G867" s="985"/>
      <c r="H867" s="985"/>
      <c r="I867" s="985"/>
      <c r="J867" s="1011"/>
      <c r="K867" s="985"/>
      <c r="L867" s="1012"/>
      <c r="M867" s="986"/>
      <c r="N867" s="986"/>
      <c r="O867" s="986"/>
      <c r="P867" s="986"/>
      <c r="Q867" s="986"/>
      <c r="R867" s="986"/>
      <c r="S867" s="986"/>
      <c r="T867" s="986"/>
      <c r="U867" s="986"/>
      <c r="V867" s="986"/>
      <c r="W867" s="986"/>
      <c r="X867" s="986"/>
      <c r="Y867" s="986"/>
      <c r="Z867" s="986"/>
    </row>
    <row r="868" spans="1:26" ht="13.5" customHeight="1">
      <c r="A868" s="986"/>
      <c r="B868" s="985"/>
      <c r="C868" s="985"/>
      <c r="D868" s="986"/>
      <c r="E868" s="986"/>
      <c r="F868" s="986"/>
      <c r="G868" s="985"/>
      <c r="H868" s="985"/>
      <c r="I868" s="985"/>
      <c r="J868" s="1011"/>
      <c r="K868" s="985"/>
      <c r="L868" s="1012"/>
      <c r="M868" s="986"/>
      <c r="N868" s="986"/>
      <c r="O868" s="986"/>
      <c r="P868" s="986"/>
      <c r="Q868" s="986"/>
      <c r="R868" s="986"/>
      <c r="S868" s="986"/>
      <c r="T868" s="986"/>
      <c r="U868" s="986"/>
      <c r="V868" s="986"/>
      <c r="W868" s="986"/>
      <c r="X868" s="986"/>
      <c r="Y868" s="986"/>
      <c r="Z868" s="986"/>
    </row>
    <row r="869" spans="1:26" ht="13.5" customHeight="1">
      <c r="A869" s="986"/>
      <c r="B869" s="985"/>
      <c r="C869" s="985"/>
      <c r="D869" s="986"/>
      <c r="E869" s="986"/>
      <c r="F869" s="986"/>
      <c r="G869" s="985"/>
      <c r="H869" s="985"/>
      <c r="I869" s="985"/>
      <c r="J869" s="1011"/>
      <c r="K869" s="985"/>
      <c r="L869" s="1012"/>
      <c r="M869" s="986"/>
      <c r="N869" s="986"/>
      <c r="O869" s="986"/>
      <c r="P869" s="986"/>
      <c r="Q869" s="986"/>
      <c r="R869" s="986"/>
      <c r="S869" s="986"/>
      <c r="T869" s="986"/>
      <c r="U869" s="986"/>
      <c r="V869" s="986"/>
      <c r="W869" s="986"/>
      <c r="X869" s="986"/>
      <c r="Y869" s="986"/>
      <c r="Z869" s="986"/>
    </row>
    <row r="870" spans="1:26" ht="13.5" customHeight="1">
      <c r="A870" s="986"/>
      <c r="B870" s="985"/>
      <c r="C870" s="985"/>
      <c r="D870" s="986"/>
      <c r="E870" s="986"/>
      <c r="F870" s="986"/>
      <c r="G870" s="985"/>
      <c r="H870" s="985"/>
      <c r="I870" s="985"/>
      <c r="J870" s="1011"/>
      <c r="K870" s="985"/>
      <c r="L870" s="1012"/>
      <c r="M870" s="986"/>
      <c r="N870" s="986"/>
      <c r="O870" s="986"/>
      <c r="P870" s="986"/>
      <c r="Q870" s="986"/>
      <c r="R870" s="986"/>
      <c r="S870" s="986"/>
      <c r="T870" s="986"/>
      <c r="U870" s="986"/>
      <c r="V870" s="986"/>
      <c r="W870" s="986"/>
      <c r="X870" s="986"/>
      <c r="Y870" s="986"/>
      <c r="Z870" s="986"/>
    </row>
    <row r="871" spans="1:26" ht="13.5" customHeight="1">
      <c r="A871" s="986"/>
      <c r="B871" s="985"/>
      <c r="C871" s="985"/>
      <c r="D871" s="986"/>
      <c r="E871" s="986"/>
      <c r="F871" s="986"/>
      <c r="G871" s="985"/>
      <c r="H871" s="985"/>
      <c r="I871" s="985"/>
      <c r="J871" s="1011"/>
      <c r="K871" s="985"/>
      <c r="L871" s="1012"/>
      <c r="M871" s="986"/>
      <c r="N871" s="986"/>
      <c r="O871" s="986"/>
      <c r="P871" s="986"/>
      <c r="Q871" s="986"/>
      <c r="R871" s="986"/>
      <c r="S871" s="986"/>
      <c r="T871" s="986"/>
      <c r="U871" s="986"/>
      <c r="V871" s="986"/>
      <c r="W871" s="986"/>
      <c r="X871" s="986"/>
      <c r="Y871" s="986"/>
      <c r="Z871" s="986"/>
    </row>
    <row r="872" spans="1:26" ht="13.5" customHeight="1">
      <c r="A872" s="986"/>
      <c r="B872" s="985"/>
      <c r="C872" s="985"/>
      <c r="D872" s="986"/>
      <c r="E872" s="986"/>
      <c r="F872" s="986"/>
      <c r="G872" s="985"/>
      <c r="H872" s="985"/>
      <c r="I872" s="985"/>
      <c r="J872" s="1011"/>
      <c r="K872" s="985"/>
      <c r="L872" s="1012"/>
      <c r="M872" s="986"/>
      <c r="N872" s="986"/>
      <c r="O872" s="986"/>
      <c r="P872" s="986"/>
      <c r="Q872" s="986"/>
      <c r="R872" s="986"/>
      <c r="S872" s="986"/>
      <c r="T872" s="986"/>
      <c r="U872" s="986"/>
      <c r="V872" s="986"/>
      <c r="W872" s="986"/>
      <c r="X872" s="986"/>
      <c r="Y872" s="986"/>
      <c r="Z872" s="986"/>
    </row>
    <row r="873" spans="1:26" ht="13.5" customHeight="1">
      <c r="A873" s="986"/>
      <c r="B873" s="985"/>
      <c r="C873" s="985"/>
      <c r="D873" s="986"/>
      <c r="E873" s="986"/>
      <c r="F873" s="986"/>
      <c r="G873" s="985"/>
      <c r="H873" s="985"/>
      <c r="I873" s="985"/>
      <c r="J873" s="1011"/>
      <c r="K873" s="985"/>
      <c r="L873" s="1012"/>
      <c r="M873" s="986"/>
      <c r="N873" s="986"/>
      <c r="O873" s="986"/>
      <c r="P873" s="986"/>
      <c r="Q873" s="986"/>
      <c r="R873" s="986"/>
      <c r="S873" s="986"/>
      <c r="T873" s="986"/>
      <c r="U873" s="986"/>
      <c r="V873" s="986"/>
      <c r="W873" s="986"/>
      <c r="X873" s="986"/>
      <c r="Y873" s="986"/>
      <c r="Z873" s="986"/>
    </row>
    <row r="874" spans="1:26" ht="13.5" customHeight="1">
      <c r="A874" s="986"/>
      <c r="B874" s="985"/>
      <c r="C874" s="985"/>
      <c r="D874" s="986"/>
      <c r="E874" s="986"/>
      <c r="F874" s="986"/>
      <c r="G874" s="985"/>
      <c r="H874" s="985"/>
      <c r="I874" s="985"/>
      <c r="J874" s="1011"/>
      <c r="K874" s="985"/>
      <c r="L874" s="1012"/>
      <c r="M874" s="986"/>
      <c r="N874" s="986"/>
      <c r="O874" s="986"/>
      <c r="P874" s="986"/>
      <c r="Q874" s="986"/>
      <c r="R874" s="986"/>
      <c r="S874" s="986"/>
      <c r="T874" s="986"/>
      <c r="U874" s="986"/>
      <c r="V874" s="986"/>
      <c r="W874" s="986"/>
      <c r="X874" s="986"/>
      <c r="Y874" s="986"/>
      <c r="Z874" s="986"/>
    </row>
    <row r="875" spans="1:26" ht="13.5" customHeight="1">
      <c r="A875" s="986"/>
      <c r="B875" s="985"/>
      <c r="C875" s="985"/>
      <c r="D875" s="986"/>
      <c r="E875" s="986"/>
      <c r="F875" s="986"/>
      <c r="G875" s="985"/>
      <c r="H875" s="985"/>
      <c r="I875" s="985"/>
      <c r="J875" s="1011"/>
      <c r="K875" s="985"/>
      <c r="L875" s="1012"/>
      <c r="M875" s="986"/>
      <c r="N875" s="986"/>
      <c r="O875" s="986"/>
      <c r="P875" s="986"/>
      <c r="Q875" s="986"/>
      <c r="R875" s="986"/>
      <c r="S875" s="986"/>
      <c r="T875" s="986"/>
      <c r="U875" s="986"/>
      <c r="V875" s="986"/>
      <c r="W875" s="986"/>
      <c r="X875" s="986"/>
      <c r="Y875" s="986"/>
      <c r="Z875" s="986"/>
    </row>
    <row r="876" spans="1:26" ht="13.5" customHeight="1">
      <c r="A876" s="986"/>
      <c r="B876" s="985"/>
      <c r="C876" s="985"/>
      <c r="D876" s="986"/>
      <c r="E876" s="986"/>
      <c r="F876" s="986"/>
      <c r="G876" s="985"/>
      <c r="H876" s="985"/>
      <c r="I876" s="985"/>
      <c r="J876" s="1011"/>
      <c r="K876" s="985"/>
      <c r="L876" s="1012"/>
      <c r="M876" s="986"/>
      <c r="N876" s="986"/>
      <c r="O876" s="986"/>
      <c r="P876" s="986"/>
      <c r="Q876" s="986"/>
      <c r="R876" s="986"/>
      <c r="S876" s="986"/>
      <c r="T876" s="986"/>
      <c r="U876" s="986"/>
      <c r="V876" s="986"/>
      <c r="W876" s="986"/>
      <c r="X876" s="986"/>
      <c r="Y876" s="986"/>
      <c r="Z876" s="986"/>
    </row>
    <row r="877" spans="1:26" ht="13.5" customHeight="1">
      <c r="A877" s="986"/>
      <c r="B877" s="985"/>
      <c r="C877" s="985"/>
      <c r="D877" s="986"/>
      <c r="E877" s="986"/>
      <c r="F877" s="986"/>
      <c r="G877" s="985"/>
      <c r="H877" s="985"/>
      <c r="I877" s="985"/>
      <c r="J877" s="1011"/>
      <c r="K877" s="985"/>
      <c r="L877" s="1012"/>
      <c r="M877" s="986"/>
      <c r="N877" s="986"/>
      <c r="O877" s="986"/>
      <c r="P877" s="986"/>
      <c r="Q877" s="986"/>
      <c r="R877" s="986"/>
      <c r="S877" s="986"/>
      <c r="T877" s="986"/>
      <c r="U877" s="986"/>
      <c r="V877" s="986"/>
      <c r="W877" s="986"/>
      <c r="X877" s="986"/>
      <c r="Y877" s="986"/>
      <c r="Z877" s="986"/>
    </row>
    <row r="878" spans="1:26" ht="13.5" customHeight="1">
      <c r="A878" s="986"/>
      <c r="B878" s="985"/>
      <c r="C878" s="985"/>
      <c r="D878" s="986"/>
      <c r="E878" s="986"/>
      <c r="F878" s="986"/>
      <c r="G878" s="985"/>
      <c r="H878" s="985"/>
      <c r="I878" s="985"/>
      <c r="J878" s="1011"/>
      <c r="K878" s="985"/>
      <c r="L878" s="1012"/>
      <c r="M878" s="986"/>
      <c r="N878" s="986"/>
      <c r="O878" s="986"/>
      <c r="P878" s="986"/>
      <c r="Q878" s="986"/>
      <c r="R878" s="986"/>
      <c r="S878" s="986"/>
      <c r="T878" s="986"/>
      <c r="U878" s="986"/>
      <c r="V878" s="986"/>
      <c r="W878" s="986"/>
      <c r="X878" s="986"/>
      <c r="Y878" s="986"/>
      <c r="Z878" s="986"/>
    </row>
    <row r="879" spans="1:26" ht="13.5" customHeight="1">
      <c r="A879" s="986"/>
      <c r="B879" s="985"/>
      <c r="C879" s="985"/>
      <c r="D879" s="986"/>
      <c r="E879" s="986"/>
      <c r="F879" s="986"/>
      <c r="G879" s="985"/>
      <c r="H879" s="985"/>
      <c r="I879" s="985"/>
      <c r="J879" s="1011"/>
      <c r="K879" s="985"/>
      <c r="L879" s="1012"/>
      <c r="M879" s="986"/>
      <c r="N879" s="986"/>
      <c r="O879" s="986"/>
      <c r="P879" s="986"/>
      <c r="Q879" s="986"/>
      <c r="R879" s="986"/>
      <c r="S879" s="986"/>
      <c r="T879" s="986"/>
      <c r="U879" s="986"/>
      <c r="V879" s="986"/>
      <c r="W879" s="986"/>
      <c r="X879" s="986"/>
      <c r="Y879" s="986"/>
      <c r="Z879" s="986"/>
    </row>
    <row r="880" spans="1:26" ht="13.5" customHeight="1">
      <c r="A880" s="986"/>
      <c r="B880" s="985"/>
      <c r="C880" s="985"/>
      <c r="D880" s="986"/>
      <c r="E880" s="986"/>
      <c r="F880" s="986"/>
      <c r="G880" s="985"/>
      <c r="H880" s="985"/>
      <c r="I880" s="985"/>
      <c r="J880" s="1011"/>
      <c r="K880" s="985"/>
      <c r="L880" s="1012"/>
      <c r="M880" s="986"/>
      <c r="N880" s="986"/>
      <c r="O880" s="986"/>
      <c r="P880" s="986"/>
      <c r="Q880" s="986"/>
      <c r="R880" s="986"/>
      <c r="S880" s="986"/>
      <c r="T880" s="986"/>
      <c r="U880" s="986"/>
      <c r="V880" s="986"/>
      <c r="W880" s="986"/>
      <c r="X880" s="986"/>
      <c r="Y880" s="986"/>
      <c r="Z880" s="986"/>
    </row>
    <row r="881" spans="1:26" ht="13.5" customHeight="1">
      <c r="A881" s="986"/>
      <c r="B881" s="985"/>
      <c r="C881" s="985"/>
      <c r="D881" s="986"/>
      <c r="E881" s="986"/>
      <c r="F881" s="986"/>
      <c r="G881" s="985"/>
      <c r="H881" s="985"/>
      <c r="I881" s="985"/>
      <c r="J881" s="1011"/>
      <c r="K881" s="985"/>
      <c r="L881" s="1012"/>
      <c r="M881" s="986"/>
      <c r="N881" s="986"/>
      <c r="O881" s="986"/>
      <c r="P881" s="986"/>
      <c r="Q881" s="986"/>
      <c r="R881" s="986"/>
      <c r="S881" s="986"/>
      <c r="T881" s="986"/>
      <c r="U881" s="986"/>
      <c r="V881" s="986"/>
      <c r="W881" s="986"/>
      <c r="X881" s="986"/>
      <c r="Y881" s="986"/>
      <c r="Z881" s="986"/>
    </row>
    <row r="882" spans="1:26" ht="13.5" customHeight="1">
      <c r="A882" s="986"/>
      <c r="B882" s="985"/>
      <c r="C882" s="985"/>
      <c r="D882" s="986"/>
      <c r="E882" s="986"/>
      <c r="F882" s="986"/>
      <c r="G882" s="985"/>
      <c r="H882" s="985"/>
      <c r="I882" s="985"/>
      <c r="J882" s="1011"/>
      <c r="K882" s="985"/>
      <c r="L882" s="1012"/>
      <c r="M882" s="986"/>
      <c r="N882" s="986"/>
      <c r="O882" s="986"/>
      <c r="P882" s="986"/>
      <c r="Q882" s="986"/>
      <c r="R882" s="986"/>
      <c r="S882" s="986"/>
      <c r="T882" s="986"/>
      <c r="U882" s="986"/>
      <c r="V882" s="986"/>
      <c r="W882" s="986"/>
      <c r="X882" s="986"/>
      <c r="Y882" s="986"/>
      <c r="Z882" s="986"/>
    </row>
    <row r="883" spans="1:26" ht="13.5" customHeight="1">
      <c r="A883" s="986"/>
      <c r="B883" s="985"/>
      <c r="C883" s="985"/>
      <c r="D883" s="986"/>
      <c r="E883" s="986"/>
      <c r="F883" s="986"/>
      <c r="G883" s="985"/>
      <c r="H883" s="985"/>
      <c r="I883" s="985"/>
      <c r="J883" s="1011"/>
      <c r="K883" s="985"/>
      <c r="L883" s="1012"/>
      <c r="M883" s="986"/>
      <c r="N883" s="986"/>
      <c r="O883" s="986"/>
      <c r="P883" s="986"/>
      <c r="Q883" s="986"/>
      <c r="R883" s="986"/>
      <c r="S883" s="986"/>
      <c r="T883" s="986"/>
      <c r="U883" s="986"/>
      <c r="V883" s="986"/>
      <c r="W883" s="986"/>
      <c r="X883" s="986"/>
      <c r="Y883" s="986"/>
      <c r="Z883" s="986"/>
    </row>
    <row r="884" spans="1:26" ht="13.5" customHeight="1">
      <c r="A884" s="986"/>
      <c r="B884" s="985"/>
      <c r="C884" s="985"/>
      <c r="D884" s="986"/>
      <c r="E884" s="986"/>
      <c r="F884" s="986"/>
      <c r="G884" s="985"/>
      <c r="H884" s="985"/>
      <c r="I884" s="985"/>
      <c r="J884" s="1011"/>
      <c r="K884" s="985"/>
      <c r="L884" s="1012"/>
      <c r="M884" s="986"/>
      <c r="N884" s="986"/>
      <c r="O884" s="986"/>
      <c r="P884" s="986"/>
      <c r="Q884" s="986"/>
      <c r="R884" s="986"/>
      <c r="S884" s="986"/>
      <c r="T884" s="986"/>
      <c r="U884" s="986"/>
      <c r="V884" s="986"/>
      <c r="W884" s="986"/>
      <c r="X884" s="986"/>
      <c r="Y884" s="986"/>
      <c r="Z884" s="986"/>
    </row>
    <row r="885" spans="1:26" ht="13.5" customHeight="1">
      <c r="A885" s="986"/>
      <c r="B885" s="985"/>
      <c r="C885" s="985"/>
      <c r="D885" s="986"/>
      <c r="E885" s="986"/>
      <c r="F885" s="986"/>
      <c r="G885" s="985"/>
      <c r="H885" s="985"/>
      <c r="I885" s="985"/>
      <c r="J885" s="1011"/>
      <c r="K885" s="985"/>
      <c r="L885" s="1012"/>
      <c r="M885" s="986"/>
      <c r="N885" s="986"/>
      <c r="O885" s="986"/>
      <c r="P885" s="986"/>
      <c r="Q885" s="986"/>
      <c r="R885" s="986"/>
      <c r="S885" s="986"/>
      <c r="T885" s="986"/>
      <c r="U885" s="986"/>
      <c r="V885" s="986"/>
      <c r="W885" s="986"/>
      <c r="X885" s="986"/>
      <c r="Y885" s="986"/>
      <c r="Z885" s="986"/>
    </row>
    <row r="886" spans="1:26" ht="13.5" customHeight="1">
      <c r="A886" s="986"/>
      <c r="B886" s="985"/>
      <c r="C886" s="985"/>
      <c r="D886" s="986"/>
      <c r="E886" s="986"/>
      <c r="F886" s="986"/>
      <c r="G886" s="985"/>
      <c r="H886" s="985"/>
      <c r="I886" s="985"/>
      <c r="J886" s="1011"/>
      <c r="K886" s="985"/>
      <c r="L886" s="1012"/>
      <c r="M886" s="986"/>
      <c r="N886" s="986"/>
      <c r="O886" s="986"/>
      <c r="P886" s="986"/>
      <c r="Q886" s="986"/>
      <c r="R886" s="986"/>
      <c r="S886" s="986"/>
      <c r="T886" s="986"/>
      <c r="U886" s="986"/>
      <c r="V886" s="986"/>
      <c r="W886" s="986"/>
      <c r="X886" s="986"/>
      <c r="Y886" s="986"/>
      <c r="Z886" s="986"/>
    </row>
    <row r="887" spans="1:26" ht="13.5" customHeight="1">
      <c r="A887" s="986"/>
      <c r="B887" s="985"/>
      <c r="C887" s="985"/>
      <c r="D887" s="986"/>
      <c r="E887" s="986"/>
      <c r="F887" s="986"/>
      <c r="G887" s="985"/>
      <c r="H887" s="985"/>
      <c r="I887" s="985"/>
      <c r="J887" s="1011"/>
      <c r="K887" s="985"/>
      <c r="L887" s="1012"/>
      <c r="M887" s="986"/>
      <c r="N887" s="986"/>
      <c r="O887" s="986"/>
      <c r="P887" s="986"/>
      <c r="Q887" s="986"/>
      <c r="R887" s="986"/>
      <c r="S887" s="986"/>
      <c r="T887" s="986"/>
      <c r="U887" s="986"/>
      <c r="V887" s="986"/>
      <c r="W887" s="986"/>
      <c r="X887" s="986"/>
      <c r="Y887" s="986"/>
      <c r="Z887" s="986"/>
    </row>
    <row r="888" spans="1:26" ht="13.5" customHeight="1">
      <c r="A888" s="986"/>
      <c r="B888" s="985"/>
      <c r="C888" s="985"/>
      <c r="D888" s="986"/>
      <c r="E888" s="986"/>
      <c r="F888" s="986"/>
      <c r="G888" s="985"/>
      <c r="H888" s="985"/>
      <c r="I888" s="985"/>
      <c r="J888" s="1011"/>
      <c r="K888" s="985"/>
      <c r="L888" s="1012"/>
      <c r="M888" s="986"/>
      <c r="N888" s="986"/>
      <c r="O888" s="986"/>
      <c r="P888" s="986"/>
      <c r="Q888" s="986"/>
      <c r="R888" s="986"/>
      <c r="S888" s="986"/>
      <c r="T888" s="986"/>
      <c r="U888" s="986"/>
      <c r="V888" s="986"/>
      <c r="W888" s="986"/>
      <c r="X888" s="986"/>
      <c r="Y888" s="986"/>
      <c r="Z888" s="986"/>
    </row>
    <row r="889" spans="1:26" ht="13.5" customHeight="1">
      <c r="A889" s="986"/>
      <c r="B889" s="985"/>
      <c r="C889" s="985"/>
      <c r="D889" s="986"/>
      <c r="E889" s="986"/>
      <c r="F889" s="986"/>
      <c r="G889" s="985"/>
      <c r="H889" s="985"/>
      <c r="I889" s="985"/>
      <c r="J889" s="1011"/>
      <c r="K889" s="985"/>
      <c r="L889" s="1012"/>
      <c r="M889" s="986"/>
      <c r="N889" s="986"/>
      <c r="O889" s="986"/>
      <c r="P889" s="986"/>
      <c r="Q889" s="986"/>
      <c r="R889" s="986"/>
      <c r="S889" s="986"/>
      <c r="T889" s="986"/>
      <c r="U889" s="986"/>
      <c r="V889" s="986"/>
      <c r="W889" s="986"/>
      <c r="X889" s="986"/>
      <c r="Y889" s="986"/>
      <c r="Z889" s="986"/>
    </row>
    <row r="890" spans="1:26" ht="13.5" customHeight="1">
      <c r="A890" s="986"/>
      <c r="B890" s="985"/>
      <c r="C890" s="985"/>
      <c r="D890" s="986"/>
      <c r="E890" s="986"/>
      <c r="F890" s="986"/>
      <c r="G890" s="985"/>
      <c r="H890" s="985"/>
      <c r="I890" s="985"/>
      <c r="J890" s="1011"/>
      <c r="K890" s="985"/>
      <c r="L890" s="1012"/>
      <c r="M890" s="986"/>
      <c r="N890" s="986"/>
      <c r="O890" s="986"/>
      <c r="P890" s="986"/>
      <c r="Q890" s="986"/>
      <c r="R890" s="986"/>
      <c r="S890" s="986"/>
      <c r="T890" s="986"/>
      <c r="U890" s="986"/>
      <c r="V890" s="986"/>
      <c r="W890" s="986"/>
      <c r="X890" s="986"/>
      <c r="Y890" s="986"/>
      <c r="Z890" s="986"/>
    </row>
    <row r="891" spans="1:26" ht="13.5" customHeight="1">
      <c r="A891" s="986"/>
      <c r="B891" s="985"/>
      <c r="C891" s="985"/>
      <c r="D891" s="986"/>
      <c r="E891" s="986"/>
      <c r="F891" s="986"/>
      <c r="G891" s="985"/>
      <c r="H891" s="985"/>
      <c r="I891" s="985"/>
      <c r="J891" s="1011"/>
      <c r="K891" s="985"/>
      <c r="L891" s="1012"/>
      <c r="M891" s="986"/>
      <c r="N891" s="986"/>
      <c r="O891" s="986"/>
      <c r="P891" s="986"/>
      <c r="Q891" s="986"/>
      <c r="R891" s="986"/>
      <c r="S891" s="986"/>
      <c r="T891" s="986"/>
      <c r="U891" s="986"/>
      <c r="V891" s="986"/>
      <c r="W891" s="986"/>
      <c r="X891" s="986"/>
      <c r="Y891" s="986"/>
      <c r="Z891" s="986"/>
    </row>
    <row r="892" spans="1:26" ht="13.5" customHeight="1">
      <c r="A892" s="986"/>
      <c r="B892" s="985"/>
      <c r="C892" s="985"/>
      <c r="D892" s="986"/>
      <c r="E892" s="986"/>
      <c r="F892" s="986"/>
      <c r="G892" s="985"/>
      <c r="H892" s="985"/>
      <c r="I892" s="985"/>
      <c r="J892" s="1011"/>
      <c r="K892" s="985"/>
      <c r="L892" s="1012"/>
      <c r="M892" s="986"/>
      <c r="N892" s="986"/>
      <c r="O892" s="986"/>
      <c r="P892" s="986"/>
      <c r="Q892" s="986"/>
      <c r="R892" s="986"/>
      <c r="S892" s="986"/>
      <c r="T892" s="986"/>
      <c r="U892" s="986"/>
      <c r="V892" s="986"/>
      <c r="W892" s="986"/>
      <c r="X892" s="986"/>
      <c r="Y892" s="986"/>
      <c r="Z892" s="986"/>
    </row>
    <row r="893" spans="1:26" ht="13.5" customHeight="1">
      <c r="A893" s="986"/>
      <c r="B893" s="985"/>
      <c r="C893" s="985"/>
      <c r="D893" s="986"/>
      <c r="E893" s="986"/>
      <c r="F893" s="986"/>
      <c r="G893" s="985"/>
      <c r="H893" s="985"/>
      <c r="I893" s="985"/>
      <c r="J893" s="1011"/>
      <c r="K893" s="985"/>
      <c r="L893" s="1012"/>
      <c r="M893" s="986"/>
      <c r="N893" s="986"/>
      <c r="O893" s="986"/>
      <c r="P893" s="986"/>
      <c r="Q893" s="986"/>
      <c r="R893" s="986"/>
      <c r="S893" s="986"/>
      <c r="T893" s="986"/>
      <c r="U893" s="986"/>
      <c r="V893" s="986"/>
      <c r="W893" s="986"/>
      <c r="X893" s="986"/>
      <c r="Y893" s="986"/>
      <c r="Z893" s="986"/>
    </row>
    <row r="894" spans="1:26" ht="13.5" customHeight="1">
      <c r="A894" s="986"/>
      <c r="B894" s="985"/>
      <c r="C894" s="985"/>
      <c r="D894" s="986"/>
      <c r="E894" s="986"/>
      <c r="F894" s="986"/>
      <c r="G894" s="985"/>
      <c r="H894" s="985"/>
      <c r="I894" s="985"/>
      <c r="J894" s="1011"/>
      <c r="K894" s="985"/>
      <c r="L894" s="1012"/>
      <c r="M894" s="986"/>
      <c r="N894" s="986"/>
      <c r="O894" s="986"/>
      <c r="P894" s="986"/>
      <c r="Q894" s="986"/>
      <c r="R894" s="986"/>
      <c r="S894" s="986"/>
      <c r="T894" s="986"/>
      <c r="U894" s="986"/>
      <c r="V894" s="986"/>
      <c r="W894" s="986"/>
      <c r="X894" s="986"/>
      <c r="Y894" s="986"/>
      <c r="Z894" s="986"/>
    </row>
    <row r="895" spans="1:26" ht="13.5" customHeight="1">
      <c r="A895" s="986"/>
      <c r="B895" s="985"/>
      <c r="C895" s="985"/>
      <c r="D895" s="986"/>
      <c r="E895" s="986"/>
      <c r="F895" s="986"/>
      <c r="G895" s="985"/>
      <c r="H895" s="985"/>
      <c r="I895" s="985"/>
      <c r="J895" s="1011"/>
      <c r="K895" s="985"/>
      <c r="L895" s="1012"/>
      <c r="M895" s="986"/>
      <c r="N895" s="986"/>
      <c r="O895" s="986"/>
      <c r="P895" s="986"/>
      <c r="Q895" s="986"/>
      <c r="R895" s="986"/>
      <c r="S895" s="986"/>
      <c r="T895" s="986"/>
      <c r="U895" s="986"/>
      <c r="V895" s="986"/>
      <c r="W895" s="986"/>
      <c r="X895" s="986"/>
      <c r="Y895" s="986"/>
      <c r="Z895" s="986"/>
    </row>
    <row r="896" spans="1:26" ht="13.5" customHeight="1">
      <c r="A896" s="986"/>
      <c r="B896" s="985"/>
      <c r="C896" s="985"/>
      <c r="D896" s="986"/>
      <c r="E896" s="986"/>
      <c r="F896" s="986"/>
      <c r="G896" s="985"/>
      <c r="H896" s="985"/>
      <c r="I896" s="985"/>
      <c r="J896" s="1011"/>
      <c r="K896" s="985"/>
      <c r="L896" s="1012"/>
      <c r="M896" s="986"/>
      <c r="N896" s="986"/>
      <c r="O896" s="986"/>
      <c r="P896" s="986"/>
      <c r="Q896" s="986"/>
      <c r="R896" s="986"/>
      <c r="S896" s="986"/>
      <c r="T896" s="986"/>
      <c r="U896" s="986"/>
      <c r="V896" s="986"/>
      <c r="W896" s="986"/>
      <c r="X896" s="986"/>
      <c r="Y896" s="986"/>
      <c r="Z896" s="986"/>
    </row>
    <row r="897" spans="1:26" ht="13.5" customHeight="1">
      <c r="A897" s="986"/>
      <c r="B897" s="985"/>
      <c r="C897" s="985"/>
      <c r="D897" s="986"/>
      <c r="E897" s="986"/>
      <c r="F897" s="986"/>
      <c r="G897" s="985"/>
      <c r="H897" s="985"/>
      <c r="I897" s="985"/>
      <c r="J897" s="1011"/>
      <c r="K897" s="985"/>
      <c r="L897" s="1012"/>
      <c r="M897" s="986"/>
      <c r="N897" s="986"/>
      <c r="O897" s="986"/>
      <c r="P897" s="986"/>
      <c r="Q897" s="986"/>
      <c r="R897" s="986"/>
      <c r="S897" s="986"/>
      <c r="T897" s="986"/>
      <c r="U897" s="986"/>
      <c r="V897" s="986"/>
      <c r="W897" s="986"/>
      <c r="X897" s="986"/>
      <c r="Y897" s="986"/>
      <c r="Z897" s="986"/>
    </row>
    <row r="898" spans="1:26" ht="13.5" customHeight="1">
      <c r="A898" s="986"/>
      <c r="B898" s="985"/>
      <c r="C898" s="985"/>
      <c r="D898" s="986"/>
      <c r="E898" s="986"/>
      <c r="F898" s="986"/>
      <c r="G898" s="985"/>
      <c r="H898" s="985"/>
      <c r="I898" s="985"/>
      <c r="J898" s="1011"/>
      <c r="K898" s="985"/>
      <c r="L898" s="1012"/>
      <c r="M898" s="986"/>
      <c r="N898" s="986"/>
      <c r="O898" s="986"/>
      <c r="P898" s="986"/>
      <c r="Q898" s="986"/>
      <c r="R898" s="986"/>
      <c r="S898" s="986"/>
      <c r="T898" s="986"/>
      <c r="U898" s="986"/>
      <c r="V898" s="986"/>
      <c r="W898" s="986"/>
      <c r="X898" s="986"/>
      <c r="Y898" s="986"/>
      <c r="Z898" s="986"/>
    </row>
    <row r="899" spans="1:26" ht="13.5" customHeight="1">
      <c r="A899" s="986"/>
      <c r="B899" s="985"/>
      <c r="C899" s="985"/>
      <c r="D899" s="986"/>
      <c r="E899" s="986"/>
      <c r="F899" s="986"/>
      <c r="G899" s="985"/>
      <c r="H899" s="985"/>
      <c r="I899" s="985"/>
      <c r="J899" s="1011"/>
      <c r="K899" s="985"/>
      <c r="L899" s="1012"/>
      <c r="M899" s="986"/>
      <c r="N899" s="986"/>
      <c r="O899" s="986"/>
      <c r="P899" s="986"/>
      <c r="Q899" s="986"/>
      <c r="R899" s="986"/>
      <c r="S899" s="986"/>
      <c r="T899" s="986"/>
      <c r="U899" s="986"/>
      <c r="V899" s="986"/>
      <c r="W899" s="986"/>
      <c r="X899" s="986"/>
      <c r="Y899" s="986"/>
      <c r="Z899" s="986"/>
    </row>
    <row r="900" spans="1:26" ht="13.5" customHeight="1">
      <c r="A900" s="986"/>
      <c r="B900" s="985"/>
      <c r="C900" s="985"/>
      <c r="D900" s="986"/>
      <c r="E900" s="986"/>
      <c r="F900" s="986"/>
      <c r="G900" s="985"/>
      <c r="H900" s="985"/>
      <c r="I900" s="985"/>
      <c r="J900" s="1011"/>
      <c r="K900" s="985"/>
      <c r="L900" s="1012"/>
      <c r="M900" s="986"/>
      <c r="N900" s="986"/>
      <c r="O900" s="986"/>
      <c r="P900" s="986"/>
      <c r="Q900" s="986"/>
      <c r="R900" s="986"/>
      <c r="S900" s="986"/>
      <c r="T900" s="986"/>
      <c r="U900" s="986"/>
      <c r="V900" s="986"/>
      <c r="W900" s="986"/>
      <c r="X900" s="986"/>
      <c r="Y900" s="986"/>
      <c r="Z900" s="986"/>
    </row>
    <row r="901" spans="1:26" ht="13.5" customHeight="1">
      <c r="A901" s="986"/>
      <c r="B901" s="985"/>
      <c r="C901" s="985"/>
      <c r="D901" s="986"/>
      <c r="E901" s="986"/>
      <c r="F901" s="986"/>
      <c r="G901" s="985"/>
      <c r="H901" s="985"/>
      <c r="I901" s="985"/>
      <c r="J901" s="1011"/>
      <c r="K901" s="985"/>
      <c r="L901" s="1012"/>
      <c r="M901" s="986"/>
      <c r="N901" s="986"/>
      <c r="O901" s="986"/>
      <c r="P901" s="986"/>
      <c r="Q901" s="986"/>
      <c r="R901" s="986"/>
      <c r="S901" s="986"/>
      <c r="T901" s="986"/>
      <c r="U901" s="986"/>
      <c r="V901" s="986"/>
      <c r="W901" s="986"/>
      <c r="X901" s="986"/>
      <c r="Y901" s="986"/>
      <c r="Z901" s="986"/>
    </row>
    <row r="902" spans="1:26" ht="13.5" customHeight="1">
      <c r="A902" s="986"/>
      <c r="B902" s="985"/>
      <c r="C902" s="985"/>
      <c r="D902" s="986"/>
      <c r="E902" s="986"/>
      <c r="F902" s="986"/>
      <c r="G902" s="985"/>
      <c r="H902" s="985"/>
      <c r="I902" s="985"/>
      <c r="J902" s="1011"/>
      <c r="K902" s="985"/>
      <c r="L902" s="1012"/>
      <c r="M902" s="986"/>
      <c r="N902" s="986"/>
      <c r="O902" s="986"/>
      <c r="P902" s="986"/>
      <c r="Q902" s="986"/>
      <c r="R902" s="986"/>
      <c r="S902" s="986"/>
      <c r="T902" s="986"/>
      <c r="U902" s="986"/>
      <c r="V902" s="986"/>
      <c r="W902" s="986"/>
      <c r="X902" s="986"/>
      <c r="Y902" s="986"/>
      <c r="Z902" s="986"/>
    </row>
    <row r="903" spans="1:26" ht="13.5" customHeight="1">
      <c r="A903" s="986"/>
      <c r="B903" s="985"/>
      <c r="C903" s="985"/>
      <c r="D903" s="986"/>
      <c r="E903" s="986"/>
      <c r="F903" s="986"/>
      <c r="G903" s="985"/>
      <c r="H903" s="985"/>
      <c r="I903" s="985"/>
      <c r="J903" s="1011"/>
      <c r="K903" s="985"/>
      <c r="L903" s="1012"/>
      <c r="M903" s="986"/>
      <c r="N903" s="986"/>
      <c r="O903" s="986"/>
      <c r="P903" s="986"/>
      <c r="Q903" s="986"/>
      <c r="R903" s="986"/>
      <c r="S903" s="986"/>
      <c r="T903" s="986"/>
      <c r="U903" s="986"/>
      <c r="V903" s="986"/>
      <c r="W903" s="986"/>
      <c r="X903" s="986"/>
      <c r="Y903" s="986"/>
      <c r="Z903" s="986"/>
    </row>
    <row r="904" spans="1:26" ht="13.5" customHeight="1">
      <c r="A904" s="986"/>
      <c r="B904" s="985"/>
      <c r="C904" s="985"/>
      <c r="D904" s="986"/>
      <c r="E904" s="986"/>
      <c r="F904" s="986"/>
      <c r="G904" s="985"/>
      <c r="H904" s="985"/>
      <c r="I904" s="985"/>
      <c r="J904" s="1011"/>
      <c r="K904" s="985"/>
      <c r="L904" s="1012"/>
      <c r="M904" s="986"/>
      <c r="N904" s="986"/>
      <c r="O904" s="986"/>
      <c r="P904" s="986"/>
      <c r="Q904" s="986"/>
      <c r="R904" s="986"/>
      <c r="S904" s="986"/>
      <c r="T904" s="986"/>
      <c r="U904" s="986"/>
      <c r="V904" s="986"/>
      <c r="W904" s="986"/>
      <c r="X904" s="986"/>
      <c r="Y904" s="986"/>
      <c r="Z904" s="986"/>
    </row>
    <row r="905" spans="1:26" ht="13.5" customHeight="1">
      <c r="A905" s="986"/>
      <c r="B905" s="985"/>
      <c r="C905" s="985"/>
      <c r="D905" s="986"/>
      <c r="E905" s="986"/>
      <c r="F905" s="986"/>
      <c r="G905" s="985"/>
      <c r="H905" s="985"/>
      <c r="I905" s="985"/>
      <c r="J905" s="1011"/>
      <c r="K905" s="985"/>
      <c r="L905" s="1012"/>
      <c r="M905" s="986"/>
      <c r="N905" s="986"/>
      <c r="O905" s="986"/>
      <c r="P905" s="986"/>
      <c r="Q905" s="986"/>
      <c r="R905" s="986"/>
      <c r="S905" s="986"/>
      <c r="T905" s="986"/>
      <c r="U905" s="986"/>
      <c r="V905" s="986"/>
      <c r="W905" s="986"/>
      <c r="X905" s="986"/>
      <c r="Y905" s="986"/>
      <c r="Z905" s="986"/>
    </row>
    <row r="906" spans="1:26" ht="13.5" customHeight="1">
      <c r="A906" s="986"/>
      <c r="B906" s="985"/>
      <c r="C906" s="985"/>
      <c r="D906" s="986"/>
      <c r="E906" s="986"/>
      <c r="F906" s="986"/>
      <c r="G906" s="985"/>
      <c r="H906" s="985"/>
      <c r="I906" s="985"/>
      <c r="J906" s="1011"/>
      <c r="K906" s="985"/>
      <c r="L906" s="1012"/>
      <c r="M906" s="986"/>
      <c r="N906" s="986"/>
      <c r="O906" s="986"/>
      <c r="P906" s="986"/>
      <c r="Q906" s="986"/>
      <c r="R906" s="986"/>
      <c r="S906" s="986"/>
      <c r="T906" s="986"/>
      <c r="U906" s="986"/>
      <c r="V906" s="986"/>
      <c r="W906" s="986"/>
      <c r="X906" s="986"/>
      <c r="Y906" s="986"/>
      <c r="Z906" s="986"/>
    </row>
    <row r="907" spans="1:26" ht="13.5" customHeight="1">
      <c r="A907" s="986"/>
      <c r="B907" s="985"/>
      <c r="C907" s="985"/>
      <c r="D907" s="986"/>
      <c r="E907" s="986"/>
      <c r="F907" s="986"/>
      <c r="G907" s="985"/>
      <c r="H907" s="985"/>
      <c r="I907" s="985"/>
      <c r="J907" s="1011"/>
      <c r="K907" s="985"/>
      <c r="L907" s="1012"/>
      <c r="M907" s="986"/>
      <c r="N907" s="986"/>
      <c r="O907" s="986"/>
      <c r="P907" s="986"/>
      <c r="Q907" s="986"/>
      <c r="R907" s="986"/>
      <c r="S907" s="986"/>
      <c r="T907" s="986"/>
      <c r="U907" s="986"/>
      <c r="V907" s="986"/>
      <c r="W907" s="986"/>
      <c r="X907" s="986"/>
      <c r="Y907" s="986"/>
      <c r="Z907" s="986"/>
    </row>
    <row r="908" spans="1:26" ht="13.5" customHeight="1">
      <c r="A908" s="986"/>
      <c r="B908" s="985"/>
      <c r="C908" s="985"/>
      <c r="D908" s="986"/>
      <c r="E908" s="986"/>
      <c r="F908" s="986"/>
      <c r="G908" s="985"/>
      <c r="H908" s="985"/>
      <c r="I908" s="985"/>
      <c r="J908" s="1011"/>
      <c r="K908" s="985"/>
      <c r="L908" s="1012"/>
      <c r="M908" s="986"/>
      <c r="N908" s="986"/>
      <c r="O908" s="986"/>
      <c r="P908" s="986"/>
      <c r="Q908" s="986"/>
      <c r="R908" s="986"/>
      <c r="S908" s="986"/>
      <c r="T908" s="986"/>
      <c r="U908" s="986"/>
      <c r="V908" s="986"/>
      <c r="W908" s="986"/>
      <c r="X908" s="986"/>
      <c r="Y908" s="986"/>
      <c r="Z908" s="986"/>
    </row>
    <row r="909" spans="1:26" ht="13.5" customHeight="1">
      <c r="A909" s="986"/>
      <c r="B909" s="985"/>
      <c r="C909" s="985"/>
      <c r="D909" s="986"/>
      <c r="E909" s="986"/>
      <c r="F909" s="986"/>
      <c r="G909" s="985"/>
      <c r="H909" s="985"/>
      <c r="I909" s="985"/>
      <c r="J909" s="1011"/>
      <c r="K909" s="985"/>
      <c r="L909" s="1012"/>
      <c r="M909" s="986"/>
      <c r="N909" s="986"/>
      <c r="O909" s="986"/>
      <c r="P909" s="986"/>
      <c r="Q909" s="986"/>
      <c r="R909" s="986"/>
      <c r="S909" s="986"/>
      <c r="T909" s="986"/>
      <c r="U909" s="986"/>
      <c r="V909" s="986"/>
      <c r="W909" s="986"/>
      <c r="X909" s="986"/>
      <c r="Y909" s="986"/>
      <c r="Z909" s="986"/>
    </row>
    <row r="910" spans="1:26" ht="13.5" customHeight="1">
      <c r="A910" s="986"/>
      <c r="B910" s="985"/>
      <c r="C910" s="985"/>
      <c r="D910" s="986"/>
      <c r="E910" s="986"/>
      <c r="F910" s="986"/>
      <c r="G910" s="985"/>
      <c r="H910" s="985"/>
      <c r="I910" s="985"/>
      <c r="J910" s="1011"/>
      <c r="K910" s="985"/>
      <c r="L910" s="1012"/>
      <c r="M910" s="986"/>
      <c r="N910" s="986"/>
      <c r="O910" s="986"/>
      <c r="P910" s="986"/>
      <c r="Q910" s="986"/>
      <c r="R910" s="986"/>
      <c r="S910" s="986"/>
      <c r="T910" s="986"/>
      <c r="U910" s="986"/>
      <c r="V910" s="986"/>
      <c r="W910" s="986"/>
      <c r="X910" s="986"/>
      <c r="Y910" s="986"/>
      <c r="Z910" s="986"/>
    </row>
    <row r="911" spans="1:26" ht="13.5" customHeight="1">
      <c r="A911" s="986"/>
      <c r="B911" s="985"/>
      <c r="C911" s="985"/>
      <c r="D911" s="986"/>
      <c r="E911" s="986"/>
      <c r="F911" s="986"/>
      <c r="G911" s="985"/>
      <c r="H911" s="985"/>
      <c r="I911" s="985"/>
      <c r="J911" s="1011"/>
      <c r="K911" s="985"/>
      <c r="L911" s="1012"/>
      <c r="M911" s="986"/>
      <c r="N911" s="986"/>
      <c r="O911" s="986"/>
      <c r="P911" s="986"/>
      <c r="Q911" s="986"/>
      <c r="R911" s="986"/>
      <c r="S911" s="986"/>
      <c r="T911" s="986"/>
      <c r="U911" s="986"/>
      <c r="V911" s="986"/>
      <c r="W911" s="986"/>
      <c r="X911" s="986"/>
      <c r="Y911" s="986"/>
      <c r="Z911" s="986"/>
    </row>
    <row r="912" spans="1:26" ht="13.5" customHeight="1">
      <c r="A912" s="986"/>
      <c r="B912" s="985"/>
      <c r="C912" s="985"/>
      <c r="D912" s="986"/>
      <c r="E912" s="986"/>
      <c r="F912" s="986"/>
      <c r="G912" s="985"/>
      <c r="H912" s="985"/>
      <c r="I912" s="985"/>
      <c r="J912" s="1011"/>
      <c r="K912" s="985"/>
      <c r="L912" s="1012"/>
      <c r="M912" s="986"/>
      <c r="N912" s="986"/>
      <c r="O912" s="986"/>
      <c r="P912" s="986"/>
      <c r="Q912" s="986"/>
      <c r="R912" s="986"/>
      <c r="S912" s="986"/>
      <c r="T912" s="986"/>
      <c r="U912" s="986"/>
      <c r="V912" s="986"/>
      <c r="W912" s="986"/>
      <c r="X912" s="986"/>
      <c r="Y912" s="986"/>
      <c r="Z912" s="986"/>
    </row>
    <row r="913" spans="1:26" ht="13.5" customHeight="1">
      <c r="A913" s="986"/>
      <c r="B913" s="985"/>
      <c r="C913" s="985"/>
      <c r="D913" s="986"/>
      <c r="E913" s="986"/>
      <c r="F913" s="986"/>
      <c r="G913" s="985"/>
      <c r="H913" s="985"/>
      <c r="I913" s="985"/>
      <c r="J913" s="1011"/>
      <c r="K913" s="985"/>
      <c r="L913" s="1012"/>
      <c r="M913" s="986"/>
      <c r="N913" s="986"/>
      <c r="O913" s="986"/>
      <c r="P913" s="986"/>
      <c r="Q913" s="986"/>
      <c r="R913" s="986"/>
      <c r="S913" s="986"/>
      <c r="T913" s="986"/>
      <c r="U913" s="986"/>
      <c r="V913" s="986"/>
      <c r="W913" s="986"/>
      <c r="X913" s="986"/>
      <c r="Y913" s="986"/>
      <c r="Z913" s="986"/>
    </row>
    <row r="914" spans="1:26" ht="13.5" customHeight="1">
      <c r="A914" s="986"/>
      <c r="B914" s="985"/>
      <c r="C914" s="985"/>
      <c r="D914" s="986"/>
      <c r="E914" s="986"/>
      <c r="F914" s="986"/>
      <c r="G914" s="985"/>
      <c r="H914" s="985"/>
      <c r="I914" s="985"/>
      <c r="J914" s="1011"/>
      <c r="K914" s="985"/>
      <c r="L914" s="1012"/>
      <c r="M914" s="986"/>
      <c r="N914" s="986"/>
      <c r="O914" s="986"/>
      <c r="P914" s="986"/>
      <c r="Q914" s="986"/>
      <c r="R914" s="986"/>
      <c r="S914" s="986"/>
      <c r="T914" s="986"/>
      <c r="U914" s="986"/>
      <c r="V914" s="986"/>
      <c r="W914" s="986"/>
      <c r="X914" s="986"/>
      <c r="Y914" s="986"/>
      <c r="Z914" s="986"/>
    </row>
    <row r="915" spans="1:26" ht="13.5" customHeight="1">
      <c r="A915" s="986"/>
      <c r="B915" s="985"/>
      <c r="C915" s="985"/>
      <c r="D915" s="986"/>
      <c r="E915" s="986"/>
      <c r="F915" s="986"/>
      <c r="G915" s="985"/>
      <c r="H915" s="985"/>
      <c r="I915" s="985"/>
      <c r="J915" s="1011"/>
      <c r="K915" s="985"/>
      <c r="L915" s="1012"/>
      <c r="M915" s="986"/>
      <c r="N915" s="986"/>
      <c r="O915" s="986"/>
      <c r="P915" s="986"/>
      <c r="Q915" s="986"/>
      <c r="R915" s="986"/>
      <c r="S915" s="986"/>
      <c r="T915" s="986"/>
      <c r="U915" s="986"/>
      <c r="V915" s="986"/>
      <c r="W915" s="986"/>
      <c r="X915" s="986"/>
      <c r="Y915" s="986"/>
      <c r="Z915" s="986"/>
    </row>
    <row r="916" spans="1:26" ht="13.5" customHeight="1">
      <c r="A916" s="986"/>
      <c r="B916" s="985"/>
      <c r="C916" s="985"/>
      <c r="D916" s="986"/>
      <c r="E916" s="986"/>
      <c r="F916" s="986"/>
      <c r="G916" s="985"/>
      <c r="H916" s="985"/>
      <c r="I916" s="985"/>
      <c r="J916" s="1011"/>
      <c r="K916" s="985"/>
      <c r="L916" s="1012"/>
      <c r="M916" s="986"/>
      <c r="N916" s="986"/>
      <c r="O916" s="986"/>
      <c r="P916" s="986"/>
      <c r="Q916" s="986"/>
      <c r="R916" s="986"/>
      <c r="S916" s="986"/>
      <c r="T916" s="986"/>
      <c r="U916" s="986"/>
      <c r="V916" s="986"/>
      <c r="W916" s="986"/>
      <c r="X916" s="986"/>
      <c r="Y916" s="986"/>
      <c r="Z916" s="986"/>
    </row>
    <row r="917" spans="1:26" ht="13.5" customHeight="1">
      <c r="A917" s="986"/>
      <c r="B917" s="985"/>
      <c r="C917" s="985"/>
      <c r="D917" s="986"/>
      <c r="E917" s="986"/>
      <c r="F917" s="986"/>
      <c r="G917" s="985"/>
      <c r="H917" s="985"/>
      <c r="I917" s="985"/>
      <c r="J917" s="1011"/>
      <c r="K917" s="985"/>
      <c r="L917" s="1012"/>
      <c r="M917" s="986"/>
      <c r="N917" s="986"/>
      <c r="O917" s="986"/>
      <c r="P917" s="986"/>
      <c r="Q917" s="986"/>
      <c r="R917" s="986"/>
      <c r="S917" s="986"/>
      <c r="T917" s="986"/>
      <c r="U917" s="986"/>
      <c r="V917" s="986"/>
      <c r="W917" s="986"/>
      <c r="X917" s="986"/>
      <c r="Y917" s="986"/>
      <c r="Z917" s="986"/>
    </row>
    <row r="918" spans="1:26" ht="13.5" customHeight="1">
      <c r="A918" s="986"/>
      <c r="B918" s="985"/>
      <c r="C918" s="985"/>
      <c r="D918" s="986"/>
      <c r="E918" s="986"/>
      <c r="F918" s="986"/>
      <c r="G918" s="985"/>
      <c r="H918" s="985"/>
      <c r="I918" s="985"/>
      <c r="J918" s="1011"/>
      <c r="K918" s="985"/>
      <c r="L918" s="1012"/>
      <c r="M918" s="986"/>
      <c r="N918" s="986"/>
      <c r="O918" s="986"/>
      <c r="P918" s="986"/>
      <c r="Q918" s="986"/>
      <c r="R918" s="986"/>
      <c r="S918" s="986"/>
      <c r="T918" s="986"/>
      <c r="U918" s="986"/>
      <c r="V918" s="986"/>
      <c r="W918" s="986"/>
      <c r="X918" s="986"/>
      <c r="Y918" s="986"/>
      <c r="Z918" s="986"/>
    </row>
    <row r="919" spans="1:26" ht="13.5" customHeight="1">
      <c r="A919" s="986"/>
      <c r="B919" s="985"/>
      <c r="C919" s="985"/>
      <c r="D919" s="986"/>
      <c r="E919" s="986"/>
      <c r="F919" s="986"/>
      <c r="G919" s="985"/>
      <c r="H919" s="985"/>
      <c r="I919" s="985"/>
      <c r="J919" s="1011"/>
      <c r="K919" s="985"/>
      <c r="L919" s="1012"/>
      <c r="M919" s="986"/>
      <c r="N919" s="986"/>
      <c r="O919" s="986"/>
      <c r="P919" s="986"/>
      <c r="Q919" s="986"/>
      <c r="R919" s="986"/>
      <c r="S919" s="986"/>
      <c r="T919" s="986"/>
      <c r="U919" s="986"/>
      <c r="V919" s="986"/>
      <c r="W919" s="986"/>
      <c r="X919" s="986"/>
      <c r="Y919" s="986"/>
      <c r="Z919" s="986"/>
    </row>
    <row r="920" spans="1:26" ht="13.5" customHeight="1">
      <c r="A920" s="986"/>
      <c r="B920" s="985"/>
      <c r="C920" s="985"/>
      <c r="D920" s="986"/>
      <c r="E920" s="986"/>
      <c r="F920" s="986"/>
      <c r="G920" s="985"/>
      <c r="H920" s="985"/>
      <c r="I920" s="985"/>
      <c r="J920" s="1011"/>
      <c r="K920" s="985"/>
      <c r="L920" s="1012"/>
      <c r="M920" s="986"/>
      <c r="N920" s="986"/>
      <c r="O920" s="986"/>
      <c r="P920" s="986"/>
      <c r="Q920" s="986"/>
      <c r="R920" s="986"/>
      <c r="S920" s="986"/>
      <c r="T920" s="986"/>
      <c r="U920" s="986"/>
      <c r="V920" s="986"/>
      <c r="W920" s="986"/>
      <c r="X920" s="986"/>
      <c r="Y920" s="986"/>
      <c r="Z920" s="986"/>
    </row>
    <row r="921" spans="1:26" ht="13.5" customHeight="1">
      <c r="A921" s="986"/>
      <c r="B921" s="985"/>
      <c r="C921" s="985"/>
      <c r="D921" s="986"/>
      <c r="E921" s="986"/>
      <c r="F921" s="986"/>
      <c r="G921" s="985"/>
      <c r="H921" s="985"/>
      <c r="I921" s="985"/>
      <c r="J921" s="1011"/>
      <c r="K921" s="985"/>
      <c r="L921" s="1012"/>
      <c r="M921" s="986"/>
      <c r="N921" s="986"/>
      <c r="O921" s="986"/>
      <c r="P921" s="986"/>
      <c r="Q921" s="986"/>
      <c r="R921" s="986"/>
      <c r="S921" s="986"/>
      <c r="T921" s="986"/>
      <c r="U921" s="986"/>
      <c r="V921" s="986"/>
      <c r="W921" s="986"/>
      <c r="X921" s="986"/>
      <c r="Y921" s="986"/>
      <c r="Z921" s="986"/>
    </row>
    <row r="922" spans="1:26" ht="13.5" customHeight="1">
      <c r="A922" s="986"/>
      <c r="B922" s="985"/>
      <c r="C922" s="985"/>
      <c r="D922" s="986"/>
      <c r="E922" s="986"/>
      <c r="F922" s="986"/>
      <c r="G922" s="985"/>
      <c r="H922" s="985"/>
      <c r="I922" s="985"/>
      <c r="J922" s="1011"/>
      <c r="K922" s="985"/>
      <c r="L922" s="1012"/>
      <c r="M922" s="986"/>
      <c r="N922" s="986"/>
      <c r="O922" s="986"/>
      <c r="P922" s="986"/>
      <c r="Q922" s="986"/>
      <c r="R922" s="986"/>
      <c r="S922" s="986"/>
      <c r="T922" s="986"/>
      <c r="U922" s="986"/>
      <c r="V922" s="986"/>
      <c r="W922" s="986"/>
      <c r="X922" s="986"/>
      <c r="Y922" s="986"/>
      <c r="Z922" s="986"/>
    </row>
    <row r="923" spans="1:26" ht="13.5" customHeight="1">
      <c r="A923" s="986"/>
      <c r="B923" s="985"/>
      <c r="C923" s="985"/>
      <c r="D923" s="986"/>
      <c r="E923" s="986"/>
      <c r="F923" s="986"/>
      <c r="G923" s="985"/>
      <c r="H923" s="985"/>
      <c r="I923" s="985"/>
      <c r="J923" s="1011"/>
      <c r="K923" s="985"/>
      <c r="L923" s="1012"/>
      <c r="M923" s="986"/>
      <c r="N923" s="986"/>
      <c r="O923" s="986"/>
      <c r="P923" s="986"/>
      <c r="Q923" s="986"/>
      <c r="R923" s="986"/>
      <c r="S923" s="986"/>
      <c r="T923" s="986"/>
      <c r="U923" s="986"/>
      <c r="V923" s="986"/>
      <c r="W923" s="986"/>
      <c r="X923" s="986"/>
      <c r="Y923" s="986"/>
      <c r="Z923" s="986"/>
    </row>
    <row r="924" spans="1:26" ht="13.5" customHeight="1">
      <c r="A924" s="986"/>
      <c r="B924" s="985"/>
      <c r="C924" s="985"/>
      <c r="D924" s="986"/>
      <c r="E924" s="986"/>
      <c r="F924" s="986"/>
      <c r="G924" s="985"/>
      <c r="H924" s="985"/>
      <c r="I924" s="985"/>
      <c r="J924" s="1011"/>
      <c r="K924" s="985"/>
      <c r="L924" s="1012"/>
      <c r="M924" s="986"/>
      <c r="N924" s="986"/>
      <c r="O924" s="986"/>
      <c r="P924" s="986"/>
      <c r="Q924" s="986"/>
      <c r="R924" s="986"/>
      <c r="S924" s="986"/>
      <c r="T924" s="986"/>
      <c r="U924" s="986"/>
      <c r="V924" s="986"/>
      <c r="W924" s="986"/>
      <c r="X924" s="986"/>
      <c r="Y924" s="986"/>
      <c r="Z924" s="986"/>
    </row>
    <row r="925" spans="1:26" ht="13.5" customHeight="1">
      <c r="A925" s="986"/>
      <c r="B925" s="985"/>
      <c r="C925" s="985"/>
      <c r="D925" s="986"/>
      <c r="E925" s="986"/>
      <c r="F925" s="986"/>
      <c r="G925" s="985"/>
      <c r="H925" s="985"/>
      <c r="I925" s="985"/>
      <c r="J925" s="1011"/>
      <c r="K925" s="985"/>
      <c r="L925" s="1012"/>
      <c r="M925" s="986"/>
      <c r="N925" s="986"/>
      <c r="O925" s="986"/>
      <c r="P925" s="986"/>
      <c r="Q925" s="986"/>
      <c r="R925" s="986"/>
      <c r="S925" s="986"/>
      <c r="T925" s="986"/>
      <c r="U925" s="986"/>
      <c r="V925" s="986"/>
      <c r="W925" s="986"/>
      <c r="X925" s="986"/>
      <c r="Y925" s="986"/>
      <c r="Z925" s="986"/>
    </row>
    <row r="926" spans="1:26" ht="13.5" customHeight="1">
      <c r="A926" s="986"/>
      <c r="B926" s="985"/>
      <c r="C926" s="985"/>
      <c r="D926" s="986"/>
      <c r="E926" s="986"/>
      <c r="F926" s="986"/>
      <c r="G926" s="985"/>
      <c r="H926" s="985"/>
      <c r="I926" s="985"/>
      <c r="J926" s="1011"/>
      <c r="K926" s="985"/>
      <c r="L926" s="1012"/>
      <c r="M926" s="986"/>
      <c r="N926" s="986"/>
      <c r="O926" s="986"/>
      <c r="P926" s="986"/>
      <c r="Q926" s="986"/>
      <c r="R926" s="986"/>
      <c r="S926" s="986"/>
      <c r="T926" s="986"/>
      <c r="U926" s="986"/>
      <c r="V926" s="986"/>
      <c r="W926" s="986"/>
      <c r="X926" s="986"/>
      <c r="Y926" s="986"/>
      <c r="Z926" s="986"/>
    </row>
    <row r="927" spans="1:26" ht="13.5" customHeight="1">
      <c r="A927" s="986"/>
      <c r="B927" s="985"/>
      <c r="C927" s="985"/>
      <c r="D927" s="986"/>
      <c r="E927" s="986"/>
      <c r="F927" s="986"/>
      <c r="G927" s="985"/>
      <c r="H927" s="985"/>
      <c r="I927" s="985"/>
      <c r="J927" s="1011"/>
      <c r="K927" s="985"/>
      <c r="L927" s="1012"/>
      <c r="M927" s="986"/>
      <c r="N927" s="986"/>
      <c r="O927" s="986"/>
      <c r="P927" s="986"/>
      <c r="Q927" s="986"/>
      <c r="R927" s="986"/>
      <c r="S927" s="986"/>
      <c r="T927" s="986"/>
      <c r="U927" s="986"/>
      <c r="V927" s="986"/>
      <c r="W927" s="986"/>
      <c r="X927" s="986"/>
      <c r="Y927" s="986"/>
      <c r="Z927" s="986"/>
    </row>
    <row r="928" spans="1:26" ht="13.5" customHeight="1">
      <c r="A928" s="986"/>
      <c r="B928" s="985"/>
      <c r="C928" s="985"/>
      <c r="D928" s="986"/>
      <c r="E928" s="986"/>
      <c r="F928" s="986"/>
      <c r="G928" s="985"/>
      <c r="H928" s="985"/>
      <c r="I928" s="985"/>
      <c r="J928" s="1011"/>
      <c r="K928" s="985"/>
      <c r="L928" s="1012"/>
      <c r="M928" s="986"/>
      <c r="N928" s="986"/>
      <c r="O928" s="986"/>
      <c r="P928" s="986"/>
      <c r="Q928" s="986"/>
      <c r="R928" s="986"/>
      <c r="S928" s="986"/>
      <c r="T928" s="986"/>
      <c r="U928" s="986"/>
      <c r="V928" s="986"/>
      <c r="W928" s="986"/>
      <c r="X928" s="986"/>
      <c r="Y928" s="986"/>
      <c r="Z928" s="986"/>
    </row>
    <row r="929" spans="1:26" ht="13.5" customHeight="1">
      <c r="A929" s="986"/>
      <c r="B929" s="985"/>
      <c r="C929" s="985"/>
      <c r="D929" s="986"/>
      <c r="E929" s="986"/>
      <c r="F929" s="986"/>
      <c r="G929" s="985"/>
      <c r="H929" s="985"/>
      <c r="I929" s="985"/>
      <c r="J929" s="1011"/>
      <c r="K929" s="985"/>
      <c r="L929" s="1012"/>
      <c r="M929" s="986"/>
      <c r="N929" s="986"/>
      <c r="O929" s="986"/>
      <c r="P929" s="986"/>
      <c r="Q929" s="986"/>
      <c r="R929" s="986"/>
      <c r="S929" s="986"/>
      <c r="T929" s="986"/>
      <c r="U929" s="986"/>
      <c r="V929" s="986"/>
      <c r="W929" s="986"/>
      <c r="X929" s="986"/>
      <c r="Y929" s="986"/>
      <c r="Z929" s="986"/>
    </row>
    <row r="930" spans="1:26" ht="13.5" customHeight="1">
      <c r="A930" s="986"/>
      <c r="B930" s="985"/>
      <c r="C930" s="985"/>
      <c r="D930" s="986"/>
      <c r="E930" s="986"/>
      <c r="F930" s="986"/>
      <c r="G930" s="985"/>
      <c r="H930" s="985"/>
      <c r="I930" s="985"/>
      <c r="J930" s="1011"/>
      <c r="K930" s="985"/>
      <c r="L930" s="1012"/>
      <c r="M930" s="986"/>
      <c r="N930" s="986"/>
      <c r="O930" s="986"/>
      <c r="P930" s="986"/>
      <c r="Q930" s="986"/>
      <c r="R930" s="986"/>
      <c r="S930" s="986"/>
      <c r="T930" s="986"/>
      <c r="U930" s="986"/>
      <c r="V930" s="986"/>
      <c r="W930" s="986"/>
      <c r="X930" s="986"/>
      <c r="Y930" s="986"/>
      <c r="Z930" s="986"/>
    </row>
    <row r="931" spans="1:26" ht="13.5" customHeight="1">
      <c r="A931" s="986"/>
      <c r="B931" s="985"/>
      <c r="C931" s="985"/>
      <c r="D931" s="986"/>
      <c r="E931" s="986"/>
      <c r="F931" s="986"/>
      <c r="G931" s="985"/>
      <c r="H931" s="985"/>
      <c r="I931" s="985"/>
      <c r="J931" s="1011"/>
      <c r="K931" s="985"/>
      <c r="L931" s="1012"/>
      <c r="M931" s="986"/>
      <c r="N931" s="986"/>
      <c r="O931" s="986"/>
      <c r="P931" s="986"/>
      <c r="Q931" s="986"/>
      <c r="R931" s="986"/>
      <c r="S931" s="986"/>
      <c r="T931" s="986"/>
      <c r="U931" s="986"/>
      <c r="V931" s="986"/>
      <c r="W931" s="986"/>
      <c r="X931" s="986"/>
      <c r="Y931" s="986"/>
      <c r="Z931" s="986"/>
    </row>
    <row r="932" spans="1:26" ht="13.5" customHeight="1">
      <c r="A932" s="986"/>
      <c r="B932" s="985"/>
      <c r="C932" s="985"/>
      <c r="D932" s="986"/>
      <c r="E932" s="986"/>
      <c r="F932" s="986"/>
      <c r="G932" s="985"/>
      <c r="H932" s="985"/>
      <c r="I932" s="985"/>
      <c r="J932" s="1011"/>
      <c r="K932" s="985"/>
      <c r="L932" s="1012"/>
      <c r="M932" s="986"/>
      <c r="N932" s="986"/>
      <c r="O932" s="986"/>
      <c r="P932" s="986"/>
      <c r="Q932" s="986"/>
      <c r="R932" s="986"/>
      <c r="S932" s="986"/>
      <c r="T932" s="986"/>
      <c r="U932" s="986"/>
      <c r="V932" s="986"/>
      <c r="W932" s="986"/>
      <c r="X932" s="986"/>
      <c r="Y932" s="986"/>
      <c r="Z932" s="986"/>
    </row>
    <row r="933" spans="1:26" ht="13.5" customHeight="1">
      <c r="A933" s="986"/>
      <c r="B933" s="985"/>
      <c r="C933" s="985"/>
      <c r="D933" s="986"/>
      <c r="E933" s="986"/>
      <c r="F933" s="986"/>
      <c r="G933" s="985"/>
      <c r="H933" s="985"/>
      <c r="I933" s="985"/>
      <c r="J933" s="1011"/>
      <c r="K933" s="985"/>
      <c r="L933" s="1012"/>
      <c r="M933" s="986"/>
      <c r="N933" s="986"/>
      <c r="O933" s="986"/>
      <c r="P933" s="986"/>
      <c r="Q933" s="986"/>
      <c r="R933" s="986"/>
      <c r="S933" s="986"/>
      <c r="T933" s="986"/>
      <c r="U933" s="986"/>
      <c r="V933" s="986"/>
      <c r="W933" s="986"/>
      <c r="X933" s="986"/>
      <c r="Y933" s="986"/>
      <c r="Z933" s="986"/>
    </row>
    <row r="934" spans="1:26" ht="13.5" customHeight="1">
      <c r="A934" s="986"/>
      <c r="B934" s="985"/>
      <c r="C934" s="985"/>
      <c r="D934" s="986"/>
      <c r="E934" s="986"/>
      <c r="F934" s="986"/>
      <c r="G934" s="985"/>
      <c r="H934" s="985"/>
      <c r="I934" s="985"/>
      <c r="J934" s="1011"/>
      <c r="K934" s="985"/>
      <c r="L934" s="1012"/>
      <c r="M934" s="986"/>
      <c r="N934" s="986"/>
      <c r="O934" s="986"/>
      <c r="P934" s="986"/>
      <c r="Q934" s="986"/>
      <c r="R934" s="986"/>
      <c r="S934" s="986"/>
      <c r="T934" s="986"/>
      <c r="U934" s="986"/>
      <c r="V934" s="986"/>
      <c r="W934" s="986"/>
      <c r="X934" s="986"/>
      <c r="Y934" s="986"/>
      <c r="Z934" s="986"/>
    </row>
    <row r="935" spans="1:26" ht="13.5" customHeight="1">
      <c r="A935" s="986"/>
      <c r="B935" s="985"/>
      <c r="C935" s="985"/>
      <c r="D935" s="986"/>
      <c r="E935" s="986"/>
      <c r="F935" s="986"/>
      <c r="G935" s="985"/>
      <c r="H935" s="985"/>
      <c r="I935" s="985"/>
      <c r="J935" s="1011"/>
      <c r="K935" s="985"/>
      <c r="L935" s="1012"/>
      <c r="M935" s="986"/>
      <c r="N935" s="986"/>
      <c r="O935" s="986"/>
      <c r="P935" s="986"/>
      <c r="Q935" s="986"/>
      <c r="R935" s="986"/>
      <c r="S935" s="986"/>
      <c r="T935" s="986"/>
      <c r="U935" s="986"/>
      <c r="V935" s="986"/>
      <c r="W935" s="986"/>
      <c r="X935" s="986"/>
      <c r="Y935" s="986"/>
      <c r="Z935" s="986"/>
    </row>
    <row r="936" spans="1:26" ht="13.5" customHeight="1">
      <c r="A936" s="986"/>
      <c r="B936" s="985"/>
      <c r="C936" s="985"/>
      <c r="D936" s="986"/>
      <c r="E936" s="986"/>
      <c r="F936" s="986"/>
      <c r="G936" s="985"/>
      <c r="H936" s="985"/>
      <c r="I936" s="985"/>
      <c r="J936" s="1011"/>
      <c r="K936" s="985"/>
      <c r="L936" s="1012"/>
      <c r="M936" s="986"/>
      <c r="N936" s="986"/>
      <c r="O936" s="986"/>
      <c r="P936" s="986"/>
      <c r="Q936" s="986"/>
      <c r="R936" s="986"/>
      <c r="S936" s="986"/>
      <c r="T936" s="986"/>
      <c r="U936" s="986"/>
      <c r="V936" s="986"/>
      <c r="W936" s="986"/>
      <c r="X936" s="986"/>
      <c r="Y936" s="986"/>
      <c r="Z936" s="986"/>
    </row>
    <row r="937" spans="1:26" ht="13.5" customHeight="1">
      <c r="A937" s="986"/>
      <c r="B937" s="985"/>
      <c r="C937" s="985"/>
      <c r="D937" s="986"/>
      <c r="E937" s="986"/>
      <c r="F937" s="986"/>
      <c r="G937" s="985"/>
      <c r="H937" s="985"/>
      <c r="I937" s="985"/>
      <c r="J937" s="1011"/>
      <c r="K937" s="985"/>
      <c r="L937" s="1012"/>
      <c r="M937" s="986"/>
      <c r="N937" s="986"/>
      <c r="O937" s="986"/>
      <c r="P937" s="986"/>
      <c r="Q937" s="986"/>
      <c r="R937" s="986"/>
      <c r="S937" s="986"/>
      <c r="T937" s="986"/>
      <c r="U937" s="986"/>
      <c r="V937" s="986"/>
      <c r="W937" s="986"/>
      <c r="X937" s="986"/>
      <c r="Y937" s="986"/>
      <c r="Z937" s="986"/>
    </row>
    <row r="938" spans="1:26" ht="13.5" customHeight="1">
      <c r="A938" s="986"/>
      <c r="B938" s="985"/>
      <c r="C938" s="985"/>
      <c r="D938" s="986"/>
      <c r="E938" s="986"/>
      <c r="F938" s="986"/>
      <c r="G938" s="985"/>
      <c r="H938" s="985"/>
      <c r="I938" s="985"/>
      <c r="J938" s="1011"/>
      <c r="K938" s="985"/>
      <c r="L938" s="1012"/>
      <c r="M938" s="986"/>
      <c r="N938" s="986"/>
      <c r="O938" s="986"/>
      <c r="P938" s="986"/>
      <c r="Q938" s="986"/>
      <c r="R938" s="986"/>
      <c r="S938" s="986"/>
      <c r="T938" s="986"/>
      <c r="U938" s="986"/>
      <c r="V938" s="986"/>
      <c r="W938" s="986"/>
      <c r="X938" s="986"/>
      <c r="Y938" s="986"/>
      <c r="Z938" s="986"/>
    </row>
    <row r="939" spans="1:26" ht="13.5" customHeight="1">
      <c r="A939" s="986"/>
      <c r="B939" s="985"/>
      <c r="C939" s="985"/>
      <c r="D939" s="986"/>
      <c r="E939" s="986"/>
      <c r="F939" s="986"/>
      <c r="G939" s="985"/>
      <c r="H939" s="985"/>
      <c r="I939" s="985"/>
      <c r="J939" s="1011"/>
      <c r="K939" s="985"/>
      <c r="L939" s="1012"/>
      <c r="M939" s="986"/>
      <c r="N939" s="986"/>
      <c r="O939" s="986"/>
      <c r="P939" s="986"/>
      <c r="Q939" s="986"/>
      <c r="R939" s="986"/>
      <c r="S939" s="986"/>
      <c r="T939" s="986"/>
      <c r="U939" s="986"/>
      <c r="V939" s="986"/>
      <c r="W939" s="986"/>
      <c r="X939" s="986"/>
      <c r="Y939" s="986"/>
      <c r="Z939" s="986"/>
    </row>
    <row r="940" spans="1:26" ht="13.5" customHeight="1">
      <c r="A940" s="986"/>
      <c r="B940" s="985"/>
      <c r="C940" s="985"/>
      <c r="D940" s="986"/>
      <c r="E940" s="986"/>
      <c r="F940" s="986"/>
      <c r="G940" s="985"/>
      <c r="H940" s="985"/>
      <c r="I940" s="985"/>
      <c r="J940" s="1011"/>
      <c r="K940" s="985"/>
      <c r="L940" s="1012"/>
      <c r="M940" s="986"/>
      <c r="N940" s="986"/>
      <c r="O940" s="986"/>
      <c r="P940" s="986"/>
      <c r="Q940" s="986"/>
      <c r="R940" s="986"/>
      <c r="S940" s="986"/>
      <c r="T940" s="986"/>
      <c r="U940" s="986"/>
      <c r="V940" s="986"/>
      <c r="W940" s="986"/>
      <c r="X940" s="986"/>
      <c r="Y940" s="986"/>
      <c r="Z940" s="986"/>
    </row>
    <row r="941" spans="1:26" ht="13.5" customHeight="1">
      <c r="A941" s="986"/>
      <c r="B941" s="985"/>
      <c r="C941" s="985"/>
      <c r="D941" s="986"/>
      <c r="E941" s="986"/>
      <c r="F941" s="986"/>
      <c r="G941" s="985"/>
      <c r="H941" s="985"/>
      <c r="I941" s="985"/>
      <c r="J941" s="1011"/>
      <c r="K941" s="985"/>
      <c r="L941" s="1012"/>
      <c r="M941" s="986"/>
      <c r="N941" s="986"/>
      <c r="O941" s="986"/>
      <c r="P941" s="986"/>
      <c r="Q941" s="986"/>
      <c r="R941" s="986"/>
      <c r="S941" s="986"/>
      <c r="T941" s="986"/>
      <c r="U941" s="986"/>
      <c r="V941" s="986"/>
      <c r="W941" s="986"/>
      <c r="X941" s="986"/>
      <c r="Y941" s="986"/>
      <c r="Z941" s="986"/>
    </row>
    <row r="942" spans="1:26" ht="13.5" customHeight="1">
      <c r="A942" s="986"/>
      <c r="B942" s="985"/>
      <c r="C942" s="985"/>
      <c r="D942" s="986"/>
      <c r="E942" s="986"/>
      <c r="F942" s="986"/>
      <c r="G942" s="985"/>
      <c r="H942" s="985"/>
      <c r="I942" s="985"/>
      <c r="J942" s="1011"/>
      <c r="K942" s="985"/>
      <c r="L942" s="1012"/>
      <c r="M942" s="986"/>
      <c r="N942" s="986"/>
      <c r="O942" s="986"/>
      <c r="P942" s="986"/>
      <c r="Q942" s="986"/>
      <c r="R942" s="986"/>
      <c r="S942" s="986"/>
      <c r="T942" s="986"/>
      <c r="U942" s="986"/>
      <c r="V942" s="986"/>
      <c r="W942" s="986"/>
      <c r="X942" s="986"/>
      <c r="Y942" s="986"/>
      <c r="Z942" s="986"/>
    </row>
    <row r="943" spans="1:26" ht="13.5" customHeight="1">
      <c r="A943" s="986"/>
      <c r="B943" s="985"/>
      <c r="C943" s="985"/>
      <c r="D943" s="986"/>
      <c r="E943" s="986"/>
      <c r="F943" s="986"/>
      <c r="G943" s="985"/>
      <c r="H943" s="985"/>
      <c r="I943" s="985"/>
      <c r="J943" s="1011"/>
      <c r="K943" s="985"/>
      <c r="L943" s="1012"/>
      <c r="M943" s="986"/>
      <c r="N943" s="986"/>
      <c r="O943" s="986"/>
      <c r="P943" s="986"/>
      <c r="Q943" s="986"/>
      <c r="R943" s="986"/>
      <c r="S943" s="986"/>
      <c r="T943" s="986"/>
      <c r="U943" s="986"/>
      <c r="V943" s="986"/>
      <c r="W943" s="986"/>
      <c r="X943" s="986"/>
      <c r="Y943" s="986"/>
      <c r="Z943" s="986"/>
    </row>
    <row r="944" spans="1:26" ht="13.5" customHeight="1">
      <c r="A944" s="986"/>
      <c r="B944" s="985"/>
      <c r="C944" s="985"/>
      <c r="D944" s="986"/>
      <c r="E944" s="986"/>
      <c r="F944" s="986"/>
      <c r="G944" s="985"/>
      <c r="H944" s="985"/>
      <c r="I944" s="985"/>
      <c r="J944" s="1011"/>
      <c r="K944" s="985"/>
      <c r="L944" s="1012"/>
      <c r="M944" s="986"/>
      <c r="N944" s="986"/>
      <c r="O944" s="986"/>
      <c r="P944" s="986"/>
      <c r="Q944" s="986"/>
      <c r="R944" s="986"/>
      <c r="S944" s="986"/>
      <c r="T944" s="986"/>
      <c r="U944" s="986"/>
      <c r="V944" s="986"/>
      <c r="W944" s="986"/>
      <c r="X944" s="986"/>
      <c r="Y944" s="986"/>
      <c r="Z944" s="986"/>
    </row>
    <row r="945" spans="1:26" ht="13.5" customHeight="1">
      <c r="A945" s="986"/>
      <c r="B945" s="985"/>
      <c r="C945" s="985"/>
      <c r="D945" s="986"/>
      <c r="E945" s="986"/>
      <c r="F945" s="986"/>
      <c r="G945" s="985"/>
      <c r="H945" s="985"/>
      <c r="I945" s="985"/>
      <c r="J945" s="1011"/>
      <c r="K945" s="985"/>
      <c r="L945" s="1012"/>
      <c r="M945" s="986"/>
      <c r="N945" s="986"/>
      <c r="O945" s="986"/>
      <c r="P945" s="986"/>
      <c r="Q945" s="986"/>
      <c r="R945" s="986"/>
      <c r="S945" s="986"/>
      <c r="T945" s="986"/>
      <c r="U945" s="986"/>
      <c r="V945" s="986"/>
      <c r="W945" s="986"/>
      <c r="X945" s="986"/>
      <c r="Y945" s="986"/>
      <c r="Z945" s="986"/>
    </row>
    <row r="946" spans="1:26" ht="13.5" customHeight="1">
      <c r="A946" s="986"/>
      <c r="B946" s="985"/>
      <c r="C946" s="985"/>
      <c r="D946" s="986"/>
      <c r="E946" s="986"/>
      <c r="F946" s="986"/>
      <c r="G946" s="985"/>
      <c r="H946" s="985"/>
      <c r="I946" s="985"/>
      <c r="J946" s="1011"/>
      <c r="K946" s="985"/>
      <c r="L946" s="1012"/>
      <c r="M946" s="986"/>
      <c r="N946" s="986"/>
      <c r="O946" s="986"/>
      <c r="P946" s="986"/>
      <c r="Q946" s="986"/>
      <c r="R946" s="986"/>
      <c r="S946" s="986"/>
      <c r="T946" s="986"/>
      <c r="U946" s="986"/>
      <c r="V946" s="986"/>
      <c r="W946" s="986"/>
      <c r="X946" s="986"/>
      <c r="Y946" s="986"/>
      <c r="Z946" s="986"/>
    </row>
    <row r="947" spans="1:26" ht="13.5" customHeight="1">
      <c r="A947" s="986"/>
      <c r="B947" s="985"/>
      <c r="C947" s="985"/>
      <c r="D947" s="986"/>
      <c r="E947" s="986"/>
      <c r="F947" s="986"/>
      <c r="G947" s="985"/>
      <c r="H947" s="985"/>
      <c r="I947" s="985"/>
      <c r="J947" s="1011"/>
      <c r="K947" s="985"/>
      <c r="L947" s="1012"/>
      <c r="M947" s="986"/>
      <c r="N947" s="986"/>
      <c r="O947" s="986"/>
      <c r="P947" s="986"/>
      <c r="Q947" s="986"/>
      <c r="R947" s="986"/>
      <c r="S947" s="986"/>
      <c r="T947" s="986"/>
      <c r="U947" s="986"/>
      <c r="V947" s="986"/>
      <c r="W947" s="986"/>
      <c r="X947" s="986"/>
      <c r="Y947" s="986"/>
      <c r="Z947" s="986"/>
    </row>
    <row r="948" spans="1:26" ht="13.5" customHeight="1">
      <c r="A948" s="986"/>
      <c r="B948" s="985"/>
      <c r="C948" s="985"/>
      <c r="D948" s="986"/>
      <c r="E948" s="986"/>
      <c r="F948" s="986"/>
      <c r="G948" s="985"/>
      <c r="H948" s="985"/>
      <c r="I948" s="985"/>
      <c r="J948" s="1011"/>
      <c r="K948" s="985"/>
      <c r="L948" s="1012"/>
      <c r="M948" s="986"/>
      <c r="N948" s="986"/>
      <c r="O948" s="986"/>
      <c r="P948" s="986"/>
      <c r="Q948" s="986"/>
      <c r="R948" s="986"/>
      <c r="S948" s="986"/>
      <c r="T948" s="986"/>
      <c r="U948" s="986"/>
      <c r="V948" s="986"/>
      <c r="W948" s="986"/>
      <c r="X948" s="986"/>
      <c r="Y948" s="986"/>
      <c r="Z948" s="986"/>
    </row>
    <row r="949" spans="1:26" ht="13.5" customHeight="1">
      <c r="A949" s="986"/>
      <c r="B949" s="985"/>
      <c r="C949" s="985"/>
      <c r="D949" s="986"/>
      <c r="E949" s="986"/>
      <c r="F949" s="986"/>
      <c r="G949" s="985"/>
      <c r="H949" s="985"/>
      <c r="I949" s="985"/>
      <c r="J949" s="1011"/>
      <c r="K949" s="985"/>
      <c r="L949" s="1012"/>
      <c r="M949" s="986"/>
      <c r="N949" s="986"/>
      <c r="O949" s="986"/>
      <c r="P949" s="986"/>
      <c r="Q949" s="986"/>
      <c r="R949" s="986"/>
      <c r="S949" s="986"/>
      <c r="T949" s="986"/>
      <c r="U949" s="986"/>
      <c r="V949" s="986"/>
      <c r="W949" s="986"/>
      <c r="X949" s="986"/>
      <c r="Y949" s="986"/>
      <c r="Z949" s="986"/>
    </row>
    <row r="950" spans="1:26" ht="13.5" customHeight="1">
      <c r="A950" s="986"/>
      <c r="B950" s="985"/>
      <c r="C950" s="985"/>
      <c r="D950" s="986"/>
      <c r="E950" s="986"/>
      <c r="F950" s="986"/>
      <c r="G950" s="985"/>
      <c r="H950" s="985"/>
      <c r="I950" s="985"/>
      <c r="J950" s="1011"/>
      <c r="K950" s="985"/>
      <c r="L950" s="1012"/>
      <c r="M950" s="986"/>
      <c r="N950" s="986"/>
      <c r="O950" s="986"/>
      <c r="P950" s="986"/>
      <c r="Q950" s="986"/>
      <c r="R950" s="986"/>
      <c r="S950" s="986"/>
      <c r="T950" s="986"/>
      <c r="U950" s="986"/>
      <c r="V950" s="986"/>
      <c r="W950" s="986"/>
      <c r="X950" s="986"/>
      <c r="Y950" s="986"/>
      <c r="Z950" s="986"/>
    </row>
    <row r="951" spans="1:26" ht="13.5" customHeight="1">
      <c r="A951" s="986"/>
      <c r="B951" s="985"/>
      <c r="C951" s="985"/>
      <c r="D951" s="986"/>
      <c r="E951" s="986"/>
      <c r="F951" s="986"/>
      <c r="G951" s="985"/>
      <c r="H951" s="985"/>
      <c r="I951" s="985"/>
      <c r="J951" s="1011"/>
      <c r="K951" s="985"/>
      <c r="L951" s="1012"/>
      <c r="M951" s="986"/>
      <c r="N951" s="986"/>
      <c r="O951" s="986"/>
      <c r="P951" s="986"/>
      <c r="Q951" s="986"/>
      <c r="R951" s="986"/>
      <c r="S951" s="986"/>
      <c r="T951" s="986"/>
      <c r="U951" s="986"/>
      <c r="V951" s="986"/>
      <c r="W951" s="986"/>
      <c r="X951" s="986"/>
      <c r="Y951" s="986"/>
      <c r="Z951" s="986"/>
    </row>
    <row r="952" spans="1:26" ht="13.5" customHeight="1">
      <c r="A952" s="986"/>
      <c r="B952" s="985"/>
      <c r="C952" s="985"/>
      <c r="D952" s="986"/>
      <c r="E952" s="986"/>
      <c r="F952" s="986"/>
      <c r="G952" s="985"/>
      <c r="H952" s="985"/>
      <c r="I952" s="985"/>
      <c r="J952" s="1011"/>
      <c r="K952" s="985"/>
      <c r="L952" s="1012"/>
      <c r="M952" s="986"/>
      <c r="N952" s="986"/>
      <c r="O952" s="986"/>
      <c r="P952" s="986"/>
      <c r="Q952" s="986"/>
      <c r="R952" s="986"/>
      <c r="S952" s="986"/>
      <c r="T952" s="986"/>
      <c r="U952" s="986"/>
      <c r="V952" s="986"/>
      <c r="W952" s="986"/>
      <c r="X952" s="986"/>
      <c r="Y952" s="986"/>
      <c r="Z952" s="986"/>
    </row>
    <row r="953" spans="1:26" ht="13.5" customHeight="1">
      <c r="A953" s="986"/>
      <c r="B953" s="985"/>
      <c r="C953" s="985"/>
      <c r="D953" s="986"/>
      <c r="E953" s="986"/>
      <c r="F953" s="986"/>
      <c r="G953" s="985"/>
      <c r="H953" s="985"/>
      <c r="I953" s="985"/>
      <c r="J953" s="1011"/>
      <c r="K953" s="985"/>
      <c r="L953" s="1012"/>
      <c r="M953" s="986"/>
      <c r="N953" s="986"/>
      <c r="O953" s="986"/>
      <c r="P953" s="986"/>
      <c r="Q953" s="986"/>
      <c r="R953" s="986"/>
      <c r="S953" s="986"/>
      <c r="T953" s="986"/>
      <c r="U953" s="986"/>
      <c r="V953" s="986"/>
      <c r="W953" s="986"/>
      <c r="X953" s="986"/>
      <c r="Y953" s="986"/>
      <c r="Z953" s="986"/>
    </row>
    <row r="954" spans="1:26" ht="13.5" customHeight="1">
      <c r="A954" s="986"/>
      <c r="B954" s="985"/>
      <c r="C954" s="985"/>
      <c r="D954" s="986"/>
      <c r="E954" s="986"/>
      <c r="F954" s="986"/>
      <c r="G954" s="985"/>
      <c r="H954" s="985"/>
      <c r="I954" s="985"/>
      <c r="J954" s="1011"/>
      <c r="K954" s="985"/>
      <c r="L954" s="1012"/>
      <c r="M954" s="986"/>
      <c r="N954" s="986"/>
      <c r="O954" s="986"/>
      <c r="P954" s="986"/>
      <c r="Q954" s="986"/>
      <c r="R954" s="986"/>
      <c r="S954" s="986"/>
      <c r="T954" s="986"/>
      <c r="U954" s="986"/>
      <c r="V954" s="986"/>
      <c r="W954" s="986"/>
      <c r="X954" s="986"/>
      <c r="Y954" s="986"/>
      <c r="Z954" s="986"/>
    </row>
    <row r="955" spans="1:26" ht="13.5" customHeight="1">
      <c r="A955" s="986"/>
      <c r="B955" s="985"/>
      <c r="C955" s="985"/>
      <c r="D955" s="986"/>
      <c r="E955" s="986"/>
      <c r="F955" s="986"/>
      <c r="G955" s="985"/>
      <c r="H955" s="985"/>
      <c r="I955" s="985"/>
      <c r="J955" s="1011"/>
      <c r="K955" s="985"/>
      <c r="L955" s="1012"/>
      <c r="M955" s="986"/>
      <c r="N955" s="986"/>
      <c r="O955" s="986"/>
      <c r="P955" s="986"/>
      <c r="Q955" s="986"/>
      <c r="R955" s="986"/>
      <c r="S955" s="986"/>
      <c r="T955" s="986"/>
      <c r="U955" s="986"/>
      <c r="V955" s="986"/>
      <c r="W955" s="986"/>
      <c r="X955" s="986"/>
      <c r="Y955" s="986"/>
      <c r="Z955" s="986"/>
    </row>
    <row r="956" spans="1:26" ht="13.5" customHeight="1">
      <c r="A956" s="986"/>
      <c r="B956" s="985"/>
      <c r="C956" s="985"/>
      <c r="D956" s="986"/>
      <c r="E956" s="986"/>
      <c r="F956" s="986"/>
      <c r="G956" s="985"/>
      <c r="H956" s="985"/>
      <c r="I956" s="985"/>
      <c r="J956" s="1011"/>
      <c r="K956" s="985"/>
      <c r="L956" s="1012"/>
      <c r="M956" s="986"/>
      <c r="N956" s="986"/>
      <c r="O956" s="986"/>
      <c r="P956" s="986"/>
      <c r="Q956" s="986"/>
      <c r="R956" s="986"/>
      <c r="S956" s="986"/>
      <c r="T956" s="986"/>
      <c r="U956" s="986"/>
      <c r="V956" s="986"/>
      <c r="W956" s="986"/>
      <c r="X956" s="986"/>
      <c r="Y956" s="986"/>
      <c r="Z956" s="986"/>
    </row>
    <row r="957" spans="1:26" ht="13.5" customHeight="1">
      <c r="A957" s="986"/>
      <c r="B957" s="985"/>
      <c r="C957" s="985"/>
      <c r="D957" s="986"/>
      <c r="E957" s="986"/>
      <c r="F957" s="986"/>
      <c r="G957" s="985"/>
      <c r="H957" s="985"/>
      <c r="I957" s="985"/>
      <c r="J957" s="1011"/>
      <c r="K957" s="985"/>
      <c r="L957" s="1012"/>
      <c r="M957" s="986"/>
      <c r="N957" s="986"/>
      <c r="O957" s="986"/>
      <c r="P957" s="986"/>
      <c r="Q957" s="986"/>
      <c r="R957" s="986"/>
      <c r="S957" s="986"/>
      <c r="T957" s="986"/>
      <c r="U957" s="986"/>
      <c r="V957" s="986"/>
      <c r="W957" s="986"/>
      <c r="X957" s="986"/>
      <c r="Y957" s="986"/>
      <c r="Z957" s="986"/>
    </row>
    <row r="958" spans="1:26" ht="13.5" customHeight="1">
      <c r="A958" s="986"/>
      <c r="B958" s="985"/>
      <c r="C958" s="985"/>
      <c r="D958" s="986"/>
      <c r="E958" s="986"/>
      <c r="F958" s="986"/>
      <c r="G958" s="985"/>
      <c r="H958" s="985"/>
      <c r="I958" s="985"/>
      <c r="J958" s="1011"/>
      <c r="K958" s="985"/>
      <c r="L958" s="1012"/>
      <c r="M958" s="986"/>
      <c r="N958" s="986"/>
      <c r="O958" s="986"/>
      <c r="P958" s="986"/>
      <c r="Q958" s="986"/>
      <c r="R958" s="986"/>
      <c r="S958" s="986"/>
      <c r="T958" s="986"/>
      <c r="U958" s="986"/>
      <c r="V958" s="986"/>
      <c r="W958" s="986"/>
      <c r="X958" s="986"/>
      <c r="Y958" s="986"/>
      <c r="Z958" s="986"/>
    </row>
    <row r="959" spans="1:26" ht="13.5" customHeight="1">
      <c r="A959" s="986"/>
      <c r="B959" s="985"/>
      <c r="C959" s="985"/>
      <c r="D959" s="986"/>
      <c r="E959" s="986"/>
      <c r="F959" s="986"/>
      <c r="G959" s="985"/>
      <c r="H959" s="985"/>
      <c r="I959" s="985"/>
      <c r="J959" s="1011"/>
      <c r="K959" s="985"/>
      <c r="L959" s="1012"/>
      <c r="M959" s="986"/>
      <c r="N959" s="986"/>
      <c r="O959" s="986"/>
      <c r="P959" s="986"/>
      <c r="Q959" s="986"/>
      <c r="R959" s="986"/>
      <c r="S959" s="986"/>
      <c r="T959" s="986"/>
      <c r="U959" s="986"/>
      <c r="V959" s="986"/>
      <c r="W959" s="986"/>
      <c r="X959" s="986"/>
      <c r="Y959" s="986"/>
      <c r="Z959" s="986"/>
    </row>
    <row r="960" spans="1:26" ht="13.5" customHeight="1">
      <c r="A960" s="986"/>
      <c r="B960" s="985"/>
      <c r="C960" s="985"/>
      <c r="D960" s="986"/>
      <c r="E960" s="986"/>
      <c r="F960" s="986"/>
      <c r="G960" s="985"/>
      <c r="H960" s="985"/>
      <c r="I960" s="985"/>
      <c r="J960" s="1011"/>
      <c r="K960" s="985"/>
      <c r="L960" s="1012"/>
      <c r="M960" s="986"/>
      <c r="N960" s="986"/>
      <c r="O960" s="986"/>
      <c r="P960" s="986"/>
      <c r="Q960" s="986"/>
      <c r="R960" s="986"/>
      <c r="S960" s="986"/>
      <c r="T960" s="986"/>
      <c r="U960" s="986"/>
      <c r="V960" s="986"/>
      <c r="W960" s="986"/>
      <c r="X960" s="986"/>
      <c r="Y960" s="986"/>
      <c r="Z960" s="986"/>
    </row>
    <row r="961" spans="1:26" ht="13.5" customHeight="1">
      <c r="A961" s="986"/>
      <c r="B961" s="985"/>
      <c r="C961" s="985"/>
      <c r="D961" s="986"/>
      <c r="E961" s="986"/>
      <c r="F961" s="986"/>
      <c r="G961" s="985"/>
      <c r="H961" s="985"/>
      <c r="I961" s="985"/>
      <c r="J961" s="1011"/>
      <c r="K961" s="985"/>
      <c r="L961" s="1012"/>
      <c r="M961" s="986"/>
      <c r="N961" s="986"/>
      <c r="O961" s="986"/>
      <c r="P961" s="986"/>
      <c r="Q961" s="986"/>
      <c r="R961" s="986"/>
      <c r="S961" s="986"/>
      <c r="T961" s="986"/>
      <c r="U961" s="986"/>
      <c r="V961" s="986"/>
      <c r="W961" s="986"/>
      <c r="X961" s="986"/>
      <c r="Y961" s="986"/>
      <c r="Z961" s="986"/>
    </row>
    <row r="962" spans="1:26" ht="13.5" customHeight="1">
      <c r="A962" s="986"/>
      <c r="B962" s="985"/>
      <c r="C962" s="985"/>
      <c r="D962" s="986"/>
      <c r="E962" s="986"/>
      <c r="F962" s="986"/>
      <c r="G962" s="985"/>
      <c r="H962" s="985"/>
      <c r="I962" s="985"/>
      <c r="J962" s="1011"/>
      <c r="K962" s="985"/>
      <c r="L962" s="1012"/>
      <c r="M962" s="986"/>
      <c r="N962" s="986"/>
      <c r="O962" s="986"/>
      <c r="P962" s="986"/>
      <c r="Q962" s="986"/>
      <c r="R962" s="986"/>
      <c r="S962" s="986"/>
      <c r="T962" s="986"/>
      <c r="U962" s="986"/>
      <c r="V962" s="986"/>
      <c r="W962" s="986"/>
      <c r="X962" s="986"/>
      <c r="Y962" s="986"/>
      <c r="Z962" s="986"/>
    </row>
    <row r="963" spans="1:26" ht="13.5" customHeight="1">
      <c r="A963" s="986"/>
      <c r="B963" s="985"/>
      <c r="C963" s="985"/>
      <c r="D963" s="986"/>
      <c r="E963" s="986"/>
      <c r="F963" s="986"/>
      <c r="G963" s="985"/>
      <c r="H963" s="985"/>
      <c r="I963" s="985"/>
      <c r="J963" s="1011"/>
      <c r="K963" s="985"/>
      <c r="L963" s="1012"/>
      <c r="M963" s="986"/>
      <c r="N963" s="986"/>
      <c r="O963" s="986"/>
      <c r="P963" s="986"/>
      <c r="Q963" s="986"/>
      <c r="R963" s="986"/>
      <c r="S963" s="986"/>
      <c r="T963" s="986"/>
      <c r="U963" s="986"/>
      <c r="V963" s="986"/>
      <c r="W963" s="986"/>
      <c r="X963" s="986"/>
      <c r="Y963" s="986"/>
      <c r="Z963" s="986"/>
    </row>
    <row r="964" spans="1:26" ht="13.5" customHeight="1">
      <c r="A964" s="986"/>
      <c r="B964" s="985"/>
      <c r="C964" s="985"/>
      <c r="D964" s="986"/>
      <c r="E964" s="986"/>
      <c r="F964" s="986"/>
      <c r="G964" s="985"/>
      <c r="H964" s="985"/>
      <c r="I964" s="985"/>
      <c r="J964" s="1011"/>
      <c r="K964" s="985"/>
      <c r="L964" s="1012"/>
      <c r="M964" s="986"/>
      <c r="N964" s="986"/>
      <c r="O964" s="986"/>
      <c r="P964" s="986"/>
      <c r="Q964" s="986"/>
      <c r="R964" s="986"/>
      <c r="S964" s="986"/>
      <c r="T964" s="986"/>
      <c r="U964" s="986"/>
      <c r="V964" s="986"/>
      <c r="W964" s="986"/>
      <c r="X964" s="986"/>
      <c r="Y964" s="986"/>
      <c r="Z964" s="986"/>
    </row>
    <row r="965" spans="1:26" ht="13.5" customHeight="1">
      <c r="A965" s="986"/>
      <c r="B965" s="985"/>
      <c r="C965" s="985"/>
      <c r="D965" s="986"/>
      <c r="E965" s="986"/>
      <c r="F965" s="986"/>
      <c r="G965" s="985"/>
      <c r="H965" s="985"/>
      <c r="I965" s="985"/>
      <c r="J965" s="1011"/>
      <c r="K965" s="985"/>
      <c r="L965" s="1012"/>
      <c r="M965" s="986"/>
      <c r="N965" s="986"/>
      <c r="O965" s="986"/>
      <c r="P965" s="986"/>
      <c r="Q965" s="986"/>
      <c r="R965" s="986"/>
      <c r="S965" s="986"/>
      <c r="T965" s="986"/>
      <c r="U965" s="986"/>
      <c r="V965" s="986"/>
      <c r="W965" s="986"/>
      <c r="X965" s="986"/>
      <c r="Y965" s="986"/>
      <c r="Z965" s="986"/>
    </row>
    <row r="966" spans="1:26" ht="13.5" customHeight="1">
      <c r="A966" s="986"/>
      <c r="B966" s="985"/>
      <c r="C966" s="985"/>
      <c r="D966" s="986"/>
      <c r="E966" s="986"/>
      <c r="F966" s="986"/>
      <c r="G966" s="985"/>
      <c r="H966" s="985"/>
      <c r="I966" s="985"/>
      <c r="J966" s="1011"/>
      <c r="K966" s="985"/>
      <c r="L966" s="1012"/>
      <c r="M966" s="986"/>
      <c r="N966" s="986"/>
      <c r="O966" s="986"/>
      <c r="P966" s="986"/>
      <c r="Q966" s="986"/>
      <c r="R966" s="986"/>
      <c r="S966" s="986"/>
      <c r="T966" s="986"/>
      <c r="U966" s="986"/>
      <c r="V966" s="986"/>
      <c r="W966" s="986"/>
      <c r="X966" s="986"/>
      <c r="Y966" s="986"/>
      <c r="Z966" s="986"/>
    </row>
    <row r="967" spans="1:26" ht="13.5" customHeight="1">
      <c r="A967" s="986"/>
      <c r="B967" s="985"/>
      <c r="C967" s="985"/>
      <c r="D967" s="986"/>
      <c r="E967" s="986"/>
      <c r="F967" s="986"/>
      <c r="G967" s="985"/>
      <c r="H967" s="985"/>
      <c r="I967" s="985"/>
      <c r="J967" s="1011"/>
      <c r="K967" s="985"/>
      <c r="L967" s="1012"/>
      <c r="M967" s="986"/>
      <c r="N967" s="986"/>
      <c r="O967" s="986"/>
      <c r="P967" s="986"/>
      <c r="Q967" s="986"/>
      <c r="R967" s="986"/>
      <c r="S967" s="986"/>
      <c r="T967" s="986"/>
      <c r="U967" s="986"/>
      <c r="V967" s="986"/>
      <c r="W967" s="986"/>
      <c r="X967" s="986"/>
      <c r="Y967" s="986"/>
      <c r="Z967" s="986"/>
    </row>
    <row r="968" spans="1:26" ht="13.5" customHeight="1">
      <c r="A968" s="986"/>
      <c r="B968" s="985"/>
      <c r="C968" s="985"/>
      <c r="D968" s="986"/>
      <c r="E968" s="986"/>
      <c r="F968" s="986"/>
      <c r="G968" s="985"/>
      <c r="H968" s="985"/>
      <c r="I968" s="985"/>
      <c r="J968" s="1011"/>
      <c r="K968" s="985"/>
      <c r="L968" s="1012"/>
      <c r="M968" s="986"/>
      <c r="N968" s="986"/>
      <c r="O968" s="986"/>
      <c r="P968" s="986"/>
      <c r="Q968" s="986"/>
      <c r="R968" s="986"/>
      <c r="S968" s="986"/>
      <c r="T968" s="986"/>
      <c r="U968" s="986"/>
      <c r="V968" s="986"/>
      <c r="W968" s="986"/>
      <c r="X968" s="986"/>
      <c r="Y968" s="986"/>
      <c r="Z968" s="986"/>
    </row>
    <row r="969" spans="1:26" ht="13.5" customHeight="1">
      <c r="A969" s="986"/>
      <c r="B969" s="985"/>
      <c r="C969" s="985"/>
      <c r="D969" s="986"/>
      <c r="E969" s="986"/>
      <c r="F969" s="986"/>
      <c r="G969" s="985"/>
      <c r="H969" s="985"/>
      <c r="I969" s="985"/>
      <c r="J969" s="1011"/>
      <c r="K969" s="985"/>
      <c r="L969" s="1012"/>
      <c r="M969" s="986"/>
      <c r="N969" s="986"/>
      <c r="O969" s="986"/>
      <c r="P969" s="986"/>
      <c r="Q969" s="986"/>
      <c r="R969" s="986"/>
      <c r="S969" s="986"/>
      <c r="T969" s="986"/>
      <c r="U969" s="986"/>
      <c r="V969" s="986"/>
      <c r="W969" s="986"/>
      <c r="X969" s="986"/>
      <c r="Y969" s="986"/>
      <c r="Z969" s="986"/>
    </row>
    <row r="970" spans="1:26" ht="13.5" customHeight="1">
      <c r="A970" s="986"/>
      <c r="B970" s="985"/>
      <c r="C970" s="985"/>
      <c r="D970" s="986"/>
      <c r="E970" s="986"/>
      <c r="F970" s="986"/>
      <c r="G970" s="985"/>
      <c r="H970" s="985"/>
      <c r="I970" s="985"/>
      <c r="J970" s="1011"/>
      <c r="K970" s="985"/>
      <c r="L970" s="1012"/>
      <c r="M970" s="986"/>
      <c r="N970" s="986"/>
      <c r="O970" s="986"/>
      <c r="P970" s="986"/>
      <c r="Q970" s="986"/>
      <c r="R970" s="986"/>
      <c r="S970" s="986"/>
      <c r="T970" s="986"/>
      <c r="U970" s="986"/>
      <c r="V970" s="986"/>
      <c r="W970" s="986"/>
      <c r="X970" s="986"/>
      <c r="Y970" s="986"/>
      <c r="Z970" s="986"/>
    </row>
    <row r="971" spans="1:26" ht="13.5" customHeight="1">
      <c r="A971" s="986"/>
      <c r="B971" s="985"/>
      <c r="C971" s="985"/>
      <c r="D971" s="986"/>
      <c r="E971" s="986"/>
      <c r="F971" s="986"/>
      <c r="G971" s="985"/>
      <c r="H971" s="985"/>
      <c r="I971" s="985"/>
      <c r="J971" s="1011"/>
      <c r="K971" s="985"/>
      <c r="L971" s="1012"/>
      <c r="M971" s="986"/>
      <c r="N971" s="986"/>
      <c r="O971" s="986"/>
      <c r="P971" s="986"/>
      <c r="Q971" s="986"/>
      <c r="R971" s="986"/>
      <c r="S971" s="986"/>
      <c r="T971" s="986"/>
      <c r="U971" s="986"/>
      <c r="V971" s="986"/>
      <c r="W971" s="986"/>
      <c r="X971" s="986"/>
      <c r="Y971" s="986"/>
      <c r="Z971" s="986"/>
    </row>
    <row r="972" spans="1:26" ht="13.5" customHeight="1">
      <c r="A972" s="986"/>
      <c r="B972" s="985"/>
      <c r="C972" s="985"/>
      <c r="D972" s="986"/>
      <c r="E972" s="986"/>
      <c r="F972" s="986"/>
      <c r="G972" s="985"/>
      <c r="H972" s="985"/>
      <c r="I972" s="985"/>
      <c r="J972" s="1011"/>
      <c r="K972" s="985"/>
      <c r="L972" s="1012"/>
      <c r="M972" s="986"/>
      <c r="N972" s="986"/>
      <c r="O972" s="986"/>
      <c r="P972" s="986"/>
      <c r="Q972" s="986"/>
      <c r="R972" s="986"/>
      <c r="S972" s="986"/>
      <c r="T972" s="986"/>
      <c r="U972" s="986"/>
      <c r="V972" s="986"/>
      <c r="W972" s="986"/>
      <c r="X972" s="986"/>
      <c r="Y972" s="986"/>
      <c r="Z972" s="986"/>
    </row>
    <row r="973" spans="1:26" ht="13.5" customHeight="1">
      <c r="A973" s="986"/>
      <c r="B973" s="985"/>
      <c r="C973" s="985"/>
      <c r="D973" s="986"/>
      <c r="E973" s="986"/>
      <c r="F973" s="986"/>
      <c r="G973" s="985"/>
      <c r="H973" s="985"/>
      <c r="I973" s="985"/>
      <c r="J973" s="1011"/>
      <c r="K973" s="985"/>
      <c r="L973" s="1012"/>
      <c r="M973" s="986"/>
      <c r="N973" s="986"/>
      <c r="O973" s="986"/>
      <c r="P973" s="986"/>
      <c r="Q973" s="986"/>
      <c r="R973" s="986"/>
      <c r="S973" s="986"/>
      <c r="T973" s="986"/>
      <c r="U973" s="986"/>
      <c r="V973" s="986"/>
      <c r="W973" s="986"/>
      <c r="X973" s="986"/>
      <c r="Y973" s="986"/>
      <c r="Z973" s="986"/>
    </row>
    <row r="974" spans="1:26" ht="13.5" customHeight="1">
      <c r="A974" s="986"/>
      <c r="B974" s="985"/>
      <c r="C974" s="985"/>
      <c r="D974" s="986"/>
      <c r="E974" s="986"/>
      <c r="F974" s="986"/>
      <c r="G974" s="985"/>
      <c r="H974" s="985"/>
      <c r="I974" s="985"/>
      <c r="J974" s="1011"/>
      <c r="K974" s="985"/>
      <c r="L974" s="1012"/>
      <c r="M974" s="986"/>
      <c r="N974" s="986"/>
      <c r="O974" s="986"/>
      <c r="P974" s="986"/>
      <c r="Q974" s="986"/>
      <c r="R974" s="986"/>
      <c r="S974" s="986"/>
      <c r="T974" s="986"/>
      <c r="U974" s="986"/>
      <c r="V974" s="986"/>
      <c r="W974" s="986"/>
      <c r="X974" s="986"/>
      <c r="Y974" s="986"/>
      <c r="Z974" s="986"/>
    </row>
    <row r="975" spans="1:26" ht="13.5" customHeight="1">
      <c r="A975" s="986"/>
      <c r="B975" s="985"/>
      <c r="C975" s="985"/>
      <c r="D975" s="986"/>
      <c r="E975" s="986"/>
      <c r="F975" s="986"/>
      <c r="G975" s="985"/>
      <c r="H975" s="985"/>
      <c r="I975" s="985"/>
      <c r="J975" s="1011"/>
      <c r="K975" s="985"/>
      <c r="L975" s="1012"/>
      <c r="M975" s="986"/>
      <c r="N975" s="986"/>
      <c r="O975" s="986"/>
      <c r="P975" s="986"/>
      <c r="Q975" s="986"/>
      <c r="R975" s="986"/>
      <c r="S975" s="986"/>
      <c r="T975" s="986"/>
      <c r="U975" s="986"/>
      <c r="V975" s="986"/>
      <c r="W975" s="986"/>
      <c r="X975" s="986"/>
      <c r="Y975" s="986"/>
      <c r="Z975" s="986"/>
    </row>
    <row r="976" spans="1:26" ht="13.5" customHeight="1">
      <c r="A976" s="986"/>
      <c r="B976" s="985"/>
      <c r="C976" s="985"/>
      <c r="D976" s="986"/>
      <c r="E976" s="986"/>
      <c r="F976" s="986"/>
      <c r="G976" s="985"/>
      <c r="H976" s="985"/>
      <c r="I976" s="985"/>
      <c r="J976" s="1011"/>
      <c r="K976" s="985"/>
      <c r="L976" s="1012"/>
      <c r="M976" s="986"/>
      <c r="N976" s="986"/>
      <c r="O976" s="986"/>
      <c r="P976" s="986"/>
      <c r="Q976" s="986"/>
      <c r="R976" s="986"/>
      <c r="S976" s="986"/>
      <c r="T976" s="986"/>
      <c r="U976" s="986"/>
      <c r="V976" s="986"/>
      <c r="W976" s="986"/>
      <c r="X976" s="986"/>
      <c r="Y976" s="986"/>
      <c r="Z976" s="986"/>
    </row>
    <row r="977" spans="1:26" ht="13.5" customHeight="1">
      <c r="A977" s="986"/>
      <c r="B977" s="985"/>
      <c r="C977" s="985"/>
      <c r="D977" s="986"/>
      <c r="E977" s="986"/>
      <c r="F977" s="986"/>
      <c r="G977" s="985"/>
      <c r="H977" s="985"/>
      <c r="I977" s="985"/>
      <c r="J977" s="1011"/>
      <c r="K977" s="985"/>
      <c r="L977" s="1012"/>
      <c r="M977" s="986"/>
      <c r="N977" s="986"/>
      <c r="O977" s="986"/>
      <c r="P977" s="986"/>
      <c r="Q977" s="986"/>
      <c r="R977" s="986"/>
      <c r="S977" s="986"/>
      <c r="T977" s="986"/>
      <c r="U977" s="986"/>
      <c r="V977" s="986"/>
      <c r="W977" s="986"/>
      <c r="X977" s="986"/>
      <c r="Y977" s="986"/>
      <c r="Z977" s="986"/>
    </row>
    <row r="978" spans="1:26" ht="13.5" customHeight="1">
      <c r="A978" s="986"/>
      <c r="B978" s="985"/>
      <c r="C978" s="985"/>
      <c r="D978" s="986"/>
      <c r="E978" s="986"/>
      <c r="F978" s="986"/>
      <c r="G978" s="985"/>
      <c r="H978" s="985"/>
      <c r="I978" s="985"/>
      <c r="J978" s="1011"/>
      <c r="K978" s="985"/>
      <c r="L978" s="1012"/>
      <c r="M978" s="986"/>
      <c r="N978" s="986"/>
      <c r="O978" s="986"/>
      <c r="P978" s="986"/>
      <c r="Q978" s="986"/>
      <c r="R978" s="986"/>
      <c r="S978" s="986"/>
      <c r="T978" s="986"/>
      <c r="U978" s="986"/>
      <c r="V978" s="986"/>
      <c r="W978" s="986"/>
      <c r="X978" s="986"/>
      <c r="Y978" s="986"/>
      <c r="Z978" s="986"/>
    </row>
    <row r="979" spans="1:26" ht="13.5" customHeight="1">
      <c r="A979" s="986"/>
      <c r="B979" s="985"/>
      <c r="C979" s="985"/>
      <c r="D979" s="986"/>
      <c r="E979" s="986"/>
      <c r="F979" s="986"/>
      <c r="G979" s="985"/>
      <c r="H979" s="985"/>
      <c r="I979" s="985"/>
      <c r="J979" s="1011"/>
      <c r="K979" s="985"/>
      <c r="L979" s="1012"/>
      <c r="M979" s="986"/>
      <c r="N979" s="986"/>
      <c r="O979" s="986"/>
      <c r="P979" s="986"/>
      <c r="Q979" s="986"/>
      <c r="R979" s="986"/>
      <c r="S979" s="986"/>
      <c r="T979" s="986"/>
      <c r="U979" s="986"/>
      <c r="V979" s="986"/>
      <c r="W979" s="986"/>
      <c r="X979" s="986"/>
      <c r="Y979" s="986"/>
      <c r="Z979" s="986"/>
    </row>
    <row r="980" spans="1:26" ht="13.5" customHeight="1">
      <c r="A980" s="986"/>
      <c r="B980" s="985"/>
      <c r="C980" s="985"/>
      <c r="D980" s="986"/>
      <c r="E980" s="986"/>
      <c r="F980" s="986"/>
      <c r="G980" s="985"/>
      <c r="H980" s="985"/>
      <c r="I980" s="985"/>
      <c r="J980" s="1011"/>
      <c r="K980" s="985"/>
      <c r="L980" s="1012"/>
      <c r="M980" s="986"/>
      <c r="N980" s="986"/>
      <c r="O980" s="986"/>
      <c r="P980" s="986"/>
      <c r="Q980" s="986"/>
      <c r="R980" s="986"/>
      <c r="S980" s="986"/>
      <c r="T980" s="986"/>
      <c r="U980" s="986"/>
      <c r="V980" s="986"/>
      <c r="W980" s="986"/>
      <c r="X980" s="986"/>
      <c r="Y980" s="986"/>
      <c r="Z980" s="986"/>
    </row>
    <row r="981" spans="1:26" ht="13.5" customHeight="1">
      <c r="A981" s="986"/>
      <c r="B981" s="985"/>
      <c r="C981" s="985"/>
      <c r="D981" s="986"/>
      <c r="E981" s="986"/>
      <c r="F981" s="986"/>
      <c r="G981" s="985"/>
      <c r="H981" s="985"/>
      <c r="I981" s="985"/>
      <c r="J981" s="1011"/>
      <c r="K981" s="985"/>
      <c r="L981" s="1012"/>
      <c r="M981" s="986"/>
      <c r="N981" s="986"/>
      <c r="O981" s="986"/>
      <c r="P981" s="986"/>
      <c r="Q981" s="986"/>
      <c r="R981" s="986"/>
      <c r="S981" s="986"/>
      <c r="T981" s="986"/>
      <c r="U981" s="986"/>
      <c r="V981" s="986"/>
      <c r="W981" s="986"/>
      <c r="X981" s="986"/>
      <c r="Y981" s="986"/>
      <c r="Z981" s="986"/>
    </row>
    <row r="982" spans="1:26" ht="13.5" customHeight="1">
      <c r="A982" s="986"/>
      <c r="B982" s="985"/>
      <c r="C982" s="985"/>
      <c r="D982" s="986"/>
      <c r="E982" s="986"/>
      <c r="F982" s="986"/>
      <c r="G982" s="985"/>
      <c r="H982" s="985"/>
      <c r="I982" s="985"/>
      <c r="J982" s="1011"/>
      <c r="K982" s="985"/>
      <c r="L982" s="1012"/>
      <c r="M982" s="986"/>
      <c r="N982" s="986"/>
      <c r="O982" s="986"/>
      <c r="P982" s="986"/>
      <c r="Q982" s="986"/>
      <c r="R982" s="986"/>
      <c r="S982" s="986"/>
      <c r="T982" s="986"/>
      <c r="U982" s="986"/>
      <c r="V982" s="986"/>
      <c r="W982" s="986"/>
      <c r="X982" s="986"/>
      <c r="Y982" s="986"/>
      <c r="Z982" s="986"/>
    </row>
    <row r="983" spans="1:26" ht="13.5" customHeight="1">
      <c r="A983" s="986"/>
      <c r="B983" s="985"/>
      <c r="C983" s="985"/>
      <c r="D983" s="986"/>
      <c r="E983" s="986"/>
      <c r="F983" s="986"/>
      <c r="G983" s="985"/>
      <c r="H983" s="985"/>
      <c r="I983" s="985"/>
      <c r="J983" s="1011"/>
      <c r="K983" s="985"/>
      <c r="L983" s="1012"/>
      <c r="M983" s="986"/>
      <c r="N983" s="986"/>
      <c r="O983" s="986"/>
      <c r="P983" s="986"/>
      <c r="Q983" s="986"/>
      <c r="R983" s="986"/>
      <c r="S983" s="986"/>
      <c r="T983" s="986"/>
      <c r="U983" s="986"/>
      <c r="V983" s="986"/>
      <c r="W983" s="986"/>
      <c r="X983" s="986"/>
      <c r="Y983" s="986"/>
      <c r="Z983" s="986"/>
    </row>
    <row r="984" spans="1:26" ht="13.5" customHeight="1">
      <c r="A984" s="986"/>
      <c r="B984" s="985"/>
      <c r="C984" s="985"/>
      <c r="D984" s="986"/>
      <c r="E984" s="986"/>
      <c r="F984" s="986"/>
      <c r="G984" s="985"/>
      <c r="H984" s="985"/>
      <c r="I984" s="985"/>
      <c r="J984" s="1011"/>
      <c r="K984" s="985"/>
      <c r="L984" s="1012"/>
      <c r="M984" s="986"/>
      <c r="N984" s="986"/>
      <c r="O984" s="986"/>
      <c r="P984" s="986"/>
      <c r="Q984" s="986"/>
      <c r="R984" s="986"/>
      <c r="S984" s="986"/>
      <c r="T984" s="986"/>
      <c r="U984" s="986"/>
      <c r="V984" s="986"/>
      <c r="W984" s="986"/>
      <c r="X984" s="986"/>
      <c r="Y984" s="986"/>
      <c r="Z984" s="986"/>
    </row>
    <row r="985" spans="1:26" ht="13.5" customHeight="1">
      <c r="A985" s="986"/>
      <c r="B985" s="985"/>
      <c r="C985" s="985"/>
      <c r="D985" s="986"/>
      <c r="E985" s="986"/>
      <c r="F985" s="986"/>
      <c r="G985" s="985"/>
      <c r="H985" s="985"/>
      <c r="I985" s="985"/>
      <c r="J985" s="1011"/>
      <c r="K985" s="985"/>
      <c r="L985" s="1012"/>
      <c r="M985" s="986"/>
      <c r="N985" s="986"/>
      <c r="O985" s="986"/>
      <c r="P985" s="986"/>
      <c r="Q985" s="986"/>
      <c r="R985" s="986"/>
      <c r="S985" s="986"/>
      <c r="T985" s="986"/>
      <c r="U985" s="986"/>
      <c r="V985" s="986"/>
      <c r="W985" s="986"/>
      <c r="X985" s="986"/>
      <c r="Y985" s="986"/>
      <c r="Z985" s="986"/>
    </row>
    <row r="986" spans="1:26" ht="13.5" customHeight="1">
      <c r="A986" s="986"/>
      <c r="B986" s="985"/>
      <c r="C986" s="985"/>
      <c r="D986" s="986"/>
      <c r="E986" s="986"/>
      <c r="F986" s="986"/>
      <c r="G986" s="985"/>
      <c r="H986" s="985"/>
      <c r="I986" s="985"/>
      <c r="J986" s="1011"/>
      <c r="K986" s="985"/>
      <c r="L986" s="1012"/>
      <c r="M986" s="986"/>
      <c r="N986" s="986"/>
      <c r="O986" s="986"/>
      <c r="P986" s="986"/>
      <c r="Q986" s="986"/>
      <c r="R986" s="986"/>
      <c r="S986" s="986"/>
      <c r="T986" s="986"/>
      <c r="U986" s="986"/>
      <c r="V986" s="986"/>
      <c r="W986" s="986"/>
      <c r="X986" s="986"/>
      <c r="Y986" s="986"/>
      <c r="Z986" s="986"/>
    </row>
    <row r="987" spans="1:26" ht="13.5" customHeight="1">
      <c r="A987" s="986"/>
      <c r="B987" s="985"/>
      <c r="C987" s="985"/>
      <c r="D987" s="986"/>
      <c r="E987" s="986"/>
      <c r="F987" s="986"/>
      <c r="G987" s="985"/>
      <c r="H987" s="985"/>
      <c r="I987" s="985"/>
      <c r="J987" s="1011"/>
      <c r="K987" s="985"/>
      <c r="L987" s="1012"/>
      <c r="M987" s="986"/>
      <c r="N987" s="986"/>
      <c r="O987" s="986"/>
      <c r="P987" s="986"/>
      <c r="Q987" s="986"/>
      <c r="R987" s="986"/>
      <c r="S987" s="986"/>
      <c r="T987" s="986"/>
      <c r="U987" s="986"/>
      <c r="V987" s="986"/>
      <c r="W987" s="986"/>
      <c r="X987" s="986"/>
      <c r="Y987" s="986"/>
      <c r="Z987" s="986"/>
    </row>
    <row r="988" spans="1:26" ht="13.5" customHeight="1">
      <c r="A988" s="986"/>
      <c r="B988" s="985"/>
      <c r="C988" s="985"/>
      <c r="D988" s="986"/>
      <c r="E988" s="986"/>
      <c r="F988" s="986"/>
      <c r="G988" s="985"/>
      <c r="H988" s="985"/>
      <c r="I988" s="985"/>
      <c r="J988" s="1011"/>
      <c r="K988" s="985"/>
      <c r="L988" s="1012"/>
      <c r="M988" s="986"/>
      <c r="N988" s="986"/>
      <c r="O988" s="986"/>
      <c r="P988" s="986"/>
      <c r="Q988" s="986"/>
      <c r="R988" s="986"/>
      <c r="S988" s="986"/>
      <c r="T988" s="986"/>
      <c r="U988" s="986"/>
      <c r="V988" s="986"/>
      <c r="W988" s="986"/>
      <c r="X988" s="986"/>
      <c r="Y988" s="986"/>
      <c r="Z988" s="986"/>
    </row>
    <row r="989" spans="1:26" ht="13.5" customHeight="1">
      <c r="A989" s="986"/>
      <c r="B989" s="985"/>
      <c r="C989" s="985"/>
      <c r="D989" s="986"/>
      <c r="E989" s="986"/>
      <c r="F989" s="986"/>
      <c r="G989" s="985"/>
      <c r="H989" s="985"/>
      <c r="I989" s="985"/>
      <c r="J989" s="1011"/>
      <c r="K989" s="985"/>
      <c r="L989" s="1012"/>
      <c r="M989" s="986"/>
      <c r="N989" s="986"/>
      <c r="O989" s="986"/>
      <c r="P989" s="986"/>
      <c r="Q989" s="986"/>
      <c r="R989" s="986"/>
      <c r="S989" s="986"/>
      <c r="T989" s="986"/>
      <c r="U989" s="986"/>
      <c r="V989" s="986"/>
      <c r="W989" s="986"/>
      <c r="X989" s="986"/>
      <c r="Y989" s="986"/>
      <c r="Z989" s="986"/>
    </row>
    <row r="990" spans="1:26" ht="13.5" customHeight="1">
      <c r="A990" s="986"/>
      <c r="B990" s="985"/>
      <c r="C990" s="985"/>
      <c r="D990" s="986"/>
      <c r="E990" s="986"/>
      <c r="F990" s="986"/>
      <c r="G990" s="985"/>
      <c r="H990" s="985"/>
      <c r="I990" s="985"/>
      <c r="J990" s="1011"/>
      <c r="K990" s="985"/>
      <c r="L990" s="1012"/>
      <c r="M990" s="986"/>
      <c r="N990" s="986"/>
      <c r="O990" s="986"/>
      <c r="P990" s="986"/>
      <c r="Q990" s="986"/>
      <c r="R990" s="986"/>
      <c r="S990" s="986"/>
      <c r="T990" s="986"/>
      <c r="U990" s="986"/>
      <c r="V990" s="986"/>
      <c r="W990" s="986"/>
      <c r="X990" s="986"/>
      <c r="Y990" s="986"/>
      <c r="Z990" s="986"/>
    </row>
    <row r="991" spans="1:26" ht="13.5" customHeight="1">
      <c r="A991" s="986"/>
      <c r="B991" s="985"/>
      <c r="C991" s="985"/>
      <c r="D991" s="986"/>
      <c r="E991" s="986"/>
      <c r="F991" s="986"/>
      <c r="G991" s="985"/>
      <c r="H991" s="985"/>
      <c r="I991" s="985"/>
      <c r="J991" s="1011"/>
      <c r="K991" s="985"/>
      <c r="L991" s="1012"/>
      <c r="M991" s="986"/>
      <c r="N991" s="986"/>
      <c r="O991" s="986"/>
      <c r="P991" s="986"/>
      <c r="Q991" s="986"/>
      <c r="R991" s="986"/>
      <c r="S991" s="986"/>
      <c r="T991" s="986"/>
      <c r="U991" s="986"/>
      <c r="V991" s="986"/>
      <c r="W991" s="986"/>
      <c r="X991" s="986"/>
      <c r="Y991" s="986"/>
      <c r="Z991" s="986"/>
    </row>
    <row r="992" spans="1:26" ht="13.5" customHeight="1">
      <c r="A992" s="986"/>
      <c r="B992" s="985"/>
      <c r="C992" s="985"/>
      <c r="D992" s="986"/>
      <c r="E992" s="986"/>
      <c r="F992" s="986"/>
      <c r="G992" s="985"/>
      <c r="H992" s="985"/>
      <c r="I992" s="985"/>
      <c r="J992" s="1011"/>
      <c r="K992" s="985"/>
      <c r="L992" s="1012"/>
      <c r="M992" s="986"/>
      <c r="N992" s="986"/>
      <c r="O992" s="986"/>
      <c r="P992" s="986"/>
      <c r="Q992" s="986"/>
      <c r="R992" s="986"/>
      <c r="S992" s="986"/>
      <c r="T992" s="986"/>
      <c r="U992" s="986"/>
      <c r="V992" s="986"/>
      <c r="W992" s="986"/>
      <c r="X992" s="986"/>
      <c r="Y992" s="986"/>
      <c r="Z992" s="986"/>
    </row>
    <row r="993" spans="1:26" ht="13.5" customHeight="1">
      <c r="A993" s="986"/>
      <c r="B993" s="985"/>
      <c r="C993" s="985"/>
      <c r="D993" s="986"/>
      <c r="E993" s="986"/>
      <c r="F993" s="986"/>
      <c r="G993" s="985"/>
      <c r="H993" s="985"/>
      <c r="I993" s="985"/>
      <c r="J993" s="1011"/>
      <c r="K993" s="985"/>
      <c r="L993" s="1012"/>
      <c r="M993" s="986"/>
      <c r="N993" s="986"/>
      <c r="O993" s="986"/>
      <c r="P993" s="986"/>
      <c r="Q993" s="986"/>
      <c r="R993" s="986"/>
      <c r="S993" s="986"/>
      <c r="T993" s="986"/>
      <c r="U993" s="986"/>
      <c r="V993" s="986"/>
      <c r="W993" s="986"/>
      <c r="X993" s="986"/>
      <c r="Y993" s="986"/>
      <c r="Z993" s="986"/>
    </row>
    <row r="994" spans="1:26" ht="13.5" customHeight="1">
      <c r="A994" s="986"/>
      <c r="B994" s="985"/>
      <c r="C994" s="985"/>
      <c r="D994" s="986"/>
      <c r="E994" s="986"/>
      <c r="F994" s="986"/>
      <c r="G994" s="985"/>
      <c r="H994" s="985"/>
      <c r="I994" s="985"/>
      <c r="J994" s="1011"/>
      <c r="K994" s="985"/>
      <c r="L994" s="1012"/>
      <c r="M994" s="986"/>
      <c r="N994" s="986"/>
      <c r="O994" s="986"/>
      <c r="P994" s="986"/>
      <c r="Q994" s="986"/>
      <c r="R994" s="986"/>
      <c r="S994" s="986"/>
      <c r="T994" s="986"/>
      <c r="U994" s="986"/>
      <c r="V994" s="986"/>
      <c r="W994" s="986"/>
      <c r="X994" s="986"/>
      <c r="Y994" s="986"/>
      <c r="Z994" s="986"/>
    </row>
    <row r="995" spans="1:26" ht="13.5" customHeight="1">
      <c r="A995" s="986"/>
      <c r="B995" s="985"/>
      <c r="C995" s="985"/>
      <c r="D995" s="986"/>
      <c r="E995" s="986"/>
      <c r="F995" s="986"/>
      <c r="G995" s="985"/>
      <c r="H995" s="985"/>
      <c r="I995" s="985"/>
      <c r="J995" s="1011"/>
      <c r="K995" s="985"/>
      <c r="L995" s="1012"/>
      <c r="M995" s="986"/>
      <c r="N995" s="986"/>
      <c r="O995" s="986"/>
      <c r="P995" s="986"/>
      <c r="Q995" s="986"/>
      <c r="R995" s="986"/>
      <c r="S995" s="986"/>
      <c r="T995" s="986"/>
      <c r="U995" s="986"/>
      <c r="V995" s="986"/>
      <c r="W995" s="986"/>
      <c r="X995" s="986"/>
      <c r="Y995" s="986"/>
      <c r="Z995" s="986"/>
    </row>
    <row r="996" spans="1:26" ht="13.5" customHeight="1">
      <c r="A996" s="986"/>
      <c r="B996" s="985"/>
      <c r="C996" s="985"/>
      <c r="D996" s="986"/>
      <c r="E996" s="986"/>
      <c r="F996" s="986"/>
      <c r="G996" s="985"/>
      <c r="H996" s="985"/>
      <c r="I996" s="985"/>
      <c r="J996" s="1011"/>
      <c r="K996" s="985"/>
      <c r="L996" s="1012"/>
      <c r="M996" s="986"/>
      <c r="N996" s="986"/>
      <c r="O996" s="986"/>
      <c r="P996" s="986"/>
      <c r="Q996" s="986"/>
      <c r="R996" s="986"/>
      <c r="S996" s="986"/>
      <c r="T996" s="986"/>
      <c r="U996" s="986"/>
      <c r="V996" s="986"/>
      <c r="W996" s="986"/>
      <c r="X996" s="986"/>
      <c r="Y996" s="986"/>
      <c r="Z996" s="986"/>
    </row>
    <row r="997" spans="1:26" ht="13.5" customHeight="1">
      <c r="A997" s="986"/>
      <c r="B997" s="985"/>
      <c r="C997" s="985"/>
      <c r="D997" s="986"/>
      <c r="E997" s="986"/>
      <c r="F997" s="986"/>
      <c r="G997" s="985"/>
      <c r="H997" s="985"/>
      <c r="I997" s="985"/>
      <c r="J997" s="1011"/>
      <c r="K997" s="985"/>
      <c r="L997" s="1012"/>
      <c r="M997" s="986"/>
      <c r="N997" s="986"/>
      <c r="O997" s="986"/>
      <c r="P997" s="986"/>
      <c r="Q997" s="986"/>
      <c r="R997" s="986"/>
      <c r="S997" s="986"/>
      <c r="T997" s="986"/>
      <c r="U997" s="986"/>
      <c r="V997" s="986"/>
      <c r="W997" s="986"/>
      <c r="X997" s="986"/>
      <c r="Y997" s="986"/>
      <c r="Z997" s="986"/>
    </row>
    <row r="998" spans="1:26" ht="13.5" customHeight="1">
      <c r="A998" s="986"/>
      <c r="B998" s="985"/>
      <c r="C998" s="985"/>
      <c r="D998" s="986"/>
      <c r="E998" s="986"/>
      <c r="F998" s="986"/>
      <c r="G998" s="985"/>
      <c r="H998" s="985"/>
      <c r="I998" s="985"/>
      <c r="J998" s="1011"/>
      <c r="K998" s="985"/>
      <c r="L998" s="1012"/>
      <c r="M998" s="986"/>
      <c r="N998" s="986"/>
      <c r="O998" s="986"/>
      <c r="P998" s="986"/>
      <c r="Q998" s="986"/>
      <c r="R998" s="986"/>
      <c r="S998" s="986"/>
      <c r="T998" s="986"/>
      <c r="U998" s="986"/>
      <c r="V998" s="986"/>
      <c r="W998" s="986"/>
      <c r="X998" s="986"/>
      <c r="Y998" s="986"/>
      <c r="Z998" s="986"/>
    </row>
    <row r="999" spans="1:26" ht="13.5" customHeight="1">
      <c r="A999" s="986"/>
      <c r="B999" s="985"/>
      <c r="C999" s="985"/>
      <c r="D999" s="986"/>
      <c r="E999" s="986"/>
      <c r="F999" s="986"/>
      <c r="G999" s="985"/>
      <c r="H999" s="985"/>
      <c r="I999" s="985"/>
      <c r="J999" s="1011"/>
      <c r="K999" s="985"/>
      <c r="L999" s="1012"/>
      <c r="M999" s="986"/>
      <c r="N999" s="986"/>
      <c r="O999" s="986"/>
      <c r="P999" s="986"/>
      <c r="Q999" s="986"/>
      <c r="R999" s="986"/>
      <c r="S999" s="986"/>
      <c r="T999" s="986"/>
      <c r="U999" s="986"/>
      <c r="V999" s="986"/>
      <c r="W999" s="986"/>
      <c r="X999" s="986"/>
      <c r="Y999" s="986"/>
      <c r="Z999" s="986"/>
    </row>
    <row r="1000" spans="1:26" ht="13.5" customHeight="1">
      <c r="A1000" s="986"/>
      <c r="B1000" s="985"/>
      <c r="C1000" s="985"/>
      <c r="D1000" s="986"/>
      <c r="E1000" s="986"/>
      <c r="F1000" s="986"/>
      <c r="G1000" s="985"/>
      <c r="H1000" s="985"/>
      <c r="I1000" s="985"/>
      <c r="J1000" s="1011"/>
      <c r="K1000" s="985"/>
      <c r="L1000" s="1012"/>
      <c r="M1000" s="986"/>
      <c r="N1000" s="986"/>
      <c r="O1000" s="986"/>
      <c r="P1000" s="986"/>
      <c r="Q1000" s="986"/>
      <c r="R1000" s="986"/>
      <c r="S1000" s="986"/>
      <c r="T1000" s="986"/>
      <c r="U1000" s="986"/>
      <c r="V1000" s="986"/>
      <c r="W1000" s="986"/>
      <c r="X1000" s="986"/>
      <c r="Y1000" s="986"/>
      <c r="Z1000" s="986"/>
    </row>
    <row r="1001" spans="1:26" ht="13.5" customHeight="1">
      <c r="A1001" s="986"/>
      <c r="B1001" s="985"/>
      <c r="C1001" s="985"/>
      <c r="D1001" s="986"/>
      <c r="E1001" s="986"/>
      <c r="F1001" s="986"/>
      <c r="G1001" s="985"/>
      <c r="H1001" s="985"/>
      <c r="I1001" s="985"/>
      <c r="J1001" s="1011"/>
      <c r="K1001" s="985"/>
      <c r="L1001" s="1012"/>
      <c r="M1001" s="986"/>
      <c r="N1001" s="986"/>
      <c r="O1001" s="986"/>
      <c r="P1001" s="986"/>
      <c r="Q1001" s="986"/>
      <c r="R1001" s="986"/>
      <c r="S1001" s="986"/>
      <c r="T1001" s="986"/>
      <c r="U1001" s="986"/>
      <c r="V1001" s="986"/>
      <c r="W1001" s="986"/>
      <c r="X1001" s="986"/>
      <c r="Y1001" s="986"/>
      <c r="Z1001" s="986"/>
    </row>
  </sheetData>
  <mergeCells count="57">
    <mergeCell ref="L199:L216"/>
    <mergeCell ref="L218:L248"/>
    <mergeCell ref="B199:B212"/>
    <mergeCell ref="D211:K211"/>
    <mergeCell ref="D212:K212"/>
    <mergeCell ref="B213:B214"/>
    <mergeCell ref="H213:K216"/>
    <mergeCell ref="B215:B216"/>
    <mergeCell ref="D215:G216"/>
    <mergeCell ref="B218:B243"/>
    <mergeCell ref="D242:K242"/>
    <mergeCell ref="A61:A247"/>
    <mergeCell ref="D76:K76"/>
    <mergeCell ref="B44:B57"/>
    <mergeCell ref="D56:K56"/>
    <mergeCell ref="B20:B42"/>
    <mergeCell ref="B61:B76"/>
    <mergeCell ref="E63:E72"/>
    <mergeCell ref="D243:K243"/>
    <mergeCell ref="B148:B197"/>
    <mergeCell ref="C154:C156"/>
    <mergeCell ref="B79:B110"/>
    <mergeCell ref="B112:B116"/>
    <mergeCell ref="B244:B245"/>
    <mergeCell ref="H244:K247"/>
    <mergeCell ref="B246:B247"/>
    <mergeCell ref="D246:G247"/>
    <mergeCell ref="G1:H1"/>
    <mergeCell ref="A2:B2"/>
    <mergeCell ref="C2:F2"/>
    <mergeCell ref="G2:K2"/>
    <mergeCell ref="A4:A57"/>
    <mergeCell ref="B4:B18"/>
    <mergeCell ref="D17:K17"/>
    <mergeCell ref="D18:K18"/>
    <mergeCell ref="B118:B146"/>
    <mergeCell ref="L112:L116"/>
    <mergeCell ref="D41:K41"/>
    <mergeCell ref="D42:K42"/>
    <mergeCell ref="D158:G158"/>
    <mergeCell ref="F63:F72"/>
    <mergeCell ref="G63:G72"/>
    <mergeCell ref="D75:K75"/>
    <mergeCell ref="D57:K57"/>
    <mergeCell ref="D196:K196"/>
    <mergeCell ref="L118:L197"/>
    <mergeCell ref="D197:I197"/>
    <mergeCell ref="D109:K109"/>
    <mergeCell ref="D110:K110"/>
    <mergeCell ref="D146:K146"/>
    <mergeCell ref="D116:K116"/>
    <mergeCell ref="D115:K115"/>
    <mergeCell ref="L4:L17"/>
    <mergeCell ref="L21:L41"/>
    <mergeCell ref="L44:L57"/>
    <mergeCell ref="L61:L76"/>
    <mergeCell ref="L78:L110"/>
  </mergeCells>
  <pageMargins left="0.25" right="0.25" top="0.75" bottom="0.75" header="0" footer="0"/>
  <pageSetup fitToHeight="0" orientation="landscape"/>
  <headerFooter>
    <oddHeader>&amp;L000000 OFFICIAL#&amp;C&amp;"Aptos"&amp;10&amp;K000000 OFFICIAL&amp;1#_x000D_</oddHeader>
    <oddFooter>&amp;L #000000 OFFICIAL&amp;C_x000D_&amp;1#&amp;"Aptos"&amp;10&amp;K000000 OFFICIAL</oddFooter>
  </headerFooter>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60052"/>
  </sheetPr>
  <dimension ref="A1:Z1000"/>
  <sheetViews>
    <sheetView workbookViewId="0">
      <pane xSplit="3" topLeftCell="D1" activePane="topRight" state="frozen"/>
      <selection pane="topRight" activeCell="E2" sqref="E2"/>
    </sheetView>
  </sheetViews>
  <sheetFormatPr defaultColWidth="12.625" defaultRowHeight="15" customHeight="1"/>
  <cols>
    <col min="1" max="1" width="22.5" customWidth="1"/>
    <col min="2" max="2" width="52.5" customWidth="1"/>
    <col min="3" max="3" width="25.5" customWidth="1"/>
    <col min="4" max="7" width="15.5" customWidth="1"/>
    <col min="8" max="8" width="14" customWidth="1"/>
    <col min="9" max="9" width="18" customWidth="1"/>
    <col min="10" max="10" width="23" customWidth="1"/>
    <col min="11" max="11" width="18" customWidth="1"/>
    <col min="12" max="12" width="16.5" hidden="1" customWidth="1"/>
    <col min="13" max="13" width="75.5" customWidth="1"/>
    <col min="14" max="26" width="8" customWidth="1"/>
  </cols>
  <sheetData>
    <row r="1" spans="1:26" ht="15" customHeight="1">
      <c r="A1" s="357" t="s">
        <v>90</v>
      </c>
      <c r="B1" s="358" t="s">
        <v>91</v>
      </c>
      <c r="C1" s="196"/>
      <c r="D1" s="359" t="s">
        <v>10</v>
      </c>
      <c r="E1" s="108" t="s">
        <v>353</v>
      </c>
      <c r="F1" s="108" t="s">
        <v>354</v>
      </c>
      <c r="G1" s="108" t="s">
        <v>355</v>
      </c>
      <c r="H1" s="108" t="s">
        <v>356</v>
      </c>
      <c r="I1" s="108" t="s">
        <v>357</v>
      </c>
      <c r="J1" s="108" t="s">
        <v>358</v>
      </c>
      <c r="K1" s="108" t="s">
        <v>359</v>
      </c>
      <c r="L1" s="360" t="s">
        <v>24</v>
      </c>
      <c r="M1" s="361" t="s">
        <v>645</v>
      </c>
      <c r="N1" s="985"/>
      <c r="O1" s="985"/>
      <c r="P1" s="985"/>
      <c r="Q1" s="985"/>
      <c r="R1" s="985"/>
      <c r="S1" s="985"/>
      <c r="T1" s="985"/>
      <c r="U1" s="985"/>
      <c r="V1" s="985"/>
      <c r="W1" s="985"/>
      <c r="X1" s="985"/>
      <c r="Y1" s="985"/>
      <c r="Z1" s="985"/>
    </row>
    <row r="2" spans="1:26" ht="24" customHeight="1">
      <c r="A2" s="1188"/>
      <c r="B2" s="1165" t="s">
        <v>646</v>
      </c>
      <c r="C2" s="141" t="s">
        <v>647</v>
      </c>
      <c r="D2" s="302"/>
      <c r="E2" s="230">
        <v>12</v>
      </c>
      <c r="F2" s="230">
        <v>12</v>
      </c>
      <c r="G2" s="230">
        <v>30</v>
      </c>
      <c r="H2" s="230">
        <v>50</v>
      </c>
      <c r="I2" s="230">
        <v>60</v>
      </c>
      <c r="J2" s="362">
        <v>90</v>
      </c>
      <c r="K2" s="363">
        <v>97</v>
      </c>
      <c r="L2" s="1013"/>
      <c r="M2" s="1189" t="s">
        <v>648</v>
      </c>
      <c r="N2" s="985"/>
      <c r="O2" s="985"/>
      <c r="P2" s="985"/>
      <c r="Q2" s="985"/>
      <c r="R2" s="985"/>
      <c r="S2" s="985"/>
      <c r="T2" s="985"/>
      <c r="U2" s="985"/>
      <c r="V2" s="985"/>
      <c r="W2" s="985"/>
      <c r="X2" s="985"/>
      <c r="Y2" s="985"/>
      <c r="Z2" s="985"/>
    </row>
    <row r="3" spans="1:26" ht="24" customHeight="1">
      <c r="A3" s="1278"/>
      <c r="B3" s="1278"/>
      <c r="C3" s="112" t="s">
        <v>649</v>
      </c>
      <c r="D3" s="119" t="s">
        <v>167</v>
      </c>
      <c r="E3" s="119">
        <v>0</v>
      </c>
      <c r="F3" s="122">
        <v>16</v>
      </c>
      <c r="G3" s="122">
        <v>28</v>
      </c>
      <c r="H3" s="122">
        <v>49</v>
      </c>
      <c r="I3" s="364">
        <v>63</v>
      </c>
      <c r="J3" s="364">
        <f t="shared" ref="J3:K3" si="0">J5+J8+J11+J15+J19</f>
        <v>96</v>
      </c>
      <c r="K3" s="364">
        <f t="shared" si="0"/>
        <v>97</v>
      </c>
      <c r="L3" s="1013"/>
      <c r="M3" s="1278"/>
      <c r="N3" s="985"/>
      <c r="O3" s="985"/>
      <c r="P3" s="985"/>
      <c r="Q3" s="985"/>
      <c r="R3" s="985"/>
      <c r="S3" s="985"/>
      <c r="T3" s="985"/>
      <c r="U3" s="985"/>
      <c r="V3" s="985"/>
      <c r="W3" s="985"/>
      <c r="X3" s="985"/>
      <c r="Y3" s="985"/>
      <c r="Z3" s="985"/>
    </row>
    <row r="4" spans="1:26" ht="14.25" customHeight="1">
      <c r="A4" s="1278"/>
      <c r="B4" s="1278"/>
      <c r="C4" s="365" t="s">
        <v>650</v>
      </c>
      <c r="D4" s="366"/>
      <c r="E4" s="119"/>
      <c r="F4" s="186"/>
      <c r="G4" s="186"/>
      <c r="H4" s="186"/>
      <c r="I4" s="367"/>
      <c r="J4" s="368"/>
      <c r="K4" s="368"/>
      <c r="L4" s="1013"/>
      <c r="M4" s="1278"/>
      <c r="N4" s="985"/>
      <c r="O4" s="985"/>
      <c r="P4" s="985"/>
      <c r="Q4" s="985"/>
      <c r="R4" s="985"/>
      <c r="S4" s="985"/>
      <c r="T4" s="985"/>
      <c r="U4" s="985"/>
      <c r="V4" s="985"/>
      <c r="W4" s="985"/>
      <c r="X4" s="985"/>
      <c r="Y4" s="985"/>
      <c r="Z4" s="985"/>
    </row>
    <row r="5" spans="1:26" ht="14.25" customHeight="1">
      <c r="A5" s="1278"/>
      <c r="B5" s="1278"/>
      <c r="C5" s="369" t="s">
        <v>651</v>
      </c>
      <c r="D5" s="370" t="s">
        <v>167</v>
      </c>
      <c r="E5" s="119">
        <v>0</v>
      </c>
      <c r="F5" s="186" t="s">
        <v>167</v>
      </c>
      <c r="G5" s="186" t="s">
        <v>167</v>
      </c>
      <c r="H5" s="371" t="s">
        <v>167</v>
      </c>
      <c r="I5" s="367">
        <v>1</v>
      </c>
      <c r="J5" s="364">
        <v>11</v>
      </c>
      <c r="K5" s="364">
        <v>11</v>
      </c>
      <c r="L5" s="1013"/>
      <c r="M5" s="1278"/>
      <c r="N5" s="985"/>
      <c r="O5" s="985"/>
      <c r="P5" s="985"/>
      <c r="Q5" s="985"/>
      <c r="R5" s="985"/>
      <c r="S5" s="985"/>
      <c r="T5" s="985"/>
      <c r="U5" s="985"/>
      <c r="V5" s="985"/>
      <c r="W5" s="985"/>
      <c r="X5" s="985"/>
      <c r="Y5" s="985"/>
      <c r="Z5" s="985"/>
    </row>
    <row r="6" spans="1:26" ht="14.25" customHeight="1">
      <c r="A6" s="1278"/>
      <c r="B6" s="1278"/>
      <c r="C6" s="372" t="s">
        <v>652</v>
      </c>
      <c r="D6" s="366" t="s">
        <v>167</v>
      </c>
      <c r="E6" s="119">
        <v>0</v>
      </c>
      <c r="F6" s="186" t="s">
        <v>167</v>
      </c>
      <c r="G6" s="186" t="s">
        <v>167</v>
      </c>
      <c r="H6" s="371" t="s">
        <v>167</v>
      </c>
      <c r="I6" s="373">
        <v>1</v>
      </c>
      <c r="J6" s="368">
        <v>8</v>
      </c>
      <c r="K6" s="368">
        <v>8</v>
      </c>
      <c r="L6" s="1013"/>
      <c r="M6" s="1278"/>
      <c r="N6" s="985"/>
      <c r="O6" s="985"/>
      <c r="P6" s="985"/>
      <c r="Q6" s="985"/>
      <c r="R6" s="985"/>
      <c r="S6" s="985"/>
      <c r="T6" s="985"/>
      <c r="U6" s="985"/>
      <c r="V6" s="985"/>
      <c r="W6" s="985"/>
      <c r="X6" s="985"/>
      <c r="Y6" s="985"/>
      <c r="Z6" s="985"/>
    </row>
    <row r="7" spans="1:26" ht="14.25" customHeight="1">
      <c r="A7" s="1278"/>
      <c r="B7" s="1278"/>
      <c r="C7" s="372" t="s">
        <v>617</v>
      </c>
      <c r="D7" s="366" t="s">
        <v>167</v>
      </c>
      <c r="E7" s="119">
        <v>0</v>
      </c>
      <c r="F7" s="186" t="s">
        <v>167</v>
      </c>
      <c r="G7" s="186" t="s">
        <v>167</v>
      </c>
      <c r="H7" s="371" t="s">
        <v>167</v>
      </c>
      <c r="I7" s="373"/>
      <c r="J7" s="368">
        <v>3</v>
      </c>
      <c r="K7" s="368">
        <v>3</v>
      </c>
      <c r="L7" s="1013"/>
      <c r="M7" s="1278"/>
      <c r="N7" s="985"/>
      <c r="O7" s="985"/>
      <c r="P7" s="985"/>
      <c r="Q7" s="985"/>
      <c r="R7" s="985"/>
      <c r="S7" s="985"/>
      <c r="T7" s="985"/>
      <c r="U7" s="985"/>
      <c r="V7" s="985"/>
      <c r="W7" s="985"/>
      <c r="X7" s="985"/>
      <c r="Y7" s="985"/>
      <c r="Z7" s="985"/>
    </row>
    <row r="8" spans="1:26" ht="14.25" customHeight="1">
      <c r="A8" s="1278"/>
      <c r="B8" s="1278"/>
      <c r="C8" s="369" t="s">
        <v>653</v>
      </c>
      <c r="D8" s="370" t="s">
        <v>167</v>
      </c>
      <c r="E8" s="119">
        <v>0</v>
      </c>
      <c r="F8" s="186" t="s">
        <v>167</v>
      </c>
      <c r="G8" s="186" t="s">
        <v>167</v>
      </c>
      <c r="H8" s="371">
        <v>18</v>
      </c>
      <c r="I8" s="367">
        <f>I10+I9</f>
        <v>20</v>
      </c>
      <c r="J8" s="364">
        <f t="shared" ref="J8:K8" si="1">J9+J10</f>
        <v>27</v>
      </c>
      <c r="K8" s="364">
        <f t="shared" si="1"/>
        <v>27</v>
      </c>
      <c r="L8" s="1013"/>
      <c r="M8" s="1278"/>
      <c r="N8" s="985"/>
      <c r="O8" s="985"/>
      <c r="P8" s="985"/>
      <c r="Q8" s="985"/>
      <c r="R8" s="985"/>
      <c r="S8" s="985"/>
      <c r="T8" s="985"/>
      <c r="U8" s="985"/>
      <c r="V8" s="985"/>
      <c r="W8" s="985"/>
      <c r="X8" s="985"/>
      <c r="Y8" s="985"/>
      <c r="Z8" s="985"/>
    </row>
    <row r="9" spans="1:26" ht="14.25" customHeight="1">
      <c r="A9" s="1278"/>
      <c r="B9" s="1278"/>
      <c r="C9" s="372" t="s">
        <v>654</v>
      </c>
      <c r="D9" s="366" t="s">
        <v>167</v>
      </c>
      <c r="E9" s="119">
        <v>0</v>
      </c>
      <c r="F9" s="186" t="s">
        <v>167</v>
      </c>
      <c r="G9" s="186" t="s">
        <v>167</v>
      </c>
      <c r="H9" s="186" t="s">
        <v>167</v>
      </c>
      <c r="I9" s="373">
        <v>7</v>
      </c>
      <c r="J9" s="368">
        <v>12</v>
      </c>
      <c r="K9" s="368">
        <v>12</v>
      </c>
      <c r="L9" s="1013"/>
      <c r="M9" s="1278"/>
      <c r="N9" s="985"/>
      <c r="O9" s="985"/>
      <c r="P9" s="985"/>
      <c r="Q9" s="985"/>
      <c r="R9" s="985"/>
      <c r="S9" s="985"/>
      <c r="T9" s="985"/>
      <c r="U9" s="985"/>
      <c r="V9" s="985"/>
      <c r="W9" s="985"/>
      <c r="X9" s="985"/>
      <c r="Y9" s="985"/>
      <c r="Z9" s="985"/>
    </row>
    <row r="10" spans="1:26" ht="14.25" customHeight="1">
      <c r="A10" s="1278"/>
      <c r="B10" s="1278"/>
      <c r="C10" s="372" t="s">
        <v>655</v>
      </c>
      <c r="D10" s="366" t="s">
        <v>167</v>
      </c>
      <c r="E10" s="119">
        <v>0</v>
      </c>
      <c r="F10" s="186" t="s">
        <v>167</v>
      </c>
      <c r="G10" s="186" t="s">
        <v>167</v>
      </c>
      <c r="H10" s="186" t="s">
        <v>167</v>
      </c>
      <c r="I10" s="373">
        <v>13</v>
      </c>
      <c r="J10" s="368">
        <v>15</v>
      </c>
      <c r="K10" s="368">
        <v>15</v>
      </c>
      <c r="L10" s="1013"/>
      <c r="M10" s="1278"/>
      <c r="N10" s="985"/>
      <c r="O10" s="985"/>
      <c r="P10" s="985"/>
      <c r="Q10" s="985"/>
      <c r="R10" s="985"/>
      <c r="S10" s="985"/>
      <c r="T10" s="985"/>
      <c r="U10" s="985"/>
      <c r="V10" s="985"/>
      <c r="W10" s="985"/>
      <c r="X10" s="985"/>
      <c r="Y10" s="985"/>
      <c r="Z10" s="985"/>
    </row>
    <row r="11" spans="1:26" ht="14.25" customHeight="1">
      <c r="A11" s="1278"/>
      <c r="B11" s="1278"/>
      <c r="C11" s="369" t="s">
        <v>656</v>
      </c>
      <c r="D11" s="370" t="s">
        <v>167</v>
      </c>
      <c r="E11" s="119">
        <v>0</v>
      </c>
      <c r="F11" s="186" t="s">
        <v>167</v>
      </c>
      <c r="G11" s="186" t="s">
        <v>167</v>
      </c>
      <c r="H11" s="371">
        <v>22</v>
      </c>
      <c r="I11" s="367">
        <f t="shared" ref="I11:K11" si="2">I12+I13+I14</f>
        <v>30</v>
      </c>
      <c r="J11" s="364">
        <f t="shared" si="2"/>
        <v>37</v>
      </c>
      <c r="K11" s="364">
        <f t="shared" si="2"/>
        <v>37</v>
      </c>
      <c r="L11" s="1013"/>
      <c r="M11" s="1278"/>
      <c r="N11" s="985"/>
      <c r="O11" s="985"/>
      <c r="P11" s="985"/>
      <c r="Q11" s="985"/>
      <c r="R11" s="985"/>
      <c r="S11" s="985"/>
      <c r="T11" s="985"/>
      <c r="U11" s="985"/>
      <c r="V11" s="985"/>
      <c r="W11" s="985"/>
      <c r="X11" s="985"/>
      <c r="Y11" s="985"/>
      <c r="Z11" s="985"/>
    </row>
    <row r="12" spans="1:26" ht="14.25" customHeight="1">
      <c r="A12" s="1278"/>
      <c r="B12" s="1278"/>
      <c r="C12" s="372" t="s">
        <v>657</v>
      </c>
      <c r="D12" s="366" t="s">
        <v>167</v>
      </c>
      <c r="E12" s="119">
        <v>0</v>
      </c>
      <c r="F12" s="186" t="s">
        <v>167</v>
      </c>
      <c r="G12" s="186" t="s">
        <v>167</v>
      </c>
      <c r="H12" s="186" t="s">
        <v>167</v>
      </c>
      <c r="I12" s="373">
        <v>11</v>
      </c>
      <c r="J12" s="368">
        <v>13</v>
      </c>
      <c r="K12" s="368">
        <v>13</v>
      </c>
      <c r="L12" s="1013"/>
      <c r="M12" s="1278"/>
      <c r="N12" s="985"/>
      <c r="O12" s="985"/>
      <c r="P12" s="985"/>
      <c r="Q12" s="985"/>
      <c r="R12" s="985"/>
      <c r="S12" s="985"/>
      <c r="T12" s="985"/>
      <c r="U12" s="985"/>
      <c r="V12" s="985"/>
      <c r="W12" s="985"/>
      <c r="X12" s="985"/>
      <c r="Y12" s="985"/>
      <c r="Z12" s="985"/>
    </row>
    <row r="13" spans="1:26" ht="14.25" customHeight="1">
      <c r="A13" s="1278"/>
      <c r="B13" s="1278"/>
      <c r="C13" s="372" t="s">
        <v>658</v>
      </c>
      <c r="D13" s="366" t="s">
        <v>167</v>
      </c>
      <c r="E13" s="119">
        <v>0</v>
      </c>
      <c r="F13" s="186" t="s">
        <v>167</v>
      </c>
      <c r="G13" s="186" t="s">
        <v>167</v>
      </c>
      <c r="H13" s="186" t="s">
        <v>167</v>
      </c>
      <c r="I13" s="373">
        <v>13</v>
      </c>
      <c r="J13" s="368">
        <v>15</v>
      </c>
      <c r="K13" s="368">
        <v>15</v>
      </c>
      <c r="L13" s="1013"/>
      <c r="M13" s="1278"/>
      <c r="N13" s="985"/>
      <c r="O13" s="985"/>
      <c r="P13" s="985"/>
      <c r="Q13" s="985"/>
      <c r="R13" s="985"/>
      <c r="S13" s="985"/>
      <c r="T13" s="985"/>
      <c r="U13" s="985"/>
      <c r="V13" s="985"/>
      <c r="W13" s="985"/>
      <c r="X13" s="985"/>
      <c r="Y13" s="985"/>
      <c r="Z13" s="985"/>
    </row>
    <row r="14" spans="1:26" ht="11.25" customHeight="1">
      <c r="A14" s="1278"/>
      <c r="B14" s="1278"/>
      <c r="C14" s="372" t="s">
        <v>659</v>
      </c>
      <c r="D14" s="366" t="s">
        <v>167</v>
      </c>
      <c r="E14" s="119">
        <v>0</v>
      </c>
      <c r="F14" s="186" t="s">
        <v>167</v>
      </c>
      <c r="G14" s="186" t="s">
        <v>167</v>
      </c>
      <c r="H14" s="186" t="s">
        <v>167</v>
      </c>
      <c r="I14" s="373">
        <v>6</v>
      </c>
      <c r="J14" s="368">
        <v>9</v>
      </c>
      <c r="K14" s="368">
        <v>9</v>
      </c>
      <c r="L14" s="1013"/>
      <c r="M14" s="1278"/>
      <c r="N14" s="985"/>
      <c r="O14" s="985"/>
      <c r="P14" s="985"/>
      <c r="Q14" s="985"/>
      <c r="R14" s="985"/>
      <c r="S14" s="985"/>
      <c r="T14" s="985"/>
      <c r="U14" s="985"/>
      <c r="V14" s="985"/>
      <c r="W14" s="985"/>
      <c r="X14" s="985"/>
      <c r="Y14" s="985"/>
      <c r="Z14" s="985"/>
    </row>
    <row r="15" spans="1:26" ht="14.25" customHeight="1">
      <c r="A15" s="1278"/>
      <c r="B15" s="1278"/>
      <c r="C15" s="369" t="s">
        <v>660</v>
      </c>
      <c r="D15" s="370" t="s">
        <v>167</v>
      </c>
      <c r="E15" s="119">
        <v>0</v>
      </c>
      <c r="F15" s="186" t="s">
        <v>167</v>
      </c>
      <c r="G15" s="186" t="s">
        <v>167</v>
      </c>
      <c r="H15" s="186" t="s">
        <v>167</v>
      </c>
      <c r="I15" s="367">
        <f>I16+I18</f>
        <v>2</v>
      </c>
      <c r="J15" s="364">
        <f t="shared" ref="J15:K15" si="3">J16+J17+J18</f>
        <v>11</v>
      </c>
      <c r="K15" s="364">
        <f t="shared" si="3"/>
        <v>12</v>
      </c>
      <c r="L15" s="1013"/>
      <c r="M15" s="1278"/>
      <c r="N15" s="985"/>
      <c r="O15" s="985"/>
      <c r="P15" s="985"/>
      <c r="Q15" s="985"/>
      <c r="R15" s="985"/>
      <c r="S15" s="985"/>
      <c r="T15" s="985"/>
      <c r="U15" s="985"/>
      <c r="V15" s="985"/>
      <c r="W15" s="985"/>
      <c r="X15" s="985"/>
      <c r="Y15" s="985"/>
      <c r="Z15" s="985"/>
    </row>
    <row r="16" spans="1:26" ht="14.25" customHeight="1">
      <c r="A16" s="1278"/>
      <c r="B16" s="1278"/>
      <c r="C16" s="372" t="s">
        <v>661</v>
      </c>
      <c r="D16" s="366" t="s">
        <v>167</v>
      </c>
      <c r="E16" s="119">
        <v>0</v>
      </c>
      <c r="F16" s="186" t="s">
        <v>167</v>
      </c>
      <c r="G16" s="186" t="s">
        <v>167</v>
      </c>
      <c r="H16" s="186" t="s">
        <v>167</v>
      </c>
      <c r="I16" s="373">
        <v>1</v>
      </c>
      <c r="J16" s="368">
        <v>4</v>
      </c>
      <c r="K16" s="368">
        <v>4</v>
      </c>
      <c r="L16" s="1013"/>
      <c r="M16" s="1278"/>
      <c r="N16" s="985"/>
      <c r="O16" s="985"/>
      <c r="P16" s="985"/>
      <c r="Q16" s="985"/>
      <c r="R16" s="985"/>
      <c r="S16" s="985"/>
      <c r="T16" s="985"/>
      <c r="U16" s="985"/>
      <c r="V16" s="985"/>
      <c r="W16" s="985"/>
      <c r="X16" s="985"/>
      <c r="Y16" s="985"/>
      <c r="Z16" s="985"/>
    </row>
    <row r="17" spans="1:26" ht="14.25" customHeight="1">
      <c r="A17" s="1278"/>
      <c r="B17" s="1278"/>
      <c r="C17" s="372" t="s">
        <v>662</v>
      </c>
      <c r="D17" s="366"/>
      <c r="E17" s="119">
        <v>0</v>
      </c>
      <c r="F17" s="186" t="s">
        <v>167</v>
      </c>
      <c r="G17" s="186" t="s">
        <v>167</v>
      </c>
      <c r="H17" s="186" t="s">
        <v>167</v>
      </c>
      <c r="I17" s="373"/>
      <c r="J17" s="368">
        <v>3</v>
      </c>
      <c r="K17" s="368">
        <v>4</v>
      </c>
      <c r="L17" s="1013"/>
      <c r="M17" s="1278"/>
      <c r="N17" s="985"/>
      <c r="O17" s="985"/>
      <c r="P17" s="985"/>
      <c r="Q17" s="985"/>
      <c r="R17" s="985"/>
      <c r="S17" s="985"/>
      <c r="T17" s="985"/>
      <c r="U17" s="985"/>
      <c r="V17" s="985"/>
      <c r="W17" s="985"/>
      <c r="X17" s="985"/>
      <c r="Y17" s="985"/>
      <c r="Z17" s="985"/>
    </row>
    <row r="18" spans="1:26" ht="14.25" customHeight="1">
      <c r="A18" s="1278"/>
      <c r="B18" s="1278"/>
      <c r="C18" s="372" t="s">
        <v>663</v>
      </c>
      <c r="D18" s="366" t="s">
        <v>167</v>
      </c>
      <c r="E18" s="119">
        <v>0</v>
      </c>
      <c r="F18" s="186" t="s">
        <v>167</v>
      </c>
      <c r="G18" s="186" t="s">
        <v>167</v>
      </c>
      <c r="H18" s="186" t="s">
        <v>167</v>
      </c>
      <c r="I18" s="373">
        <v>1</v>
      </c>
      <c r="J18" s="368">
        <v>4</v>
      </c>
      <c r="K18" s="368">
        <v>4</v>
      </c>
      <c r="L18" s="1013"/>
      <c r="M18" s="1278"/>
      <c r="N18" s="985"/>
      <c r="O18" s="985"/>
      <c r="P18" s="985"/>
      <c r="Q18" s="985"/>
      <c r="R18" s="985"/>
      <c r="S18" s="985"/>
      <c r="T18" s="985"/>
      <c r="U18" s="985"/>
      <c r="V18" s="985"/>
      <c r="W18" s="985"/>
      <c r="X18" s="985"/>
      <c r="Y18" s="985"/>
      <c r="Z18" s="985"/>
    </row>
    <row r="19" spans="1:26" ht="14.25" customHeight="1">
      <c r="A19" s="1278"/>
      <c r="B19" s="1278"/>
      <c r="C19" s="369" t="s">
        <v>664</v>
      </c>
      <c r="D19" s="370" t="s">
        <v>167</v>
      </c>
      <c r="E19" s="119">
        <v>0</v>
      </c>
      <c r="F19" s="186" t="s">
        <v>167</v>
      </c>
      <c r="G19" s="186" t="s">
        <v>167</v>
      </c>
      <c r="H19" s="371">
        <f t="shared" ref="H19:I19" si="4">H20+H21</f>
        <v>10</v>
      </c>
      <c r="I19" s="367">
        <f t="shared" si="4"/>
        <v>10</v>
      </c>
      <c r="J19" s="364">
        <v>10</v>
      </c>
      <c r="K19" s="364">
        <v>10</v>
      </c>
      <c r="L19" s="1013"/>
      <c r="M19" s="1278"/>
      <c r="N19" s="985"/>
      <c r="O19" s="985"/>
      <c r="P19" s="985"/>
      <c r="Q19" s="985"/>
      <c r="R19" s="985"/>
      <c r="S19" s="985"/>
      <c r="T19" s="985"/>
      <c r="U19" s="985"/>
      <c r="V19" s="985"/>
      <c r="W19" s="985"/>
      <c r="X19" s="985"/>
      <c r="Y19" s="985"/>
      <c r="Z19" s="985"/>
    </row>
    <row r="20" spans="1:26" ht="14.25" customHeight="1">
      <c r="A20" s="1278"/>
      <c r="B20" s="1278"/>
      <c r="C20" s="372" t="s">
        <v>665</v>
      </c>
      <c r="D20" s="366" t="s">
        <v>167</v>
      </c>
      <c r="E20" s="119">
        <v>0</v>
      </c>
      <c r="F20" s="186" t="s">
        <v>167</v>
      </c>
      <c r="G20" s="186" t="s">
        <v>167</v>
      </c>
      <c r="H20" s="186">
        <v>4</v>
      </c>
      <c r="I20" s="373">
        <v>4</v>
      </c>
      <c r="J20" s="368">
        <v>4</v>
      </c>
      <c r="K20" s="368">
        <v>4</v>
      </c>
      <c r="L20" s="1013"/>
      <c r="M20" s="1278"/>
      <c r="N20" s="985"/>
      <c r="O20" s="985"/>
      <c r="P20" s="985"/>
      <c r="Q20" s="985"/>
      <c r="R20" s="985"/>
      <c r="S20" s="985"/>
      <c r="T20" s="985"/>
      <c r="U20" s="985"/>
      <c r="V20" s="985"/>
      <c r="W20" s="985"/>
      <c r="X20" s="985"/>
      <c r="Y20" s="985"/>
      <c r="Z20" s="985"/>
    </row>
    <row r="21" spans="1:26" ht="14.25" customHeight="1">
      <c r="A21" s="1278"/>
      <c r="B21" s="1278"/>
      <c r="C21" s="372" t="s">
        <v>666</v>
      </c>
      <c r="D21" s="366" t="s">
        <v>167</v>
      </c>
      <c r="E21" s="119">
        <v>0</v>
      </c>
      <c r="F21" s="186" t="s">
        <v>167</v>
      </c>
      <c r="G21" s="186" t="s">
        <v>167</v>
      </c>
      <c r="H21" s="186">
        <v>6</v>
      </c>
      <c r="I21" s="373">
        <v>6</v>
      </c>
      <c r="J21" s="368">
        <v>6</v>
      </c>
      <c r="K21" s="368">
        <v>6</v>
      </c>
      <c r="L21" s="1013"/>
      <c r="M21" s="1278"/>
      <c r="N21" s="985"/>
      <c r="O21" s="985"/>
      <c r="P21" s="985"/>
      <c r="Q21" s="985"/>
      <c r="R21" s="985"/>
      <c r="S21" s="985"/>
      <c r="T21" s="985"/>
      <c r="U21" s="985"/>
      <c r="V21" s="985"/>
      <c r="W21" s="985"/>
      <c r="X21" s="985"/>
      <c r="Y21" s="985"/>
      <c r="Z21" s="985"/>
    </row>
    <row r="22" spans="1:26" ht="22.5" customHeight="1">
      <c r="A22" s="1278"/>
      <c r="B22" s="1279"/>
      <c r="C22" s="374" t="s">
        <v>586</v>
      </c>
      <c r="D22" s="1190" t="s">
        <v>667</v>
      </c>
      <c r="E22" s="1277"/>
      <c r="F22" s="1277"/>
      <c r="G22" s="1277"/>
      <c r="H22" s="1277"/>
      <c r="I22" s="1277"/>
      <c r="J22" s="1277"/>
      <c r="K22" s="1276"/>
      <c r="L22" s="1013"/>
      <c r="M22" s="1278"/>
      <c r="N22" s="985"/>
      <c r="O22" s="985"/>
      <c r="P22" s="985"/>
      <c r="Q22" s="985"/>
      <c r="R22" s="985"/>
      <c r="S22" s="985"/>
      <c r="T22" s="985"/>
      <c r="U22" s="985"/>
      <c r="V22" s="985"/>
      <c r="W22" s="985"/>
      <c r="X22" s="985"/>
      <c r="Y22" s="985"/>
      <c r="Z22" s="985"/>
    </row>
    <row r="23" spans="1:26" ht="18" customHeight="1">
      <c r="A23" s="1278"/>
      <c r="B23" s="358" t="s">
        <v>97</v>
      </c>
      <c r="C23" s="196"/>
      <c r="D23" s="359" t="s">
        <v>10</v>
      </c>
      <c r="E23" s="108" t="s">
        <v>353</v>
      </c>
      <c r="F23" s="108" t="s">
        <v>354</v>
      </c>
      <c r="G23" s="108" t="s">
        <v>355</v>
      </c>
      <c r="H23" s="108" t="s">
        <v>356</v>
      </c>
      <c r="I23" s="108" t="s">
        <v>357</v>
      </c>
      <c r="J23" s="108" t="s">
        <v>358</v>
      </c>
      <c r="K23" s="108" t="s">
        <v>359</v>
      </c>
      <c r="L23" s="1014"/>
      <c r="M23" s="1015" t="s">
        <v>645</v>
      </c>
      <c r="N23" s="985"/>
      <c r="O23" s="985"/>
      <c r="P23" s="985"/>
      <c r="Q23" s="985"/>
      <c r="R23" s="985"/>
      <c r="S23" s="985"/>
      <c r="T23" s="985"/>
      <c r="U23" s="985"/>
      <c r="V23" s="985"/>
      <c r="W23" s="985"/>
      <c r="X23" s="985"/>
      <c r="Y23" s="985"/>
      <c r="Z23" s="985"/>
    </row>
    <row r="24" spans="1:26" ht="37.5" customHeight="1">
      <c r="A24" s="1278"/>
      <c r="B24" s="1191" t="s">
        <v>668</v>
      </c>
      <c r="C24" s="375" t="s">
        <v>461</v>
      </c>
      <c r="D24" s="230" t="s">
        <v>167</v>
      </c>
      <c r="E24" s="336" t="s">
        <v>167</v>
      </c>
      <c r="F24" s="336">
        <v>65000</v>
      </c>
      <c r="G24" s="336">
        <v>145000</v>
      </c>
      <c r="H24" s="336" t="s">
        <v>669</v>
      </c>
      <c r="I24" s="336" t="s">
        <v>670</v>
      </c>
      <c r="J24" s="376" t="s">
        <v>671</v>
      </c>
      <c r="K24" s="376" t="s">
        <v>672</v>
      </c>
      <c r="L24" s="377"/>
      <c r="M24" s="1189" t="s">
        <v>673</v>
      </c>
      <c r="N24" s="985"/>
      <c r="O24" s="985"/>
      <c r="P24" s="985"/>
      <c r="Q24" s="985"/>
      <c r="R24" s="985"/>
      <c r="S24" s="985"/>
      <c r="T24" s="985"/>
      <c r="U24" s="985"/>
      <c r="V24" s="985"/>
      <c r="W24" s="985"/>
      <c r="X24" s="985"/>
      <c r="Y24" s="985"/>
      <c r="Z24" s="985"/>
    </row>
    <row r="25" spans="1:26" ht="84.75" customHeight="1">
      <c r="A25" s="1278"/>
      <c r="B25" s="1278"/>
      <c r="C25" s="202" t="s">
        <v>674</v>
      </c>
      <c r="D25" s="202" t="s">
        <v>167</v>
      </c>
      <c r="E25" s="202">
        <v>0</v>
      </c>
      <c r="F25" s="378">
        <v>70387</v>
      </c>
      <c r="G25" s="378" t="s">
        <v>675</v>
      </c>
      <c r="H25" s="142" t="s">
        <v>676</v>
      </c>
      <c r="I25" s="379" t="s">
        <v>677</v>
      </c>
      <c r="J25" s="380" t="s">
        <v>678</v>
      </c>
      <c r="K25" s="142" t="s">
        <v>679</v>
      </c>
      <c r="L25" s="1016"/>
      <c r="M25" s="1278"/>
      <c r="N25" s="985"/>
      <c r="O25" s="985"/>
      <c r="P25" s="985"/>
      <c r="Q25" s="985"/>
      <c r="R25" s="985"/>
      <c r="S25" s="985"/>
      <c r="T25" s="985"/>
      <c r="U25" s="985"/>
      <c r="V25" s="985"/>
      <c r="W25" s="985"/>
      <c r="X25" s="985"/>
      <c r="Y25" s="985"/>
      <c r="Z25" s="985"/>
    </row>
    <row r="26" spans="1:26" ht="12.75" customHeight="1">
      <c r="A26" s="1278"/>
      <c r="B26" s="1278"/>
      <c r="C26" s="381" t="s">
        <v>650</v>
      </c>
      <c r="D26" s="381"/>
      <c r="E26" s="381" t="s">
        <v>167</v>
      </c>
      <c r="F26" s="382">
        <f t="shared" ref="F26:I26" si="5">F30+F33+F41</f>
        <v>70387</v>
      </c>
      <c r="G26" s="382">
        <f t="shared" si="5"/>
        <v>142682</v>
      </c>
      <c r="H26" s="382">
        <f t="shared" si="5"/>
        <v>293684</v>
      </c>
      <c r="I26" s="382">
        <f t="shared" si="5"/>
        <v>342216</v>
      </c>
      <c r="J26" s="382">
        <f>J27+J30+J33+J37+J41+J29</f>
        <v>380907</v>
      </c>
      <c r="K26" s="383">
        <f>K27+K30+K33+K37+K41</f>
        <v>436643</v>
      </c>
      <c r="L26" s="1016"/>
      <c r="M26" s="1278"/>
      <c r="N26" s="985"/>
      <c r="O26" s="985"/>
      <c r="P26" s="985"/>
      <c r="Q26" s="985"/>
      <c r="R26" s="985"/>
      <c r="S26" s="985"/>
      <c r="T26" s="985"/>
      <c r="U26" s="985"/>
      <c r="V26" s="985"/>
      <c r="W26" s="985"/>
      <c r="X26" s="985"/>
      <c r="Y26" s="985"/>
      <c r="Z26" s="985"/>
    </row>
    <row r="27" spans="1:26" ht="12.75" customHeight="1">
      <c r="A27" s="1278"/>
      <c r="B27" s="1278"/>
      <c r="C27" s="112" t="s">
        <v>680</v>
      </c>
      <c r="D27" s="119"/>
      <c r="E27" s="119" t="s">
        <v>167</v>
      </c>
      <c r="F27" s="119" t="s">
        <v>167</v>
      </c>
      <c r="G27" s="119" t="s">
        <v>167</v>
      </c>
      <c r="H27" s="119" t="s">
        <v>167</v>
      </c>
      <c r="I27" s="119" t="s">
        <v>167</v>
      </c>
      <c r="J27" s="237">
        <f t="shared" ref="J27:K27" si="6">J28+J29</f>
        <v>2562</v>
      </c>
      <c r="K27" s="384">
        <f t="shared" si="6"/>
        <v>18802</v>
      </c>
      <c r="L27" s="1016"/>
      <c r="M27" s="1278"/>
      <c r="N27" s="985"/>
      <c r="O27" s="985"/>
      <c r="P27" s="985"/>
      <c r="Q27" s="985"/>
      <c r="R27" s="985"/>
      <c r="S27" s="985"/>
      <c r="T27" s="985"/>
      <c r="U27" s="985"/>
      <c r="V27" s="985"/>
      <c r="W27" s="985"/>
      <c r="X27" s="985"/>
      <c r="Y27" s="985"/>
      <c r="Z27" s="985"/>
    </row>
    <row r="28" spans="1:26" ht="12.75" customHeight="1">
      <c r="A28" s="1278"/>
      <c r="B28" s="1278"/>
      <c r="C28" s="202" t="s">
        <v>681</v>
      </c>
      <c r="D28" s="202"/>
      <c r="E28" s="202" t="s">
        <v>167</v>
      </c>
      <c r="F28" s="202" t="s">
        <v>167</v>
      </c>
      <c r="G28" s="202" t="s">
        <v>167</v>
      </c>
      <c r="H28" s="202" t="s">
        <v>167</v>
      </c>
      <c r="I28" s="202" t="s">
        <v>167</v>
      </c>
      <c r="J28" s="202">
        <v>2562</v>
      </c>
      <c r="K28" s="385">
        <v>8800</v>
      </c>
      <c r="L28" s="1016"/>
      <c r="M28" s="1278"/>
      <c r="N28" s="985"/>
      <c r="O28" s="985"/>
      <c r="P28" s="985"/>
      <c r="Q28" s="985"/>
      <c r="R28" s="985"/>
      <c r="S28" s="985"/>
      <c r="T28" s="985"/>
      <c r="U28" s="985"/>
      <c r="V28" s="985"/>
      <c r="W28" s="985"/>
      <c r="X28" s="985"/>
      <c r="Y28" s="985"/>
      <c r="Z28" s="985"/>
    </row>
    <row r="29" spans="1:26" ht="12.75" customHeight="1">
      <c r="A29" s="1278"/>
      <c r="B29" s="1278"/>
      <c r="C29" s="202" t="s">
        <v>477</v>
      </c>
      <c r="D29" s="381"/>
      <c r="E29" s="202" t="s">
        <v>167</v>
      </c>
      <c r="F29" s="202" t="s">
        <v>167</v>
      </c>
      <c r="G29" s="202" t="s">
        <v>167</v>
      </c>
      <c r="H29" s="202" t="s">
        <v>167</v>
      </c>
      <c r="I29" s="202" t="s">
        <v>167</v>
      </c>
      <c r="J29" s="202">
        <v>0</v>
      </c>
      <c r="K29" s="385">
        <v>10002</v>
      </c>
      <c r="L29" s="1016"/>
      <c r="M29" s="1278"/>
      <c r="N29" s="985"/>
      <c r="O29" s="985"/>
      <c r="P29" s="985"/>
      <c r="Q29" s="985"/>
      <c r="R29" s="985"/>
      <c r="S29" s="985"/>
      <c r="T29" s="985"/>
      <c r="U29" s="985"/>
      <c r="V29" s="985"/>
      <c r="W29" s="985"/>
      <c r="X29" s="985"/>
      <c r="Y29" s="985"/>
      <c r="Z29" s="985"/>
    </row>
    <row r="30" spans="1:26" ht="12.75" customHeight="1">
      <c r="A30" s="1278"/>
      <c r="B30" s="1278"/>
      <c r="C30" s="112" t="s">
        <v>653</v>
      </c>
      <c r="D30" s="119"/>
      <c r="E30" s="119" t="s">
        <v>682</v>
      </c>
      <c r="F30" s="386">
        <v>20789</v>
      </c>
      <c r="G30" s="386">
        <v>56924</v>
      </c>
      <c r="H30" s="237">
        <v>65281</v>
      </c>
      <c r="I30" s="237">
        <v>75592</v>
      </c>
      <c r="J30" s="237">
        <f t="shared" ref="J30:K30" si="7">J31+J32</f>
        <v>84404</v>
      </c>
      <c r="K30" s="384">
        <f t="shared" si="7"/>
        <v>86222</v>
      </c>
      <c r="L30" s="1016"/>
      <c r="M30" s="1278"/>
      <c r="N30" s="985"/>
      <c r="O30" s="985"/>
      <c r="P30" s="985"/>
      <c r="Q30" s="985"/>
      <c r="R30" s="985"/>
      <c r="S30" s="985"/>
      <c r="T30" s="985"/>
      <c r="U30" s="985"/>
      <c r="V30" s="985"/>
      <c r="W30" s="985"/>
      <c r="X30" s="985"/>
      <c r="Y30" s="985"/>
      <c r="Z30" s="985"/>
    </row>
    <row r="31" spans="1:26" ht="12.75" customHeight="1">
      <c r="A31" s="1278"/>
      <c r="B31" s="1278"/>
      <c r="C31" s="201" t="s">
        <v>683</v>
      </c>
      <c r="D31" s="202"/>
      <c r="E31" s="202" t="s">
        <v>682</v>
      </c>
      <c r="F31" s="378">
        <v>13031</v>
      </c>
      <c r="G31" s="378">
        <v>46854</v>
      </c>
      <c r="H31" s="379">
        <v>52875</v>
      </c>
      <c r="I31" s="379">
        <v>11717</v>
      </c>
      <c r="J31" s="379">
        <v>13101</v>
      </c>
      <c r="K31" s="385">
        <v>13707</v>
      </c>
      <c r="L31" s="1016"/>
      <c r="M31" s="1278"/>
      <c r="N31" s="985"/>
      <c r="O31" s="985"/>
      <c r="P31" s="985"/>
      <c r="Q31" s="985"/>
      <c r="R31" s="985"/>
      <c r="S31" s="985"/>
      <c r="T31" s="985"/>
      <c r="U31" s="985"/>
      <c r="V31" s="985"/>
      <c r="W31" s="985"/>
      <c r="X31" s="985"/>
      <c r="Y31" s="985"/>
      <c r="Z31" s="985"/>
    </row>
    <row r="32" spans="1:26" ht="12.75" customHeight="1">
      <c r="A32" s="1278"/>
      <c r="B32" s="1278"/>
      <c r="C32" s="201" t="s">
        <v>684</v>
      </c>
      <c r="D32" s="202"/>
      <c r="E32" s="202" t="s">
        <v>682</v>
      </c>
      <c r="F32" s="378">
        <v>7758</v>
      </c>
      <c r="G32" s="378">
        <v>10070</v>
      </c>
      <c r="H32" s="379">
        <v>12416</v>
      </c>
      <c r="I32" s="379">
        <v>63875</v>
      </c>
      <c r="J32" s="379">
        <v>71303</v>
      </c>
      <c r="K32" s="385">
        <v>72515</v>
      </c>
      <c r="L32" s="1016"/>
      <c r="M32" s="1278"/>
      <c r="N32" s="985"/>
      <c r="O32" s="985"/>
      <c r="P32" s="985"/>
      <c r="Q32" s="985"/>
      <c r="R32" s="985"/>
      <c r="S32" s="985"/>
      <c r="T32" s="985"/>
      <c r="U32" s="985"/>
      <c r="V32" s="985"/>
      <c r="W32" s="985"/>
      <c r="X32" s="985"/>
      <c r="Y32" s="985"/>
      <c r="Z32" s="985"/>
    </row>
    <row r="33" spans="1:26" ht="14.25" customHeight="1">
      <c r="A33" s="1278"/>
      <c r="B33" s="1278"/>
      <c r="C33" s="112" t="s">
        <v>656</v>
      </c>
      <c r="D33" s="119"/>
      <c r="E33" s="119" t="s">
        <v>682</v>
      </c>
      <c r="F33" s="386">
        <v>16741</v>
      </c>
      <c r="G33" s="386">
        <v>41492</v>
      </c>
      <c r="H33" s="237">
        <v>89913</v>
      </c>
      <c r="I33" s="237">
        <v>128134</v>
      </c>
      <c r="J33" s="237">
        <f t="shared" ref="J33:K33" si="8">J34+J35+J36</f>
        <v>151228</v>
      </c>
      <c r="K33" s="384">
        <f t="shared" si="8"/>
        <v>156203</v>
      </c>
      <c r="L33" s="1016"/>
      <c r="M33" s="1278"/>
      <c r="N33" s="985"/>
      <c r="O33" s="985"/>
      <c r="P33" s="985"/>
      <c r="Q33" s="985"/>
      <c r="R33" s="985"/>
      <c r="S33" s="985"/>
      <c r="T33" s="985"/>
      <c r="U33" s="985"/>
      <c r="V33" s="985"/>
      <c r="W33" s="985"/>
      <c r="X33" s="985"/>
      <c r="Y33" s="985"/>
      <c r="Z33" s="985"/>
    </row>
    <row r="34" spans="1:26" ht="14.25" customHeight="1">
      <c r="A34" s="1278"/>
      <c r="B34" s="1278"/>
      <c r="C34" s="201" t="s">
        <v>685</v>
      </c>
      <c r="D34" s="202"/>
      <c r="E34" s="202" t="s">
        <v>682</v>
      </c>
      <c r="F34" s="378">
        <v>7692</v>
      </c>
      <c r="G34" s="378">
        <v>29210</v>
      </c>
      <c r="H34" s="379">
        <v>67099</v>
      </c>
      <c r="I34" s="379">
        <v>38143</v>
      </c>
      <c r="J34" s="379">
        <v>47316</v>
      </c>
      <c r="K34" s="385">
        <v>47746</v>
      </c>
      <c r="L34" s="1016"/>
      <c r="M34" s="1278"/>
      <c r="N34" s="985"/>
      <c r="O34" s="985"/>
      <c r="P34" s="985"/>
      <c r="Q34" s="985"/>
      <c r="R34" s="985"/>
      <c r="S34" s="985"/>
      <c r="T34" s="985"/>
      <c r="U34" s="985"/>
      <c r="V34" s="985"/>
      <c r="W34" s="985"/>
      <c r="X34" s="985"/>
      <c r="Y34" s="985"/>
      <c r="Z34" s="985"/>
    </row>
    <row r="35" spans="1:26" ht="14.25" customHeight="1">
      <c r="A35" s="1278"/>
      <c r="B35" s="1278"/>
      <c r="C35" s="201" t="s">
        <v>686</v>
      </c>
      <c r="D35" s="202"/>
      <c r="E35" s="202"/>
      <c r="F35" s="378"/>
      <c r="G35" s="378"/>
      <c r="H35" s="379"/>
      <c r="I35" s="379"/>
      <c r="J35" s="379">
        <v>4689</v>
      </c>
      <c r="K35" s="385">
        <v>103768</v>
      </c>
      <c r="L35" s="1016"/>
      <c r="M35" s="1278"/>
      <c r="N35" s="985"/>
      <c r="O35" s="985"/>
      <c r="P35" s="985"/>
      <c r="Q35" s="985"/>
      <c r="R35" s="985"/>
      <c r="S35" s="985"/>
      <c r="T35" s="985"/>
      <c r="U35" s="985"/>
      <c r="V35" s="985"/>
      <c r="W35" s="985"/>
      <c r="X35" s="985"/>
      <c r="Y35" s="985"/>
      <c r="Z35" s="985"/>
    </row>
    <row r="36" spans="1:26" ht="14.25" customHeight="1">
      <c r="A36" s="1278"/>
      <c r="B36" s="1278"/>
      <c r="C36" s="201" t="s">
        <v>687</v>
      </c>
      <c r="D36" s="202"/>
      <c r="E36" s="202" t="s">
        <v>682</v>
      </c>
      <c r="F36" s="378">
        <v>9049</v>
      </c>
      <c r="G36" s="378">
        <v>12282</v>
      </c>
      <c r="H36" s="379">
        <v>22814</v>
      </c>
      <c r="I36" s="379">
        <v>89991</v>
      </c>
      <c r="J36" s="379">
        <v>99223</v>
      </c>
      <c r="K36" s="385">
        <v>4689</v>
      </c>
      <c r="L36" s="1016"/>
      <c r="M36" s="1278"/>
      <c r="N36" s="985"/>
      <c r="O36" s="985"/>
      <c r="P36" s="985"/>
      <c r="Q36" s="985"/>
      <c r="R36" s="985"/>
      <c r="S36" s="985"/>
      <c r="T36" s="985"/>
      <c r="U36" s="985"/>
      <c r="V36" s="985"/>
      <c r="W36" s="985"/>
      <c r="X36" s="985"/>
      <c r="Y36" s="985"/>
      <c r="Z36" s="985"/>
    </row>
    <row r="37" spans="1:26" ht="14.25" customHeight="1">
      <c r="A37" s="1278"/>
      <c r="B37" s="1278"/>
      <c r="C37" s="112" t="s">
        <v>688</v>
      </c>
      <c r="D37" s="119"/>
      <c r="E37" s="119" t="s">
        <v>167</v>
      </c>
      <c r="F37" s="119" t="s">
        <v>167</v>
      </c>
      <c r="G37" s="119" t="s">
        <v>167</v>
      </c>
      <c r="H37" s="119" t="s">
        <v>167</v>
      </c>
      <c r="I37" s="119" t="s">
        <v>167</v>
      </c>
      <c r="J37" s="119">
        <f t="shared" ref="J37:K37" si="9">J38+J39+J40</f>
        <v>4223</v>
      </c>
      <c r="K37" s="387">
        <f t="shared" si="9"/>
        <v>36926</v>
      </c>
      <c r="L37" s="1016"/>
      <c r="M37" s="1278"/>
      <c r="N37" s="985"/>
      <c r="O37" s="985"/>
      <c r="P37" s="985"/>
      <c r="Q37" s="985"/>
      <c r="R37" s="985"/>
      <c r="S37" s="985"/>
      <c r="T37" s="985"/>
      <c r="U37" s="985"/>
      <c r="V37" s="985"/>
      <c r="W37" s="985"/>
      <c r="X37" s="985"/>
      <c r="Y37" s="985"/>
      <c r="Z37" s="985"/>
    </row>
    <row r="38" spans="1:26" ht="14.25" customHeight="1">
      <c r="A38" s="1278"/>
      <c r="B38" s="1278"/>
      <c r="C38" s="201" t="s">
        <v>689</v>
      </c>
      <c r="D38" s="202"/>
      <c r="E38" s="202" t="s">
        <v>167</v>
      </c>
      <c r="F38" s="202" t="s">
        <v>167</v>
      </c>
      <c r="G38" s="202" t="s">
        <v>167</v>
      </c>
      <c r="H38" s="202" t="s">
        <v>167</v>
      </c>
      <c r="I38" s="202" t="s">
        <v>167</v>
      </c>
      <c r="J38" s="202">
        <v>2819</v>
      </c>
      <c r="K38" s="385">
        <v>12263</v>
      </c>
      <c r="L38" s="1016"/>
      <c r="M38" s="1278"/>
      <c r="N38" s="985"/>
      <c r="O38" s="985"/>
      <c r="P38" s="985"/>
      <c r="Q38" s="985"/>
      <c r="R38" s="985"/>
      <c r="S38" s="985"/>
      <c r="T38" s="985"/>
      <c r="U38" s="985"/>
      <c r="V38" s="985"/>
      <c r="W38" s="985"/>
      <c r="X38" s="985"/>
      <c r="Y38" s="985"/>
      <c r="Z38" s="985"/>
    </row>
    <row r="39" spans="1:26" ht="14.25" customHeight="1">
      <c r="A39" s="1278"/>
      <c r="B39" s="1278"/>
      <c r="C39" s="201" t="s">
        <v>690</v>
      </c>
      <c r="D39" s="202"/>
      <c r="E39" s="202" t="s">
        <v>167</v>
      </c>
      <c r="F39" s="202" t="s">
        <v>167</v>
      </c>
      <c r="G39" s="202" t="s">
        <v>167</v>
      </c>
      <c r="H39" s="202" t="s">
        <v>167</v>
      </c>
      <c r="I39" s="202" t="s">
        <v>167</v>
      </c>
      <c r="J39" s="202">
        <v>1404</v>
      </c>
      <c r="K39" s="385">
        <v>1552</v>
      </c>
      <c r="L39" s="1016"/>
      <c r="M39" s="1278"/>
      <c r="N39" s="985"/>
      <c r="O39" s="985"/>
      <c r="P39" s="985"/>
      <c r="Q39" s="985"/>
      <c r="R39" s="985"/>
      <c r="S39" s="985"/>
      <c r="T39" s="985"/>
      <c r="U39" s="985"/>
      <c r="V39" s="985"/>
      <c r="W39" s="985"/>
      <c r="X39" s="985"/>
      <c r="Y39" s="985"/>
      <c r="Z39" s="985"/>
    </row>
    <row r="40" spans="1:26" ht="14.25" customHeight="1">
      <c r="A40" s="1278"/>
      <c r="B40" s="1278"/>
      <c r="C40" s="201" t="s">
        <v>691</v>
      </c>
      <c r="D40" s="202"/>
      <c r="E40" s="202" t="s">
        <v>167</v>
      </c>
      <c r="F40" s="202" t="s">
        <v>167</v>
      </c>
      <c r="G40" s="202" t="s">
        <v>167</v>
      </c>
      <c r="H40" s="202" t="s">
        <v>167</v>
      </c>
      <c r="I40" s="202" t="s">
        <v>167</v>
      </c>
      <c r="J40" s="202">
        <v>0</v>
      </c>
      <c r="K40" s="385">
        <v>23111</v>
      </c>
      <c r="L40" s="1016"/>
      <c r="M40" s="1278"/>
      <c r="N40" s="985"/>
      <c r="O40" s="985"/>
      <c r="P40" s="985"/>
      <c r="Q40" s="985"/>
      <c r="R40" s="985"/>
      <c r="S40" s="985"/>
      <c r="T40" s="985"/>
      <c r="U40" s="985"/>
      <c r="V40" s="985"/>
      <c r="W40" s="985"/>
      <c r="X40" s="985"/>
      <c r="Y40" s="985"/>
      <c r="Z40" s="985"/>
    </row>
    <row r="41" spans="1:26" ht="14.25" customHeight="1">
      <c r="A41" s="1278"/>
      <c r="B41" s="1278"/>
      <c r="C41" s="112" t="s">
        <v>664</v>
      </c>
      <c r="D41" s="119"/>
      <c r="E41" s="119" t="s">
        <v>682</v>
      </c>
      <c r="F41" s="386">
        <v>32857</v>
      </c>
      <c r="G41" s="386">
        <v>44266</v>
      </c>
      <c r="H41" s="237">
        <v>138490</v>
      </c>
      <c r="I41" s="237">
        <v>138490</v>
      </c>
      <c r="J41" s="237">
        <f t="shared" ref="J41:K41" si="10">J42+J43</f>
        <v>138490</v>
      </c>
      <c r="K41" s="384">
        <f t="shared" si="10"/>
        <v>138490</v>
      </c>
      <c r="L41" s="1016"/>
      <c r="M41" s="1278"/>
      <c r="N41" s="985"/>
      <c r="O41" s="985"/>
      <c r="P41" s="985"/>
      <c r="Q41" s="985"/>
      <c r="R41" s="985"/>
      <c r="S41" s="985"/>
      <c r="T41" s="985"/>
      <c r="U41" s="985"/>
      <c r="V41" s="985"/>
      <c r="W41" s="985"/>
      <c r="X41" s="985"/>
      <c r="Y41" s="985"/>
      <c r="Z41" s="985"/>
    </row>
    <row r="42" spans="1:26" ht="14.25" customHeight="1">
      <c r="A42" s="1278"/>
      <c r="B42" s="1278"/>
      <c r="C42" s="202" t="s">
        <v>518</v>
      </c>
      <c r="D42" s="202"/>
      <c r="E42" s="202" t="s">
        <v>682</v>
      </c>
      <c r="F42" s="378">
        <v>17242</v>
      </c>
      <c r="G42" s="378">
        <v>26276.404996750665</v>
      </c>
      <c r="H42" s="379">
        <v>82208</v>
      </c>
      <c r="I42" s="379">
        <v>82208</v>
      </c>
      <c r="J42" s="379">
        <v>82208</v>
      </c>
      <c r="K42" s="352">
        <v>82208</v>
      </c>
      <c r="L42" s="1016"/>
      <c r="M42" s="1278"/>
      <c r="N42" s="985"/>
      <c r="O42" s="985"/>
      <c r="P42" s="985"/>
      <c r="Q42" s="985"/>
      <c r="R42" s="985"/>
      <c r="S42" s="985"/>
      <c r="T42" s="985"/>
      <c r="U42" s="985"/>
      <c r="V42" s="985"/>
      <c r="W42" s="985"/>
      <c r="X42" s="985"/>
      <c r="Y42" s="985"/>
      <c r="Z42" s="985"/>
    </row>
    <row r="43" spans="1:26" ht="14.25" customHeight="1">
      <c r="A43" s="1278"/>
      <c r="B43" s="1278"/>
      <c r="C43" s="202" t="s">
        <v>521</v>
      </c>
      <c r="D43" s="202"/>
      <c r="E43" s="202" t="s">
        <v>682</v>
      </c>
      <c r="F43" s="378">
        <v>15615</v>
      </c>
      <c r="G43" s="378">
        <v>17989.595003249331</v>
      </c>
      <c r="H43" s="379">
        <v>56282</v>
      </c>
      <c r="I43" s="379">
        <v>56282</v>
      </c>
      <c r="J43" s="379">
        <v>56282</v>
      </c>
      <c r="K43" s="352">
        <v>56282</v>
      </c>
      <c r="L43" s="1016">
        <f>466801/7</f>
        <v>66685.857142857145</v>
      </c>
      <c r="M43" s="1278"/>
      <c r="N43" s="985"/>
      <c r="O43" s="985"/>
      <c r="P43" s="985"/>
      <c r="Q43" s="985"/>
      <c r="R43" s="985"/>
      <c r="S43" s="985"/>
      <c r="T43" s="985"/>
      <c r="U43" s="985"/>
      <c r="V43" s="985"/>
      <c r="W43" s="985"/>
      <c r="X43" s="985"/>
      <c r="Y43" s="985"/>
      <c r="Z43" s="985"/>
    </row>
    <row r="44" spans="1:26" ht="39" customHeight="1">
      <c r="A44" s="1278"/>
      <c r="B44" s="1278"/>
      <c r="C44" s="119" t="s">
        <v>692</v>
      </c>
      <c r="D44" s="202"/>
      <c r="E44" s="202" t="s">
        <v>682</v>
      </c>
      <c r="F44" s="378">
        <v>70387</v>
      </c>
      <c r="G44" s="378">
        <v>142682</v>
      </c>
      <c r="H44" s="142">
        <v>175890</v>
      </c>
      <c r="I44" s="379" t="s">
        <v>693</v>
      </c>
      <c r="J44" s="385" t="s">
        <v>694</v>
      </c>
      <c r="K44" s="378" t="s">
        <v>695</v>
      </c>
      <c r="L44" s="1016">
        <f>L43/466801</f>
        <v>0.14285714285714285</v>
      </c>
      <c r="M44" s="1278"/>
      <c r="N44" s="985"/>
      <c r="O44" s="985"/>
      <c r="P44" s="985"/>
      <c r="Q44" s="985"/>
      <c r="R44" s="985"/>
      <c r="S44" s="985"/>
      <c r="T44" s="985"/>
      <c r="U44" s="985"/>
      <c r="V44" s="985"/>
      <c r="W44" s="985"/>
      <c r="X44" s="985"/>
      <c r="Y44" s="985"/>
      <c r="Z44" s="985"/>
    </row>
    <row r="45" spans="1:26" ht="14.25" customHeight="1">
      <c r="A45" s="1278"/>
      <c r="B45" s="1278"/>
      <c r="C45" s="119" t="s">
        <v>696</v>
      </c>
      <c r="D45" s="202"/>
      <c r="E45" s="202" t="s">
        <v>682</v>
      </c>
      <c r="F45" s="379" t="s">
        <v>697</v>
      </c>
      <c r="G45" s="379" t="s">
        <v>697</v>
      </c>
      <c r="H45" s="142">
        <v>195809</v>
      </c>
      <c r="I45" s="379">
        <v>227112</v>
      </c>
      <c r="J45" s="385">
        <f>I45+45458</f>
        <v>272570</v>
      </c>
      <c r="K45" s="378" t="s">
        <v>698</v>
      </c>
      <c r="L45" s="1016"/>
      <c r="M45" s="1278"/>
      <c r="N45" s="985"/>
      <c r="O45" s="985"/>
      <c r="P45" s="985"/>
      <c r="Q45" s="985"/>
      <c r="R45" s="985"/>
      <c r="S45" s="985"/>
      <c r="T45" s="985"/>
      <c r="U45" s="985"/>
      <c r="V45" s="985"/>
      <c r="W45" s="985"/>
      <c r="X45" s="985"/>
      <c r="Y45" s="985"/>
      <c r="Z45" s="985"/>
    </row>
    <row r="46" spans="1:26" ht="14.25" customHeight="1">
      <c r="A46" s="1278"/>
      <c r="B46" s="1278"/>
      <c r="C46" s="202" t="s">
        <v>699</v>
      </c>
      <c r="D46" s="202"/>
      <c r="E46" s="202" t="s">
        <v>682</v>
      </c>
      <c r="F46" s="202" t="s">
        <v>700</v>
      </c>
      <c r="G46" s="202">
        <v>0.42</v>
      </c>
      <c r="H46" s="202"/>
      <c r="I46" s="202">
        <v>0.435</v>
      </c>
      <c r="J46" s="202">
        <v>0.437</v>
      </c>
      <c r="K46" s="202">
        <v>0.42</v>
      </c>
      <c r="L46" s="1016"/>
      <c r="M46" s="1278"/>
      <c r="N46" s="985"/>
      <c r="O46" s="985"/>
      <c r="P46" s="985"/>
      <c r="Q46" s="985"/>
      <c r="R46" s="985"/>
      <c r="S46" s="985"/>
      <c r="T46" s="985"/>
      <c r="U46" s="985"/>
      <c r="V46" s="985"/>
      <c r="W46" s="985"/>
      <c r="X46" s="985"/>
      <c r="Y46" s="985"/>
      <c r="Z46" s="985"/>
    </row>
    <row r="47" spans="1:26" ht="14.25" customHeight="1">
      <c r="A47" s="1278"/>
      <c r="B47" s="1278"/>
      <c r="C47" s="202" t="s">
        <v>701</v>
      </c>
      <c r="D47" s="202"/>
      <c r="E47" s="202" t="s">
        <v>682</v>
      </c>
      <c r="F47" s="202" t="s">
        <v>702</v>
      </c>
      <c r="G47" s="202">
        <v>0.6</v>
      </c>
      <c r="H47" s="202">
        <v>0.6</v>
      </c>
      <c r="I47" s="202" t="s">
        <v>703</v>
      </c>
      <c r="J47" s="202" t="s">
        <v>704</v>
      </c>
      <c r="K47" s="202" t="s">
        <v>705</v>
      </c>
      <c r="L47" s="1016"/>
      <c r="M47" s="1278"/>
      <c r="N47" s="985"/>
      <c r="O47" s="985"/>
      <c r="P47" s="985"/>
      <c r="Q47" s="985"/>
      <c r="R47" s="985"/>
      <c r="S47" s="985"/>
      <c r="T47" s="985"/>
      <c r="U47" s="985"/>
      <c r="V47" s="985"/>
      <c r="W47" s="985"/>
      <c r="X47" s="985"/>
      <c r="Y47" s="985"/>
      <c r="Z47" s="985"/>
    </row>
    <row r="48" spans="1:26" ht="14.25" customHeight="1">
      <c r="A48" s="1278"/>
      <c r="B48" s="1278"/>
      <c r="C48" s="202" t="s">
        <v>540</v>
      </c>
      <c r="D48" s="202"/>
      <c r="E48" s="202" t="s">
        <v>682</v>
      </c>
      <c r="F48" s="202" t="s">
        <v>706</v>
      </c>
      <c r="G48" s="202"/>
      <c r="H48" s="202"/>
      <c r="I48" s="202" t="s">
        <v>707</v>
      </c>
      <c r="J48" s="388">
        <f>(41838*0.1)+10230</f>
        <v>14413.8</v>
      </c>
      <c r="K48" s="388">
        <f>J48+2619</f>
        <v>17032.8</v>
      </c>
      <c r="L48" s="1016"/>
      <c r="M48" s="1278"/>
      <c r="N48" s="985"/>
      <c r="O48" s="985"/>
      <c r="P48" s="985"/>
      <c r="Q48" s="985"/>
      <c r="R48" s="985"/>
      <c r="S48" s="985"/>
      <c r="T48" s="985"/>
      <c r="U48" s="985"/>
      <c r="V48" s="985"/>
      <c r="W48" s="985"/>
      <c r="X48" s="985"/>
      <c r="Y48" s="985"/>
      <c r="Z48" s="985"/>
    </row>
    <row r="49" spans="1:26" ht="14.25" customHeight="1">
      <c r="A49" s="1278"/>
      <c r="B49" s="1278"/>
      <c r="C49" s="202" t="s">
        <v>549</v>
      </c>
      <c r="D49" s="202"/>
      <c r="E49" s="202" t="s">
        <v>682</v>
      </c>
      <c r="F49" s="202" t="s">
        <v>697</v>
      </c>
      <c r="G49" s="202" t="s">
        <v>682</v>
      </c>
      <c r="H49" s="202" t="s">
        <v>682</v>
      </c>
      <c r="I49" s="202" t="s">
        <v>708</v>
      </c>
      <c r="J49" s="388">
        <v>242947</v>
      </c>
      <c r="K49" s="388">
        <f>J49+50369</f>
        <v>293316</v>
      </c>
      <c r="L49" s="1016"/>
      <c r="M49" s="1278"/>
      <c r="N49" s="985"/>
      <c r="O49" s="985"/>
      <c r="P49" s="985"/>
      <c r="Q49" s="985"/>
      <c r="R49" s="985"/>
      <c r="S49" s="985"/>
      <c r="T49" s="985"/>
      <c r="U49" s="985"/>
      <c r="V49" s="985"/>
      <c r="W49" s="985"/>
      <c r="X49" s="985"/>
      <c r="Y49" s="985"/>
      <c r="Z49" s="985"/>
    </row>
    <row r="50" spans="1:26" ht="14.25" customHeight="1">
      <c r="A50" s="1278"/>
      <c r="B50" s="1278"/>
      <c r="C50" s="202" t="s">
        <v>709</v>
      </c>
      <c r="D50" s="202"/>
      <c r="E50" s="202" t="s">
        <v>682</v>
      </c>
      <c r="F50" s="202" t="s">
        <v>697</v>
      </c>
      <c r="G50" s="202" t="s">
        <v>682</v>
      </c>
      <c r="H50" s="202" t="s">
        <v>682</v>
      </c>
      <c r="I50" s="202" t="s">
        <v>710</v>
      </c>
      <c r="J50" s="388">
        <f>(41838*0.03)+19128</f>
        <v>20383.14</v>
      </c>
      <c r="K50" s="388">
        <f>J50+3183</f>
        <v>23566.14</v>
      </c>
      <c r="L50" s="1016"/>
      <c r="M50" s="1278"/>
      <c r="N50" s="985"/>
      <c r="O50" s="985"/>
      <c r="P50" s="985"/>
      <c r="Q50" s="985"/>
      <c r="R50" s="985"/>
      <c r="S50" s="985"/>
      <c r="T50" s="985"/>
      <c r="U50" s="985"/>
      <c r="V50" s="985"/>
      <c r="W50" s="985"/>
      <c r="X50" s="985"/>
      <c r="Y50" s="985"/>
      <c r="Z50" s="985"/>
    </row>
    <row r="51" spans="1:26" ht="14.25" customHeight="1">
      <c r="A51" s="1278"/>
      <c r="B51" s="1278"/>
      <c r="C51" s="202" t="s">
        <v>711</v>
      </c>
      <c r="D51" s="202"/>
      <c r="E51" s="202" t="s">
        <v>682</v>
      </c>
      <c r="F51" s="202" t="s">
        <v>697</v>
      </c>
      <c r="G51" s="202" t="s">
        <v>682</v>
      </c>
      <c r="H51" s="202" t="s">
        <v>682</v>
      </c>
      <c r="I51" s="202" t="s">
        <v>712</v>
      </c>
      <c r="J51" s="388">
        <f>(41838*0.9)+293175</f>
        <v>330829.2</v>
      </c>
      <c r="K51" s="388">
        <f>436643-32202-23566</f>
        <v>380875</v>
      </c>
      <c r="L51" s="1016"/>
      <c r="M51" s="1278"/>
      <c r="N51" s="985"/>
      <c r="O51" s="985"/>
      <c r="P51" s="985"/>
      <c r="Q51" s="985"/>
      <c r="R51" s="985"/>
      <c r="S51" s="985"/>
      <c r="T51" s="985"/>
      <c r="U51" s="985"/>
      <c r="V51" s="985"/>
      <c r="W51" s="985"/>
      <c r="X51" s="985"/>
      <c r="Y51" s="985"/>
      <c r="Z51" s="985"/>
    </row>
    <row r="52" spans="1:26" ht="14.25" customHeight="1">
      <c r="A52" s="1278"/>
      <c r="B52" s="1278"/>
      <c r="C52" s="202" t="s">
        <v>713</v>
      </c>
      <c r="D52" s="202"/>
      <c r="E52" s="202" t="s">
        <v>682</v>
      </c>
      <c r="F52" s="202" t="s">
        <v>697</v>
      </c>
      <c r="G52" s="202" t="s">
        <v>682</v>
      </c>
      <c r="H52" s="202" t="s">
        <v>682</v>
      </c>
      <c r="I52" s="202" t="s">
        <v>714</v>
      </c>
      <c r="J52" s="388">
        <f>(41838*0.07)+30864</f>
        <v>33792.660000000003</v>
      </c>
      <c r="K52" s="388">
        <v>32202</v>
      </c>
      <c r="L52" s="1016"/>
      <c r="M52" s="1278"/>
      <c r="N52" s="985"/>
      <c r="O52" s="985"/>
      <c r="P52" s="985"/>
      <c r="Q52" s="985"/>
      <c r="R52" s="985"/>
      <c r="S52" s="985"/>
      <c r="T52" s="985"/>
      <c r="U52" s="985"/>
      <c r="V52" s="985"/>
      <c r="W52" s="985"/>
      <c r="X52" s="985"/>
      <c r="Y52" s="985"/>
      <c r="Z52" s="985"/>
    </row>
    <row r="53" spans="1:26" ht="14.25" customHeight="1">
      <c r="A53" s="1278"/>
      <c r="B53" s="1279"/>
      <c r="C53" s="374" t="s">
        <v>586</v>
      </c>
      <c r="D53" s="202" t="s">
        <v>667</v>
      </c>
      <c r="E53" s="202"/>
      <c r="F53" s="202"/>
      <c r="G53" s="202"/>
      <c r="H53" s="202"/>
      <c r="I53" s="202"/>
      <c r="J53" s="202"/>
      <c r="K53" s="202"/>
      <c r="L53" s="377"/>
      <c r="M53" s="1278"/>
      <c r="N53" s="985"/>
      <c r="O53" s="985"/>
      <c r="P53" s="985"/>
      <c r="Q53" s="985"/>
      <c r="R53" s="985"/>
      <c r="S53" s="985"/>
      <c r="T53" s="985"/>
      <c r="U53" s="985"/>
      <c r="V53" s="985"/>
      <c r="W53" s="985"/>
      <c r="X53" s="985"/>
      <c r="Y53" s="985"/>
      <c r="Z53" s="985"/>
    </row>
    <row r="54" spans="1:26" ht="15" customHeight="1">
      <c r="A54" s="1278"/>
      <c r="B54" s="358" t="s">
        <v>101</v>
      </c>
      <c r="C54" s="196"/>
      <c r="D54" s="359" t="s">
        <v>10</v>
      </c>
      <c r="E54" s="108" t="s">
        <v>353</v>
      </c>
      <c r="F54" s="108" t="s">
        <v>354</v>
      </c>
      <c r="G54" s="108" t="s">
        <v>355</v>
      </c>
      <c r="H54" s="108" t="s">
        <v>356</v>
      </c>
      <c r="I54" s="108" t="s">
        <v>357</v>
      </c>
      <c r="J54" s="108" t="s">
        <v>358</v>
      </c>
      <c r="K54" s="108" t="s">
        <v>359</v>
      </c>
      <c r="L54" s="1014"/>
      <c r="M54" s="1015" t="s">
        <v>645</v>
      </c>
      <c r="N54" s="985"/>
      <c r="O54" s="985"/>
      <c r="P54" s="985"/>
      <c r="Q54" s="985"/>
      <c r="R54" s="985"/>
      <c r="S54" s="985"/>
      <c r="T54" s="985"/>
      <c r="U54" s="985"/>
      <c r="V54" s="985"/>
      <c r="W54" s="985"/>
      <c r="X54" s="985"/>
      <c r="Y54" s="985"/>
      <c r="Z54" s="985"/>
    </row>
    <row r="55" spans="1:26" ht="21" customHeight="1">
      <c r="A55" s="1278"/>
      <c r="B55" s="1193" t="s">
        <v>715</v>
      </c>
      <c r="C55" s="141" t="s">
        <v>461</v>
      </c>
      <c r="D55" s="389" t="s">
        <v>167</v>
      </c>
      <c r="E55" s="389" t="s">
        <v>167</v>
      </c>
      <c r="F55" s="390">
        <v>0.3</v>
      </c>
      <c r="G55" s="390">
        <v>0.5</v>
      </c>
      <c r="H55" s="390">
        <v>0.5</v>
      </c>
      <c r="I55" s="390">
        <v>0.7</v>
      </c>
      <c r="J55" s="390">
        <v>0.7</v>
      </c>
      <c r="K55" s="391">
        <v>0.7</v>
      </c>
      <c r="L55" s="1017"/>
      <c r="M55" s="1182" t="s">
        <v>716</v>
      </c>
      <c r="N55" s="985"/>
      <c r="O55" s="985"/>
      <c r="P55" s="985"/>
      <c r="Q55" s="985"/>
      <c r="R55" s="985"/>
      <c r="S55" s="985"/>
      <c r="T55" s="985"/>
      <c r="U55" s="985"/>
      <c r="V55" s="985"/>
      <c r="W55" s="985"/>
      <c r="X55" s="985"/>
      <c r="Y55" s="985"/>
      <c r="Z55" s="985"/>
    </row>
    <row r="56" spans="1:26" ht="14.25" customHeight="1">
      <c r="A56" s="1278"/>
      <c r="B56" s="1278"/>
      <c r="C56" s="201" t="s">
        <v>649</v>
      </c>
      <c r="D56" s="202" t="s">
        <v>167</v>
      </c>
      <c r="E56" s="202" t="s">
        <v>167</v>
      </c>
      <c r="F56" s="202" t="s">
        <v>167</v>
      </c>
      <c r="G56" s="392">
        <v>0.54</v>
      </c>
      <c r="H56" s="392">
        <v>0.69</v>
      </c>
      <c r="I56" s="393">
        <v>0.62</v>
      </c>
      <c r="J56" s="394" t="s">
        <v>717</v>
      </c>
      <c r="K56" s="393">
        <v>0.75</v>
      </c>
      <c r="L56" s="1017"/>
      <c r="M56" s="1278"/>
      <c r="N56" s="985"/>
      <c r="O56" s="985"/>
      <c r="P56" s="985"/>
      <c r="Q56" s="985"/>
      <c r="R56" s="985"/>
      <c r="S56" s="985"/>
      <c r="T56" s="985"/>
      <c r="U56" s="985"/>
      <c r="V56" s="985"/>
      <c r="W56" s="985"/>
      <c r="X56" s="985"/>
      <c r="Y56" s="985"/>
      <c r="Z56" s="985"/>
    </row>
    <row r="57" spans="1:26" ht="14.25" customHeight="1">
      <c r="A57" s="1278"/>
      <c r="B57" s="1278"/>
      <c r="C57" s="112" t="s">
        <v>718</v>
      </c>
      <c r="D57" s="202" t="s">
        <v>167</v>
      </c>
      <c r="E57" s="202" t="s">
        <v>167</v>
      </c>
      <c r="F57" s="202" t="s">
        <v>167</v>
      </c>
      <c r="G57" s="395" t="s">
        <v>167</v>
      </c>
      <c r="H57" s="396"/>
      <c r="I57" s="368"/>
      <c r="J57" s="368"/>
      <c r="K57" s="368"/>
      <c r="L57" s="1017"/>
      <c r="M57" s="1278"/>
      <c r="N57" s="985"/>
      <c r="O57" s="985"/>
      <c r="P57" s="985"/>
      <c r="Q57" s="985"/>
      <c r="R57" s="985"/>
      <c r="S57" s="985"/>
      <c r="T57" s="985"/>
      <c r="U57" s="985"/>
      <c r="V57" s="985"/>
      <c r="W57" s="985"/>
      <c r="X57" s="985"/>
      <c r="Y57" s="985"/>
      <c r="Z57" s="985"/>
    </row>
    <row r="58" spans="1:26" ht="14.25" customHeight="1">
      <c r="A58" s="1278"/>
      <c r="B58" s="1278"/>
      <c r="C58" s="112" t="s">
        <v>471</v>
      </c>
      <c r="D58" s="202" t="s">
        <v>167</v>
      </c>
      <c r="E58" s="202" t="s">
        <v>167</v>
      </c>
      <c r="F58" s="202" t="s">
        <v>167</v>
      </c>
      <c r="G58" s="395" t="s">
        <v>167</v>
      </c>
      <c r="H58" s="392"/>
      <c r="I58" s="364" t="s">
        <v>167</v>
      </c>
      <c r="J58" s="364" t="s">
        <v>167</v>
      </c>
      <c r="K58" s="397">
        <v>0.39</v>
      </c>
      <c r="L58" s="1017"/>
      <c r="M58" s="1278"/>
      <c r="N58" s="985"/>
      <c r="O58" s="985"/>
      <c r="P58" s="985"/>
      <c r="Q58" s="985"/>
      <c r="R58" s="985"/>
      <c r="S58" s="985"/>
      <c r="T58" s="985"/>
      <c r="U58" s="985"/>
      <c r="V58" s="985"/>
      <c r="W58" s="985"/>
      <c r="X58" s="985"/>
      <c r="Y58" s="985"/>
      <c r="Z58" s="985"/>
    </row>
    <row r="59" spans="1:26" ht="14.25" customHeight="1">
      <c r="A59" s="1278"/>
      <c r="B59" s="1278"/>
      <c r="C59" s="201" t="s">
        <v>652</v>
      </c>
      <c r="D59" s="202" t="s">
        <v>167</v>
      </c>
      <c r="E59" s="202" t="s">
        <v>167</v>
      </c>
      <c r="F59" s="202" t="s">
        <v>167</v>
      </c>
      <c r="G59" s="395" t="s">
        <v>167</v>
      </c>
      <c r="H59" s="396"/>
      <c r="I59" s="368" t="s">
        <v>167</v>
      </c>
      <c r="J59" s="368" t="s">
        <v>167</v>
      </c>
      <c r="K59" s="398">
        <v>0.40699999999999997</v>
      </c>
      <c r="L59" s="1017"/>
      <c r="M59" s="1278"/>
      <c r="N59" s="985"/>
      <c r="O59" s="985"/>
      <c r="P59" s="985"/>
      <c r="Q59" s="985"/>
      <c r="R59" s="985"/>
      <c r="S59" s="985"/>
      <c r="T59" s="985"/>
      <c r="U59" s="985"/>
      <c r="V59" s="985"/>
      <c r="W59" s="985"/>
      <c r="X59" s="985"/>
      <c r="Y59" s="985"/>
      <c r="Z59" s="985"/>
    </row>
    <row r="60" spans="1:26" ht="14.25" customHeight="1">
      <c r="A60" s="1278"/>
      <c r="B60" s="1278"/>
      <c r="C60" s="201" t="s">
        <v>477</v>
      </c>
      <c r="D60" s="202" t="s">
        <v>167</v>
      </c>
      <c r="E60" s="202" t="s">
        <v>167</v>
      </c>
      <c r="F60" s="202" t="s">
        <v>167</v>
      </c>
      <c r="G60" s="395" t="s">
        <v>167</v>
      </c>
      <c r="H60" s="396"/>
      <c r="I60" s="368" t="s">
        <v>167</v>
      </c>
      <c r="J60" s="368" t="s">
        <v>167</v>
      </c>
      <c r="K60" s="398">
        <v>0.36899999999999999</v>
      </c>
      <c r="L60" s="1017"/>
      <c r="M60" s="1278"/>
      <c r="N60" s="985"/>
      <c r="O60" s="985"/>
      <c r="P60" s="985"/>
      <c r="Q60" s="985"/>
      <c r="R60" s="985"/>
      <c r="S60" s="985"/>
      <c r="T60" s="985"/>
      <c r="U60" s="985"/>
      <c r="V60" s="985"/>
      <c r="W60" s="985"/>
      <c r="X60" s="985"/>
      <c r="Y60" s="985"/>
      <c r="Z60" s="985"/>
    </row>
    <row r="61" spans="1:26" ht="14.25" customHeight="1">
      <c r="A61" s="1278"/>
      <c r="B61" s="1278"/>
      <c r="C61" s="112" t="s">
        <v>640</v>
      </c>
      <c r="D61" s="202" t="s">
        <v>167</v>
      </c>
      <c r="E61" s="202" t="s">
        <v>167</v>
      </c>
      <c r="F61" s="202" t="s">
        <v>167</v>
      </c>
      <c r="G61" s="395" t="s">
        <v>167</v>
      </c>
      <c r="H61" s="392"/>
      <c r="I61" s="364"/>
      <c r="J61" s="394">
        <v>0.99399999999999999</v>
      </c>
      <c r="K61" s="397">
        <v>0.99399999999999999</v>
      </c>
      <c r="L61" s="1017"/>
      <c r="M61" s="1278"/>
      <c r="N61" s="985"/>
      <c r="O61" s="985"/>
      <c r="P61" s="985"/>
      <c r="Q61" s="985"/>
      <c r="R61" s="985"/>
      <c r="S61" s="985"/>
      <c r="T61" s="985"/>
      <c r="U61" s="985"/>
      <c r="V61" s="985"/>
      <c r="W61" s="985"/>
      <c r="X61" s="985"/>
      <c r="Y61" s="985"/>
      <c r="Z61" s="985"/>
    </row>
    <row r="62" spans="1:26" ht="14.25" customHeight="1">
      <c r="A62" s="1278"/>
      <c r="B62" s="1278"/>
      <c r="C62" s="201" t="s">
        <v>611</v>
      </c>
      <c r="D62" s="202" t="s">
        <v>167</v>
      </c>
      <c r="E62" s="202" t="s">
        <v>167</v>
      </c>
      <c r="F62" s="202" t="s">
        <v>167</v>
      </c>
      <c r="G62" s="395" t="s">
        <v>167</v>
      </c>
      <c r="H62" s="396"/>
      <c r="I62" s="368" t="s">
        <v>719</v>
      </c>
      <c r="J62" s="399" t="s">
        <v>720</v>
      </c>
      <c r="K62" s="398">
        <v>0.99299999999999999</v>
      </c>
      <c r="L62" s="1017"/>
      <c r="M62" s="1278"/>
      <c r="N62" s="985"/>
      <c r="O62" s="985"/>
      <c r="P62" s="985"/>
      <c r="Q62" s="985"/>
      <c r="R62" s="985"/>
      <c r="S62" s="985"/>
      <c r="T62" s="985"/>
      <c r="U62" s="985"/>
      <c r="V62" s="985"/>
      <c r="W62" s="985"/>
      <c r="X62" s="985"/>
      <c r="Y62" s="985"/>
      <c r="Z62" s="985"/>
    </row>
    <row r="63" spans="1:26" ht="14.25" customHeight="1">
      <c r="A63" s="1278"/>
      <c r="B63" s="1278"/>
      <c r="C63" s="201" t="s">
        <v>612</v>
      </c>
      <c r="D63" s="202" t="s">
        <v>167</v>
      </c>
      <c r="E63" s="202" t="s">
        <v>167</v>
      </c>
      <c r="F63" s="202" t="s">
        <v>167</v>
      </c>
      <c r="G63" s="395" t="s">
        <v>167</v>
      </c>
      <c r="H63" s="396"/>
      <c r="I63" s="368" t="s">
        <v>721</v>
      </c>
      <c r="J63" s="399" t="s">
        <v>722</v>
      </c>
      <c r="K63" s="398">
        <v>0.995</v>
      </c>
      <c r="L63" s="1017"/>
      <c r="M63" s="1278"/>
      <c r="N63" s="985"/>
      <c r="O63" s="985"/>
      <c r="P63" s="985"/>
      <c r="Q63" s="985"/>
      <c r="R63" s="985"/>
      <c r="S63" s="985"/>
      <c r="T63" s="985"/>
      <c r="U63" s="985"/>
      <c r="V63" s="985"/>
      <c r="W63" s="985"/>
      <c r="X63" s="985"/>
      <c r="Y63" s="985"/>
      <c r="Z63" s="985"/>
    </row>
    <row r="64" spans="1:26" ht="14.25" customHeight="1">
      <c r="A64" s="1278"/>
      <c r="B64" s="1278"/>
      <c r="C64" s="112" t="s">
        <v>571</v>
      </c>
      <c r="D64" s="202" t="s">
        <v>167</v>
      </c>
      <c r="E64" s="202" t="s">
        <v>167</v>
      </c>
      <c r="F64" s="202" t="s">
        <v>167</v>
      </c>
      <c r="G64" s="395" t="s">
        <v>167</v>
      </c>
      <c r="H64" s="396"/>
      <c r="I64" s="368" t="s">
        <v>167</v>
      </c>
      <c r="J64" s="400">
        <v>1</v>
      </c>
      <c r="K64" s="400">
        <v>1</v>
      </c>
      <c r="L64" s="1017"/>
      <c r="M64" s="1278"/>
      <c r="N64" s="985"/>
      <c r="O64" s="985"/>
      <c r="P64" s="985"/>
      <c r="Q64" s="985"/>
      <c r="R64" s="985"/>
      <c r="S64" s="985"/>
      <c r="T64" s="985"/>
      <c r="U64" s="985"/>
      <c r="V64" s="985"/>
      <c r="W64" s="985"/>
      <c r="X64" s="985"/>
      <c r="Y64" s="985"/>
      <c r="Z64" s="985"/>
    </row>
    <row r="65" spans="1:26" ht="14.25" customHeight="1">
      <c r="A65" s="1278"/>
      <c r="B65" s="1278"/>
      <c r="C65" s="201" t="s">
        <v>723</v>
      </c>
      <c r="D65" s="202" t="s">
        <v>167</v>
      </c>
      <c r="E65" s="202" t="s">
        <v>167</v>
      </c>
      <c r="F65" s="202" t="s">
        <v>167</v>
      </c>
      <c r="G65" s="395" t="s">
        <v>167</v>
      </c>
      <c r="H65" s="396"/>
      <c r="I65" s="368" t="s">
        <v>724</v>
      </c>
      <c r="J65" s="400" t="s">
        <v>725</v>
      </c>
      <c r="K65" s="400">
        <v>1</v>
      </c>
      <c r="L65" s="1017"/>
      <c r="M65" s="1278"/>
      <c r="N65" s="985"/>
      <c r="O65" s="985"/>
      <c r="P65" s="985"/>
      <c r="Q65" s="985"/>
      <c r="R65" s="985"/>
      <c r="S65" s="985"/>
      <c r="T65" s="985"/>
      <c r="U65" s="985"/>
      <c r="V65" s="985"/>
      <c r="W65" s="985"/>
      <c r="X65" s="985"/>
      <c r="Y65" s="985"/>
      <c r="Z65" s="985"/>
    </row>
    <row r="66" spans="1:26" ht="14.25" customHeight="1">
      <c r="A66" s="1278"/>
      <c r="B66" s="1278"/>
      <c r="C66" s="201" t="s">
        <v>574</v>
      </c>
      <c r="D66" s="202" t="s">
        <v>167</v>
      </c>
      <c r="E66" s="202" t="s">
        <v>167</v>
      </c>
      <c r="F66" s="202" t="s">
        <v>167</v>
      </c>
      <c r="G66" s="395" t="s">
        <v>167</v>
      </c>
      <c r="H66" s="396"/>
      <c r="I66" s="368" t="s">
        <v>726</v>
      </c>
      <c r="J66" s="400" t="s">
        <v>727</v>
      </c>
      <c r="K66" s="400">
        <v>1</v>
      </c>
      <c r="L66" s="1017"/>
      <c r="M66" s="1278"/>
      <c r="N66" s="985"/>
      <c r="O66" s="985"/>
      <c r="P66" s="985"/>
      <c r="Q66" s="985"/>
      <c r="R66" s="985"/>
      <c r="S66" s="985"/>
      <c r="T66" s="985"/>
      <c r="U66" s="985"/>
      <c r="V66" s="985"/>
      <c r="W66" s="985"/>
      <c r="X66" s="985"/>
      <c r="Y66" s="985"/>
      <c r="Z66" s="985"/>
    </row>
    <row r="67" spans="1:26" ht="14.25" customHeight="1">
      <c r="A67" s="1278"/>
      <c r="B67" s="1278"/>
      <c r="C67" s="112" t="s">
        <v>642</v>
      </c>
      <c r="D67" s="202" t="s">
        <v>167</v>
      </c>
      <c r="E67" s="202" t="s">
        <v>167</v>
      </c>
      <c r="F67" s="202" t="s">
        <v>167</v>
      </c>
      <c r="G67" s="395" t="s">
        <v>167</v>
      </c>
      <c r="H67" s="392">
        <v>0.61</v>
      </c>
      <c r="I67" s="392">
        <v>0.61</v>
      </c>
      <c r="J67" s="392">
        <v>0.61</v>
      </c>
      <c r="K67" s="392">
        <v>0.61</v>
      </c>
      <c r="L67" s="396">
        <v>0.61</v>
      </c>
      <c r="M67" s="1278"/>
      <c r="N67" s="985"/>
      <c r="O67" s="985"/>
      <c r="P67" s="985"/>
      <c r="Q67" s="985"/>
      <c r="R67" s="985"/>
      <c r="S67" s="985"/>
      <c r="T67" s="985"/>
      <c r="U67" s="985"/>
      <c r="V67" s="985"/>
      <c r="W67" s="985"/>
      <c r="X67" s="985"/>
      <c r="Y67" s="985"/>
      <c r="Z67" s="985"/>
    </row>
    <row r="68" spans="1:26" ht="14.25" customHeight="1">
      <c r="A68" s="1278"/>
      <c r="B68" s="1278"/>
      <c r="C68" s="201" t="s">
        <v>728</v>
      </c>
      <c r="D68" s="202" t="s">
        <v>167</v>
      </c>
      <c r="E68" s="202" t="s">
        <v>167</v>
      </c>
      <c r="F68" s="202" t="s">
        <v>167</v>
      </c>
      <c r="G68" s="395" t="s">
        <v>167</v>
      </c>
      <c r="H68" s="396">
        <v>0.74</v>
      </c>
      <c r="I68" s="396">
        <v>0.74</v>
      </c>
      <c r="J68" s="396">
        <v>0.74</v>
      </c>
      <c r="K68" s="396">
        <v>0.74</v>
      </c>
      <c r="L68" s="1017"/>
      <c r="M68" s="1278"/>
      <c r="N68" s="985"/>
      <c r="O68" s="985"/>
      <c r="P68" s="985"/>
      <c r="Q68" s="985"/>
      <c r="R68" s="985"/>
      <c r="S68" s="985"/>
      <c r="T68" s="985"/>
      <c r="U68" s="985"/>
      <c r="V68" s="985"/>
      <c r="W68" s="985"/>
      <c r="X68" s="985"/>
      <c r="Y68" s="985"/>
      <c r="Z68" s="985"/>
    </row>
    <row r="69" spans="1:26" ht="14.25" customHeight="1">
      <c r="A69" s="1278"/>
      <c r="B69" s="1278"/>
      <c r="C69" s="201" t="s">
        <v>729</v>
      </c>
      <c r="D69" s="202" t="s">
        <v>167</v>
      </c>
      <c r="E69" s="202" t="s">
        <v>167</v>
      </c>
      <c r="F69" s="202" t="s">
        <v>167</v>
      </c>
      <c r="G69" s="395" t="s">
        <v>167</v>
      </c>
      <c r="H69" s="396">
        <v>0.44</v>
      </c>
      <c r="I69" s="396">
        <v>0.44</v>
      </c>
      <c r="J69" s="396">
        <v>0.44</v>
      </c>
      <c r="K69" s="396">
        <v>0.44</v>
      </c>
      <c r="L69" s="1017"/>
      <c r="M69" s="1278"/>
      <c r="N69" s="985"/>
      <c r="O69" s="985"/>
      <c r="P69" s="985"/>
      <c r="Q69" s="985"/>
      <c r="R69" s="985"/>
      <c r="S69" s="985"/>
      <c r="T69" s="985"/>
      <c r="U69" s="985"/>
      <c r="V69" s="985"/>
      <c r="W69" s="985"/>
      <c r="X69" s="985"/>
      <c r="Y69" s="985"/>
      <c r="Z69" s="985"/>
    </row>
    <row r="70" spans="1:26" ht="14.25" customHeight="1">
      <c r="A70" s="1278"/>
      <c r="B70" s="1278"/>
      <c r="C70" s="112" t="s">
        <v>503</v>
      </c>
      <c r="D70" s="202" t="s">
        <v>167</v>
      </c>
      <c r="E70" s="202" t="s">
        <v>167</v>
      </c>
      <c r="F70" s="202" t="s">
        <v>167</v>
      </c>
      <c r="G70" s="395" t="s">
        <v>167</v>
      </c>
      <c r="H70" s="396"/>
      <c r="I70" s="364" t="s">
        <v>167</v>
      </c>
      <c r="J70" s="364" t="s">
        <v>682</v>
      </c>
      <c r="K70" s="393">
        <v>0.62</v>
      </c>
      <c r="L70" s="1017"/>
      <c r="M70" s="1278"/>
      <c r="N70" s="985"/>
      <c r="O70" s="985"/>
      <c r="P70" s="985"/>
      <c r="Q70" s="985"/>
      <c r="R70" s="985"/>
      <c r="S70" s="985"/>
      <c r="T70" s="985"/>
      <c r="U70" s="985"/>
      <c r="V70" s="985"/>
      <c r="W70" s="985"/>
      <c r="X70" s="985"/>
      <c r="Y70" s="985"/>
      <c r="Z70" s="985"/>
    </row>
    <row r="71" spans="1:26" ht="14.25" customHeight="1">
      <c r="A71" s="1278"/>
      <c r="B71" s="1278"/>
      <c r="C71" s="201" t="s">
        <v>611</v>
      </c>
      <c r="D71" s="202" t="s">
        <v>167</v>
      </c>
      <c r="E71" s="202" t="s">
        <v>167</v>
      </c>
      <c r="F71" s="202" t="s">
        <v>167</v>
      </c>
      <c r="G71" s="395" t="s">
        <v>167</v>
      </c>
      <c r="H71" s="396"/>
      <c r="I71" s="368" t="s">
        <v>167</v>
      </c>
      <c r="J71" s="368" t="s">
        <v>682</v>
      </c>
      <c r="K71" s="400">
        <v>0.73</v>
      </c>
      <c r="L71" s="1017"/>
      <c r="M71" s="1278"/>
      <c r="N71" s="985"/>
      <c r="O71" s="985"/>
      <c r="P71" s="985"/>
      <c r="Q71" s="985"/>
      <c r="R71" s="985"/>
      <c r="S71" s="985"/>
      <c r="T71" s="985"/>
      <c r="U71" s="985"/>
      <c r="V71" s="985"/>
      <c r="W71" s="985"/>
      <c r="X71" s="985"/>
      <c r="Y71" s="985"/>
      <c r="Z71" s="985"/>
    </row>
    <row r="72" spans="1:26" ht="14.25" customHeight="1">
      <c r="A72" s="1278"/>
      <c r="B72" s="1278"/>
      <c r="C72" s="201" t="s">
        <v>612</v>
      </c>
      <c r="D72" s="202" t="s">
        <v>167</v>
      </c>
      <c r="E72" s="202" t="s">
        <v>167</v>
      </c>
      <c r="F72" s="202" t="s">
        <v>167</v>
      </c>
      <c r="G72" s="395" t="s">
        <v>167</v>
      </c>
      <c r="H72" s="396"/>
      <c r="I72" s="368" t="s">
        <v>167</v>
      </c>
      <c r="J72" s="368" t="s">
        <v>682</v>
      </c>
      <c r="K72" s="400">
        <v>0.54</v>
      </c>
      <c r="L72" s="1017"/>
      <c r="M72" s="1278"/>
      <c r="N72" s="985"/>
      <c r="O72" s="985"/>
      <c r="P72" s="985"/>
      <c r="Q72" s="985"/>
      <c r="R72" s="985"/>
      <c r="S72" s="985"/>
      <c r="T72" s="985"/>
      <c r="U72" s="985"/>
      <c r="V72" s="985"/>
      <c r="W72" s="985"/>
      <c r="X72" s="985"/>
      <c r="Y72" s="985"/>
      <c r="Z72" s="985"/>
    </row>
    <row r="73" spans="1:26" ht="14.25" customHeight="1">
      <c r="A73" s="1278"/>
      <c r="B73" s="1278"/>
      <c r="C73" s="201" t="s">
        <v>477</v>
      </c>
      <c r="D73" s="202" t="s">
        <v>167</v>
      </c>
      <c r="E73" s="202" t="s">
        <v>167</v>
      </c>
      <c r="F73" s="202" t="s">
        <v>167</v>
      </c>
      <c r="G73" s="395" t="s">
        <v>167</v>
      </c>
      <c r="H73" s="396"/>
      <c r="I73" s="368" t="s">
        <v>167</v>
      </c>
      <c r="J73" s="368" t="s">
        <v>682</v>
      </c>
      <c r="K73" s="400">
        <v>0.59</v>
      </c>
      <c r="L73" s="1017"/>
      <c r="M73" s="1278"/>
      <c r="N73" s="985"/>
      <c r="O73" s="985"/>
      <c r="P73" s="985"/>
      <c r="Q73" s="985"/>
      <c r="R73" s="985"/>
      <c r="S73" s="985"/>
      <c r="T73" s="985"/>
      <c r="U73" s="985"/>
      <c r="V73" s="985"/>
      <c r="W73" s="985"/>
      <c r="X73" s="985"/>
      <c r="Y73" s="985"/>
      <c r="Z73" s="985"/>
    </row>
    <row r="74" spans="1:26" ht="14.25" customHeight="1">
      <c r="A74" s="1278"/>
      <c r="B74" s="1278"/>
      <c r="C74" s="112" t="s">
        <v>730</v>
      </c>
      <c r="D74" s="202" t="s">
        <v>167</v>
      </c>
      <c r="E74" s="202" t="s">
        <v>167</v>
      </c>
      <c r="F74" s="202" t="s">
        <v>167</v>
      </c>
      <c r="G74" s="395" t="s">
        <v>167</v>
      </c>
      <c r="H74" s="396"/>
      <c r="I74" s="368"/>
      <c r="J74" s="368"/>
      <c r="K74" s="368"/>
      <c r="L74" s="1017"/>
      <c r="M74" s="1278"/>
      <c r="N74" s="985"/>
      <c r="O74" s="985"/>
      <c r="P74" s="985"/>
      <c r="Q74" s="985"/>
      <c r="R74" s="985"/>
      <c r="S74" s="985"/>
      <c r="T74" s="985"/>
      <c r="U74" s="985"/>
      <c r="V74" s="985"/>
      <c r="W74" s="985"/>
      <c r="X74" s="985"/>
      <c r="Y74" s="985"/>
      <c r="Z74" s="985"/>
    </row>
    <row r="75" spans="1:26" ht="14.25" customHeight="1">
      <c r="A75" s="1278"/>
      <c r="B75" s="1278"/>
      <c r="C75" s="201" t="s">
        <v>701</v>
      </c>
      <c r="D75" s="202" t="s">
        <v>167</v>
      </c>
      <c r="E75" s="202" t="s">
        <v>167</v>
      </c>
      <c r="F75" s="202" t="s">
        <v>167</v>
      </c>
      <c r="G75" s="395" t="s">
        <v>167</v>
      </c>
      <c r="H75" s="396"/>
      <c r="I75" s="368" t="s">
        <v>731</v>
      </c>
      <c r="J75" s="399">
        <v>0.64729999999999999</v>
      </c>
      <c r="K75" s="396">
        <v>0.68364999999999998</v>
      </c>
      <c r="L75" s="1017"/>
      <c r="M75" s="1278"/>
      <c r="N75" s="985"/>
      <c r="O75" s="985"/>
      <c r="P75" s="985"/>
      <c r="Q75" s="985"/>
      <c r="R75" s="985"/>
      <c r="S75" s="985"/>
      <c r="T75" s="985"/>
      <c r="U75" s="985"/>
      <c r="V75" s="985"/>
      <c r="W75" s="985"/>
      <c r="X75" s="985"/>
      <c r="Y75" s="985"/>
      <c r="Z75" s="985"/>
    </row>
    <row r="76" spans="1:26" ht="14.25" customHeight="1">
      <c r="A76" s="1278"/>
      <c r="B76" s="1278"/>
      <c r="C76" s="201" t="s">
        <v>540</v>
      </c>
      <c r="D76" s="202" t="s">
        <v>167</v>
      </c>
      <c r="E76" s="202" t="s">
        <v>167</v>
      </c>
      <c r="F76" s="202" t="s">
        <v>167</v>
      </c>
      <c r="G76" s="395" t="s">
        <v>167</v>
      </c>
      <c r="H76" s="396"/>
      <c r="I76" s="368" t="s">
        <v>732</v>
      </c>
      <c r="J76" s="398">
        <v>9.5000000000000001E-2</v>
      </c>
      <c r="K76" s="396">
        <v>7.1359681533217326E-2</v>
      </c>
      <c r="L76" s="1017"/>
      <c r="M76" s="1278"/>
      <c r="N76" s="985"/>
      <c r="O76" s="985"/>
      <c r="P76" s="985"/>
      <c r="Q76" s="985"/>
      <c r="R76" s="985"/>
      <c r="S76" s="985"/>
      <c r="T76" s="985"/>
      <c r="U76" s="985"/>
      <c r="V76" s="985"/>
      <c r="W76" s="985"/>
      <c r="X76" s="985"/>
      <c r="Y76" s="985"/>
      <c r="Z76" s="985"/>
    </row>
    <row r="77" spans="1:26" ht="14.25" customHeight="1">
      <c r="A77" s="1278"/>
      <c r="B77" s="1278"/>
      <c r="C77" s="201" t="s">
        <v>549</v>
      </c>
      <c r="D77" s="202" t="s">
        <v>167</v>
      </c>
      <c r="E77" s="202" t="s">
        <v>167</v>
      </c>
      <c r="F77" s="202" t="s">
        <v>167</v>
      </c>
      <c r="G77" s="395" t="s">
        <v>167</v>
      </c>
      <c r="H77" s="396"/>
      <c r="I77" s="368" t="s">
        <v>733</v>
      </c>
      <c r="J77" s="400">
        <v>0.38</v>
      </c>
      <c r="K77" s="396">
        <v>0.67266131915806537</v>
      </c>
      <c r="L77" s="1017"/>
      <c r="M77" s="1278"/>
      <c r="N77" s="985"/>
      <c r="O77" s="985"/>
      <c r="P77" s="985"/>
      <c r="Q77" s="985"/>
      <c r="R77" s="985"/>
      <c r="S77" s="985"/>
      <c r="T77" s="985"/>
      <c r="U77" s="985"/>
      <c r="V77" s="985"/>
      <c r="W77" s="985"/>
      <c r="X77" s="985"/>
      <c r="Y77" s="985"/>
      <c r="Z77" s="985"/>
    </row>
    <row r="78" spans="1:26" ht="14.25" customHeight="1">
      <c r="A78" s="1278"/>
      <c r="B78" s="1278"/>
      <c r="C78" s="201" t="s">
        <v>416</v>
      </c>
      <c r="D78" s="202" t="s">
        <v>167</v>
      </c>
      <c r="E78" s="202" t="s">
        <v>167</v>
      </c>
      <c r="F78" s="202" t="s">
        <v>167</v>
      </c>
      <c r="G78" s="395" t="s">
        <v>167</v>
      </c>
      <c r="H78" s="396"/>
      <c r="I78" s="368" t="s">
        <v>734</v>
      </c>
      <c r="J78" s="400">
        <v>0.61</v>
      </c>
      <c r="K78" s="396">
        <v>0.34466433060793145</v>
      </c>
      <c r="L78" s="1017"/>
      <c r="M78" s="1278"/>
      <c r="N78" s="985"/>
      <c r="O78" s="985"/>
      <c r="P78" s="985"/>
      <c r="Q78" s="985"/>
      <c r="R78" s="985"/>
      <c r="S78" s="985"/>
      <c r="T78" s="985"/>
      <c r="U78" s="985"/>
      <c r="V78" s="985"/>
      <c r="W78" s="985"/>
      <c r="X78" s="985"/>
      <c r="Y78" s="985"/>
      <c r="Z78" s="985"/>
    </row>
    <row r="79" spans="1:26" ht="14.25" customHeight="1">
      <c r="A79" s="1278"/>
      <c r="B79" s="1278"/>
      <c r="C79" s="201" t="s">
        <v>709</v>
      </c>
      <c r="D79" s="202" t="s">
        <v>167</v>
      </c>
      <c r="E79" s="202" t="s">
        <v>167</v>
      </c>
      <c r="F79" s="202" t="s">
        <v>167</v>
      </c>
      <c r="G79" s="395" t="s">
        <v>167</v>
      </c>
      <c r="H79" s="396"/>
      <c r="I79" s="368" t="s">
        <v>735</v>
      </c>
      <c r="J79" s="400">
        <v>0.03</v>
      </c>
      <c r="K79" s="396">
        <v>4.4225564746172119E-2</v>
      </c>
      <c r="L79" s="1017"/>
      <c r="M79" s="1278"/>
      <c r="N79" s="985"/>
      <c r="O79" s="985"/>
      <c r="P79" s="985"/>
      <c r="Q79" s="985"/>
      <c r="R79" s="985"/>
      <c r="S79" s="985"/>
      <c r="T79" s="985"/>
      <c r="U79" s="985"/>
      <c r="V79" s="985"/>
      <c r="W79" s="985"/>
      <c r="X79" s="985"/>
      <c r="Y79" s="985"/>
      <c r="Z79" s="985"/>
    </row>
    <row r="80" spans="1:26" ht="14.25" customHeight="1">
      <c r="A80" s="1278"/>
      <c r="B80" s="1278"/>
      <c r="C80" s="201" t="s">
        <v>711</v>
      </c>
      <c r="D80" s="202" t="s">
        <v>167</v>
      </c>
      <c r="E80" s="202" t="s">
        <v>167</v>
      </c>
      <c r="F80" s="202" t="s">
        <v>167</v>
      </c>
      <c r="G80" s="395" t="s">
        <v>167</v>
      </c>
      <c r="H80" s="396"/>
      <c r="I80" s="368" t="s">
        <v>736</v>
      </c>
      <c r="J80" s="400">
        <v>0.89</v>
      </c>
      <c r="K80" s="396">
        <v>0.91419074237403963</v>
      </c>
      <c r="L80" s="1017"/>
      <c r="M80" s="1278"/>
      <c r="N80" s="985"/>
      <c r="O80" s="985"/>
      <c r="P80" s="985"/>
      <c r="Q80" s="985"/>
      <c r="R80" s="985"/>
      <c r="S80" s="985"/>
      <c r="T80" s="985"/>
      <c r="U80" s="985"/>
      <c r="V80" s="985"/>
      <c r="W80" s="985"/>
      <c r="X80" s="985"/>
      <c r="Y80" s="985"/>
      <c r="Z80" s="985"/>
    </row>
    <row r="81" spans="1:26" ht="14.25" customHeight="1">
      <c r="A81" s="1278"/>
      <c r="B81" s="1278"/>
      <c r="C81" s="201" t="s">
        <v>713</v>
      </c>
      <c r="D81" s="202" t="s">
        <v>167</v>
      </c>
      <c r="E81" s="202" t="s">
        <v>167</v>
      </c>
      <c r="F81" s="202" t="s">
        <v>167</v>
      </c>
      <c r="G81" s="395" t="s">
        <v>167</v>
      </c>
      <c r="H81" s="396"/>
      <c r="I81" s="368" t="s">
        <v>737</v>
      </c>
      <c r="J81" s="400">
        <v>7.0000000000000007E-2</v>
      </c>
      <c r="K81" s="396">
        <v>5.8499638467100504E-2</v>
      </c>
      <c r="L81" s="1017"/>
      <c r="M81" s="1278"/>
      <c r="N81" s="985"/>
      <c r="O81" s="985"/>
      <c r="P81" s="985"/>
      <c r="Q81" s="985"/>
      <c r="R81" s="985"/>
      <c r="S81" s="985"/>
      <c r="T81" s="985"/>
      <c r="U81" s="985"/>
      <c r="V81" s="985"/>
      <c r="W81" s="985"/>
      <c r="X81" s="985"/>
      <c r="Y81" s="985"/>
      <c r="Z81" s="985"/>
    </row>
    <row r="82" spans="1:26" ht="91.5" customHeight="1">
      <c r="A82" s="1279"/>
      <c r="B82" s="1279"/>
      <c r="C82" s="374" t="s">
        <v>586</v>
      </c>
      <c r="D82" s="1192" t="s">
        <v>738</v>
      </c>
      <c r="E82" s="1277"/>
      <c r="F82" s="1277"/>
      <c r="G82" s="1277"/>
      <c r="H82" s="1277"/>
      <c r="I82" s="1277"/>
      <c r="J82" s="1277"/>
      <c r="K82" s="1276"/>
      <c r="L82" s="1017"/>
      <c r="M82" s="1279"/>
      <c r="N82" s="985"/>
      <c r="O82" s="985"/>
      <c r="P82" s="985"/>
      <c r="Q82" s="985"/>
      <c r="R82" s="985"/>
      <c r="S82" s="985"/>
      <c r="T82" s="985"/>
      <c r="U82" s="985"/>
      <c r="V82" s="985"/>
      <c r="W82" s="985"/>
      <c r="X82" s="985"/>
      <c r="Y82" s="985"/>
      <c r="Z82" s="985"/>
    </row>
    <row r="83" spans="1:26" ht="15" customHeight="1">
      <c r="A83" s="357" t="s">
        <v>111</v>
      </c>
      <c r="B83" s="358" t="s">
        <v>112</v>
      </c>
      <c r="C83" s="196"/>
      <c r="D83" s="359" t="s">
        <v>10</v>
      </c>
      <c r="E83" s="108" t="s">
        <v>353</v>
      </c>
      <c r="F83" s="108" t="s">
        <v>354</v>
      </c>
      <c r="G83" s="108" t="s">
        <v>355</v>
      </c>
      <c r="H83" s="108" t="s">
        <v>356</v>
      </c>
      <c r="I83" s="108" t="s">
        <v>357</v>
      </c>
      <c r="J83" s="108" t="s">
        <v>358</v>
      </c>
      <c r="K83" s="108" t="s">
        <v>359</v>
      </c>
      <c r="L83" s="360" t="s">
        <v>24</v>
      </c>
      <c r="M83" s="1015" t="s">
        <v>645</v>
      </c>
      <c r="N83" s="985"/>
      <c r="O83" s="985"/>
      <c r="P83" s="985"/>
      <c r="Q83" s="985"/>
      <c r="R83" s="985"/>
      <c r="S83" s="985"/>
      <c r="T83" s="985"/>
      <c r="U83" s="985"/>
      <c r="V83" s="985"/>
      <c r="W83" s="985"/>
      <c r="X83" s="985"/>
      <c r="Y83" s="985"/>
      <c r="Z83" s="985"/>
    </row>
    <row r="84" spans="1:26" ht="15" customHeight="1">
      <c r="A84" s="1184" t="s">
        <v>739</v>
      </c>
      <c r="B84" s="1173" t="s">
        <v>740</v>
      </c>
      <c r="C84" s="315" t="s">
        <v>556</v>
      </c>
      <c r="D84" s="230">
        <v>0</v>
      </c>
      <c r="E84" s="230">
        <v>12</v>
      </c>
      <c r="F84" s="230">
        <v>12</v>
      </c>
      <c r="G84" s="230">
        <v>20</v>
      </c>
      <c r="H84" s="308">
        <v>25</v>
      </c>
      <c r="I84" s="230">
        <v>30</v>
      </c>
      <c r="J84" s="235">
        <v>35</v>
      </c>
      <c r="K84" s="235" t="s">
        <v>167</v>
      </c>
      <c r="L84" s="1183" t="s">
        <v>741</v>
      </c>
      <c r="M84" s="1160" t="s">
        <v>742</v>
      </c>
      <c r="N84" s="985"/>
      <c r="O84" s="985"/>
      <c r="P84" s="985"/>
      <c r="Q84" s="985"/>
      <c r="R84" s="985"/>
      <c r="S84" s="985"/>
      <c r="T84" s="985"/>
      <c r="U84" s="985"/>
      <c r="V84" s="985"/>
      <c r="W84" s="985"/>
      <c r="X84" s="985"/>
      <c r="Y84" s="985"/>
      <c r="Z84" s="985"/>
    </row>
    <row r="85" spans="1:26" ht="27" customHeight="1">
      <c r="A85" s="1278"/>
      <c r="B85" s="1278"/>
      <c r="C85" s="141" t="s">
        <v>461</v>
      </c>
      <c r="D85" s="230">
        <v>0</v>
      </c>
      <c r="E85" s="230">
        <v>12</v>
      </c>
      <c r="F85" s="230">
        <v>12</v>
      </c>
      <c r="G85" s="230">
        <v>20</v>
      </c>
      <c r="H85" s="308">
        <v>25</v>
      </c>
      <c r="I85" s="230">
        <v>30</v>
      </c>
      <c r="J85" s="235">
        <v>50</v>
      </c>
      <c r="K85" s="235">
        <v>63</v>
      </c>
      <c r="L85" s="1278"/>
      <c r="M85" s="1278"/>
      <c r="N85" s="985"/>
      <c r="O85" s="985"/>
      <c r="P85" s="985"/>
      <c r="Q85" s="985"/>
      <c r="R85" s="985"/>
      <c r="S85" s="985"/>
      <c r="T85" s="985"/>
      <c r="U85" s="985"/>
      <c r="V85" s="985"/>
      <c r="W85" s="985"/>
      <c r="X85" s="985"/>
      <c r="Y85" s="985"/>
      <c r="Z85" s="985"/>
    </row>
    <row r="86" spans="1:26" ht="14.25" customHeight="1">
      <c r="A86" s="1278"/>
      <c r="B86" s="1278"/>
      <c r="C86" s="401" t="s">
        <v>649</v>
      </c>
      <c r="D86" s="202" t="s">
        <v>167</v>
      </c>
      <c r="E86" s="368">
        <v>0</v>
      </c>
      <c r="F86" s="368">
        <v>10</v>
      </c>
      <c r="G86" s="368">
        <v>15</v>
      </c>
      <c r="H86" s="385">
        <v>27</v>
      </c>
      <c r="I86" s="368">
        <v>32</v>
      </c>
      <c r="J86" s="364">
        <f t="shared" ref="J86:K86" si="11">J88+J89+J90+J91+J92</f>
        <v>62</v>
      </c>
      <c r="K86" s="368">
        <f t="shared" si="11"/>
        <v>63</v>
      </c>
      <c r="L86" s="1278"/>
      <c r="M86" s="1278"/>
      <c r="N86" s="985"/>
      <c r="O86" s="985"/>
      <c r="P86" s="985"/>
      <c r="Q86" s="985"/>
      <c r="R86" s="985"/>
      <c r="S86" s="985"/>
      <c r="T86" s="985"/>
      <c r="U86" s="985"/>
      <c r="V86" s="985"/>
      <c r="W86" s="985"/>
      <c r="X86" s="985"/>
      <c r="Y86" s="985"/>
      <c r="Z86" s="985"/>
    </row>
    <row r="87" spans="1:26" ht="14.25" customHeight="1">
      <c r="A87" s="1278"/>
      <c r="B87" s="1278"/>
      <c r="C87" s="1018" t="s">
        <v>570</v>
      </c>
      <c r="D87" s="347" t="s">
        <v>167</v>
      </c>
      <c r="E87" s="348" t="s">
        <v>167</v>
      </c>
      <c r="F87" s="402" t="s">
        <v>167</v>
      </c>
      <c r="G87" s="178" t="s">
        <v>167</v>
      </c>
      <c r="H87" s="368">
        <f t="shared" ref="H87:I87" si="12">H88+H89+H90</f>
        <v>29</v>
      </c>
      <c r="I87" s="368">
        <f t="shared" si="12"/>
        <v>34</v>
      </c>
      <c r="J87" s="368"/>
      <c r="K87" s="368"/>
      <c r="L87" s="1278"/>
      <c r="M87" s="1278"/>
      <c r="N87" s="985"/>
      <c r="O87" s="985"/>
      <c r="P87" s="985"/>
      <c r="Q87" s="985"/>
      <c r="R87" s="985"/>
      <c r="S87" s="985"/>
      <c r="T87" s="985"/>
      <c r="U87" s="985"/>
      <c r="V87" s="985"/>
      <c r="W87" s="985"/>
      <c r="X87" s="985"/>
      <c r="Y87" s="985"/>
      <c r="Z87" s="985"/>
    </row>
    <row r="88" spans="1:26" ht="14.25" customHeight="1">
      <c r="A88" s="1278"/>
      <c r="B88" s="1278"/>
      <c r="C88" s="141" t="s">
        <v>479</v>
      </c>
      <c r="D88" s="347" t="s">
        <v>167</v>
      </c>
      <c r="E88" s="348" t="s">
        <v>167</v>
      </c>
      <c r="F88" s="402" t="s">
        <v>167</v>
      </c>
      <c r="G88" s="178" t="s">
        <v>167</v>
      </c>
      <c r="H88" s="364">
        <f t="shared" ref="H88:I88" si="13">H98+H97</f>
        <v>10</v>
      </c>
      <c r="I88" s="364">
        <f t="shared" si="13"/>
        <v>12</v>
      </c>
      <c r="J88" s="364">
        <v>21</v>
      </c>
      <c r="K88" s="364">
        <f>K97+K98</f>
        <v>21</v>
      </c>
      <c r="L88" s="1278"/>
      <c r="M88" s="1278"/>
      <c r="N88" s="985"/>
      <c r="O88" s="985"/>
      <c r="P88" s="985"/>
      <c r="Q88" s="985"/>
      <c r="R88" s="985"/>
      <c r="S88" s="985"/>
      <c r="T88" s="985"/>
      <c r="U88" s="985"/>
      <c r="V88" s="985"/>
      <c r="W88" s="985"/>
      <c r="X88" s="985"/>
      <c r="Y88" s="985"/>
      <c r="Z88" s="985"/>
    </row>
    <row r="89" spans="1:26" ht="14.25" customHeight="1">
      <c r="A89" s="1278"/>
      <c r="B89" s="1278"/>
      <c r="C89" s="141" t="s">
        <v>571</v>
      </c>
      <c r="D89" s="347" t="s">
        <v>167</v>
      </c>
      <c r="E89" s="348" t="s">
        <v>167</v>
      </c>
      <c r="F89" s="402" t="s">
        <v>167</v>
      </c>
      <c r="G89" s="178" t="s">
        <v>167</v>
      </c>
      <c r="H89" s="364">
        <f>H95+H97</f>
        <v>11</v>
      </c>
      <c r="I89" s="364">
        <f>I94+I95+I96</f>
        <v>14</v>
      </c>
      <c r="J89" s="364">
        <v>17</v>
      </c>
      <c r="K89" s="364">
        <f>K94+K95+K96</f>
        <v>17</v>
      </c>
      <c r="L89" s="1278"/>
      <c r="M89" s="1278"/>
      <c r="N89" s="985"/>
      <c r="O89" s="985"/>
      <c r="P89" s="985"/>
      <c r="Q89" s="985"/>
      <c r="R89" s="985"/>
      <c r="S89" s="985"/>
      <c r="T89" s="985"/>
      <c r="U89" s="985"/>
      <c r="V89" s="985"/>
      <c r="W89" s="985"/>
      <c r="X89" s="985"/>
      <c r="Y89" s="985"/>
      <c r="Z89" s="985"/>
    </row>
    <row r="90" spans="1:26" ht="14.25" customHeight="1">
      <c r="A90" s="1278"/>
      <c r="B90" s="1278"/>
      <c r="C90" s="141" t="s">
        <v>515</v>
      </c>
      <c r="D90" s="347" t="s">
        <v>167</v>
      </c>
      <c r="E90" s="348" t="s">
        <v>167</v>
      </c>
      <c r="F90" s="402" t="s">
        <v>167</v>
      </c>
      <c r="G90" s="178" t="s">
        <v>167</v>
      </c>
      <c r="H90" s="364">
        <v>8</v>
      </c>
      <c r="I90" s="364">
        <v>8</v>
      </c>
      <c r="J90" s="364">
        <v>8</v>
      </c>
      <c r="K90" s="364">
        <v>8</v>
      </c>
      <c r="L90" s="1278"/>
      <c r="M90" s="1278"/>
      <c r="N90" s="985"/>
      <c r="O90" s="985"/>
      <c r="P90" s="985"/>
      <c r="Q90" s="985"/>
      <c r="R90" s="985"/>
      <c r="S90" s="985"/>
      <c r="T90" s="985"/>
      <c r="U90" s="985"/>
      <c r="V90" s="985"/>
      <c r="W90" s="985"/>
      <c r="X90" s="985"/>
      <c r="Y90" s="985"/>
      <c r="Z90" s="985"/>
    </row>
    <row r="91" spans="1:26" ht="14.25" customHeight="1">
      <c r="A91" s="1278"/>
      <c r="B91" s="1278"/>
      <c r="C91" s="141" t="s">
        <v>572</v>
      </c>
      <c r="D91" s="347" t="s">
        <v>167</v>
      </c>
      <c r="E91" s="348" t="s">
        <v>167</v>
      </c>
      <c r="F91" s="402" t="s">
        <v>167</v>
      </c>
      <c r="G91" s="178" t="s">
        <v>167</v>
      </c>
      <c r="H91" s="368" t="s">
        <v>167</v>
      </c>
      <c r="I91" s="368" t="s">
        <v>167</v>
      </c>
      <c r="J91" s="364">
        <v>7</v>
      </c>
      <c r="K91" s="364">
        <f>K102+K103</f>
        <v>7</v>
      </c>
      <c r="L91" s="1278"/>
      <c r="M91" s="1278"/>
      <c r="N91" s="985"/>
      <c r="O91" s="985"/>
      <c r="P91" s="985"/>
      <c r="Q91" s="985"/>
      <c r="R91" s="985"/>
      <c r="S91" s="985"/>
      <c r="T91" s="985"/>
      <c r="U91" s="985"/>
      <c r="V91" s="985"/>
      <c r="W91" s="985"/>
      <c r="X91" s="985"/>
      <c r="Y91" s="985"/>
      <c r="Z91" s="985"/>
    </row>
    <row r="92" spans="1:26" ht="14.25" customHeight="1">
      <c r="A92" s="1278"/>
      <c r="B92" s="1278"/>
      <c r="C92" s="141" t="s">
        <v>743</v>
      </c>
      <c r="D92" s="347" t="s">
        <v>167</v>
      </c>
      <c r="E92" s="348" t="s">
        <v>167</v>
      </c>
      <c r="F92" s="402" t="s">
        <v>167</v>
      </c>
      <c r="G92" s="178" t="s">
        <v>167</v>
      </c>
      <c r="H92" s="368" t="s">
        <v>167</v>
      </c>
      <c r="I92" s="368" t="s">
        <v>167</v>
      </c>
      <c r="J92" s="364">
        <v>9</v>
      </c>
      <c r="K92" s="364">
        <f>K99+K100+K101</f>
        <v>10</v>
      </c>
      <c r="L92" s="1278"/>
      <c r="M92" s="1278"/>
      <c r="N92" s="985"/>
      <c r="O92" s="985"/>
      <c r="P92" s="985"/>
      <c r="Q92" s="985"/>
      <c r="R92" s="985"/>
      <c r="S92" s="985"/>
      <c r="T92" s="985"/>
      <c r="U92" s="985"/>
      <c r="V92" s="985"/>
      <c r="W92" s="985"/>
      <c r="X92" s="985"/>
      <c r="Y92" s="985"/>
      <c r="Z92" s="985"/>
    </row>
    <row r="93" spans="1:26" ht="14.25" customHeight="1">
      <c r="A93" s="1278"/>
      <c r="B93" s="1278"/>
      <c r="C93" s="141" t="s">
        <v>573</v>
      </c>
      <c r="D93" s="347"/>
      <c r="E93" s="348"/>
      <c r="F93" s="402"/>
      <c r="G93" s="178"/>
      <c r="H93" s="368"/>
      <c r="I93" s="368"/>
      <c r="J93" s="368"/>
      <c r="K93" s="368"/>
      <c r="L93" s="1278"/>
      <c r="M93" s="1278"/>
      <c r="N93" s="985"/>
      <c r="O93" s="985"/>
      <c r="P93" s="985"/>
      <c r="Q93" s="985"/>
      <c r="R93" s="985"/>
      <c r="S93" s="985"/>
      <c r="T93" s="985"/>
      <c r="U93" s="985"/>
      <c r="V93" s="985"/>
      <c r="W93" s="985"/>
      <c r="X93" s="985"/>
      <c r="Y93" s="985"/>
      <c r="Z93" s="985"/>
    </row>
    <row r="94" spans="1:26" ht="14.25" customHeight="1">
      <c r="A94" s="1278"/>
      <c r="B94" s="1278"/>
      <c r="C94" s="141" t="s">
        <v>574</v>
      </c>
      <c r="D94" s="347" t="s">
        <v>167</v>
      </c>
      <c r="E94" s="348" t="s">
        <v>167</v>
      </c>
      <c r="F94" s="402" t="s">
        <v>167</v>
      </c>
      <c r="G94" s="178" t="s">
        <v>167</v>
      </c>
      <c r="H94" s="364">
        <v>5</v>
      </c>
      <c r="I94" s="364">
        <v>6</v>
      </c>
      <c r="J94" s="368">
        <v>8</v>
      </c>
      <c r="K94" s="368">
        <v>8</v>
      </c>
      <c r="L94" s="1278"/>
      <c r="M94" s="1278"/>
      <c r="N94" s="985"/>
      <c r="O94" s="985"/>
      <c r="P94" s="985"/>
      <c r="Q94" s="985"/>
      <c r="R94" s="985"/>
      <c r="S94" s="985"/>
      <c r="T94" s="985"/>
      <c r="U94" s="985"/>
      <c r="V94" s="985"/>
      <c r="W94" s="985"/>
      <c r="X94" s="985"/>
      <c r="Y94" s="985"/>
      <c r="Z94" s="985"/>
    </row>
    <row r="95" spans="1:26" ht="14.25" customHeight="1">
      <c r="A95" s="1278"/>
      <c r="B95" s="1278"/>
      <c r="C95" s="141" t="s">
        <v>744</v>
      </c>
      <c r="D95" s="347" t="s">
        <v>167</v>
      </c>
      <c r="E95" s="348" t="s">
        <v>167</v>
      </c>
      <c r="F95" s="402" t="s">
        <v>167</v>
      </c>
      <c r="G95" s="178" t="s">
        <v>167</v>
      </c>
      <c r="H95" s="368">
        <v>6</v>
      </c>
      <c r="I95" s="368">
        <v>7</v>
      </c>
      <c r="J95" s="368">
        <v>6</v>
      </c>
      <c r="K95" s="368">
        <v>6</v>
      </c>
      <c r="L95" s="1278"/>
      <c r="M95" s="1278"/>
      <c r="N95" s="985"/>
      <c r="O95" s="985"/>
      <c r="P95" s="985"/>
      <c r="Q95" s="985"/>
      <c r="R95" s="985"/>
      <c r="S95" s="985"/>
      <c r="T95" s="985"/>
      <c r="U95" s="985"/>
      <c r="V95" s="985"/>
      <c r="W95" s="985"/>
      <c r="X95" s="985"/>
      <c r="Y95" s="985"/>
      <c r="Z95" s="985"/>
    </row>
    <row r="96" spans="1:26" ht="14.25" customHeight="1">
      <c r="A96" s="1278"/>
      <c r="B96" s="1278"/>
      <c r="C96" s="141" t="s">
        <v>745</v>
      </c>
      <c r="D96" s="347" t="s">
        <v>167</v>
      </c>
      <c r="E96" s="348" t="s">
        <v>167</v>
      </c>
      <c r="F96" s="402" t="s">
        <v>167</v>
      </c>
      <c r="G96" s="178" t="s">
        <v>167</v>
      </c>
      <c r="H96" s="368">
        <v>0</v>
      </c>
      <c r="I96" s="368">
        <v>1</v>
      </c>
      <c r="J96" s="368">
        <v>3</v>
      </c>
      <c r="K96" s="368">
        <v>3</v>
      </c>
      <c r="L96" s="1278"/>
      <c r="M96" s="1278"/>
      <c r="N96" s="985"/>
      <c r="O96" s="985"/>
      <c r="P96" s="985"/>
      <c r="Q96" s="985"/>
      <c r="R96" s="985"/>
      <c r="S96" s="985"/>
      <c r="T96" s="985"/>
      <c r="U96" s="985"/>
      <c r="V96" s="985"/>
      <c r="W96" s="985"/>
      <c r="X96" s="985"/>
      <c r="Y96" s="985"/>
      <c r="Z96" s="985"/>
    </row>
    <row r="97" spans="1:26" ht="14.25" customHeight="1">
      <c r="A97" s="1278"/>
      <c r="B97" s="1278"/>
      <c r="C97" s="141" t="s">
        <v>746</v>
      </c>
      <c r="D97" s="347" t="s">
        <v>167</v>
      </c>
      <c r="E97" s="348" t="s">
        <v>167</v>
      </c>
      <c r="F97" s="402" t="s">
        <v>167</v>
      </c>
      <c r="G97" s="178" t="s">
        <v>167</v>
      </c>
      <c r="H97" s="368">
        <v>5</v>
      </c>
      <c r="I97" s="368">
        <v>5</v>
      </c>
      <c r="J97" s="368">
        <v>8</v>
      </c>
      <c r="K97" s="368">
        <v>8</v>
      </c>
      <c r="L97" s="1278"/>
      <c r="M97" s="1278"/>
      <c r="N97" s="985"/>
      <c r="O97" s="985"/>
      <c r="P97" s="985"/>
      <c r="Q97" s="985"/>
      <c r="R97" s="985"/>
      <c r="S97" s="985"/>
      <c r="T97" s="985"/>
      <c r="U97" s="985"/>
      <c r="V97" s="985"/>
      <c r="W97" s="985"/>
      <c r="X97" s="985"/>
      <c r="Y97" s="985"/>
      <c r="Z97" s="985"/>
    </row>
    <row r="98" spans="1:26" ht="14.25" customHeight="1">
      <c r="A98" s="1278"/>
      <c r="B98" s="1278"/>
      <c r="C98" s="141" t="s">
        <v>578</v>
      </c>
      <c r="D98" s="347" t="s">
        <v>167</v>
      </c>
      <c r="E98" s="348" t="s">
        <v>167</v>
      </c>
      <c r="F98" s="402" t="s">
        <v>167</v>
      </c>
      <c r="G98" s="178" t="s">
        <v>167</v>
      </c>
      <c r="H98" s="368">
        <v>5</v>
      </c>
      <c r="I98" s="368">
        <v>7</v>
      </c>
      <c r="J98" s="368">
        <v>13</v>
      </c>
      <c r="K98" s="368">
        <v>13</v>
      </c>
      <c r="L98" s="1278"/>
      <c r="M98" s="1278"/>
      <c r="N98" s="985"/>
      <c r="O98" s="985"/>
      <c r="P98" s="985"/>
      <c r="Q98" s="985"/>
      <c r="R98" s="985"/>
      <c r="S98" s="985"/>
      <c r="T98" s="985"/>
      <c r="U98" s="985"/>
      <c r="V98" s="985"/>
      <c r="W98" s="985"/>
      <c r="X98" s="985"/>
      <c r="Y98" s="985"/>
      <c r="Z98" s="985"/>
    </row>
    <row r="99" spans="1:26" ht="14.25" customHeight="1">
      <c r="A99" s="1278"/>
      <c r="B99" s="1278"/>
      <c r="C99" s="141" t="s">
        <v>747</v>
      </c>
      <c r="D99" s="347" t="s">
        <v>167</v>
      </c>
      <c r="E99" s="348" t="s">
        <v>167</v>
      </c>
      <c r="F99" s="402" t="s">
        <v>167</v>
      </c>
      <c r="G99" s="178" t="s">
        <v>167</v>
      </c>
      <c r="H99" s="368" t="s">
        <v>167</v>
      </c>
      <c r="I99" s="368" t="s">
        <v>167</v>
      </c>
      <c r="J99" s="368">
        <v>2</v>
      </c>
      <c r="K99" s="368">
        <v>2</v>
      </c>
      <c r="L99" s="1278"/>
      <c r="M99" s="1278"/>
      <c r="N99" s="985"/>
      <c r="O99" s="985"/>
      <c r="P99" s="985"/>
      <c r="Q99" s="985"/>
      <c r="R99" s="985"/>
      <c r="S99" s="985"/>
      <c r="T99" s="985"/>
      <c r="U99" s="985"/>
      <c r="V99" s="985"/>
      <c r="W99" s="985"/>
      <c r="X99" s="985"/>
      <c r="Y99" s="985"/>
      <c r="Z99" s="985"/>
    </row>
    <row r="100" spans="1:26" ht="14.25" customHeight="1">
      <c r="A100" s="1278"/>
      <c r="B100" s="1278"/>
      <c r="C100" s="141" t="s">
        <v>748</v>
      </c>
      <c r="D100" s="347" t="s">
        <v>167</v>
      </c>
      <c r="E100" s="348" t="s">
        <v>167</v>
      </c>
      <c r="F100" s="402" t="s">
        <v>167</v>
      </c>
      <c r="G100" s="178" t="s">
        <v>167</v>
      </c>
      <c r="H100" s="368" t="s">
        <v>167</v>
      </c>
      <c r="I100" s="368" t="s">
        <v>167</v>
      </c>
      <c r="J100" s="368">
        <v>4</v>
      </c>
      <c r="K100" s="368">
        <v>4</v>
      </c>
      <c r="L100" s="1278"/>
      <c r="M100" s="1278"/>
      <c r="N100" s="985"/>
      <c r="O100" s="985"/>
      <c r="P100" s="985"/>
      <c r="Q100" s="985"/>
      <c r="R100" s="985"/>
      <c r="S100" s="985"/>
      <c r="T100" s="985"/>
      <c r="U100" s="985"/>
      <c r="V100" s="985"/>
      <c r="W100" s="985"/>
      <c r="X100" s="985"/>
      <c r="Y100" s="985"/>
      <c r="Z100" s="985"/>
    </row>
    <row r="101" spans="1:26" ht="14.25" customHeight="1">
      <c r="A101" s="1278"/>
      <c r="B101" s="1278"/>
      <c r="C101" s="141" t="s">
        <v>749</v>
      </c>
      <c r="D101" s="347" t="s">
        <v>167</v>
      </c>
      <c r="E101" s="348" t="s">
        <v>167</v>
      </c>
      <c r="F101" s="402" t="s">
        <v>167</v>
      </c>
      <c r="G101" s="178" t="s">
        <v>167</v>
      </c>
      <c r="H101" s="368" t="s">
        <v>167</v>
      </c>
      <c r="I101" s="368" t="s">
        <v>167</v>
      </c>
      <c r="J101" s="368">
        <v>4</v>
      </c>
      <c r="K101" s="368">
        <v>4</v>
      </c>
      <c r="L101" s="1278"/>
      <c r="M101" s="1278"/>
      <c r="N101" s="985"/>
      <c r="O101" s="985"/>
      <c r="P101" s="985"/>
      <c r="Q101" s="985"/>
      <c r="R101" s="985"/>
      <c r="S101" s="985"/>
      <c r="T101" s="985"/>
      <c r="U101" s="985"/>
      <c r="V101" s="985"/>
      <c r="W101" s="985"/>
      <c r="X101" s="985"/>
      <c r="Y101" s="985"/>
      <c r="Z101" s="985"/>
    </row>
    <row r="102" spans="1:26" ht="14.25" customHeight="1">
      <c r="A102" s="1278"/>
      <c r="B102" s="1278"/>
      <c r="C102" s="141" t="s">
        <v>750</v>
      </c>
      <c r="D102" s="347" t="s">
        <v>167</v>
      </c>
      <c r="E102" s="348" t="s">
        <v>167</v>
      </c>
      <c r="F102" s="402" t="s">
        <v>167</v>
      </c>
      <c r="G102" s="178" t="s">
        <v>167</v>
      </c>
      <c r="H102" s="368" t="s">
        <v>167</v>
      </c>
      <c r="I102" s="368" t="s">
        <v>167</v>
      </c>
      <c r="J102" s="368">
        <v>4</v>
      </c>
      <c r="K102" s="368">
        <v>5</v>
      </c>
      <c r="L102" s="1278"/>
      <c r="M102" s="1278"/>
      <c r="N102" s="985"/>
      <c r="O102" s="985"/>
      <c r="P102" s="985"/>
      <c r="Q102" s="985"/>
      <c r="R102" s="985"/>
      <c r="S102" s="985"/>
      <c r="T102" s="985"/>
      <c r="U102" s="985"/>
      <c r="V102" s="985"/>
      <c r="W102" s="985"/>
      <c r="X102" s="985"/>
      <c r="Y102" s="985"/>
      <c r="Z102" s="985"/>
    </row>
    <row r="103" spans="1:26" ht="14.25" customHeight="1">
      <c r="A103" s="1278"/>
      <c r="B103" s="1278"/>
      <c r="C103" s="141" t="s">
        <v>580</v>
      </c>
      <c r="D103" s="347" t="s">
        <v>167</v>
      </c>
      <c r="E103" s="348" t="s">
        <v>167</v>
      </c>
      <c r="F103" s="402" t="s">
        <v>167</v>
      </c>
      <c r="G103" s="178" t="s">
        <v>167</v>
      </c>
      <c r="H103" s="368" t="s">
        <v>167</v>
      </c>
      <c r="I103" s="368" t="s">
        <v>167</v>
      </c>
      <c r="J103" s="368">
        <v>2</v>
      </c>
      <c r="K103" s="368">
        <v>2</v>
      </c>
      <c r="L103" s="1278"/>
      <c r="M103" s="1278"/>
      <c r="N103" s="985"/>
      <c r="O103" s="985"/>
      <c r="P103" s="985"/>
      <c r="Q103" s="985"/>
      <c r="R103" s="985"/>
      <c r="S103" s="985"/>
      <c r="T103" s="985"/>
      <c r="U103" s="985"/>
      <c r="V103" s="985"/>
      <c r="W103" s="985"/>
      <c r="X103" s="985"/>
      <c r="Y103" s="985"/>
      <c r="Z103" s="985"/>
    </row>
    <row r="104" spans="1:26" ht="14.25" customHeight="1">
      <c r="A104" s="1278"/>
      <c r="B104" s="1278"/>
      <c r="C104" s="141" t="s">
        <v>751</v>
      </c>
      <c r="D104" s="347" t="s">
        <v>167</v>
      </c>
      <c r="E104" s="348" t="s">
        <v>167</v>
      </c>
      <c r="F104" s="402" t="s">
        <v>167</v>
      </c>
      <c r="G104" s="178" t="s">
        <v>167</v>
      </c>
      <c r="H104" s="368">
        <v>3</v>
      </c>
      <c r="I104" s="368">
        <v>3</v>
      </c>
      <c r="J104" s="368">
        <v>4</v>
      </c>
      <c r="K104" s="368">
        <v>4</v>
      </c>
      <c r="L104" s="1278"/>
      <c r="M104" s="1278"/>
      <c r="N104" s="985"/>
      <c r="O104" s="985"/>
      <c r="P104" s="985"/>
      <c r="Q104" s="985"/>
      <c r="R104" s="985"/>
      <c r="S104" s="985"/>
      <c r="T104" s="985"/>
      <c r="U104" s="985"/>
      <c r="V104" s="985"/>
      <c r="W104" s="985"/>
      <c r="X104" s="985"/>
      <c r="Y104" s="985"/>
      <c r="Z104" s="985"/>
    </row>
    <row r="105" spans="1:26" ht="14.25" customHeight="1">
      <c r="A105" s="1278"/>
      <c r="B105" s="1278"/>
      <c r="C105" s="141" t="s">
        <v>752</v>
      </c>
      <c r="D105" s="347" t="s">
        <v>167</v>
      </c>
      <c r="E105" s="348" t="s">
        <v>167</v>
      </c>
      <c r="F105" s="402" t="s">
        <v>167</v>
      </c>
      <c r="G105" s="178" t="s">
        <v>167</v>
      </c>
      <c r="H105" s="368">
        <v>3</v>
      </c>
      <c r="I105" s="368">
        <v>3</v>
      </c>
      <c r="J105" s="368">
        <v>4</v>
      </c>
      <c r="K105" s="368">
        <v>4</v>
      </c>
      <c r="L105" s="1278"/>
      <c r="M105" s="1278"/>
      <c r="N105" s="985"/>
      <c r="O105" s="985"/>
      <c r="P105" s="985"/>
      <c r="Q105" s="985"/>
      <c r="R105" s="985"/>
      <c r="S105" s="985"/>
      <c r="T105" s="985"/>
      <c r="U105" s="985"/>
      <c r="V105" s="985"/>
      <c r="W105" s="985"/>
      <c r="X105" s="985"/>
      <c r="Y105" s="985"/>
      <c r="Z105" s="985"/>
    </row>
    <row r="106" spans="1:26" ht="25.5" customHeight="1">
      <c r="A106" s="1278"/>
      <c r="B106" s="1279"/>
      <c r="C106" s="374" t="s">
        <v>586</v>
      </c>
      <c r="D106" s="302"/>
      <c r="E106" s="302"/>
      <c r="F106" s="403"/>
      <c r="G106" s="403"/>
      <c r="H106" s="315"/>
      <c r="I106" s="302"/>
      <c r="J106" s="302"/>
      <c r="K106" s="302"/>
      <c r="L106" s="1278"/>
      <c r="M106" s="1278"/>
      <c r="N106" s="985"/>
      <c r="O106" s="985"/>
      <c r="P106" s="985"/>
      <c r="Q106" s="985"/>
      <c r="R106" s="985"/>
      <c r="S106" s="985"/>
      <c r="T106" s="985"/>
      <c r="U106" s="985"/>
      <c r="V106" s="985"/>
      <c r="W106" s="985"/>
      <c r="X106" s="985"/>
      <c r="Y106" s="985"/>
      <c r="Z106" s="985"/>
    </row>
    <row r="107" spans="1:26" ht="37.5" customHeight="1">
      <c r="A107" s="1278"/>
      <c r="B107" s="358" t="s">
        <v>119</v>
      </c>
      <c r="C107" s="196"/>
      <c r="D107" s="359" t="s">
        <v>10</v>
      </c>
      <c r="E107" s="108" t="s">
        <v>353</v>
      </c>
      <c r="F107" s="108" t="s">
        <v>354</v>
      </c>
      <c r="G107" s="108" t="s">
        <v>355</v>
      </c>
      <c r="H107" s="108" t="s">
        <v>356</v>
      </c>
      <c r="I107" s="108" t="s">
        <v>357</v>
      </c>
      <c r="J107" s="108" t="s">
        <v>358</v>
      </c>
      <c r="K107" s="108" t="s">
        <v>359</v>
      </c>
      <c r="L107" s="1278"/>
      <c r="M107" s="1015" t="s">
        <v>645</v>
      </c>
      <c r="N107" s="985"/>
      <c r="O107" s="985"/>
      <c r="P107" s="985"/>
      <c r="Q107" s="985"/>
      <c r="R107" s="985"/>
      <c r="S107" s="985"/>
      <c r="T107" s="985"/>
      <c r="U107" s="985"/>
      <c r="V107" s="985"/>
      <c r="W107" s="985"/>
      <c r="X107" s="985"/>
      <c r="Y107" s="985"/>
      <c r="Z107" s="985"/>
    </row>
    <row r="108" spans="1:26" ht="15" customHeight="1">
      <c r="A108" s="1278"/>
      <c r="B108" s="1173" t="s">
        <v>753</v>
      </c>
      <c r="C108" s="315" t="s">
        <v>556</v>
      </c>
      <c r="D108" s="230">
        <v>0</v>
      </c>
      <c r="E108" s="404">
        <v>0</v>
      </c>
      <c r="F108" s="404">
        <v>6</v>
      </c>
      <c r="G108" s="404">
        <v>6</v>
      </c>
      <c r="H108" s="404">
        <v>6</v>
      </c>
      <c r="I108" s="404">
        <v>6</v>
      </c>
      <c r="J108" s="302">
        <v>8</v>
      </c>
      <c r="K108" s="302">
        <v>10</v>
      </c>
      <c r="L108" s="1278"/>
      <c r="M108" s="1189" t="s">
        <v>754</v>
      </c>
      <c r="N108" s="985"/>
      <c r="O108" s="985"/>
      <c r="P108" s="985"/>
      <c r="Q108" s="985"/>
      <c r="R108" s="985"/>
      <c r="S108" s="985"/>
      <c r="T108" s="985"/>
      <c r="U108" s="985"/>
      <c r="V108" s="985"/>
      <c r="W108" s="985"/>
      <c r="X108" s="985"/>
      <c r="Y108" s="985"/>
      <c r="Z108" s="985"/>
    </row>
    <row r="109" spans="1:26" ht="15" customHeight="1">
      <c r="A109" s="1278"/>
      <c r="B109" s="1278"/>
      <c r="C109" s="401" t="s">
        <v>95</v>
      </c>
      <c r="D109" s="202" t="s">
        <v>167</v>
      </c>
      <c r="E109" s="368">
        <v>0</v>
      </c>
      <c r="F109" s="368">
        <v>0</v>
      </c>
      <c r="G109" s="368">
        <v>6</v>
      </c>
      <c r="H109" s="405">
        <v>6</v>
      </c>
      <c r="I109" s="405">
        <v>7</v>
      </c>
      <c r="J109" s="368">
        <v>10</v>
      </c>
      <c r="K109" s="368"/>
      <c r="L109" s="1278"/>
      <c r="M109" s="1278"/>
      <c r="N109" s="985"/>
      <c r="O109" s="985"/>
      <c r="P109" s="985"/>
      <c r="Q109" s="985"/>
      <c r="R109" s="985"/>
      <c r="S109" s="985"/>
      <c r="T109" s="985"/>
      <c r="U109" s="985"/>
      <c r="V109" s="985"/>
      <c r="W109" s="985"/>
      <c r="X109" s="985"/>
      <c r="Y109" s="985"/>
      <c r="Z109" s="985"/>
    </row>
    <row r="110" spans="1:26" ht="15" customHeight="1">
      <c r="A110" s="1278"/>
      <c r="B110" s="1279"/>
      <c r="C110" s="374" t="s">
        <v>586</v>
      </c>
      <c r="D110" s="1194" t="s">
        <v>587</v>
      </c>
      <c r="E110" s="1277"/>
      <c r="F110" s="1277"/>
      <c r="G110" s="1277"/>
      <c r="H110" s="1277"/>
      <c r="I110" s="1277"/>
      <c r="J110" s="1277"/>
      <c r="K110" s="1276"/>
      <c r="L110" s="1278"/>
      <c r="M110" s="1278"/>
      <c r="N110" s="985"/>
      <c r="O110" s="985"/>
      <c r="P110" s="985"/>
      <c r="Q110" s="985"/>
      <c r="R110" s="985"/>
      <c r="S110" s="985"/>
      <c r="T110" s="985"/>
      <c r="U110" s="985"/>
      <c r="V110" s="985"/>
      <c r="W110" s="985"/>
      <c r="X110" s="985"/>
      <c r="Y110" s="985"/>
      <c r="Z110" s="985"/>
    </row>
    <row r="111" spans="1:26" ht="15" customHeight="1">
      <c r="A111" s="1278"/>
      <c r="B111" s="358" t="s">
        <v>755</v>
      </c>
      <c r="C111" s="196"/>
      <c r="D111" s="359" t="s">
        <v>10</v>
      </c>
      <c r="E111" s="108" t="s">
        <v>353</v>
      </c>
      <c r="F111" s="108" t="s">
        <v>354</v>
      </c>
      <c r="G111" s="108" t="s">
        <v>355</v>
      </c>
      <c r="H111" s="108" t="s">
        <v>356</v>
      </c>
      <c r="I111" s="108" t="s">
        <v>357</v>
      </c>
      <c r="J111" s="108" t="s">
        <v>358</v>
      </c>
      <c r="K111" s="108" t="s">
        <v>359</v>
      </c>
      <c r="L111" s="1278"/>
      <c r="M111" s="1015" t="s">
        <v>645</v>
      </c>
      <c r="N111" s="985"/>
      <c r="O111" s="985"/>
      <c r="P111" s="985"/>
      <c r="Q111" s="985"/>
      <c r="R111" s="985"/>
      <c r="S111" s="985"/>
      <c r="T111" s="985"/>
      <c r="U111" s="985"/>
      <c r="V111" s="985"/>
      <c r="W111" s="985"/>
      <c r="X111" s="985"/>
      <c r="Y111" s="985"/>
      <c r="Z111" s="985"/>
    </row>
    <row r="112" spans="1:26" ht="27" customHeight="1">
      <c r="A112" s="1278"/>
      <c r="B112" s="1195" t="s">
        <v>756</v>
      </c>
      <c r="C112" s="141" t="s">
        <v>461</v>
      </c>
      <c r="D112" s="230" t="s">
        <v>167</v>
      </c>
      <c r="E112" s="230">
        <v>0</v>
      </c>
      <c r="F112" s="230">
        <v>5</v>
      </c>
      <c r="G112" s="230">
        <v>10</v>
      </c>
      <c r="H112" s="230">
        <v>10</v>
      </c>
      <c r="I112" s="230">
        <v>12</v>
      </c>
      <c r="J112" s="230">
        <v>16</v>
      </c>
      <c r="K112" s="235">
        <v>22</v>
      </c>
      <c r="L112" s="1278"/>
      <c r="M112" s="1189" t="s">
        <v>757</v>
      </c>
      <c r="N112" s="985"/>
      <c r="O112" s="985"/>
      <c r="P112" s="985"/>
      <c r="Q112" s="985"/>
      <c r="R112" s="985"/>
      <c r="S112" s="985"/>
      <c r="T112" s="985"/>
      <c r="U112" s="985"/>
      <c r="V112" s="985"/>
      <c r="W112" s="985"/>
      <c r="X112" s="985"/>
      <c r="Y112" s="985"/>
      <c r="Z112" s="985"/>
    </row>
    <row r="113" spans="1:26" ht="15" customHeight="1">
      <c r="A113" s="1278"/>
      <c r="B113" s="1278"/>
      <c r="C113" s="401" t="s">
        <v>95</v>
      </c>
      <c r="D113" s="202" t="s">
        <v>167</v>
      </c>
      <c r="E113" s="368">
        <v>0</v>
      </c>
      <c r="F113" s="368">
        <v>2</v>
      </c>
      <c r="G113" s="368">
        <v>8</v>
      </c>
      <c r="H113" s="405">
        <v>13</v>
      </c>
      <c r="I113" s="405">
        <v>15</v>
      </c>
      <c r="J113" s="368">
        <v>20</v>
      </c>
      <c r="K113" s="368">
        <v>22</v>
      </c>
      <c r="L113" s="1278"/>
      <c r="M113" s="1278"/>
      <c r="N113" s="985"/>
      <c r="O113" s="985"/>
      <c r="P113" s="985"/>
      <c r="Q113" s="985"/>
      <c r="R113" s="985"/>
      <c r="S113" s="985"/>
      <c r="T113" s="985"/>
      <c r="U113" s="985"/>
      <c r="V113" s="985"/>
      <c r="W113" s="985"/>
      <c r="X113" s="985"/>
      <c r="Y113" s="985"/>
      <c r="Z113" s="985"/>
    </row>
    <row r="114" spans="1:26" ht="15" customHeight="1">
      <c r="A114" s="1279"/>
      <c r="B114" s="1279"/>
      <c r="C114" s="374" t="s">
        <v>586</v>
      </c>
      <c r="D114" s="1196" t="s">
        <v>587</v>
      </c>
      <c r="E114" s="1277"/>
      <c r="F114" s="1277"/>
      <c r="G114" s="1277"/>
      <c r="H114" s="1277"/>
      <c r="I114" s="1277"/>
      <c r="J114" s="1277"/>
      <c r="K114" s="1276"/>
      <c r="L114" s="1278"/>
      <c r="M114" s="1278"/>
      <c r="N114" s="985"/>
      <c r="O114" s="985"/>
      <c r="P114" s="985"/>
      <c r="Q114" s="985"/>
      <c r="R114" s="985"/>
      <c r="S114" s="985"/>
      <c r="T114" s="985"/>
      <c r="U114" s="985"/>
      <c r="V114" s="985"/>
      <c r="W114" s="985"/>
      <c r="X114" s="985"/>
      <c r="Y114" s="985"/>
      <c r="Z114" s="985"/>
    </row>
    <row r="115" spans="1:26" ht="14.25" customHeight="1">
      <c r="A115" s="1185" t="s">
        <v>758</v>
      </c>
      <c r="B115" s="1186" t="s">
        <v>83</v>
      </c>
      <c r="C115" s="329" t="s">
        <v>628</v>
      </c>
      <c r="D115" s="329" t="s">
        <v>84</v>
      </c>
      <c r="E115" s="329" t="s">
        <v>629</v>
      </c>
      <c r="F115" s="329" t="s">
        <v>85</v>
      </c>
      <c r="G115" s="329" t="s">
        <v>630</v>
      </c>
      <c r="H115" s="1179"/>
      <c r="I115" s="1283"/>
      <c r="J115" s="1283"/>
      <c r="K115" s="1284"/>
      <c r="L115" s="1278"/>
      <c r="M115" s="1278"/>
      <c r="N115" s="985"/>
      <c r="O115" s="985"/>
      <c r="P115" s="985"/>
      <c r="Q115" s="985"/>
      <c r="R115" s="985"/>
      <c r="S115" s="985"/>
      <c r="T115" s="985"/>
      <c r="U115" s="985"/>
      <c r="V115" s="985"/>
      <c r="W115" s="985"/>
      <c r="X115" s="985"/>
      <c r="Y115" s="985"/>
      <c r="Z115" s="985"/>
    </row>
    <row r="116" spans="1:26" ht="14.25" customHeight="1">
      <c r="A116" s="1279"/>
      <c r="B116" s="1279"/>
      <c r="C116" s="234"/>
      <c r="D116" s="234"/>
      <c r="E116" s="302"/>
      <c r="F116" s="302"/>
      <c r="G116" s="302"/>
      <c r="H116" s="1285"/>
      <c r="I116" s="1275"/>
      <c r="J116" s="1275"/>
      <c r="K116" s="1286"/>
      <c r="L116" s="1278"/>
      <c r="M116" s="1278"/>
      <c r="N116" s="985"/>
      <c r="O116" s="985"/>
      <c r="P116" s="985"/>
      <c r="Q116" s="985"/>
      <c r="R116" s="985"/>
      <c r="S116" s="985"/>
      <c r="T116" s="985"/>
      <c r="U116" s="985"/>
      <c r="V116" s="985"/>
      <c r="W116" s="985"/>
      <c r="X116" s="985"/>
      <c r="Y116" s="985"/>
      <c r="Z116" s="985"/>
    </row>
    <row r="117" spans="1:26" ht="14.25" customHeight="1">
      <c r="A117" s="1185" t="s">
        <v>759</v>
      </c>
      <c r="B117" s="1186" t="s">
        <v>87</v>
      </c>
      <c r="C117" s="329" t="s">
        <v>631</v>
      </c>
      <c r="D117" s="1187"/>
      <c r="E117" s="1283"/>
      <c r="F117" s="1283"/>
      <c r="G117" s="1284"/>
      <c r="H117" s="1285"/>
      <c r="I117" s="1275"/>
      <c r="J117" s="1275"/>
      <c r="K117" s="1286"/>
      <c r="L117" s="1278"/>
      <c r="M117" s="1278"/>
      <c r="N117" s="985"/>
      <c r="O117" s="985"/>
      <c r="P117" s="985"/>
      <c r="Q117" s="985"/>
      <c r="R117" s="985"/>
      <c r="S117" s="985"/>
      <c r="T117" s="985"/>
      <c r="U117" s="985"/>
      <c r="V117" s="985"/>
      <c r="W117" s="985"/>
      <c r="X117" s="985"/>
      <c r="Y117" s="985"/>
      <c r="Z117" s="985"/>
    </row>
    <row r="118" spans="1:26" ht="14.25" customHeight="1">
      <c r="A118" s="1279"/>
      <c r="B118" s="1279"/>
      <c r="C118" s="230"/>
      <c r="D118" s="1287"/>
      <c r="E118" s="1288"/>
      <c r="F118" s="1288"/>
      <c r="G118" s="1289"/>
      <c r="H118" s="1287"/>
      <c r="I118" s="1288"/>
      <c r="J118" s="1288"/>
      <c r="K118" s="1289"/>
      <c r="L118" s="1279"/>
      <c r="M118" s="1279"/>
      <c r="N118" s="985"/>
      <c r="O118" s="985"/>
      <c r="P118" s="985"/>
      <c r="Q118" s="985"/>
      <c r="R118" s="985"/>
      <c r="S118" s="985"/>
      <c r="T118" s="985"/>
      <c r="U118" s="985"/>
      <c r="V118" s="985"/>
      <c r="W118" s="985"/>
      <c r="X118" s="985"/>
      <c r="Y118" s="985"/>
      <c r="Z118" s="985"/>
    </row>
    <row r="119" spans="1:26" ht="14.25" customHeight="1">
      <c r="A119" s="9"/>
      <c r="B119" s="9"/>
      <c r="C119" s="9"/>
      <c r="D119" s="406"/>
      <c r="E119" s="406"/>
      <c r="F119" s="406"/>
      <c r="G119" s="406"/>
      <c r="H119" s="406"/>
      <c r="I119" s="406"/>
      <c r="J119" s="406"/>
      <c r="K119" s="406"/>
      <c r="L119" s="9"/>
      <c r="M119" s="407"/>
      <c r="N119" s="9"/>
      <c r="O119" s="9"/>
      <c r="P119" s="9"/>
      <c r="Q119" s="9"/>
      <c r="R119" s="9"/>
      <c r="S119" s="9"/>
      <c r="T119" s="9"/>
      <c r="U119" s="9"/>
      <c r="V119" s="9"/>
      <c r="W119" s="9"/>
      <c r="X119" s="9"/>
      <c r="Y119" s="9"/>
      <c r="Z119" s="9"/>
    </row>
    <row r="120" spans="1:26" ht="14.25" customHeight="1">
      <c r="A120" s="9"/>
      <c r="B120" s="9"/>
      <c r="C120" s="9"/>
      <c r="D120" s="406"/>
      <c r="E120" s="406"/>
      <c r="F120" s="406"/>
      <c r="G120" s="406"/>
      <c r="H120" s="406"/>
      <c r="I120" s="406"/>
      <c r="J120" s="406"/>
      <c r="K120" s="406"/>
      <c r="L120" s="9"/>
      <c r="M120" s="407"/>
      <c r="N120" s="9"/>
      <c r="O120" s="9"/>
      <c r="P120" s="9"/>
      <c r="Q120" s="9"/>
      <c r="R120" s="9"/>
      <c r="S120" s="9"/>
      <c r="T120" s="9"/>
      <c r="U120" s="9"/>
      <c r="V120" s="9"/>
      <c r="W120" s="9"/>
      <c r="X120" s="9"/>
      <c r="Y120" s="9"/>
      <c r="Z120" s="9"/>
    </row>
    <row r="121" spans="1:26" ht="14.25" customHeight="1">
      <c r="A121" s="9"/>
      <c r="B121" s="9"/>
      <c r="C121" s="9"/>
      <c r="D121" s="406"/>
      <c r="E121" s="406"/>
      <c r="F121" s="406"/>
      <c r="G121" s="406"/>
      <c r="H121" s="406"/>
      <c r="I121" s="406"/>
      <c r="J121" s="406"/>
      <c r="K121" s="406"/>
      <c r="L121" s="9"/>
      <c r="M121" s="407"/>
      <c r="N121" s="9"/>
      <c r="O121" s="9"/>
      <c r="P121" s="9"/>
      <c r="Q121" s="9"/>
      <c r="R121" s="9"/>
      <c r="S121" s="9"/>
      <c r="T121" s="9"/>
      <c r="U121" s="9"/>
      <c r="V121" s="9"/>
      <c r="W121" s="9"/>
      <c r="X121" s="9"/>
      <c r="Y121" s="9"/>
      <c r="Z121" s="9"/>
    </row>
    <row r="122" spans="1:26" ht="14.25" customHeight="1">
      <c r="A122" s="9"/>
      <c r="B122" s="9"/>
      <c r="C122" s="9"/>
      <c r="D122" s="406"/>
      <c r="E122" s="406"/>
      <c r="F122" s="406"/>
      <c r="G122" s="406"/>
      <c r="H122" s="406"/>
      <c r="I122" s="406"/>
      <c r="J122" s="406"/>
      <c r="K122" s="406"/>
      <c r="L122" s="9"/>
      <c r="M122" s="407"/>
      <c r="N122" s="9"/>
      <c r="O122" s="9"/>
      <c r="P122" s="9"/>
      <c r="Q122" s="9"/>
      <c r="R122" s="9"/>
      <c r="S122" s="9"/>
      <c r="T122" s="9"/>
      <c r="U122" s="9"/>
      <c r="V122" s="9"/>
      <c r="W122" s="9"/>
      <c r="X122" s="9"/>
      <c r="Y122" s="9"/>
      <c r="Z122" s="9"/>
    </row>
    <row r="123" spans="1:26" ht="14.25" customHeight="1">
      <c r="A123" s="9"/>
      <c r="B123" s="9"/>
      <c r="C123" s="9"/>
      <c r="D123" s="406"/>
      <c r="E123" s="406"/>
      <c r="F123" s="406"/>
      <c r="G123" s="406"/>
      <c r="H123" s="406"/>
      <c r="I123" s="406"/>
      <c r="J123" s="406"/>
      <c r="K123" s="406"/>
      <c r="L123" s="9"/>
      <c r="M123" s="407"/>
      <c r="N123" s="9"/>
      <c r="O123" s="9"/>
      <c r="P123" s="9"/>
      <c r="Q123" s="9"/>
      <c r="R123" s="9"/>
      <c r="S123" s="9"/>
      <c r="T123" s="9"/>
      <c r="U123" s="9"/>
      <c r="V123" s="9"/>
      <c r="W123" s="9"/>
      <c r="X123" s="9"/>
      <c r="Y123" s="9"/>
      <c r="Z123" s="9"/>
    </row>
    <row r="124" spans="1:26" ht="14.25" customHeight="1">
      <c r="A124" s="9"/>
      <c r="B124" s="9"/>
      <c r="C124" s="9"/>
      <c r="D124" s="406"/>
      <c r="E124" s="406"/>
      <c r="F124" s="406"/>
      <c r="G124" s="406"/>
      <c r="H124" s="406"/>
      <c r="I124" s="406"/>
      <c r="J124" s="406"/>
      <c r="K124" s="406"/>
      <c r="L124" s="9"/>
      <c r="M124" s="407"/>
      <c r="N124" s="9"/>
      <c r="O124" s="9"/>
      <c r="P124" s="9"/>
      <c r="Q124" s="9"/>
      <c r="R124" s="9"/>
      <c r="S124" s="9"/>
      <c r="T124" s="9"/>
      <c r="U124" s="9"/>
      <c r="V124" s="9"/>
      <c r="W124" s="9"/>
      <c r="X124" s="9"/>
      <c r="Y124" s="9"/>
      <c r="Z124" s="9"/>
    </row>
    <row r="125" spans="1:26" ht="14.25" customHeight="1">
      <c r="A125" s="9"/>
      <c r="B125" s="9"/>
      <c r="C125" s="9"/>
      <c r="D125" s="406"/>
      <c r="E125" s="406"/>
      <c r="F125" s="406"/>
      <c r="G125" s="406"/>
      <c r="H125" s="406"/>
      <c r="I125" s="406"/>
      <c r="J125" s="406"/>
      <c r="K125" s="406"/>
      <c r="L125" s="9"/>
      <c r="M125" s="407"/>
      <c r="N125" s="9"/>
      <c r="O125" s="9"/>
      <c r="P125" s="9"/>
      <c r="Q125" s="9"/>
      <c r="R125" s="9"/>
      <c r="S125" s="9"/>
      <c r="T125" s="9"/>
      <c r="U125" s="9"/>
      <c r="V125" s="9"/>
      <c r="W125" s="9"/>
      <c r="X125" s="9"/>
      <c r="Y125" s="9"/>
      <c r="Z125" s="9"/>
    </row>
    <row r="126" spans="1:26" ht="14.25" customHeight="1">
      <c r="A126" s="9"/>
      <c r="B126" s="9"/>
      <c r="C126" s="9"/>
      <c r="D126" s="406"/>
      <c r="E126" s="406"/>
      <c r="F126" s="406"/>
      <c r="G126" s="406"/>
      <c r="H126" s="406"/>
      <c r="I126" s="406"/>
      <c r="J126" s="406"/>
      <c r="K126" s="406"/>
      <c r="L126" s="9"/>
      <c r="M126" s="407"/>
      <c r="N126" s="9"/>
      <c r="O126" s="9"/>
      <c r="P126" s="9"/>
      <c r="Q126" s="9"/>
      <c r="R126" s="9"/>
      <c r="S126" s="9"/>
      <c r="T126" s="9"/>
      <c r="U126" s="9"/>
      <c r="V126" s="9"/>
      <c r="W126" s="9"/>
      <c r="X126" s="9"/>
      <c r="Y126" s="9"/>
      <c r="Z126" s="9"/>
    </row>
    <row r="127" spans="1:26" ht="14.25" customHeight="1">
      <c r="A127" s="9"/>
      <c r="B127" s="9"/>
      <c r="C127" s="9"/>
      <c r="D127" s="406"/>
      <c r="E127" s="406"/>
      <c r="F127" s="406"/>
      <c r="G127" s="406"/>
      <c r="H127" s="406"/>
      <c r="I127" s="406"/>
      <c r="J127" s="406"/>
      <c r="K127" s="406"/>
      <c r="L127" s="9"/>
      <c r="M127" s="407"/>
      <c r="N127" s="9"/>
      <c r="O127" s="9"/>
      <c r="P127" s="9"/>
      <c r="Q127" s="9"/>
      <c r="R127" s="9"/>
      <c r="S127" s="9"/>
      <c r="T127" s="9"/>
      <c r="U127" s="9"/>
      <c r="V127" s="9"/>
      <c r="W127" s="9"/>
      <c r="X127" s="9"/>
      <c r="Y127" s="9"/>
      <c r="Z127" s="9"/>
    </row>
    <row r="128" spans="1:26" ht="14.25" customHeight="1">
      <c r="A128" s="9"/>
      <c r="B128" s="9"/>
      <c r="C128" s="9"/>
      <c r="D128" s="406"/>
      <c r="E128" s="406"/>
      <c r="F128" s="406"/>
      <c r="G128" s="406"/>
      <c r="H128" s="406"/>
      <c r="I128" s="406"/>
      <c r="J128" s="406"/>
      <c r="K128" s="406"/>
      <c r="L128" s="9"/>
      <c r="M128" s="407"/>
      <c r="N128" s="9"/>
      <c r="O128" s="9"/>
      <c r="P128" s="9"/>
      <c r="Q128" s="9"/>
      <c r="R128" s="9"/>
      <c r="S128" s="9"/>
      <c r="T128" s="9"/>
      <c r="U128" s="9"/>
      <c r="V128" s="9"/>
      <c r="W128" s="9"/>
      <c r="X128" s="9"/>
      <c r="Y128" s="9"/>
      <c r="Z128" s="9"/>
    </row>
    <row r="129" spans="1:26" ht="14.25" customHeight="1">
      <c r="A129" s="9"/>
      <c r="B129" s="9"/>
      <c r="C129" s="9"/>
      <c r="D129" s="406"/>
      <c r="E129" s="406"/>
      <c r="F129" s="406"/>
      <c r="G129" s="406"/>
      <c r="H129" s="406"/>
      <c r="I129" s="406"/>
      <c r="J129" s="406"/>
      <c r="K129" s="406"/>
      <c r="L129" s="9"/>
      <c r="M129" s="407"/>
      <c r="N129" s="9"/>
      <c r="O129" s="9"/>
      <c r="P129" s="9"/>
      <c r="Q129" s="9"/>
      <c r="R129" s="9"/>
      <c r="S129" s="9"/>
      <c r="T129" s="9"/>
      <c r="U129" s="9"/>
      <c r="V129" s="9"/>
      <c r="W129" s="9"/>
      <c r="X129" s="9"/>
      <c r="Y129" s="9"/>
      <c r="Z129" s="9"/>
    </row>
    <row r="130" spans="1:26" ht="14.25" customHeight="1">
      <c r="A130" s="9"/>
      <c r="B130" s="9"/>
      <c r="C130" s="9"/>
      <c r="D130" s="406"/>
      <c r="E130" s="406"/>
      <c r="F130" s="406"/>
      <c r="G130" s="406"/>
      <c r="H130" s="406"/>
      <c r="I130" s="406"/>
      <c r="J130" s="406"/>
      <c r="K130" s="406"/>
      <c r="L130" s="9"/>
      <c r="M130" s="407"/>
      <c r="N130" s="9"/>
      <c r="O130" s="9"/>
      <c r="P130" s="9"/>
      <c r="Q130" s="9"/>
      <c r="R130" s="9"/>
      <c r="S130" s="9"/>
      <c r="T130" s="9"/>
      <c r="U130" s="9"/>
      <c r="V130" s="9"/>
      <c r="W130" s="9"/>
      <c r="X130" s="9"/>
      <c r="Y130" s="9"/>
      <c r="Z130" s="9"/>
    </row>
    <row r="131" spans="1:26" ht="14.25" customHeight="1">
      <c r="A131" s="9"/>
      <c r="B131" s="9"/>
      <c r="C131" s="9"/>
      <c r="D131" s="406"/>
      <c r="E131" s="406"/>
      <c r="F131" s="406"/>
      <c r="G131" s="406"/>
      <c r="H131" s="406"/>
      <c r="I131" s="406"/>
      <c r="J131" s="406"/>
      <c r="K131" s="406"/>
      <c r="L131" s="9"/>
      <c r="M131" s="407"/>
      <c r="N131" s="9"/>
      <c r="O131" s="9"/>
      <c r="P131" s="9"/>
      <c r="Q131" s="9"/>
      <c r="R131" s="9"/>
      <c r="S131" s="9"/>
      <c r="T131" s="9"/>
      <c r="U131" s="9"/>
      <c r="V131" s="9"/>
      <c r="W131" s="9"/>
      <c r="X131" s="9"/>
      <c r="Y131" s="9"/>
      <c r="Z131" s="9"/>
    </row>
    <row r="132" spans="1:26" ht="14.25" customHeight="1">
      <c r="A132" s="9"/>
      <c r="B132" s="9"/>
      <c r="C132" s="9"/>
      <c r="D132" s="406"/>
      <c r="E132" s="406"/>
      <c r="F132" s="406"/>
      <c r="G132" s="406"/>
      <c r="H132" s="406"/>
      <c r="I132" s="406"/>
      <c r="J132" s="406"/>
      <c r="K132" s="406"/>
      <c r="L132" s="9"/>
      <c r="M132" s="407"/>
      <c r="N132" s="9"/>
      <c r="O132" s="9"/>
      <c r="P132" s="9"/>
      <c r="Q132" s="9"/>
      <c r="R132" s="9"/>
      <c r="S132" s="9"/>
      <c r="T132" s="9"/>
      <c r="U132" s="9"/>
      <c r="V132" s="9"/>
      <c r="W132" s="9"/>
      <c r="X132" s="9"/>
      <c r="Y132" s="9"/>
      <c r="Z132" s="9"/>
    </row>
    <row r="133" spans="1:26" ht="14.25" customHeight="1">
      <c r="A133" s="9"/>
      <c r="B133" s="9"/>
      <c r="C133" s="9"/>
      <c r="D133" s="406"/>
      <c r="E133" s="406"/>
      <c r="F133" s="406"/>
      <c r="G133" s="406"/>
      <c r="H133" s="406"/>
      <c r="I133" s="406"/>
      <c r="J133" s="406"/>
      <c r="K133" s="406"/>
      <c r="L133" s="9"/>
      <c r="M133" s="407"/>
      <c r="N133" s="9"/>
      <c r="O133" s="9"/>
      <c r="P133" s="9"/>
      <c r="Q133" s="9"/>
      <c r="R133" s="9"/>
      <c r="S133" s="9"/>
      <c r="T133" s="9"/>
      <c r="U133" s="9"/>
      <c r="V133" s="9"/>
      <c r="W133" s="9"/>
      <c r="X133" s="9"/>
      <c r="Y133" s="9"/>
      <c r="Z133" s="9"/>
    </row>
    <row r="134" spans="1:26" ht="14.25" customHeight="1">
      <c r="A134" s="9"/>
      <c r="B134" s="9"/>
      <c r="C134" s="9"/>
      <c r="D134" s="406"/>
      <c r="E134" s="406"/>
      <c r="F134" s="406"/>
      <c r="G134" s="406"/>
      <c r="H134" s="406"/>
      <c r="I134" s="406"/>
      <c r="J134" s="406"/>
      <c r="K134" s="406"/>
      <c r="L134" s="9"/>
      <c r="M134" s="407"/>
      <c r="N134" s="9"/>
      <c r="O134" s="9"/>
      <c r="P134" s="9"/>
      <c r="Q134" s="9"/>
      <c r="R134" s="9"/>
      <c r="S134" s="9"/>
      <c r="T134" s="9"/>
      <c r="U134" s="9"/>
      <c r="V134" s="9"/>
      <c r="W134" s="9"/>
      <c r="X134" s="9"/>
      <c r="Y134" s="9"/>
      <c r="Z134" s="9"/>
    </row>
    <row r="135" spans="1:26" ht="14.25" customHeight="1">
      <c r="A135" s="9"/>
      <c r="B135" s="9"/>
      <c r="C135" s="9"/>
      <c r="D135" s="406"/>
      <c r="E135" s="406"/>
      <c r="F135" s="406"/>
      <c r="G135" s="406"/>
      <c r="H135" s="406"/>
      <c r="I135" s="406"/>
      <c r="J135" s="406"/>
      <c r="K135" s="406"/>
      <c r="L135" s="9"/>
      <c r="M135" s="407"/>
      <c r="N135" s="9"/>
      <c r="O135" s="9"/>
      <c r="P135" s="9"/>
      <c r="Q135" s="9"/>
      <c r="R135" s="9"/>
      <c r="S135" s="9"/>
      <c r="T135" s="9"/>
      <c r="U135" s="9"/>
      <c r="V135" s="9"/>
      <c r="W135" s="9"/>
      <c r="X135" s="9"/>
      <c r="Y135" s="9"/>
      <c r="Z135" s="9"/>
    </row>
    <row r="136" spans="1:26" ht="14.25" customHeight="1">
      <c r="A136" s="9"/>
      <c r="B136" s="9"/>
      <c r="C136" s="9"/>
      <c r="D136" s="406"/>
      <c r="E136" s="406"/>
      <c r="F136" s="406"/>
      <c r="G136" s="406"/>
      <c r="H136" s="406"/>
      <c r="I136" s="406"/>
      <c r="J136" s="406"/>
      <c r="K136" s="406"/>
      <c r="L136" s="9"/>
      <c r="M136" s="407"/>
      <c r="N136" s="9"/>
      <c r="O136" s="9"/>
      <c r="P136" s="9"/>
      <c r="Q136" s="9"/>
      <c r="R136" s="9"/>
      <c r="S136" s="9"/>
      <c r="T136" s="9"/>
      <c r="U136" s="9"/>
      <c r="V136" s="9"/>
      <c r="W136" s="9"/>
      <c r="X136" s="9"/>
      <c r="Y136" s="9"/>
      <c r="Z136" s="9"/>
    </row>
    <row r="137" spans="1:26" ht="14.25" customHeight="1">
      <c r="A137" s="9"/>
      <c r="B137" s="9"/>
      <c r="C137" s="9"/>
      <c r="D137" s="406"/>
      <c r="E137" s="406"/>
      <c r="F137" s="406"/>
      <c r="G137" s="406"/>
      <c r="H137" s="406"/>
      <c r="I137" s="406"/>
      <c r="J137" s="406"/>
      <c r="K137" s="406"/>
      <c r="L137" s="9"/>
      <c r="M137" s="407"/>
      <c r="N137" s="9"/>
      <c r="O137" s="9"/>
      <c r="P137" s="9"/>
      <c r="Q137" s="9"/>
      <c r="R137" s="9"/>
      <c r="S137" s="9"/>
      <c r="T137" s="9"/>
      <c r="U137" s="9"/>
      <c r="V137" s="9"/>
      <c r="W137" s="9"/>
      <c r="X137" s="9"/>
      <c r="Y137" s="9"/>
      <c r="Z137" s="9"/>
    </row>
    <row r="138" spans="1:26" ht="14.25" customHeight="1">
      <c r="A138" s="9"/>
      <c r="B138" s="9"/>
      <c r="C138" s="9"/>
      <c r="D138" s="406"/>
      <c r="E138" s="406"/>
      <c r="F138" s="406"/>
      <c r="G138" s="406"/>
      <c r="H138" s="406"/>
      <c r="I138" s="406"/>
      <c r="J138" s="406"/>
      <c r="K138" s="406"/>
      <c r="L138" s="9"/>
      <c r="M138" s="407"/>
      <c r="N138" s="9"/>
      <c r="O138" s="9"/>
      <c r="P138" s="9"/>
      <c r="Q138" s="9"/>
      <c r="R138" s="9"/>
      <c r="S138" s="9"/>
      <c r="T138" s="9"/>
      <c r="U138" s="9"/>
      <c r="V138" s="9"/>
      <c r="W138" s="9"/>
      <c r="X138" s="9"/>
      <c r="Y138" s="9"/>
      <c r="Z138" s="9"/>
    </row>
    <row r="139" spans="1:26" ht="14.25" customHeight="1">
      <c r="A139" s="9"/>
      <c r="B139" s="9"/>
      <c r="C139" s="9"/>
      <c r="D139" s="406"/>
      <c r="E139" s="406"/>
      <c r="F139" s="406"/>
      <c r="G139" s="406"/>
      <c r="H139" s="406"/>
      <c r="I139" s="406"/>
      <c r="J139" s="406"/>
      <c r="K139" s="406"/>
      <c r="L139" s="9"/>
      <c r="M139" s="407"/>
      <c r="N139" s="9"/>
      <c r="O139" s="9"/>
      <c r="P139" s="9"/>
      <c r="Q139" s="9"/>
      <c r="R139" s="9"/>
      <c r="S139" s="9"/>
      <c r="T139" s="9"/>
      <c r="U139" s="9"/>
      <c r="V139" s="9"/>
      <c r="W139" s="9"/>
      <c r="X139" s="9"/>
      <c r="Y139" s="9"/>
      <c r="Z139" s="9"/>
    </row>
    <row r="140" spans="1:26" ht="14.25" customHeight="1">
      <c r="A140" s="9"/>
      <c r="B140" s="9"/>
      <c r="C140" s="9"/>
      <c r="D140" s="406"/>
      <c r="E140" s="406"/>
      <c r="F140" s="406"/>
      <c r="G140" s="406"/>
      <c r="H140" s="406"/>
      <c r="I140" s="406"/>
      <c r="J140" s="406"/>
      <c r="K140" s="406"/>
      <c r="L140" s="9"/>
      <c r="M140" s="407"/>
      <c r="N140" s="9"/>
      <c r="O140" s="9"/>
      <c r="P140" s="9"/>
      <c r="Q140" s="9"/>
      <c r="R140" s="9"/>
      <c r="S140" s="9"/>
      <c r="T140" s="9"/>
      <c r="U140" s="9"/>
      <c r="V140" s="9"/>
      <c r="W140" s="9"/>
      <c r="X140" s="9"/>
      <c r="Y140" s="9"/>
      <c r="Z140" s="9"/>
    </row>
    <row r="141" spans="1:26" ht="14.25" customHeight="1">
      <c r="A141" s="9"/>
      <c r="B141" s="9"/>
      <c r="C141" s="9"/>
      <c r="D141" s="406"/>
      <c r="E141" s="406"/>
      <c r="F141" s="406"/>
      <c r="G141" s="406"/>
      <c r="H141" s="406"/>
      <c r="I141" s="406"/>
      <c r="J141" s="406"/>
      <c r="K141" s="406"/>
      <c r="L141" s="9"/>
      <c r="M141" s="407"/>
      <c r="N141" s="9"/>
      <c r="O141" s="9"/>
      <c r="P141" s="9"/>
      <c r="Q141" s="9"/>
      <c r="R141" s="9"/>
      <c r="S141" s="9"/>
      <c r="T141" s="9"/>
      <c r="U141" s="9"/>
      <c r="V141" s="9"/>
      <c r="W141" s="9"/>
      <c r="X141" s="9"/>
      <c r="Y141" s="9"/>
      <c r="Z141" s="9"/>
    </row>
    <row r="142" spans="1:26" ht="14.25" customHeight="1">
      <c r="A142" s="9"/>
      <c r="B142" s="9"/>
      <c r="C142" s="9"/>
      <c r="D142" s="406"/>
      <c r="E142" s="406"/>
      <c r="F142" s="406"/>
      <c r="G142" s="406"/>
      <c r="H142" s="406"/>
      <c r="I142" s="406"/>
      <c r="J142" s="406"/>
      <c r="K142" s="406"/>
      <c r="L142" s="9"/>
      <c r="M142" s="407"/>
      <c r="N142" s="9"/>
      <c r="O142" s="9"/>
      <c r="P142" s="9"/>
      <c r="Q142" s="9"/>
      <c r="R142" s="9"/>
      <c r="S142" s="9"/>
      <c r="T142" s="9"/>
      <c r="U142" s="9"/>
      <c r="V142" s="9"/>
      <c r="W142" s="9"/>
      <c r="X142" s="9"/>
      <c r="Y142" s="9"/>
      <c r="Z142" s="9"/>
    </row>
    <row r="143" spans="1:26" ht="14.25" customHeight="1">
      <c r="A143" s="9"/>
      <c r="B143" s="9"/>
      <c r="C143" s="9"/>
      <c r="D143" s="406"/>
      <c r="E143" s="406"/>
      <c r="F143" s="406"/>
      <c r="G143" s="406"/>
      <c r="H143" s="406"/>
      <c r="I143" s="406"/>
      <c r="J143" s="406"/>
      <c r="K143" s="406"/>
      <c r="L143" s="9"/>
      <c r="M143" s="407"/>
      <c r="N143" s="9"/>
      <c r="O143" s="9"/>
      <c r="P143" s="9"/>
      <c r="Q143" s="9"/>
      <c r="R143" s="9"/>
      <c r="S143" s="9"/>
      <c r="T143" s="9"/>
      <c r="U143" s="9"/>
      <c r="V143" s="9"/>
      <c r="W143" s="9"/>
      <c r="X143" s="9"/>
      <c r="Y143" s="9"/>
      <c r="Z143" s="9"/>
    </row>
    <row r="144" spans="1:26" ht="14.25" customHeight="1">
      <c r="A144" s="9"/>
      <c r="B144" s="9"/>
      <c r="C144" s="9"/>
      <c r="D144" s="406"/>
      <c r="E144" s="406"/>
      <c r="F144" s="406"/>
      <c r="G144" s="406"/>
      <c r="H144" s="406"/>
      <c r="I144" s="406"/>
      <c r="J144" s="406"/>
      <c r="K144" s="406"/>
      <c r="L144" s="9"/>
      <c r="M144" s="407"/>
      <c r="N144" s="9"/>
      <c r="O144" s="9"/>
      <c r="P144" s="9"/>
      <c r="Q144" s="9"/>
      <c r="R144" s="9"/>
      <c r="S144" s="9"/>
      <c r="T144" s="9"/>
      <c r="U144" s="9"/>
      <c r="V144" s="9"/>
      <c r="W144" s="9"/>
      <c r="X144" s="9"/>
      <c r="Y144" s="9"/>
      <c r="Z144" s="9"/>
    </row>
    <row r="145" spans="1:26" ht="14.25" customHeight="1">
      <c r="A145" s="9"/>
      <c r="B145" s="9"/>
      <c r="C145" s="9"/>
      <c r="D145" s="406"/>
      <c r="E145" s="406"/>
      <c r="F145" s="406"/>
      <c r="G145" s="406"/>
      <c r="H145" s="406"/>
      <c r="I145" s="406"/>
      <c r="J145" s="406"/>
      <c r="K145" s="406"/>
      <c r="L145" s="9"/>
      <c r="M145" s="407"/>
      <c r="N145" s="9"/>
      <c r="O145" s="9"/>
      <c r="P145" s="9"/>
      <c r="Q145" s="9"/>
      <c r="R145" s="9"/>
      <c r="S145" s="9"/>
      <c r="T145" s="9"/>
      <c r="U145" s="9"/>
      <c r="V145" s="9"/>
      <c r="W145" s="9"/>
      <c r="X145" s="9"/>
      <c r="Y145" s="9"/>
      <c r="Z145" s="9"/>
    </row>
    <row r="146" spans="1:26" ht="14.25" customHeight="1">
      <c r="A146" s="9"/>
      <c r="B146" s="9"/>
      <c r="C146" s="9"/>
      <c r="D146" s="406"/>
      <c r="E146" s="406"/>
      <c r="F146" s="406"/>
      <c r="G146" s="406"/>
      <c r="H146" s="406"/>
      <c r="I146" s="406"/>
      <c r="J146" s="406"/>
      <c r="K146" s="406"/>
      <c r="L146" s="9"/>
      <c r="M146" s="407"/>
      <c r="N146" s="9"/>
      <c r="O146" s="9"/>
      <c r="P146" s="9"/>
      <c r="Q146" s="9"/>
      <c r="R146" s="9"/>
      <c r="S146" s="9"/>
      <c r="T146" s="9"/>
      <c r="U146" s="9"/>
      <c r="V146" s="9"/>
      <c r="W146" s="9"/>
      <c r="X146" s="9"/>
      <c r="Y146" s="9"/>
      <c r="Z146" s="9"/>
    </row>
    <row r="147" spans="1:26" ht="14.25" customHeight="1">
      <c r="A147" s="9"/>
      <c r="B147" s="9"/>
      <c r="C147" s="9"/>
      <c r="D147" s="406"/>
      <c r="E147" s="406"/>
      <c r="F147" s="406"/>
      <c r="G147" s="406"/>
      <c r="H147" s="406"/>
      <c r="I147" s="406"/>
      <c r="J147" s="406"/>
      <c r="K147" s="406"/>
      <c r="L147" s="9"/>
      <c r="M147" s="407"/>
      <c r="N147" s="9"/>
      <c r="O147" s="9"/>
      <c r="P147" s="9"/>
      <c r="Q147" s="9"/>
      <c r="R147" s="9"/>
      <c r="S147" s="9"/>
      <c r="T147" s="9"/>
      <c r="U147" s="9"/>
      <c r="V147" s="9"/>
      <c r="W147" s="9"/>
      <c r="X147" s="9"/>
      <c r="Y147" s="9"/>
      <c r="Z147" s="9"/>
    </row>
    <row r="148" spans="1:26" ht="14.25" customHeight="1">
      <c r="A148" s="9"/>
      <c r="B148" s="9"/>
      <c r="C148" s="9"/>
      <c r="D148" s="406"/>
      <c r="E148" s="406"/>
      <c r="F148" s="406"/>
      <c r="G148" s="406"/>
      <c r="H148" s="406"/>
      <c r="I148" s="406"/>
      <c r="J148" s="406"/>
      <c r="K148" s="406"/>
      <c r="L148" s="9"/>
      <c r="M148" s="407"/>
      <c r="N148" s="9"/>
      <c r="O148" s="9"/>
      <c r="P148" s="9"/>
      <c r="Q148" s="9"/>
      <c r="R148" s="9"/>
      <c r="S148" s="9"/>
      <c r="T148" s="9"/>
      <c r="U148" s="9"/>
      <c r="V148" s="9"/>
      <c r="W148" s="9"/>
      <c r="X148" s="9"/>
      <c r="Y148" s="9"/>
      <c r="Z148" s="9"/>
    </row>
    <row r="149" spans="1:26" ht="14.25" customHeight="1">
      <c r="A149" s="9"/>
      <c r="B149" s="9"/>
      <c r="C149" s="9"/>
      <c r="D149" s="406"/>
      <c r="E149" s="406"/>
      <c r="F149" s="406"/>
      <c r="G149" s="406"/>
      <c r="H149" s="406"/>
      <c r="I149" s="406"/>
      <c r="J149" s="406"/>
      <c r="K149" s="406"/>
      <c r="L149" s="9"/>
      <c r="M149" s="407"/>
      <c r="N149" s="9"/>
      <c r="O149" s="9"/>
      <c r="P149" s="9"/>
      <c r="Q149" s="9"/>
      <c r="R149" s="9"/>
      <c r="S149" s="9"/>
      <c r="T149" s="9"/>
      <c r="U149" s="9"/>
      <c r="V149" s="9"/>
      <c r="W149" s="9"/>
      <c r="X149" s="9"/>
      <c r="Y149" s="9"/>
      <c r="Z149" s="9"/>
    </row>
    <row r="150" spans="1:26" ht="14.25" customHeight="1">
      <c r="A150" s="9"/>
      <c r="B150" s="9"/>
      <c r="C150" s="9"/>
      <c r="D150" s="406"/>
      <c r="E150" s="406"/>
      <c r="F150" s="406"/>
      <c r="G150" s="406"/>
      <c r="H150" s="406"/>
      <c r="I150" s="406"/>
      <c r="J150" s="406"/>
      <c r="K150" s="406"/>
      <c r="L150" s="9"/>
      <c r="M150" s="407"/>
      <c r="N150" s="9"/>
      <c r="O150" s="9"/>
      <c r="P150" s="9"/>
      <c r="Q150" s="9"/>
      <c r="R150" s="9"/>
      <c r="S150" s="9"/>
      <c r="T150" s="9"/>
      <c r="U150" s="9"/>
      <c r="V150" s="9"/>
      <c r="W150" s="9"/>
      <c r="X150" s="9"/>
      <c r="Y150" s="9"/>
      <c r="Z150" s="9"/>
    </row>
    <row r="151" spans="1:26" ht="14.25" customHeight="1">
      <c r="A151" s="9"/>
      <c r="B151" s="9"/>
      <c r="C151" s="9"/>
      <c r="D151" s="406"/>
      <c r="E151" s="406"/>
      <c r="F151" s="406"/>
      <c r="G151" s="406"/>
      <c r="H151" s="406"/>
      <c r="I151" s="406"/>
      <c r="J151" s="406"/>
      <c r="K151" s="406"/>
      <c r="L151" s="9"/>
      <c r="M151" s="407"/>
      <c r="N151" s="9"/>
      <c r="O151" s="9"/>
      <c r="P151" s="9"/>
      <c r="Q151" s="9"/>
      <c r="R151" s="9"/>
      <c r="S151" s="9"/>
      <c r="T151" s="9"/>
      <c r="U151" s="9"/>
      <c r="V151" s="9"/>
      <c r="W151" s="9"/>
      <c r="X151" s="9"/>
      <c r="Y151" s="9"/>
      <c r="Z151" s="9"/>
    </row>
    <row r="152" spans="1:26" ht="14.25" customHeight="1">
      <c r="A152" s="9"/>
      <c r="B152" s="9"/>
      <c r="C152" s="9"/>
      <c r="D152" s="406"/>
      <c r="E152" s="406"/>
      <c r="F152" s="406"/>
      <c r="G152" s="406"/>
      <c r="H152" s="406"/>
      <c r="I152" s="406"/>
      <c r="J152" s="406"/>
      <c r="K152" s="406"/>
      <c r="L152" s="9"/>
      <c r="M152" s="407"/>
      <c r="N152" s="9"/>
      <c r="O152" s="9"/>
      <c r="P152" s="9"/>
      <c r="Q152" s="9"/>
      <c r="R152" s="9"/>
      <c r="S152" s="9"/>
      <c r="T152" s="9"/>
      <c r="U152" s="9"/>
      <c r="V152" s="9"/>
      <c r="W152" s="9"/>
      <c r="X152" s="9"/>
      <c r="Y152" s="9"/>
      <c r="Z152" s="9"/>
    </row>
    <row r="153" spans="1:26" ht="14.25" customHeight="1">
      <c r="A153" s="9"/>
      <c r="B153" s="9"/>
      <c r="C153" s="9"/>
      <c r="D153" s="406"/>
      <c r="E153" s="406"/>
      <c r="F153" s="406"/>
      <c r="G153" s="406"/>
      <c r="H153" s="406"/>
      <c r="I153" s="406"/>
      <c r="J153" s="406"/>
      <c r="K153" s="406"/>
      <c r="L153" s="9"/>
      <c r="M153" s="407"/>
      <c r="N153" s="9"/>
      <c r="O153" s="9"/>
      <c r="P153" s="9"/>
      <c r="Q153" s="9"/>
      <c r="R153" s="9"/>
      <c r="S153" s="9"/>
      <c r="T153" s="9"/>
      <c r="U153" s="9"/>
      <c r="V153" s="9"/>
      <c r="W153" s="9"/>
      <c r="X153" s="9"/>
      <c r="Y153" s="9"/>
      <c r="Z153" s="9"/>
    </row>
    <row r="154" spans="1:26" ht="14.25" customHeight="1">
      <c r="A154" s="9"/>
      <c r="B154" s="9"/>
      <c r="C154" s="9"/>
      <c r="D154" s="406"/>
      <c r="E154" s="406"/>
      <c r="F154" s="406"/>
      <c r="G154" s="406"/>
      <c r="H154" s="406"/>
      <c r="I154" s="406"/>
      <c r="J154" s="406"/>
      <c r="K154" s="406"/>
      <c r="L154" s="9"/>
      <c r="M154" s="407"/>
      <c r="N154" s="9"/>
      <c r="O154" s="9"/>
      <c r="P154" s="9"/>
      <c r="Q154" s="9"/>
      <c r="R154" s="9"/>
      <c r="S154" s="9"/>
      <c r="T154" s="9"/>
      <c r="U154" s="9"/>
      <c r="V154" s="9"/>
      <c r="W154" s="9"/>
      <c r="X154" s="9"/>
      <c r="Y154" s="9"/>
      <c r="Z154" s="9"/>
    </row>
    <row r="155" spans="1:26" ht="14.25" customHeight="1">
      <c r="A155" s="9"/>
      <c r="B155" s="9"/>
      <c r="C155" s="9"/>
      <c r="D155" s="406"/>
      <c r="E155" s="406"/>
      <c r="F155" s="406"/>
      <c r="G155" s="406"/>
      <c r="H155" s="406"/>
      <c r="I155" s="406"/>
      <c r="J155" s="406"/>
      <c r="K155" s="406"/>
      <c r="L155" s="9"/>
      <c r="M155" s="407"/>
      <c r="N155" s="9"/>
      <c r="O155" s="9"/>
      <c r="P155" s="9"/>
      <c r="Q155" s="9"/>
      <c r="R155" s="9"/>
      <c r="S155" s="9"/>
      <c r="T155" s="9"/>
      <c r="U155" s="9"/>
      <c r="V155" s="9"/>
      <c r="W155" s="9"/>
      <c r="X155" s="9"/>
      <c r="Y155" s="9"/>
      <c r="Z155" s="9"/>
    </row>
    <row r="156" spans="1:26" ht="14.25" customHeight="1">
      <c r="A156" s="9"/>
      <c r="B156" s="9"/>
      <c r="C156" s="9"/>
      <c r="D156" s="406"/>
      <c r="E156" s="406"/>
      <c r="F156" s="406"/>
      <c r="G156" s="406"/>
      <c r="H156" s="406"/>
      <c r="I156" s="406"/>
      <c r="J156" s="406"/>
      <c r="K156" s="406"/>
      <c r="L156" s="9"/>
      <c r="M156" s="407"/>
      <c r="N156" s="9"/>
      <c r="O156" s="9"/>
      <c r="P156" s="9"/>
      <c r="Q156" s="9"/>
      <c r="R156" s="9"/>
      <c r="S156" s="9"/>
      <c r="T156" s="9"/>
      <c r="U156" s="9"/>
      <c r="V156" s="9"/>
      <c r="W156" s="9"/>
      <c r="X156" s="9"/>
      <c r="Y156" s="9"/>
      <c r="Z156" s="9"/>
    </row>
    <row r="157" spans="1:26" ht="14.25" customHeight="1">
      <c r="A157" s="9"/>
      <c r="B157" s="9"/>
      <c r="C157" s="9"/>
      <c r="D157" s="406"/>
      <c r="E157" s="406"/>
      <c r="F157" s="406"/>
      <c r="G157" s="406"/>
      <c r="H157" s="406"/>
      <c r="I157" s="406"/>
      <c r="J157" s="406"/>
      <c r="K157" s="406"/>
      <c r="L157" s="9"/>
      <c r="M157" s="407"/>
      <c r="N157" s="9"/>
      <c r="O157" s="9"/>
      <c r="P157" s="9"/>
      <c r="Q157" s="9"/>
      <c r="R157" s="9"/>
      <c r="S157" s="9"/>
      <c r="T157" s="9"/>
      <c r="U157" s="9"/>
      <c r="V157" s="9"/>
      <c r="W157" s="9"/>
      <c r="X157" s="9"/>
      <c r="Y157" s="9"/>
      <c r="Z157" s="9"/>
    </row>
    <row r="158" spans="1:26" ht="14.25" customHeight="1">
      <c r="A158" s="9"/>
      <c r="B158" s="9"/>
      <c r="C158" s="9"/>
      <c r="D158" s="406"/>
      <c r="E158" s="406"/>
      <c r="F158" s="406"/>
      <c r="G158" s="406"/>
      <c r="H158" s="406"/>
      <c r="I158" s="406"/>
      <c r="J158" s="406"/>
      <c r="K158" s="406"/>
      <c r="L158" s="9"/>
      <c r="M158" s="407"/>
      <c r="N158" s="9"/>
      <c r="O158" s="9"/>
      <c r="P158" s="9"/>
      <c r="Q158" s="9"/>
      <c r="R158" s="9"/>
      <c r="S158" s="9"/>
      <c r="T158" s="9"/>
      <c r="U158" s="9"/>
      <c r="V158" s="9"/>
      <c r="W158" s="9"/>
      <c r="X158" s="9"/>
      <c r="Y158" s="9"/>
      <c r="Z158" s="9"/>
    </row>
    <row r="159" spans="1:26" ht="14.25" customHeight="1">
      <c r="A159" s="9"/>
      <c r="B159" s="9"/>
      <c r="C159" s="9"/>
      <c r="D159" s="406"/>
      <c r="E159" s="406"/>
      <c r="F159" s="406"/>
      <c r="G159" s="406"/>
      <c r="H159" s="406"/>
      <c r="I159" s="406"/>
      <c r="J159" s="406"/>
      <c r="K159" s="406"/>
      <c r="L159" s="9"/>
      <c r="M159" s="407"/>
      <c r="N159" s="9"/>
      <c r="O159" s="9"/>
      <c r="P159" s="9"/>
      <c r="Q159" s="9"/>
      <c r="R159" s="9"/>
      <c r="S159" s="9"/>
      <c r="T159" s="9"/>
      <c r="U159" s="9"/>
      <c r="V159" s="9"/>
      <c r="W159" s="9"/>
      <c r="X159" s="9"/>
      <c r="Y159" s="9"/>
      <c r="Z159" s="9"/>
    </row>
    <row r="160" spans="1:26" ht="14.25" customHeight="1">
      <c r="A160" s="9"/>
      <c r="B160" s="9"/>
      <c r="C160" s="9"/>
      <c r="D160" s="406"/>
      <c r="E160" s="406"/>
      <c r="F160" s="406"/>
      <c r="G160" s="406"/>
      <c r="H160" s="406"/>
      <c r="I160" s="406"/>
      <c r="J160" s="406"/>
      <c r="K160" s="406"/>
      <c r="L160" s="9"/>
      <c r="M160" s="407"/>
      <c r="N160" s="9"/>
      <c r="O160" s="9"/>
      <c r="P160" s="9"/>
      <c r="Q160" s="9"/>
      <c r="R160" s="9"/>
      <c r="S160" s="9"/>
      <c r="T160" s="9"/>
      <c r="U160" s="9"/>
      <c r="V160" s="9"/>
      <c r="W160" s="9"/>
      <c r="X160" s="9"/>
      <c r="Y160" s="9"/>
      <c r="Z160" s="9"/>
    </row>
    <row r="161" spans="1:26" ht="14.25" customHeight="1">
      <c r="A161" s="9"/>
      <c r="B161" s="9"/>
      <c r="C161" s="9"/>
      <c r="D161" s="406"/>
      <c r="E161" s="406"/>
      <c r="F161" s="406"/>
      <c r="G161" s="406"/>
      <c r="H161" s="406"/>
      <c r="I161" s="406"/>
      <c r="J161" s="406"/>
      <c r="K161" s="406"/>
      <c r="L161" s="9"/>
      <c r="M161" s="407"/>
      <c r="N161" s="9"/>
      <c r="O161" s="9"/>
      <c r="P161" s="9"/>
      <c r="Q161" s="9"/>
      <c r="R161" s="9"/>
      <c r="S161" s="9"/>
      <c r="T161" s="9"/>
      <c r="U161" s="9"/>
      <c r="V161" s="9"/>
      <c r="W161" s="9"/>
      <c r="X161" s="9"/>
      <c r="Y161" s="9"/>
      <c r="Z161" s="9"/>
    </row>
    <row r="162" spans="1:26" ht="14.25" customHeight="1">
      <c r="A162" s="9"/>
      <c r="B162" s="9"/>
      <c r="C162" s="9"/>
      <c r="D162" s="406"/>
      <c r="E162" s="406"/>
      <c r="F162" s="406"/>
      <c r="G162" s="406"/>
      <c r="H162" s="406"/>
      <c r="I162" s="406"/>
      <c r="J162" s="406"/>
      <c r="K162" s="406"/>
      <c r="L162" s="9"/>
      <c r="M162" s="407"/>
      <c r="N162" s="9"/>
      <c r="O162" s="9"/>
      <c r="P162" s="9"/>
      <c r="Q162" s="9"/>
      <c r="R162" s="9"/>
      <c r="S162" s="9"/>
      <c r="T162" s="9"/>
      <c r="U162" s="9"/>
      <c r="V162" s="9"/>
      <c r="W162" s="9"/>
      <c r="X162" s="9"/>
      <c r="Y162" s="9"/>
      <c r="Z162" s="9"/>
    </row>
    <row r="163" spans="1:26" ht="14.25" customHeight="1">
      <c r="A163" s="9"/>
      <c r="B163" s="9"/>
      <c r="C163" s="9"/>
      <c r="D163" s="406"/>
      <c r="E163" s="406"/>
      <c r="F163" s="406"/>
      <c r="G163" s="406"/>
      <c r="H163" s="406"/>
      <c r="I163" s="406"/>
      <c r="J163" s="406"/>
      <c r="K163" s="406"/>
      <c r="L163" s="9"/>
      <c r="M163" s="407"/>
      <c r="N163" s="9"/>
      <c r="O163" s="9"/>
      <c r="P163" s="9"/>
      <c r="Q163" s="9"/>
      <c r="R163" s="9"/>
      <c r="S163" s="9"/>
      <c r="T163" s="9"/>
      <c r="U163" s="9"/>
      <c r="V163" s="9"/>
      <c r="W163" s="9"/>
      <c r="X163" s="9"/>
      <c r="Y163" s="9"/>
      <c r="Z163" s="9"/>
    </row>
    <row r="164" spans="1:26" ht="14.25" customHeight="1">
      <c r="A164" s="9"/>
      <c r="B164" s="9"/>
      <c r="C164" s="9"/>
      <c r="D164" s="406"/>
      <c r="E164" s="406"/>
      <c r="F164" s="406"/>
      <c r="G164" s="406"/>
      <c r="H164" s="406"/>
      <c r="I164" s="406"/>
      <c r="J164" s="406"/>
      <c r="K164" s="406"/>
      <c r="L164" s="9"/>
      <c r="M164" s="407"/>
      <c r="N164" s="9"/>
      <c r="O164" s="9"/>
      <c r="P164" s="9"/>
      <c r="Q164" s="9"/>
      <c r="R164" s="9"/>
      <c r="S164" s="9"/>
      <c r="T164" s="9"/>
      <c r="U164" s="9"/>
      <c r="V164" s="9"/>
      <c r="W164" s="9"/>
      <c r="X164" s="9"/>
      <c r="Y164" s="9"/>
      <c r="Z164" s="9"/>
    </row>
    <row r="165" spans="1:26" ht="14.25" customHeight="1">
      <c r="A165" s="9"/>
      <c r="B165" s="9"/>
      <c r="C165" s="9"/>
      <c r="D165" s="406"/>
      <c r="E165" s="406"/>
      <c r="F165" s="406"/>
      <c r="G165" s="406"/>
      <c r="H165" s="406"/>
      <c r="I165" s="406"/>
      <c r="J165" s="406"/>
      <c r="K165" s="406"/>
      <c r="L165" s="9"/>
      <c r="M165" s="407"/>
      <c r="N165" s="9"/>
      <c r="O165" s="9"/>
      <c r="P165" s="9"/>
      <c r="Q165" s="9"/>
      <c r="R165" s="9"/>
      <c r="S165" s="9"/>
      <c r="T165" s="9"/>
      <c r="U165" s="9"/>
      <c r="V165" s="9"/>
      <c r="W165" s="9"/>
      <c r="X165" s="9"/>
      <c r="Y165" s="9"/>
      <c r="Z165" s="9"/>
    </row>
    <row r="166" spans="1:26" ht="14.25" customHeight="1">
      <c r="A166" s="9"/>
      <c r="B166" s="9"/>
      <c r="C166" s="9"/>
      <c r="D166" s="406"/>
      <c r="E166" s="406"/>
      <c r="F166" s="406"/>
      <c r="G166" s="406"/>
      <c r="H166" s="406"/>
      <c r="I166" s="406"/>
      <c r="J166" s="406"/>
      <c r="K166" s="406"/>
      <c r="L166" s="9"/>
      <c r="M166" s="407"/>
      <c r="N166" s="9"/>
      <c r="O166" s="9"/>
      <c r="P166" s="9"/>
      <c r="Q166" s="9"/>
      <c r="R166" s="9"/>
      <c r="S166" s="9"/>
      <c r="T166" s="9"/>
      <c r="U166" s="9"/>
      <c r="V166" s="9"/>
      <c r="W166" s="9"/>
      <c r="X166" s="9"/>
      <c r="Y166" s="9"/>
      <c r="Z166" s="9"/>
    </row>
    <row r="167" spans="1:26" ht="14.25" customHeight="1">
      <c r="A167" s="9"/>
      <c r="B167" s="9"/>
      <c r="C167" s="9"/>
      <c r="D167" s="406"/>
      <c r="E167" s="406"/>
      <c r="F167" s="406"/>
      <c r="G167" s="406"/>
      <c r="H167" s="406"/>
      <c r="I167" s="406"/>
      <c r="J167" s="406"/>
      <c r="K167" s="406"/>
      <c r="L167" s="9"/>
      <c r="M167" s="407"/>
      <c r="N167" s="9"/>
      <c r="O167" s="9"/>
      <c r="P167" s="9"/>
      <c r="Q167" s="9"/>
      <c r="R167" s="9"/>
      <c r="S167" s="9"/>
      <c r="T167" s="9"/>
      <c r="U167" s="9"/>
      <c r="V167" s="9"/>
      <c r="W167" s="9"/>
      <c r="X167" s="9"/>
      <c r="Y167" s="9"/>
      <c r="Z167" s="9"/>
    </row>
    <row r="168" spans="1:26" ht="14.25" customHeight="1">
      <c r="A168" s="9"/>
      <c r="B168" s="9"/>
      <c r="C168" s="9"/>
      <c r="D168" s="406"/>
      <c r="E168" s="406"/>
      <c r="F168" s="406"/>
      <c r="G168" s="406"/>
      <c r="H168" s="406"/>
      <c r="I168" s="406"/>
      <c r="J168" s="406"/>
      <c r="K168" s="406"/>
      <c r="L168" s="9"/>
      <c r="M168" s="407"/>
      <c r="N168" s="9"/>
      <c r="O168" s="9"/>
      <c r="P168" s="9"/>
      <c r="Q168" s="9"/>
      <c r="R168" s="9"/>
      <c r="S168" s="9"/>
      <c r="T168" s="9"/>
      <c r="U168" s="9"/>
      <c r="V168" s="9"/>
      <c r="W168" s="9"/>
      <c r="X168" s="9"/>
      <c r="Y168" s="9"/>
      <c r="Z168" s="9"/>
    </row>
    <row r="169" spans="1:26" ht="14.25" customHeight="1">
      <c r="A169" s="9"/>
      <c r="B169" s="9"/>
      <c r="C169" s="9"/>
      <c r="D169" s="406"/>
      <c r="E169" s="406"/>
      <c r="F169" s="406"/>
      <c r="G169" s="406"/>
      <c r="H169" s="406"/>
      <c r="I169" s="406"/>
      <c r="J169" s="406"/>
      <c r="K169" s="406"/>
      <c r="L169" s="9"/>
      <c r="M169" s="407"/>
      <c r="N169" s="9"/>
      <c r="O169" s="9"/>
      <c r="P169" s="9"/>
      <c r="Q169" s="9"/>
      <c r="R169" s="9"/>
      <c r="S169" s="9"/>
      <c r="T169" s="9"/>
      <c r="U169" s="9"/>
      <c r="V169" s="9"/>
      <c r="W169" s="9"/>
      <c r="X169" s="9"/>
      <c r="Y169" s="9"/>
      <c r="Z169" s="9"/>
    </row>
    <row r="170" spans="1:26" ht="14.25" customHeight="1">
      <c r="A170" s="9"/>
      <c r="B170" s="9"/>
      <c r="C170" s="9"/>
      <c r="D170" s="406"/>
      <c r="E170" s="406"/>
      <c r="F170" s="406"/>
      <c r="G170" s="406"/>
      <c r="H170" s="406"/>
      <c r="I170" s="406"/>
      <c r="J170" s="406"/>
      <c r="K170" s="406"/>
      <c r="L170" s="9"/>
      <c r="M170" s="407"/>
      <c r="N170" s="9"/>
      <c r="O170" s="9"/>
      <c r="P170" s="9"/>
      <c r="Q170" s="9"/>
      <c r="R170" s="9"/>
      <c r="S170" s="9"/>
      <c r="T170" s="9"/>
      <c r="U170" s="9"/>
      <c r="V170" s="9"/>
      <c r="W170" s="9"/>
      <c r="X170" s="9"/>
      <c r="Y170" s="9"/>
      <c r="Z170" s="9"/>
    </row>
    <row r="171" spans="1:26" ht="14.25" customHeight="1">
      <c r="A171" s="9"/>
      <c r="B171" s="9"/>
      <c r="C171" s="9"/>
      <c r="D171" s="406"/>
      <c r="E171" s="406"/>
      <c r="F171" s="406"/>
      <c r="G171" s="406"/>
      <c r="H171" s="406"/>
      <c r="I171" s="406"/>
      <c r="J171" s="406"/>
      <c r="K171" s="406"/>
      <c r="L171" s="9"/>
      <c r="M171" s="407"/>
      <c r="N171" s="9"/>
      <c r="O171" s="9"/>
      <c r="P171" s="9"/>
      <c r="Q171" s="9"/>
      <c r="R171" s="9"/>
      <c r="S171" s="9"/>
      <c r="T171" s="9"/>
      <c r="U171" s="9"/>
      <c r="V171" s="9"/>
      <c r="W171" s="9"/>
      <c r="X171" s="9"/>
      <c r="Y171" s="9"/>
      <c r="Z171" s="9"/>
    </row>
    <row r="172" spans="1:26" ht="14.25" customHeight="1">
      <c r="A172" s="9"/>
      <c r="B172" s="9"/>
      <c r="C172" s="9"/>
      <c r="D172" s="406"/>
      <c r="E172" s="406"/>
      <c r="F172" s="406"/>
      <c r="G172" s="406"/>
      <c r="H172" s="406"/>
      <c r="I172" s="406"/>
      <c r="J172" s="406"/>
      <c r="K172" s="406"/>
      <c r="L172" s="9"/>
      <c r="M172" s="407"/>
      <c r="N172" s="9"/>
      <c r="O172" s="9"/>
      <c r="P172" s="9"/>
      <c r="Q172" s="9"/>
      <c r="R172" s="9"/>
      <c r="S172" s="9"/>
      <c r="T172" s="9"/>
      <c r="U172" s="9"/>
      <c r="V172" s="9"/>
      <c r="W172" s="9"/>
      <c r="X172" s="9"/>
      <c r="Y172" s="9"/>
      <c r="Z172" s="9"/>
    </row>
    <row r="173" spans="1:26" ht="14.25" customHeight="1">
      <c r="A173" s="9"/>
      <c r="B173" s="9"/>
      <c r="C173" s="9"/>
      <c r="D173" s="406"/>
      <c r="E173" s="406"/>
      <c r="F173" s="406"/>
      <c r="G173" s="406"/>
      <c r="H173" s="406"/>
      <c r="I173" s="406"/>
      <c r="J173" s="406"/>
      <c r="K173" s="406"/>
      <c r="L173" s="9"/>
      <c r="M173" s="407"/>
      <c r="N173" s="9"/>
      <c r="O173" s="9"/>
      <c r="P173" s="9"/>
      <c r="Q173" s="9"/>
      <c r="R173" s="9"/>
      <c r="S173" s="9"/>
      <c r="T173" s="9"/>
      <c r="U173" s="9"/>
      <c r="V173" s="9"/>
      <c r="W173" s="9"/>
      <c r="X173" s="9"/>
      <c r="Y173" s="9"/>
      <c r="Z173" s="9"/>
    </row>
    <row r="174" spans="1:26" ht="14.25" customHeight="1">
      <c r="A174" s="9"/>
      <c r="B174" s="9"/>
      <c r="C174" s="9"/>
      <c r="D174" s="406"/>
      <c r="E174" s="406"/>
      <c r="F174" s="406"/>
      <c r="G174" s="406"/>
      <c r="H174" s="406"/>
      <c r="I174" s="406"/>
      <c r="J174" s="406"/>
      <c r="K174" s="406"/>
      <c r="L174" s="9"/>
      <c r="M174" s="407"/>
      <c r="N174" s="9"/>
      <c r="O174" s="9"/>
      <c r="P174" s="9"/>
      <c r="Q174" s="9"/>
      <c r="R174" s="9"/>
      <c r="S174" s="9"/>
      <c r="T174" s="9"/>
      <c r="U174" s="9"/>
      <c r="V174" s="9"/>
      <c r="W174" s="9"/>
      <c r="X174" s="9"/>
      <c r="Y174" s="9"/>
      <c r="Z174" s="9"/>
    </row>
    <row r="175" spans="1:26" ht="14.25" customHeight="1">
      <c r="A175" s="9"/>
      <c r="B175" s="9"/>
      <c r="C175" s="9"/>
      <c r="D175" s="406"/>
      <c r="E175" s="406"/>
      <c r="F175" s="406"/>
      <c r="G175" s="406"/>
      <c r="H175" s="406"/>
      <c r="I175" s="406"/>
      <c r="J175" s="406"/>
      <c r="K175" s="406"/>
      <c r="L175" s="9"/>
      <c r="M175" s="407"/>
      <c r="N175" s="9"/>
      <c r="O175" s="9"/>
      <c r="P175" s="9"/>
      <c r="Q175" s="9"/>
      <c r="R175" s="9"/>
      <c r="S175" s="9"/>
      <c r="T175" s="9"/>
      <c r="U175" s="9"/>
      <c r="V175" s="9"/>
      <c r="W175" s="9"/>
      <c r="X175" s="9"/>
      <c r="Y175" s="9"/>
      <c r="Z175" s="9"/>
    </row>
    <row r="176" spans="1:26" ht="14.25" customHeight="1">
      <c r="A176" s="9"/>
      <c r="B176" s="9"/>
      <c r="C176" s="9"/>
      <c r="D176" s="406"/>
      <c r="E176" s="406"/>
      <c r="F176" s="406"/>
      <c r="G176" s="406"/>
      <c r="H176" s="406"/>
      <c r="I176" s="406"/>
      <c r="J176" s="406"/>
      <c r="K176" s="406"/>
      <c r="L176" s="9"/>
      <c r="M176" s="407"/>
      <c r="N176" s="9"/>
      <c r="O176" s="9"/>
      <c r="P176" s="9"/>
      <c r="Q176" s="9"/>
      <c r="R176" s="9"/>
      <c r="S176" s="9"/>
      <c r="T176" s="9"/>
      <c r="U176" s="9"/>
      <c r="V176" s="9"/>
      <c r="W176" s="9"/>
      <c r="X176" s="9"/>
      <c r="Y176" s="9"/>
      <c r="Z176" s="9"/>
    </row>
    <row r="177" spans="1:26" ht="14.25" customHeight="1">
      <c r="A177" s="9"/>
      <c r="B177" s="9"/>
      <c r="C177" s="9"/>
      <c r="D177" s="406"/>
      <c r="E177" s="406"/>
      <c r="F177" s="406"/>
      <c r="G177" s="406"/>
      <c r="H177" s="406"/>
      <c r="I177" s="406"/>
      <c r="J177" s="406"/>
      <c r="K177" s="406"/>
      <c r="L177" s="9"/>
      <c r="M177" s="407"/>
      <c r="N177" s="9"/>
      <c r="O177" s="9"/>
      <c r="P177" s="9"/>
      <c r="Q177" s="9"/>
      <c r="R177" s="9"/>
      <c r="S177" s="9"/>
      <c r="T177" s="9"/>
      <c r="U177" s="9"/>
      <c r="V177" s="9"/>
      <c r="W177" s="9"/>
      <c r="X177" s="9"/>
      <c r="Y177" s="9"/>
      <c r="Z177" s="9"/>
    </row>
    <row r="178" spans="1:26" ht="14.25" customHeight="1">
      <c r="A178" s="9"/>
      <c r="B178" s="9"/>
      <c r="C178" s="9"/>
      <c r="D178" s="406"/>
      <c r="E178" s="406"/>
      <c r="F178" s="406"/>
      <c r="G178" s="406"/>
      <c r="H178" s="406"/>
      <c r="I178" s="406"/>
      <c r="J178" s="406"/>
      <c r="K178" s="406"/>
      <c r="L178" s="9"/>
      <c r="M178" s="407"/>
      <c r="N178" s="9"/>
      <c r="O178" s="9"/>
      <c r="P178" s="9"/>
      <c r="Q178" s="9"/>
      <c r="R178" s="9"/>
      <c r="S178" s="9"/>
      <c r="T178" s="9"/>
      <c r="U178" s="9"/>
      <c r="V178" s="9"/>
      <c r="W178" s="9"/>
      <c r="X178" s="9"/>
      <c r="Y178" s="9"/>
      <c r="Z178" s="9"/>
    </row>
    <row r="179" spans="1:26" ht="14.25" customHeight="1">
      <c r="A179" s="9"/>
      <c r="B179" s="9"/>
      <c r="C179" s="9"/>
      <c r="D179" s="406"/>
      <c r="E179" s="406"/>
      <c r="F179" s="406"/>
      <c r="G179" s="406"/>
      <c r="H179" s="406"/>
      <c r="I179" s="406"/>
      <c r="J179" s="406"/>
      <c r="K179" s="406"/>
      <c r="L179" s="9"/>
      <c r="M179" s="407"/>
      <c r="N179" s="9"/>
      <c r="O179" s="9"/>
      <c r="P179" s="9"/>
      <c r="Q179" s="9"/>
      <c r="R179" s="9"/>
      <c r="S179" s="9"/>
      <c r="T179" s="9"/>
      <c r="U179" s="9"/>
      <c r="V179" s="9"/>
      <c r="W179" s="9"/>
      <c r="X179" s="9"/>
      <c r="Y179" s="9"/>
      <c r="Z179" s="9"/>
    </row>
    <row r="180" spans="1:26" ht="14.25" customHeight="1">
      <c r="A180" s="9"/>
      <c r="B180" s="9"/>
      <c r="C180" s="9"/>
      <c r="D180" s="406"/>
      <c r="E180" s="406"/>
      <c r="F180" s="406"/>
      <c r="G180" s="406"/>
      <c r="H180" s="406"/>
      <c r="I180" s="406"/>
      <c r="J180" s="406"/>
      <c r="K180" s="406"/>
      <c r="L180" s="9"/>
      <c r="M180" s="407"/>
      <c r="N180" s="9"/>
      <c r="O180" s="9"/>
      <c r="P180" s="9"/>
      <c r="Q180" s="9"/>
      <c r="R180" s="9"/>
      <c r="S180" s="9"/>
      <c r="T180" s="9"/>
      <c r="U180" s="9"/>
      <c r="V180" s="9"/>
      <c r="W180" s="9"/>
      <c r="X180" s="9"/>
      <c r="Y180" s="9"/>
      <c r="Z180" s="9"/>
    </row>
    <row r="181" spans="1:26" ht="14.25" customHeight="1">
      <c r="A181" s="9"/>
      <c r="B181" s="9"/>
      <c r="C181" s="9"/>
      <c r="D181" s="406"/>
      <c r="E181" s="406"/>
      <c r="F181" s="406"/>
      <c r="G181" s="406"/>
      <c r="H181" s="406"/>
      <c r="I181" s="406"/>
      <c r="J181" s="406"/>
      <c r="K181" s="406"/>
      <c r="L181" s="9"/>
      <c r="M181" s="407"/>
      <c r="N181" s="9"/>
      <c r="O181" s="9"/>
      <c r="P181" s="9"/>
      <c r="Q181" s="9"/>
      <c r="R181" s="9"/>
      <c r="S181" s="9"/>
      <c r="T181" s="9"/>
      <c r="U181" s="9"/>
      <c r="V181" s="9"/>
      <c r="W181" s="9"/>
      <c r="X181" s="9"/>
      <c r="Y181" s="9"/>
      <c r="Z181" s="9"/>
    </row>
    <row r="182" spans="1:26" ht="14.25" customHeight="1">
      <c r="A182" s="9"/>
      <c r="B182" s="9"/>
      <c r="C182" s="9"/>
      <c r="D182" s="406"/>
      <c r="E182" s="406"/>
      <c r="F182" s="406"/>
      <c r="G182" s="406"/>
      <c r="H182" s="406"/>
      <c r="I182" s="406"/>
      <c r="J182" s="406"/>
      <c r="K182" s="406"/>
      <c r="L182" s="9"/>
      <c r="M182" s="407"/>
      <c r="N182" s="9"/>
      <c r="O182" s="9"/>
      <c r="P182" s="9"/>
      <c r="Q182" s="9"/>
      <c r="R182" s="9"/>
      <c r="S182" s="9"/>
      <c r="T182" s="9"/>
      <c r="U182" s="9"/>
      <c r="V182" s="9"/>
      <c r="W182" s="9"/>
      <c r="X182" s="9"/>
      <c r="Y182" s="9"/>
      <c r="Z182" s="9"/>
    </row>
    <row r="183" spans="1:26" ht="14.25" customHeight="1">
      <c r="A183" s="9"/>
      <c r="B183" s="9"/>
      <c r="C183" s="9"/>
      <c r="D183" s="406"/>
      <c r="E183" s="406"/>
      <c r="F183" s="406"/>
      <c r="G183" s="406"/>
      <c r="H183" s="406"/>
      <c r="I183" s="406"/>
      <c r="J183" s="406"/>
      <c r="K183" s="406"/>
      <c r="L183" s="9"/>
      <c r="M183" s="407"/>
      <c r="N183" s="9"/>
      <c r="O183" s="9"/>
      <c r="P183" s="9"/>
      <c r="Q183" s="9"/>
      <c r="R183" s="9"/>
      <c r="S183" s="9"/>
      <c r="T183" s="9"/>
      <c r="U183" s="9"/>
      <c r="V183" s="9"/>
      <c r="W183" s="9"/>
      <c r="X183" s="9"/>
      <c r="Y183" s="9"/>
      <c r="Z183" s="9"/>
    </row>
    <row r="184" spans="1:26" ht="14.25" customHeight="1">
      <c r="A184" s="9"/>
      <c r="B184" s="9"/>
      <c r="C184" s="9"/>
      <c r="D184" s="406"/>
      <c r="E184" s="406"/>
      <c r="F184" s="406"/>
      <c r="G184" s="406"/>
      <c r="H184" s="406"/>
      <c r="I184" s="406"/>
      <c r="J184" s="406"/>
      <c r="K184" s="406"/>
      <c r="L184" s="9"/>
      <c r="M184" s="407"/>
      <c r="N184" s="9"/>
      <c r="O184" s="9"/>
      <c r="P184" s="9"/>
      <c r="Q184" s="9"/>
      <c r="R184" s="9"/>
      <c r="S184" s="9"/>
      <c r="T184" s="9"/>
      <c r="U184" s="9"/>
      <c r="V184" s="9"/>
      <c r="W184" s="9"/>
      <c r="X184" s="9"/>
      <c r="Y184" s="9"/>
      <c r="Z184" s="9"/>
    </row>
    <row r="185" spans="1:26" ht="14.25" customHeight="1">
      <c r="A185" s="9"/>
      <c r="B185" s="9"/>
      <c r="C185" s="9"/>
      <c r="D185" s="406"/>
      <c r="E185" s="406"/>
      <c r="F185" s="406"/>
      <c r="G185" s="406"/>
      <c r="H185" s="406"/>
      <c r="I185" s="406"/>
      <c r="J185" s="406"/>
      <c r="K185" s="406"/>
      <c r="L185" s="9"/>
      <c r="M185" s="407"/>
      <c r="N185" s="9"/>
      <c r="O185" s="9"/>
      <c r="P185" s="9"/>
      <c r="Q185" s="9"/>
      <c r="R185" s="9"/>
      <c r="S185" s="9"/>
      <c r="T185" s="9"/>
      <c r="U185" s="9"/>
      <c r="V185" s="9"/>
      <c r="W185" s="9"/>
      <c r="X185" s="9"/>
      <c r="Y185" s="9"/>
      <c r="Z185" s="9"/>
    </row>
    <row r="186" spans="1:26" ht="14.25" customHeight="1">
      <c r="A186" s="9"/>
      <c r="B186" s="9"/>
      <c r="C186" s="9"/>
      <c r="D186" s="406"/>
      <c r="E186" s="406"/>
      <c r="F186" s="406"/>
      <c r="G186" s="406"/>
      <c r="H186" s="406"/>
      <c r="I186" s="406"/>
      <c r="J186" s="406"/>
      <c r="K186" s="406"/>
      <c r="L186" s="9"/>
      <c r="M186" s="407"/>
      <c r="N186" s="9"/>
      <c r="O186" s="9"/>
      <c r="P186" s="9"/>
      <c r="Q186" s="9"/>
      <c r="R186" s="9"/>
      <c r="S186" s="9"/>
      <c r="T186" s="9"/>
      <c r="U186" s="9"/>
      <c r="V186" s="9"/>
      <c r="W186" s="9"/>
      <c r="X186" s="9"/>
      <c r="Y186" s="9"/>
      <c r="Z186" s="9"/>
    </row>
    <row r="187" spans="1:26" ht="14.25" customHeight="1">
      <c r="A187" s="9"/>
      <c r="B187" s="9"/>
      <c r="C187" s="9"/>
      <c r="D187" s="406"/>
      <c r="E187" s="406"/>
      <c r="F187" s="406"/>
      <c r="G187" s="406"/>
      <c r="H187" s="406"/>
      <c r="I187" s="406"/>
      <c r="J187" s="406"/>
      <c r="K187" s="406"/>
      <c r="L187" s="9"/>
      <c r="M187" s="407"/>
      <c r="N187" s="9"/>
      <c r="O187" s="9"/>
      <c r="P187" s="9"/>
      <c r="Q187" s="9"/>
      <c r="R187" s="9"/>
      <c r="S187" s="9"/>
      <c r="T187" s="9"/>
      <c r="U187" s="9"/>
      <c r="V187" s="9"/>
      <c r="W187" s="9"/>
      <c r="X187" s="9"/>
      <c r="Y187" s="9"/>
      <c r="Z187" s="9"/>
    </row>
    <row r="188" spans="1:26" ht="14.25" customHeight="1">
      <c r="A188" s="9"/>
      <c r="B188" s="9"/>
      <c r="C188" s="9"/>
      <c r="D188" s="406"/>
      <c r="E188" s="406"/>
      <c r="F188" s="406"/>
      <c r="G188" s="406"/>
      <c r="H188" s="406"/>
      <c r="I188" s="406"/>
      <c r="J188" s="406"/>
      <c r="K188" s="406"/>
      <c r="L188" s="9"/>
      <c r="M188" s="407"/>
      <c r="N188" s="9"/>
      <c r="O188" s="9"/>
      <c r="P188" s="9"/>
      <c r="Q188" s="9"/>
      <c r="R188" s="9"/>
      <c r="S188" s="9"/>
      <c r="T188" s="9"/>
      <c r="U188" s="9"/>
      <c r="V188" s="9"/>
      <c r="W188" s="9"/>
      <c r="X188" s="9"/>
      <c r="Y188" s="9"/>
      <c r="Z188" s="9"/>
    </row>
    <row r="189" spans="1:26" ht="14.25" customHeight="1">
      <c r="A189" s="9"/>
      <c r="B189" s="9"/>
      <c r="C189" s="9"/>
      <c r="D189" s="406"/>
      <c r="E189" s="406"/>
      <c r="F189" s="406"/>
      <c r="G189" s="406"/>
      <c r="H189" s="406"/>
      <c r="I189" s="406"/>
      <c r="J189" s="406"/>
      <c r="K189" s="406"/>
      <c r="L189" s="9"/>
      <c r="M189" s="407"/>
      <c r="N189" s="9"/>
      <c r="O189" s="9"/>
      <c r="P189" s="9"/>
      <c r="Q189" s="9"/>
      <c r="R189" s="9"/>
      <c r="S189" s="9"/>
      <c r="T189" s="9"/>
      <c r="U189" s="9"/>
      <c r="V189" s="9"/>
      <c r="W189" s="9"/>
      <c r="X189" s="9"/>
      <c r="Y189" s="9"/>
      <c r="Z189" s="9"/>
    </row>
    <row r="190" spans="1:26" ht="14.25" customHeight="1">
      <c r="A190" s="9"/>
      <c r="B190" s="9"/>
      <c r="C190" s="9"/>
      <c r="D190" s="406"/>
      <c r="E190" s="406"/>
      <c r="F190" s="406"/>
      <c r="G190" s="406"/>
      <c r="H190" s="406"/>
      <c r="I190" s="406"/>
      <c r="J190" s="406"/>
      <c r="K190" s="406"/>
      <c r="L190" s="9"/>
      <c r="M190" s="407"/>
      <c r="N190" s="9"/>
      <c r="O190" s="9"/>
      <c r="P190" s="9"/>
      <c r="Q190" s="9"/>
      <c r="R190" s="9"/>
      <c r="S190" s="9"/>
      <c r="T190" s="9"/>
      <c r="U190" s="9"/>
      <c r="V190" s="9"/>
      <c r="W190" s="9"/>
      <c r="X190" s="9"/>
      <c r="Y190" s="9"/>
      <c r="Z190" s="9"/>
    </row>
    <row r="191" spans="1:26" ht="14.25" customHeight="1">
      <c r="A191" s="9"/>
      <c r="B191" s="9"/>
      <c r="C191" s="9"/>
      <c r="D191" s="406"/>
      <c r="E191" s="406"/>
      <c r="F191" s="406"/>
      <c r="G191" s="406"/>
      <c r="H191" s="406"/>
      <c r="I191" s="406"/>
      <c r="J191" s="406"/>
      <c r="K191" s="406"/>
      <c r="L191" s="9"/>
      <c r="M191" s="407"/>
      <c r="N191" s="9"/>
      <c r="O191" s="9"/>
      <c r="P191" s="9"/>
      <c r="Q191" s="9"/>
      <c r="R191" s="9"/>
      <c r="S191" s="9"/>
      <c r="T191" s="9"/>
      <c r="U191" s="9"/>
      <c r="V191" s="9"/>
      <c r="W191" s="9"/>
      <c r="X191" s="9"/>
      <c r="Y191" s="9"/>
      <c r="Z191" s="9"/>
    </row>
    <row r="192" spans="1:26" ht="14.25" customHeight="1">
      <c r="A192" s="9"/>
      <c r="B192" s="9"/>
      <c r="C192" s="9"/>
      <c r="D192" s="406"/>
      <c r="E192" s="406"/>
      <c r="F192" s="406"/>
      <c r="G192" s="406"/>
      <c r="H192" s="406"/>
      <c r="I192" s="406"/>
      <c r="J192" s="406"/>
      <c r="K192" s="406"/>
      <c r="L192" s="9"/>
      <c r="M192" s="407"/>
      <c r="N192" s="9"/>
      <c r="O192" s="9"/>
      <c r="P192" s="9"/>
      <c r="Q192" s="9"/>
      <c r="R192" s="9"/>
      <c r="S192" s="9"/>
      <c r="T192" s="9"/>
      <c r="U192" s="9"/>
      <c r="V192" s="9"/>
      <c r="W192" s="9"/>
      <c r="X192" s="9"/>
      <c r="Y192" s="9"/>
      <c r="Z192" s="9"/>
    </row>
    <row r="193" spans="1:26" ht="14.25" customHeight="1">
      <c r="A193" s="9"/>
      <c r="B193" s="9"/>
      <c r="C193" s="9"/>
      <c r="D193" s="406"/>
      <c r="E193" s="406"/>
      <c r="F193" s="406"/>
      <c r="G193" s="406"/>
      <c r="H193" s="406"/>
      <c r="I193" s="406"/>
      <c r="J193" s="406"/>
      <c r="K193" s="406"/>
      <c r="L193" s="9"/>
      <c r="M193" s="407"/>
      <c r="N193" s="9"/>
      <c r="O193" s="9"/>
      <c r="P193" s="9"/>
      <c r="Q193" s="9"/>
      <c r="R193" s="9"/>
      <c r="S193" s="9"/>
      <c r="T193" s="9"/>
      <c r="U193" s="9"/>
      <c r="V193" s="9"/>
      <c r="W193" s="9"/>
      <c r="X193" s="9"/>
      <c r="Y193" s="9"/>
      <c r="Z193" s="9"/>
    </row>
    <row r="194" spans="1:26" ht="14.25" customHeight="1">
      <c r="A194" s="9"/>
      <c r="B194" s="9"/>
      <c r="C194" s="9"/>
      <c r="D194" s="406"/>
      <c r="E194" s="406"/>
      <c r="F194" s="406"/>
      <c r="G194" s="406"/>
      <c r="H194" s="406"/>
      <c r="I194" s="406"/>
      <c r="J194" s="406"/>
      <c r="K194" s="406"/>
      <c r="L194" s="9"/>
      <c r="M194" s="407"/>
      <c r="N194" s="9"/>
      <c r="O194" s="9"/>
      <c r="P194" s="9"/>
      <c r="Q194" s="9"/>
      <c r="R194" s="9"/>
      <c r="S194" s="9"/>
      <c r="T194" s="9"/>
      <c r="U194" s="9"/>
      <c r="V194" s="9"/>
      <c r="W194" s="9"/>
      <c r="X194" s="9"/>
      <c r="Y194" s="9"/>
      <c r="Z194" s="9"/>
    </row>
    <row r="195" spans="1:26" ht="14.25" customHeight="1">
      <c r="A195" s="9"/>
      <c r="B195" s="9"/>
      <c r="C195" s="9"/>
      <c r="D195" s="406"/>
      <c r="E195" s="406"/>
      <c r="F195" s="406"/>
      <c r="G195" s="406"/>
      <c r="H195" s="406"/>
      <c r="I195" s="406"/>
      <c r="J195" s="406"/>
      <c r="K195" s="406"/>
      <c r="L195" s="9"/>
      <c r="M195" s="407"/>
      <c r="N195" s="9"/>
      <c r="O195" s="9"/>
      <c r="P195" s="9"/>
      <c r="Q195" s="9"/>
      <c r="R195" s="9"/>
      <c r="S195" s="9"/>
      <c r="T195" s="9"/>
      <c r="U195" s="9"/>
      <c r="V195" s="9"/>
      <c r="W195" s="9"/>
      <c r="X195" s="9"/>
      <c r="Y195" s="9"/>
      <c r="Z195" s="9"/>
    </row>
    <row r="196" spans="1:26" ht="14.25" customHeight="1">
      <c r="A196" s="9"/>
      <c r="B196" s="9"/>
      <c r="C196" s="9"/>
      <c r="D196" s="406"/>
      <c r="E196" s="406"/>
      <c r="F196" s="406"/>
      <c r="G196" s="406"/>
      <c r="H196" s="406"/>
      <c r="I196" s="406"/>
      <c r="J196" s="406"/>
      <c r="K196" s="406"/>
      <c r="L196" s="9"/>
      <c r="M196" s="407"/>
      <c r="N196" s="9"/>
      <c r="O196" s="9"/>
      <c r="P196" s="9"/>
      <c r="Q196" s="9"/>
      <c r="R196" s="9"/>
      <c r="S196" s="9"/>
      <c r="T196" s="9"/>
      <c r="U196" s="9"/>
      <c r="V196" s="9"/>
      <c r="W196" s="9"/>
      <c r="X196" s="9"/>
      <c r="Y196" s="9"/>
      <c r="Z196" s="9"/>
    </row>
    <row r="197" spans="1:26" ht="14.25" customHeight="1">
      <c r="A197" s="9"/>
      <c r="B197" s="9"/>
      <c r="C197" s="9"/>
      <c r="D197" s="406"/>
      <c r="E197" s="406"/>
      <c r="F197" s="406"/>
      <c r="G197" s="406"/>
      <c r="H197" s="406"/>
      <c r="I197" s="406"/>
      <c r="J197" s="406"/>
      <c r="K197" s="406"/>
      <c r="L197" s="9"/>
      <c r="M197" s="407"/>
      <c r="N197" s="9"/>
      <c r="O197" s="9"/>
      <c r="P197" s="9"/>
      <c r="Q197" s="9"/>
      <c r="R197" s="9"/>
      <c r="S197" s="9"/>
      <c r="T197" s="9"/>
      <c r="U197" s="9"/>
      <c r="V197" s="9"/>
      <c r="W197" s="9"/>
      <c r="X197" s="9"/>
      <c r="Y197" s="9"/>
      <c r="Z197" s="9"/>
    </row>
    <row r="198" spans="1:26" ht="14.25" customHeight="1">
      <c r="A198" s="9"/>
      <c r="B198" s="9"/>
      <c r="C198" s="9"/>
      <c r="D198" s="406"/>
      <c r="E198" s="406"/>
      <c r="F198" s="406"/>
      <c r="G198" s="406"/>
      <c r="H198" s="406"/>
      <c r="I198" s="406"/>
      <c r="J198" s="406"/>
      <c r="K198" s="406"/>
      <c r="L198" s="9"/>
      <c r="M198" s="407"/>
      <c r="N198" s="9"/>
      <c r="O198" s="9"/>
      <c r="P198" s="9"/>
      <c r="Q198" s="9"/>
      <c r="R198" s="9"/>
      <c r="S198" s="9"/>
      <c r="T198" s="9"/>
      <c r="U198" s="9"/>
      <c r="V198" s="9"/>
      <c r="W198" s="9"/>
      <c r="X198" s="9"/>
      <c r="Y198" s="9"/>
      <c r="Z198" s="9"/>
    </row>
    <row r="199" spans="1:26" ht="14.25" customHeight="1">
      <c r="A199" s="9"/>
      <c r="B199" s="9"/>
      <c r="C199" s="9"/>
      <c r="D199" s="406"/>
      <c r="E199" s="406"/>
      <c r="F199" s="406"/>
      <c r="G199" s="406"/>
      <c r="H199" s="406"/>
      <c r="I199" s="406"/>
      <c r="J199" s="406"/>
      <c r="K199" s="406"/>
      <c r="L199" s="9"/>
      <c r="M199" s="407"/>
      <c r="N199" s="9"/>
      <c r="O199" s="9"/>
      <c r="P199" s="9"/>
      <c r="Q199" s="9"/>
      <c r="R199" s="9"/>
      <c r="S199" s="9"/>
      <c r="T199" s="9"/>
      <c r="U199" s="9"/>
      <c r="V199" s="9"/>
      <c r="W199" s="9"/>
      <c r="X199" s="9"/>
      <c r="Y199" s="9"/>
      <c r="Z199" s="9"/>
    </row>
    <row r="200" spans="1:26" ht="14.25" customHeight="1">
      <c r="A200" s="9"/>
      <c r="B200" s="9"/>
      <c r="C200" s="9"/>
      <c r="D200" s="406"/>
      <c r="E200" s="406"/>
      <c r="F200" s="406"/>
      <c r="G200" s="406"/>
      <c r="H200" s="406"/>
      <c r="I200" s="406"/>
      <c r="J200" s="406"/>
      <c r="K200" s="406"/>
      <c r="L200" s="9"/>
      <c r="M200" s="407"/>
      <c r="N200" s="9"/>
      <c r="O200" s="9"/>
      <c r="P200" s="9"/>
      <c r="Q200" s="9"/>
      <c r="R200" s="9"/>
      <c r="S200" s="9"/>
      <c r="T200" s="9"/>
      <c r="U200" s="9"/>
      <c r="V200" s="9"/>
      <c r="W200" s="9"/>
      <c r="X200" s="9"/>
      <c r="Y200" s="9"/>
      <c r="Z200" s="9"/>
    </row>
    <row r="201" spans="1:26" ht="14.25" customHeight="1">
      <c r="A201" s="9"/>
      <c r="B201" s="9"/>
      <c r="C201" s="9"/>
      <c r="D201" s="406"/>
      <c r="E201" s="406"/>
      <c r="F201" s="406"/>
      <c r="G201" s="406"/>
      <c r="H201" s="406"/>
      <c r="I201" s="406"/>
      <c r="J201" s="406"/>
      <c r="K201" s="406"/>
      <c r="L201" s="9"/>
      <c r="M201" s="407"/>
      <c r="N201" s="9"/>
      <c r="O201" s="9"/>
      <c r="P201" s="9"/>
      <c r="Q201" s="9"/>
      <c r="R201" s="9"/>
      <c r="S201" s="9"/>
      <c r="T201" s="9"/>
      <c r="U201" s="9"/>
      <c r="V201" s="9"/>
      <c r="W201" s="9"/>
      <c r="X201" s="9"/>
      <c r="Y201" s="9"/>
      <c r="Z201" s="9"/>
    </row>
    <row r="202" spans="1:26" ht="14.25" customHeight="1">
      <c r="A202" s="9"/>
      <c r="B202" s="9"/>
      <c r="C202" s="9"/>
      <c r="D202" s="406"/>
      <c r="E202" s="406"/>
      <c r="F202" s="406"/>
      <c r="G202" s="406"/>
      <c r="H202" s="406"/>
      <c r="I202" s="406"/>
      <c r="J202" s="406"/>
      <c r="K202" s="406"/>
      <c r="L202" s="9"/>
      <c r="M202" s="407"/>
      <c r="N202" s="9"/>
      <c r="O202" s="9"/>
      <c r="P202" s="9"/>
      <c r="Q202" s="9"/>
      <c r="R202" s="9"/>
      <c r="S202" s="9"/>
      <c r="T202" s="9"/>
      <c r="U202" s="9"/>
      <c r="V202" s="9"/>
      <c r="W202" s="9"/>
      <c r="X202" s="9"/>
      <c r="Y202" s="9"/>
      <c r="Z202" s="9"/>
    </row>
    <row r="203" spans="1:26" ht="14.25" customHeight="1">
      <c r="A203" s="9"/>
      <c r="B203" s="9"/>
      <c r="C203" s="9"/>
      <c r="D203" s="406"/>
      <c r="E203" s="406"/>
      <c r="F203" s="406"/>
      <c r="G203" s="406"/>
      <c r="H203" s="406"/>
      <c r="I203" s="406"/>
      <c r="J203" s="406"/>
      <c r="K203" s="406"/>
      <c r="L203" s="9"/>
      <c r="M203" s="407"/>
      <c r="N203" s="9"/>
      <c r="O203" s="9"/>
      <c r="P203" s="9"/>
      <c r="Q203" s="9"/>
      <c r="R203" s="9"/>
      <c r="S203" s="9"/>
      <c r="T203" s="9"/>
      <c r="U203" s="9"/>
      <c r="V203" s="9"/>
      <c r="W203" s="9"/>
      <c r="X203" s="9"/>
      <c r="Y203" s="9"/>
      <c r="Z203" s="9"/>
    </row>
    <row r="204" spans="1:26" ht="14.25" customHeight="1">
      <c r="A204" s="9"/>
      <c r="B204" s="9"/>
      <c r="C204" s="9"/>
      <c r="D204" s="406"/>
      <c r="E204" s="406"/>
      <c r="F204" s="406"/>
      <c r="G204" s="406"/>
      <c r="H204" s="406"/>
      <c r="I204" s="406"/>
      <c r="J204" s="406"/>
      <c r="K204" s="406"/>
      <c r="L204" s="9"/>
      <c r="M204" s="407"/>
      <c r="N204" s="9"/>
      <c r="O204" s="9"/>
      <c r="P204" s="9"/>
      <c r="Q204" s="9"/>
      <c r="R204" s="9"/>
      <c r="S204" s="9"/>
      <c r="T204" s="9"/>
      <c r="U204" s="9"/>
      <c r="V204" s="9"/>
      <c r="W204" s="9"/>
      <c r="X204" s="9"/>
      <c r="Y204" s="9"/>
      <c r="Z204" s="9"/>
    </row>
    <row r="205" spans="1:26" ht="14.25" customHeight="1">
      <c r="A205" s="9"/>
      <c r="B205" s="9"/>
      <c r="C205" s="9"/>
      <c r="D205" s="406"/>
      <c r="E205" s="406"/>
      <c r="F205" s="406"/>
      <c r="G205" s="406"/>
      <c r="H205" s="406"/>
      <c r="I205" s="406"/>
      <c r="J205" s="406"/>
      <c r="K205" s="406"/>
      <c r="L205" s="9"/>
      <c r="M205" s="407"/>
      <c r="N205" s="9"/>
      <c r="O205" s="9"/>
      <c r="P205" s="9"/>
      <c r="Q205" s="9"/>
      <c r="R205" s="9"/>
      <c r="S205" s="9"/>
      <c r="T205" s="9"/>
      <c r="U205" s="9"/>
      <c r="V205" s="9"/>
      <c r="W205" s="9"/>
      <c r="X205" s="9"/>
      <c r="Y205" s="9"/>
      <c r="Z205" s="9"/>
    </row>
    <row r="206" spans="1:26" ht="14.25" customHeight="1">
      <c r="A206" s="9"/>
      <c r="B206" s="9"/>
      <c r="C206" s="9"/>
      <c r="D206" s="406"/>
      <c r="E206" s="406"/>
      <c r="F206" s="406"/>
      <c r="G206" s="406"/>
      <c r="H206" s="406"/>
      <c r="I206" s="406"/>
      <c r="J206" s="406"/>
      <c r="K206" s="406"/>
      <c r="L206" s="9"/>
      <c r="M206" s="407"/>
      <c r="N206" s="9"/>
      <c r="O206" s="9"/>
      <c r="P206" s="9"/>
      <c r="Q206" s="9"/>
      <c r="R206" s="9"/>
      <c r="S206" s="9"/>
      <c r="T206" s="9"/>
      <c r="U206" s="9"/>
      <c r="V206" s="9"/>
      <c r="W206" s="9"/>
      <c r="X206" s="9"/>
      <c r="Y206" s="9"/>
      <c r="Z206" s="9"/>
    </row>
    <row r="207" spans="1:26" ht="14.25" customHeight="1">
      <c r="A207" s="9"/>
      <c r="B207" s="9"/>
      <c r="C207" s="9"/>
      <c r="D207" s="406"/>
      <c r="E207" s="406"/>
      <c r="F207" s="406"/>
      <c r="G207" s="406"/>
      <c r="H207" s="406"/>
      <c r="I207" s="406"/>
      <c r="J207" s="406"/>
      <c r="K207" s="406"/>
      <c r="L207" s="9"/>
      <c r="M207" s="407"/>
      <c r="N207" s="9"/>
      <c r="O207" s="9"/>
      <c r="P207" s="9"/>
      <c r="Q207" s="9"/>
      <c r="R207" s="9"/>
      <c r="S207" s="9"/>
      <c r="T207" s="9"/>
      <c r="U207" s="9"/>
      <c r="V207" s="9"/>
      <c r="W207" s="9"/>
      <c r="X207" s="9"/>
      <c r="Y207" s="9"/>
      <c r="Z207" s="9"/>
    </row>
    <row r="208" spans="1:26" ht="14.25" customHeight="1">
      <c r="A208" s="9"/>
      <c r="B208" s="9"/>
      <c r="C208" s="9"/>
      <c r="D208" s="406"/>
      <c r="E208" s="406"/>
      <c r="F208" s="406"/>
      <c r="G208" s="406"/>
      <c r="H208" s="406"/>
      <c r="I208" s="406"/>
      <c r="J208" s="406"/>
      <c r="K208" s="406"/>
      <c r="L208" s="9"/>
      <c r="M208" s="407"/>
      <c r="N208" s="9"/>
      <c r="O208" s="9"/>
      <c r="P208" s="9"/>
      <c r="Q208" s="9"/>
      <c r="R208" s="9"/>
      <c r="S208" s="9"/>
      <c r="T208" s="9"/>
      <c r="U208" s="9"/>
      <c r="V208" s="9"/>
      <c r="W208" s="9"/>
      <c r="X208" s="9"/>
      <c r="Y208" s="9"/>
      <c r="Z208" s="9"/>
    </row>
    <row r="209" spans="1:26" ht="14.25" customHeight="1">
      <c r="A209" s="9"/>
      <c r="B209" s="9"/>
      <c r="C209" s="9"/>
      <c r="D209" s="406"/>
      <c r="E209" s="406"/>
      <c r="F209" s="406"/>
      <c r="G209" s="406"/>
      <c r="H209" s="406"/>
      <c r="I209" s="406"/>
      <c r="J209" s="406"/>
      <c r="K209" s="406"/>
      <c r="L209" s="9"/>
      <c r="M209" s="407"/>
      <c r="N209" s="9"/>
      <c r="O209" s="9"/>
      <c r="P209" s="9"/>
      <c r="Q209" s="9"/>
      <c r="R209" s="9"/>
      <c r="S209" s="9"/>
      <c r="T209" s="9"/>
      <c r="U209" s="9"/>
      <c r="V209" s="9"/>
      <c r="W209" s="9"/>
      <c r="X209" s="9"/>
      <c r="Y209" s="9"/>
      <c r="Z209" s="9"/>
    </row>
    <row r="210" spans="1:26" ht="14.25" customHeight="1">
      <c r="A210" s="9"/>
      <c r="B210" s="9"/>
      <c r="C210" s="9"/>
      <c r="D210" s="406"/>
      <c r="E210" s="406"/>
      <c r="F210" s="406"/>
      <c r="G210" s="406"/>
      <c r="H210" s="406"/>
      <c r="I210" s="406"/>
      <c r="J210" s="406"/>
      <c r="K210" s="406"/>
      <c r="L210" s="9"/>
      <c r="M210" s="407"/>
      <c r="N210" s="9"/>
      <c r="O210" s="9"/>
      <c r="P210" s="9"/>
      <c r="Q210" s="9"/>
      <c r="R210" s="9"/>
      <c r="S210" s="9"/>
      <c r="T210" s="9"/>
      <c r="U210" s="9"/>
      <c r="V210" s="9"/>
      <c r="W210" s="9"/>
      <c r="X210" s="9"/>
      <c r="Y210" s="9"/>
      <c r="Z210" s="9"/>
    </row>
    <row r="211" spans="1:26" ht="14.25" customHeight="1">
      <c r="A211" s="9"/>
      <c r="B211" s="9"/>
      <c r="C211" s="9"/>
      <c r="D211" s="406"/>
      <c r="E211" s="406"/>
      <c r="F211" s="406"/>
      <c r="G211" s="406"/>
      <c r="H211" s="406"/>
      <c r="I211" s="406"/>
      <c r="J211" s="406"/>
      <c r="K211" s="406"/>
      <c r="L211" s="9"/>
      <c r="M211" s="407"/>
      <c r="N211" s="9"/>
      <c r="O211" s="9"/>
      <c r="P211" s="9"/>
      <c r="Q211" s="9"/>
      <c r="R211" s="9"/>
      <c r="S211" s="9"/>
      <c r="T211" s="9"/>
      <c r="U211" s="9"/>
      <c r="V211" s="9"/>
      <c r="W211" s="9"/>
      <c r="X211" s="9"/>
      <c r="Y211" s="9"/>
      <c r="Z211" s="9"/>
    </row>
    <row r="212" spans="1:26" ht="14.25" customHeight="1">
      <c r="A212" s="9"/>
      <c r="B212" s="9"/>
      <c r="C212" s="9"/>
      <c r="D212" s="406"/>
      <c r="E212" s="406"/>
      <c r="F212" s="406"/>
      <c r="G212" s="406"/>
      <c r="H212" s="406"/>
      <c r="I212" s="406"/>
      <c r="J212" s="406"/>
      <c r="K212" s="406"/>
      <c r="L212" s="9"/>
      <c r="M212" s="407"/>
      <c r="N212" s="9"/>
      <c r="O212" s="9"/>
      <c r="P212" s="9"/>
      <c r="Q212" s="9"/>
      <c r="R212" s="9"/>
      <c r="S212" s="9"/>
      <c r="T212" s="9"/>
      <c r="U212" s="9"/>
      <c r="V212" s="9"/>
      <c r="W212" s="9"/>
      <c r="X212" s="9"/>
      <c r="Y212" s="9"/>
      <c r="Z212" s="9"/>
    </row>
    <row r="213" spans="1:26" ht="14.25" customHeight="1">
      <c r="A213" s="9"/>
      <c r="B213" s="9"/>
      <c r="C213" s="9"/>
      <c r="D213" s="406"/>
      <c r="E213" s="406"/>
      <c r="F213" s="406"/>
      <c r="G213" s="406"/>
      <c r="H213" s="406"/>
      <c r="I213" s="406"/>
      <c r="J213" s="406"/>
      <c r="K213" s="406"/>
      <c r="L213" s="9"/>
      <c r="M213" s="407"/>
      <c r="N213" s="9"/>
      <c r="O213" s="9"/>
      <c r="P213" s="9"/>
      <c r="Q213" s="9"/>
      <c r="R213" s="9"/>
      <c r="S213" s="9"/>
      <c r="T213" s="9"/>
      <c r="U213" s="9"/>
      <c r="V213" s="9"/>
      <c r="W213" s="9"/>
      <c r="X213" s="9"/>
      <c r="Y213" s="9"/>
      <c r="Z213" s="9"/>
    </row>
    <row r="214" spans="1:26" ht="14.25" customHeight="1">
      <c r="A214" s="9"/>
      <c r="B214" s="9"/>
      <c r="C214" s="9"/>
      <c r="D214" s="406"/>
      <c r="E214" s="406"/>
      <c r="F214" s="406"/>
      <c r="G214" s="406"/>
      <c r="H214" s="406"/>
      <c r="I214" s="406"/>
      <c r="J214" s="406"/>
      <c r="K214" s="406"/>
      <c r="L214" s="9"/>
      <c r="M214" s="407"/>
      <c r="N214" s="9"/>
      <c r="O214" s="9"/>
      <c r="P214" s="9"/>
      <c r="Q214" s="9"/>
      <c r="R214" s="9"/>
      <c r="S214" s="9"/>
      <c r="T214" s="9"/>
      <c r="U214" s="9"/>
      <c r="V214" s="9"/>
      <c r="W214" s="9"/>
      <c r="X214" s="9"/>
      <c r="Y214" s="9"/>
      <c r="Z214" s="9"/>
    </row>
    <row r="215" spans="1:26" ht="14.25" customHeight="1">
      <c r="A215" s="9"/>
      <c r="B215" s="9"/>
      <c r="C215" s="9"/>
      <c r="D215" s="406"/>
      <c r="E215" s="406"/>
      <c r="F215" s="406"/>
      <c r="G215" s="406"/>
      <c r="H215" s="406"/>
      <c r="I215" s="406"/>
      <c r="J215" s="406"/>
      <c r="K215" s="406"/>
      <c r="L215" s="9"/>
      <c r="M215" s="407"/>
      <c r="N215" s="9"/>
      <c r="O215" s="9"/>
      <c r="P215" s="9"/>
      <c r="Q215" s="9"/>
      <c r="R215" s="9"/>
      <c r="S215" s="9"/>
      <c r="T215" s="9"/>
      <c r="U215" s="9"/>
      <c r="V215" s="9"/>
      <c r="W215" s="9"/>
      <c r="X215" s="9"/>
      <c r="Y215" s="9"/>
      <c r="Z215" s="9"/>
    </row>
    <row r="216" spans="1:26" ht="14.25" customHeight="1">
      <c r="A216" s="9"/>
      <c r="B216" s="9"/>
      <c r="C216" s="9"/>
      <c r="D216" s="406"/>
      <c r="E216" s="406"/>
      <c r="F216" s="406"/>
      <c r="G216" s="406"/>
      <c r="H216" s="406"/>
      <c r="I216" s="406"/>
      <c r="J216" s="406"/>
      <c r="K216" s="406"/>
      <c r="L216" s="9"/>
      <c r="M216" s="407"/>
      <c r="N216" s="9"/>
      <c r="O216" s="9"/>
      <c r="P216" s="9"/>
      <c r="Q216" s="9"/>
      <c r="R216" s="9"/>
      <c r="S216" s="9"/>
      <c r="T216" s="9"/>
      <c r="U216" s="9"/>
      <c r="V216" s="9"/>
      <c r="W216" s="9"/>
      <c r="X216" s="9"/>
      <c r="Y216" s="9"/>
      <c r="Z216" s="9"/>
    </row>
    <row r="217" spans="1:26" ht="14.25" customHeight="1">
      <c r="A217" s="9"/>
      <c r="B217" s="9"/>
      <c r="C217" s="9"/>
      <c r="D217" s="406"/>
      <c r="E217" s="406"/>
      <c r="F217" s="406"/>
      <c r="G217" s="406"/>
      <c r="H217" s="406"/>
      <c r="I217" s="406"/>
      <c r="J217" s="406"/>
      <c r="K217" s="406"/>
      <c r="L217" s="9"/>
      <c r="M217" s="407"/>
      <c r="N217" s="9"/>
      <c r="O217" s="9"/>
      <c r="P217" s="9"/>
      <c r="Q217" s="9"/>
      <c r="R217" s="9"/>
      <c r="S217" s="9"/>
      <c r="T217" s="9"/>
      <c r="U217" s="9"/>
      <c r="V217" s="9"/>
      <c r="W217" s="9"/>
      <c r="X217" s="9"/>
      <c r="Y217" s="9"/>
      <c r="Z217" s="9"/>
    </row>
    <row r="218" spans="1:26" ht="14.25" customHeight="1">
      <c r="A218" s="9"/>
      <c r="B218" s="9"/>
      <c r="C218" s="9"/>
      <c r="D218" s="406"/>
      <c r="E218" s="406"/>
      <c r="F218" s="406"/>
      <c r="G218" s="406"/>
      <c r="H218" s="406"/>
      <c r="I218" s="406"/>
      <c r="J218" s="406"/>
      <c r="K218" s="406"/>
      <c r="L218" s="9"/>
      <c r="M218" s="407"/>
      <c r="N218" s="9"/>
      <c r="O218" s="9"/>
      <c r="P218" s="9"/>
      <c r="Q218" s="9"/>
      <c r="R218" s="9"/>
      <c r="S218" s="9"/>
      <c r="T218" s="9"/>
      <c r="U218" s="9"/>
      <c r="V218" s="9"/>
      <c r="W218" s="9"/>
      <c r="X218" s="9"/>
      <c r="Y218" s="9"/>
      <c r="Z218" s="9"/>
    </row>
    <row r="219" spans="1:26" ht="14.25" customHeight="1">
      <c r="A219" s="9"/>
      <c r="B219" s="9"/>
      <c r="C219" s="9"/>
      <c r="D219" s="406"/>
      <c r="E219" s="406"/>
      <c r="F219" s="406"/>
      <c r="G219" s="406"/>
      <c r="H219" s="406"/>
      <c r="I219" s="406"/>
      <c r="J219" s="406"/>
      <c r="K219" s="406"/>
      <c r="L219" s="9"/>
      <c r="M219" s="407"/>
      <c r="N219" s="9"/>
      <c r="O219" s="9"/>
      <c r="P219" s="9"/>
      <c r="Q219" s="9"/>
      <c r="R219" s="9"/>
      <c r="S219" s="9"/>
      <c r="T219" s="9"/>
      <c r="U219" s="9"/>
      <c r="V219" s="9"/>
      <c r="W219" s="9"/>
      <c r="X219" s="9"/>
      <c r="Y219" s="9"/>
      <c r="Z219" s="9"/>
    </row>
    <row r="220" spans="1:26" ht="14.25" customHeight="1">
      <c r="A220" s="9"/>
      <c r="B220" s="9"/>
      <c r="C220" s="9"/>
      <c r="D220" s="406"/>
      <c r="E220" s="406"/>
      <c r="F220" s="406"/>
      <c r="G220" s="406"/>
      <c r="H220" s="406"/>
      <c r="I220" s="406"/>
      <c r="J220" s="406"/>
      <c r="K220" s="406"/>
      <c r="L220" s="9"/>
      <c r="M220" s="407"/>
      <c r="N220" s="9"/>
      <c r="O220" s="9"/>
      <c r="P220" s="9"/>
      <c r="Q220" s="9"/>
      <c r="R220" s="9"/>
      <c r="S220" s="9"/>
      <c r="T220" s="9"/>
      <c r="U220" s="9"/>
      <c r="V220" s="9"/>
      <c r="W220" s="9"/>
      <c r="X220" s="9"/>
      <c r="Y220" s="9"/>
      <c r="Z220" s="9"/>
    </row>
    <row r="221" spans="1:26" ht="14.25" customHeight="1">
      <c r="A221" s="9"/>
      <c r="B221" s="9"/>
      <c r="C221" s="9"/>
      <c r="D221" s="406"/>
      <c r="E221" s="406"/>
      <c r="F221" s="406"/>
      <c r="G221" s="406"/>
      <c r="H221" s="406"/>
      <c r="I221" s="406"/>
      <c r="J221" s="406"/>
      <c r="K221" s="406"/>
      <c r="L221" s="9"/>
      <c r="M221" s="407"/>
      <c r="N221" s="9"/>
      <c r="O221" s="9"/>
      <c r="P221" s="9"/>
      <c r="Q221" s="9"/>
      <c r="R221" s="9"/>
      <c r="S221" s="9"/>
      <c r="T221" s="9"/>
      <c r="U221" s="9"/>
      <c r="V221" s="9"/>
      <c r="W221" s="9"/>
      <c r="X221" s="9"/>
      <c r="Y221" s="9"/>
      <c r="Z221" s="9"/>
    </row>
    <row r="222" spans="1:26" ht="14.25" customHeight="1">
      <c r="A222" s="9"/>
      <c r="B222" s="9"/>
      <c r="C222" s="9"/>
      <c r="D222" s="406"/>
      <c r="E222" s="406"/>
      <c r="F222" s="406"/>
      <c r="G222" s="406"/>
      <c r="H222" s="406"/>
      <c r="I222" s="406"/>
      <c r="J222" s="406"/>
      <c r="K222" s="406"/>
      <c r="L222" s="9"/>
      <c r="M222" s="407"/>
      <c r="N222" s="9"/>
      <c r="O222" s="9"/>
      <c r="P222" s="9"/>
      <c r="Q222" s="9"/>
      <c r="R222" s="9"/>
      <c r="S222" s="9"/>
      <c r="T222" s="9"/>
      <c r="U222" s="9"/>
      <c r="V222" s="9"/>
      <c r="W222" s="9"/>
      <c r="X222" s="9"/>
      <c r="Y222" s="9"/>
      <c r="Z222" s="9"/>
    </row>
    <row r="223" spans="1:26" ht="14.25" customHeight="1">
      <c r="A223" s="9"/>
      <c r="B223" s="9"/>
      <c r="C223" s="9"/>
      <c r="D223" s="406"/>
      <c r="E223" s="406"/>
      <c r="F223" s="406"/>
      <c r="G223" s="406"/>
      <c r="H223" s="406"/>
      <c r="I223" s="406"/>
      <c r="J223" s="406"/>
      <c r="K223" s="406"/>
      <c r="L223" s="9"/>
      <c r="M223" s="407"/>
      <c r="N223" s="9"/>
      <c r="O223" s="9"/>
      <c r="P223" s="9"/>
      <c r="Q223" s="9"/>
      <c r="R223" s="9"/>
      <c r="S223" s="9"/>
      <c r="T223" s="9"/>
      <c r="U223" s="9"/>
      <c r="V223" s="9"/>
      <c r="W223" s="9"/>
      <c r="X223" s="9"/>
      <c r="Y223" s="9"/>
      <c r="Z223" s="9"/>
    </row>
    <row r="224" spans="1:26" ht="14.25" customHeight="1">
      <c r="A224" s="9"/>
      <c r="B224" s="9"/>
      <c r="C224" s="9"/>
      <c r="D224" s="406"/>
      <c r="E224" s="406"/>
      <c r="F224" s="406"/>
      <c r="G224" s="406"/>
      <c r="H224" s="406"/>
      <c r="I224" s="406"/>
      <c r="J224" s="406"/>
      <c r="K224" s="406"/>
      <c r="L224" s="9"/>
      <c r="M224" s="407"/>
      <c r="N224" s="9"/>
      <c r="O224" s="9"/>
      <c r="P224" s="9"/>
      <c r="Q224" s="9"/>
      <c r="R224" s="9"/>
      <c r="S224" s="9"/>
      <c r="T224" s="9"/>
      <c r="U224" s="9"/>
      <c r="V224" s="9"/>
      <c r="W224" s="9"/>
      <c r="X224" s="9"/>
      <c r="Y224" s="9"/>
      <c r="Z224" s="9"/>
    </row>
    <row r="225" spans="1:26" ht="14.25" customHeight="1">
      <c r="A225" s="9"/>
      <c r="B225" s="9"/>
      <c r="C225" s="9"/>
      <c r="D225" s="406"/>
      <c r="E225" s="406"/>
      <c r="F225" s="406"/>
      <c r="G225" s="406"/>
      <c r="H225" s="406"/>
      <c r="I225" s="406"/>
      <c r="J225" s="406"/>
      <c r="K225" s="406"/>
      <c r="L225" s="9"/>
      <c r="M225" s="407"/>
      <c r="N225" s="9"/>
      <c r="O225" s="9"/>
      <c r="P225" s="9"/>
      <c r="Q225" s="9"/>
      <c r="R225" s="9"/>
      <c r="S225" s="9"/>
      <c r="T225" s="9"/>
      <c r="U225" s="9"/>
      <c r="V225" s="9"/>
      <c r="W225" s="9"/>
      <c r="X225" s="9"/>
      <c r="Y225" s="9"/>
      <c r="Z225" s="9"/>
    </row>
    <row r="226" spans="1:26" ht="14.25" customHeight="1">
      <c r="A226" s="9"/>
      <c r="B226" s="9"/>
      <c r="C226" s="9"/>
      <c r="D226" s="406"/>
      <c r="E226" s="406"/>
      <c r="F226" s="406"/>
      <c r="G226" s="406"/>
      <c r="H226" s="406"/>
      <c r="I226" s="406"/>
      <c r="J226" s="406"/>
      <c r="K226" s="406"/>
      <c r="L226" s="9"/>
      <c r="M226" s="407"/>
      <c r="N226" s="9"/>
      <c r="O226" s="9"/>
      <c r="P226" s="9"/>
      <c r="Q226" s="9"/>
      <c r="R226" s="9"/>
      <c r="S226" s="9"/>
      <c r="T226" s="9"/>
      <c r="U226" s="9"/>
      <c r="V226" s="9"/>
      <c r="W226" s="9"/>
      <c r="X226" s="9"/>
      <c r="Y226" s="9"/>
      <c r="Z226" s="9"/>
    </row>
    <row r="227" spans="1:26" ht="14.25" customHeight="1">
      <c r="A227" s="9"/>
      <c r="B227" s="9"/>
      <c r="C227" s="9"/>
      <c r="D227" s="406"/>
      <c r="E227" s="406"/>
      <c r="F227" s="406"/>
      <c r="G227" s="406"/>
      <c r="H227" s="406"/>
      <c r="I227" s="406"/>
      <c r="J227" s="406"/>
      <c r="K227" s="406"/>
      <c r="L227" s="9"/>
      <c r="M227" s="407"/>
      <c r="N227" s="9"/>
      <c r="O227" s="9"/>
      <c r="P227" s="9"/>
      <c r="Q227" s="9"/>
      <c r="R227" s="9"/>
      <c r="S227" s="9"/>
      <c r="T227" s="9"/>
      <c r="U227" s="9"/>
      <c r="V227" s="9"/>
      <c r="W227" s="9"/>
      <c r="X227" s="9"/>
      <c r="Y227" s="9"/>
      <c r="Z227" s="9"/>
    </row>
    <row r="228" spans="1:26" ht="14.25" customHeight="1">
      <c r="A228" s="9"/>
      <c r="B228" s="9"/>
      <c r="C228" s="9"/>
      <c r="D228" s="406"/>
      <c r="E228" s="406"/>
      <c r="F228" s="406"/>
      <c r="G228" s="406"/>
      <c r="H228" s="406"/>
      <c r="I228" s="406"/>
      <c r="J228" s="406"/>
      <c r="K228" s="406"/>
      <c r="L228" s="9"/>
      <c r="M228" s="407"/>
      <c r="N228" s="9"/>
      <c r="O228" s="9"/>
      <c r="P228" s="9"/>
      <c r="Q228" s="9"/>
      <c r="R228" s="9"/>
      <c r="S228" s="9"/>
      <c r="T228" s="9"/>
      <c r="U228" s="9"/>
      <c r="V228" s="9"/>
      <c r="W228" s="9"/>
      <c r="X228" s="9"/>
      <c r="Y228" s="9"/>
      <c r="Z228" s="9"/>
    </row>
    <row r="229" spans="1:26" ht="14.25" customHeight="1">
      <c r="A229" s="9"/>
      <c r="B229" s="9"/>
      <c r="C229" s="9"/>
      <c r="D229" s="406"/>
      <c r="E229" s="406"/>
      <c r="F229" s="406"/>
      <c r="G229" s="406"/>
      <c r="H229" s="406"/>
      <c r="I229" s="406"/>
      <c r="J229" s="406"/>
      <c r="K229" s="406"/>
      <c r="L229" s="9"/>
      <c r="M229" s="407"/>
      <c r="N229" s="9"/>
      <c r="O229" s="9"/>
      <c r="P229" s="9"/>
      <c r="Q229" s="9"/>
      <c r="R229" s="9"/>
      <c r="S229" s="9"/>
      <c r="T229" s="9"/>
      <c r="U229" s="9"/>
      <c r="V229" s="9"/>
      <c r="W229" s="9"/>
      <c r="X229" s="9"/>
      <c r="Y229" s="9"/>
      <c r="Z229" s="9"/>
    </row>
    <row r="230" spans="1:26" ht="14.25" customHeight="1">
      <c r="A230" s="9"/>
      <c r="B230" s="9"/>
      <c r="C230" s="9"/>
      <c r="D230" s="406"/>
      <c r="E230" s="406"/>
      <c r="F230" s="406"/>
      <c r="G230" s="406"/>
      <c r="H230" s="406"/>
      <c r="I230" s="406"/>
      <c r="J230" s="406"/>
      <c r="K230" s="406"/>
      <c r="L230" s="9"/>
      <c r="M230" s="407"/>
      <c r="N230" s="9"/>
      <c r="O230" s="9"/>
      <c r="P230" s="9"/>
      <c r="Q230" s="9"/>
      <c r="R230" s="9"/>
      <c r="S230" s="9"/>
      <c r="T230" s="9"/>
      <c r="U230" s="9"/>
      <c r="V230" s="9"/>
      <c r="W230" s="9"/>
      <c r="X230" s="9"/>
      <c r="Y230" s="9"/>
      <c r="Z230" s="9"/>
    </row>
    <row r="231" spans="1:26" ht="14.25" customHeight="1">
      <c r="A231" s="9"/>
      <c r="B231" s="9"/>
      <c r="C231" s="9"/>
      <c r="D231" s="406"/>
      <c r="E231" s="406"/>
      <c r="F231" s="406"/>
      <c r="G231" s="406"/>
      <c r="H231" s="406"/>
      <c r="I231" s="406"/>
      <c r="J231" s="406"/>
      <c r="K231" s="406"/>
      <c r="L231" s="9"/>
      <c r="M231" s="407"/>
      <c r="N231" s="9"/>
      <c r="O231" s="9"/>
      <c r="P231" s="9"/>
      <c r="Q231" s="9"/>
      <c r="R231" s="9"/>
      <c r="S231" s="9"/>
      <c r="T231" s="9"/>
      <c r="U231" s="9"/>
      <c r="V231" s="9"/>
      <c r="W231" s="9"/>
      <c r="X231" s="9"/>
      <c r="Y231" s="9"/>
      <c r="Z231" s="9"/>
    </row>
    <row r="232" spans="1:26" ht="14.25" customHeight="1">
      <c r="A232" s="9"/>
      <c r="B232" s="9"/>
      <c r="C232" s="9"/>
      <c r="D232" s="406"/>
      <c r="E232" s="406"/>
      <c r="F232" s="406"/>
      <c r="G232" s="406"/>
      <c r="H232" s="406"/>
      <c r="I232" s="406"/>
      <c r="J232" s="406"/>
      <c r="K232" s="406"/>
      <c r="L232" s="9"/>
      <c r="M232" s="407"/>
      <c r="N232" s="9"/>
      <c r="O232" s="9"/>
      <c r="P232" s="9"/>
      <c r="Q232" s="9"/>
      <c r="R232" s="9"/>
      <c r="S232" s="9"/>
      <c r="T232" s="9"/>
      <c r="U232" s="9"/>
      <c r="V232" s="9"/>
      <c r="W232" s="9"/>
      <c r="X232" s="9"/>
      <c r="Y232" s="9"/>
      <c r="Z232" s="9"/>
    </row>
    <row r="233" spans="1:26" ht="14.25" customHeight="1">
      <c r="A233" s="9"/>
      <c r="B233" s="9"/>
      <c r="C233" s="9"/>
      <c r="D233" s="406"/>
      <c r="E233" s="406"/>
      <c r="F233" s="406"/>
      <c r="G233" s="406"/>
      <c r="H233" s="406"/>
      <c r="I233" s="406"/>
      <c r="J233" s="406"/>
      <c r="K233" s="406"/>
      <c r="L233" s="9"/>
      <c r="M233" s="407"/>
      <c r="N233" s="9"/>
      <c r="O233" s="9"/>
      <c r="P233" s="9"/>
      <c r="Q233" s="9"/>
      <c r="R233" s="9"/>
      <c r="S233" s="9"/>
      <c r="T233" s="9"/>
      <c r="U233" s="9"/>
      <c r="V233" s="9"/>
      <c r="W233" s="9"/>
      <c r="X233" s="9"/>
      <c r="Y233" s="9"/>
      <c r="Z233" s="9"/>
    </row>
    <row r="234" spans="1:26" ht="14.25" customHeight="1">
      <c r="A234" s="9"/>
      <c r="B234" s="9"/>
      <c r="C234" s="9"/>
      <c r="D234" s="406"/>
      <c r="E234" s="406"/>
      <c r="F234" s="406"/>
      <c r="G234" s="406"/>
      <c r="H234" s="406"/>
      <c r="I234" s="406"/>
      <c r="J234" s="406"/>
      <c r="K234" s="406"/>
      <c r="L234" s="9"/>
      <c r="M234" s="407"/>
      <c r="N234" s="9"/>
      <c r="O234" s="9"/>
      <c r="P234" s="9"/>
      <c r="Q234" s="9"/>
      <c r="R234" s="9"/>
      <c r="S234" s="9"/>
      <c r="T234" s="9"/>
      <c r="U234" s="9"/>
      <c r="V234" s="9"/>
      <c r="W234" s="9"/>
      <c r="X234" s="9"/>
      <c r="Y234" s="9"/>
      <c r="Z234" s="9"/>
    </row>
    <row r="235" spans="1:26" ht="14.25" customHeight="1">
      <c r="A235" s="9"/>
      <c r="B235" s="9"/>
      <c r="C235" s="9"/>
      <c r="D235" s="406"/>
      <c r="E235" s="406"/>
      <c r="F235" s="406"/>
      <c r="G235" s="406"/>
      <c r="H235" s="406"/>
      <c r="I235" s="406"/>
      <c r="J235" s="406"/>
      <c r="K235" s="406"/>
      <c r="L235" s="9"/>
      <c r="M235" s="407"/>
      <c r="N235" s="9"/>
      <c r="O235" s="9"/>
      <c r="P235" s="9"/>
      <c r="Q235" s="9"/>
      <c r="R235" s="9"/>
      <c r="S235" s="9"/>
      <c r="T235" s="9"/>
      <c r="U235" s="9"/>
      <c r="V235" s="9"/>
      <c r="W235" s="9"/>
      <c r="X235" s="9"/>
      <c r="Y235" s="9"/>
      <c r="Z235" s="9"/>
    </row>
    <row r="236" spans="1:26" ht="14.25" customHeight="1">
      <c r="A236" s="9"/>
      <c r="B236" s="9"/>
      <c r="C236" s="9"/>
      <c r="D236" s="406"/>
      <c r="E236" s="406"/>
      <c r="F236" s="406"/>
      <c r="G236" s="406"/>
      <c r="H236" s="406"/>
      <c r="I236" s="406"/>
      <c r="J236" s="406"/>
      <c r="K236" s="406"/>
      <c r="L236" s="9"/>
      <c r="M236" s="407"/>
      <c r="N236" s="9"/>
      <c r="O236" s="9"/>
      <c r="P236" s="9"/>
      <c r="Q236" s="9"/>
      <c r="R236" s="9"/>
      <c r="S236" s="9"/>
      <c r="T236" s="9"/>
      <c r="U236" s="9"/>
      <c r="V236" s="9"/>
      <c r="W236" s="9"/>
      <c r="X236" s="9"/>
      <c r="Y236" s="9"/>
      <c r="Z236" s="9"/>
    </row>
    <row r="237" spans="1:26" ht="14.25" customHeight="1">
      <c r="A237" s="9"/>
      <c r="B237" s="9"/>
      <c r="C237" s="9"/>
      <c r="D237" s="406"/>
      <c r="E237" s="406"/>
      <c r="F237" s="406"/>
      <c r="G237" s="406"/>
      <c r="H237" s="406"/>
      <c r="I237" s="406"/>
      <c r="J237" s="406"/>
      <c r="K237" s="406"/>
      <c r="L237" s="9"/>
      <c r="M237" s="407"/>
      <c r="N237" s="9"/>
      <c r="O237" s="9"/>
      <c r="P237" s="9"/>
      <c r="Q237" s="9"/>
      <c r="R237" s="9"/>
      <c r="S237" s="9"/>
      <c r="T237" s="9"/>
      <c r="U237" s="9"/>
      <c r="V237" s="9"/>
      <c r="W237" s="9"/>
      <c r="X237" s="9"/>
      <c r="Y237" s="9"/>
      <c r="Z237" s="9"/>
    </row>
    <row r="238" spans="1:26" ht="14.25" customHeight="1">
      <c r="A238" s="9"/>
      <c r="B238" s="9"/>
      <c r="C238" s="9"/>
      <c r="D238" s="406"/>
      <c r="E238" s="406"/>
      <c r="F238" s="406"/>
      <c r="G238" s="406"/>
      <c r="H238" s="406"/>
      <c r="I238" s="406"/>
      <c r="J238" s="406"/>
      <c r="K238" s="406"/>
      <c r="L238" s="9"/>
      <c r="M238" s="407"/>
      <c r="N238" s="9"/>
      <c r="O238" s="9"/>
      <c r="P238" s="9"/>
      <c r="Q238" s="9"/>
      <c r="R238" s="9"/>
      <c r="S238" s="9"/>
      <c r="T238" s="9"/>
      <c r="U238" s="9"/>
      <c r="V238" s="9"/>
      <c r="W238" s="9"/>
      <c r="X238" s="9"/>
      <c r="Y238" s="9"/>
      <c r="Z238" s="9"/>
    </row>
    <row r="239" spans="1:26" ht="14.25" customHeight="1">
      <c r="A239" s="9"/>
      <c r="B239" s="9"/>
      <c r="C239" s="9"/>
      <c r="D239" s="406"/>
      <c r="E239" s="406"/>
      <c r="F239" s="406"/>
      <c r="G239" s="406"/>
      <c r="H239" s="406"/>
      <c r="I239" s="406"/>
      <c r="J239" s="406"/>
      <c r="K239" s="406"/>
      <c r="L239" s="9"/>
      <c r="M239" s="407"/>
      <c r="N239" s="9"/>
      <c r="O239" s="9"/>
      <c r="P239" s="9"/>
      <c r="Q239" s="9"/>
      <c r="R239" s="9"/>
      <c r="S239" s="9"/>
      <c r="T239" s="9"/>
      <c r="U239" s="9"/>
      <c r="V239" s="9"/>
      <c r="W239" s="9"/>
      <c r="X239" s="9"/>
      <c r="Y239" s="9"/>
      <c r="Z239" s="9"/>
    </row>
    <row r="240" spans="1:26" ht="14.25" customHeight="1">
      <c r="A240" s="9"/>
      <c r="B240" s="9"/>
      <c r="C240" s="9"/>
      <c r="D240" s="406"/>
      <c r="E240" s="406"/>
      <c r="F240" s="406"/>
      <c r="G240" s="406"/>
      <c r="H240" s="406"/>
      <c r="I240" s="406"/>
      <c r="J240" s="406"/>
      <c r="K240" s="406"/>
      <c r="L240" s="9"/>
      <c r="M240" s="407"/>
      <c r="N240" s="9"/>
      <c r="O240" s="9"/>
      <c r="P240" s="9"/>
      <c r="Q240" s="9"/>
      <c r="R240" s="9"/>
      <c r="S240" s="9"/>
      <c r="T240" s="9"/>
      <c r="U240" s="9"/>
      <c r="V240" s="9"/>
      <c r="W240" s="9"/>
      <c r="X240" s="9"/>
      <c r="Y240" s="9"/>
      <c r="Z240" s="9"/>
    </row>
    <row r="241" spans="1:26" ht="14.25" customHeight="1">
      <c r="A241" s="9"/>
      <c r="B241" s="9"/>
      <c r="C241" s="9"/>
      <c r="D241" s="406"/>
      <c r="E241" s="406"/>
      <c r="F241" s="406"/>
      <c r="G241" s="406"/>
      <c r="H241" s="406"/>
      <c r="I241" s="406"/>
      <c r="J241" s="406"/>
      <c r="K241" s="406"/>
      <c r="L241" s="9"/>
      <c r="M241" s="407"/>
      <c r="N241" s="9"/>
      <c r="O241" s="9"/>
      <c r="P241" s="9"/>
      <c r="Q241" s="9"/>
      <c r="R241" s="9"/>
      <c r="S241" s="9"/>
      <c r="T241" s="9"/>
      <c r="U241" s="9"/>
      <c r="V241" s="9"/>
      <c r="W241" s="9"/>
      <c r="X241" s="9"/>
      <c r="Y241" s="9"/>
      <c r="Z241" s="9"/>
    </row>
    <row r="242" spans="1:26" ht="14.25" customHeight="1">
      <c r="A242" s="9"/>
      <c r="B242" s="9"/>
      <c r="C242" s="9"/>
      <c r="D242" s="406"/>
      <c r="E242" s="406"/>
      <c r="F242" s="406"/>
      <c r="G242" s="406"/>
      <c r="H242" s="406"/>
      <c r="I242" s="406"/>
      <c r="J242" s="406"/>
      <c r="K242" s="406"/>
      <c r="L242" s="9"/>
      <c r="M242" s="407"/>
      <c r="N242" s="9"/>
      <c r="O242" s="9"/>
      <c r="P242" s="9"/>
      <c r="Q242" s="9"/>
      <c r="R242" s="9"/>
      <c r="S242" s="9"/>
      <c r="T242" s="9"/>
      <c r="U242" s="9"/>
      <c r="V242" s="9"/>
      <c r="W242" s="9"/>
      <c r="X242" s="9"/>
      <c r="Y242" s="9"/>
      <c r="Z242" s="9"/>
    </row>
    <row r="243" spans="1:26" ht="14.25" customHeight="1">
      <c r="A243" s="9"/>
      <c r="B243" s="9"/>
      <c r="C243" s="9"/>
      <c r="D243" s="406"/>
      <c r="E243" s="406"/>
      <c r="F243" s="406"/>
      <c r="G243" s="406"/>
      <c r="H243" s="406"/>
      <c r="I243" s="406"/>
      <c r="J243" s="406"/>
      <c r="K243" s="406"/>
      <c r="L243" s="9"/>
      <c r="M243" s="407"/>
      <c r="N243" s="9"/>
      <c r="O243" s="9"/>
      <c r="P243" s="9"/>
      <c r="Q243" s="9"/>
      <c r="R243" s="9"/>
      <c r="S243" s="9"/>
      <c r="T243" s="9"/>
      <c r="U243" s="9"/>
      <c r="V243" s="9"/>
      <c r="W243" s="9"/>
      <c r="X243" s="9"/>
      <c r="Y243" s="9"/>
      <c r="Z243" s="9"/>
    </row>
    <row r="244" spans="1:26" ht="14.25" customHeight="1">
      <c r="A244" s="9"/>
      <c r="B244" s="9"/>
      <c r="C244" s="9"/>
      <c r="D244" s="406"/>
      <c r="E244" s="406"/>
      <c r="F244" s="406"/>
      <c r="G244" s="406"/>
      <c r="H244" s="406"/>
      <c r="I244" s="406"/>
      <c r="J244" s="406"/>
      <c r="K244" s="406"/>
      <c r="L244" s="9"/>
      <c r="M244" s="407"/>
      <c r="N244" s="9"/>
      <c r="O244" s="9"/>
      <c r="P244" s="9"/>
      <c r="Q244" s="9"/>
      <c r="R244" s="9"/>
      <c r="S244" s="9"/>
      <c r="T244" s="9"/>
      <c r="U244" s="9"/>
      <c r="V244" s="9"/>
      <c r="W244" s="9"/>
      <c r="X244" s="9"/>
      <c r="Y244" s="9"/>
      <c r="Z244" s="9"/>
    </row>
    <row r="245" spans="1:26" ht="14.25" customHeight="1">
      <c r="A245" s="9"/>
      <c r="B245" s="9"/>
      <c r="C245" s="9"/>
      <c r="D245" s="406"/>
      <c r="E245" s="406"/>
      <c r="F245" s="406"/>
      <c r="G245" s="406"/>
      <c r="H245" s="406"/>
      <c r="I245" s="406"/>
      <c r="J245" s="406"/>
      <c r="K245" s="406"/>
      <c r="L245" s="9"/>
      <c r="M245" s="407"/>
      <c r="N245" s="9"/>
      <c r="O245" s="9"/>
      <c r="P245" s="9"/>
      <c r="Q245" s="9"/>
      <c r="R245" s="9"/>
      <c r="S245" s="9"/>
      <c r="T245" s="9"/>
      <c r="U245" s="9"/>
      <c r="V245" s="9"/>
      <c r="W245" s="9"/>
      <c r="X245" s="9"/>
      <c r="Y245" s="9"/>
      <c r="Z245" s="9"/>
    </row>
    <row r="246" spans="1:26" ht="14.25" customHeight="1">
      <c r="A246" s="9"/>
      <c r="B246" s="9"/>
      <c r="C246" s="9"/>
      <c r="D246" s="406"/>
      <c r="E246" s="406"/>
      <c r="F246" s="406"/>
      <c r="G246" s="406"/>
      <c r="H246" s="406"/>
      <c r="I246" s="406"/>
      <c r="J246" s="406"/>
      <c r="K246" s="406"/>
      <c r="L246" s="9"/>
      <c r="M246" s="407"/>
      <c r="N246" s="9"/>
      <c r="O246" s="9"/>
      <c r="P246" s="9"/>
      <c r="Q246" s="9"/>
      <c r="R246" s="9"/>
      <c r="S246" s="9"/>
      <c r="T246" s="9"/>
      <c r="U246" s="9"/>
      <c r="V246" s="9"/>
      <c r="W246" s="9"/>
      <c r="X246" s="9"/>
      <c r="Y246" s="9"/>
      <c r="Z246" s="9"/>
    </row>
    <row r="247" spans="1:26" ht="14.25" customHeight="1">
      <c r="A247" s="9"/>
      <c r="B247" s="9"/>
      <c r="C247" s="9"/>
      <c r="D247" s="406"/>
      <c r="E247" s="406"/>
      <c r="F247" s="406"/>
      <c r="G247" s="406"/>
      <c r="H247" s="406"/>
      <c r="I247" s="406"/>
      <c r="J247" s="406"/>
      <c r="K247" s="406"/>
      <c r="L247" s="9"/>
      <c r="M247" s="407"/>
      <c r="N247" s="9"/>
      <c r="O247" s="9"/>
      <c r="P247" s="9"/>
      <c r="Q247" s="9"/>
      <c r="R247" s="9"/>
      <c r="S247" s="9"/>
      <c r="T247" s="9"/>
      <c r="U247" s="9"/>
      <c r="V247" s="9"/>
      <c r="W247" s="9"/>
      <c r="X247" s="9"/>
      <c r="Y247" s="9"/>
      <c r="Z247" s="9"/>
    </row>
    <row r="248" spans="1:26" ht="14.25" customHeight="1">
      <c r="A248" s="9"/>
      <c r="B248" s="9"/>
      <c r="C248" s="9"/>
      <c r="D248" s="406"/>
      <c r="E248" s="406"/>
      <c r="F248" s="406"/>
      <c r="G248" s="406"/>
      <c r="H248" s="406"/>
      <c r="I248" s="406"/>
      <c r="J248" s="406"/>
      <c r="K248" s="406"/>
      <c r="L248" s="9"/>
      <c r="M248" s="407"/>
      <c r="N248" s="9"/>
      <c r="O248" s="9"/>
      <c r="P248" s="9"/>
      <c r="Q248" s="9"/>
      <c r="R248" s="9"/>
      <c r="S248" s="9"/>
      <c r="T248" s="9"/>
      <c r="U248" s="9"/>
      <c r="V248" s="9"/>
      <c r="W248" s="9"/>
      <c r="X248" s="9"/>
      <c r="Y248" s="9"/>
      <c r="Z248" s="9"/>
    </row>
    <row r="249" spans="1:26" ht="14.25" customHeight="1">
      <c r="A249" s="9"/>
      <c r="B249" s="9"/>
      <c r="C249" s="9"/>
      <c r="D249" s="406"/>
      <c r="E249" s="406"/>
      <c r="F249" s="406"/>
      <c r="G249" s="406"/>
      <c r="H249" s="406"/>
      <c r="I249" s="406"/>
      <c r="J249" s="406"/>
      <c r="K249" s="406"/>
      <c r="L249" s="9"/>
      <c r="M249" s="407"/>
      <c r="N249" s="9"/>
      <c r="O249" s="9"/>
      <c r="P249" s="9"/>
      <c r="Q249" s="9"/>
      <c r="R249" s="9"/>
      <c r="S249" s="9"/>
      <c r="T249" s="9"/>
      <c r="U249" s="9"/>
      <c r="V249" s="9"/>
      <c r="W249" s="9"/>
      <c r="X249" s="9"/>
      <c r="Y249" s="9"/>
      <c r="Z249" s="9"/>
    </row>
    <row r="250" spans="1:26" ht="14.25" customHeight="1">
      <c r="A250" s="9"/>
      <c r="B250" s="9"/>
      <c r="C250" s="9"/>
      <c r="D250" s="406"/>
      <c r="E250" s="406"/>
      <c r="F250" s="406"/>
      <c r="G250" s="406"/>
      <c r="H250" s="406"/>
      <c r="I250" s="406"/>
      <c r="J250" s="406"/>
      <c r="K250" s="406"/>
      <c r="L250" s="9"/>
      <c r="M250" s="407"/>
      <c r="N250" s="9"/>
      <c r="O250" s="9"/>
      <c r="P250" s="9"/>
      <c r="Q250" s="9"/>
      <c r="R250" s="9"/>
      <c r="S250" s="9"/>
      <c r="T250" s="9"/>
      <c r="U250" s="9"/>
      <c r="V250" s="9"/>
      <c r="W250" s="9"/>
      <c r="X250" s="9"/>
      <c r="Y250" s="9"/>
      <c r="Z250" s="9"/>
    </row>
    <row r="251" spans="1:26" ht="14.25" customHeight="1">
      <c r="A251" s="9"/>
      <c r="B251" s="9"/>
      <c r="C251" s="9"/>
      <c r="D251" s="406"/>
      <c r="E251" s="406"/>
      <c r="F251" s="406"/>
      <c r="G251" s="406"/>
      <c r="H251" s="406"/>
      <c r="I251" s="406"/>
      <c r="J251" s="406"/>
      <c r="K251" s="406"/>
      <c r="L251" s="9"/>
      <c r="M251" s="407"/>
      <c r="N251" s="9"/>
      <c r="O251" s="9"/>
      <c r="P251" s="9"/>
      <c r="Q251" s="9"/>
      <c r="R251" s="9"/>
      <c r="S251" s="9"/>
      <c r="T251" s="9"/>
      <c r="U251" s="9"/>
      <c r="V251" s="9"/>
      <c r="W251" s="9"/>
      <c r="X251" s="9"/>
      <c r="Y251" s="9"/>
      <c r="Z251" s="9"/>
    </row>
    <row r="252" spans="1:26" ht="14.25" customHeight="1">
      <c r="A252" s="9"/>
      <c r="B252" s="9"/>
      <c r="C252" s="9"/>
      <c r="D252" s="406"/>
      <c r="E252" s="406"/>
      <c r="F252" s="406"/>
      <c r="G252" s="406"/>
      <c r="H252" s="406"/>
      <c r="I252" s="406"/>
      <c r="J252" s="406"/>
      <c r="K252" s="406"/>
      <c r="L252" s="9"/>
      <c r="M252" s="407"/>
      <c r="N252" s="9"/>
      <c r="O252" s="9"/>
      <c r="P252" s="9"/>
      <c r="Q252" s="9"/>
      <c r="R252" s="9"/>
      <c r="S252" s="9"/>
      <c r="T252" s="9"/>
      <c r="U252" s="9"/>
      <c r="V252" s="9"/>
      <c r="W252" s="9"/>
      <c r="X252" s="9"/>
      <c r="Y252" s="9"/>
      <c r="Z252" s="9"/>
    </row>
    <row r="253" spans="1:26" ht="14.25" customHeight="1">
      <c r="A253" s="9"/>
      <c r="B253" s="9"/>
      <c r="C253" s="9"/>
      <c r="D253" s="406"/>
      <c r="E253" s="406"/>
      <c r="F253" s="406"/>
      <c r="G253" s="406"/>
      <c r="H253" s="406"/>
      <c r="I253" s="406"/>
      <c r="J253" s="406"/>
      <c r="K253" s="406"/>
      <c r="L253" s="9"/>
      <c r="M253" s="407"/>
      <c r="N253" s="9"/>
      <c r="O253" s="9"/>
      <c r="P253" s="9"/>
      <c r="Q253" s="9"/>
      <c r="R253" s="9"/>
      <c r="S253" s="9"/>
      <c r="T253" s="9"/>
      <c r="U253" s="9"/>
      <c r="V253" s="9"/>
      <c r="W253" s="9"/>
      <c r="X253" s="9"/>
      <c r="Y253" s="9"/>
      <c r="Z253" s="9"/>
    </row>
    <row r="254" spans="1:26" ht="14.25" customHeight="1">
      <c r="A254" s="9"/>
      <c r="B254" s="9"/>
      <c r="C254" s="9"/>
      <c r="D254" s="406"/>
      <c r="E254" s="406"/>
      <c r="F254" s="406"/>
      <c r="G254" s="406"/>
      <c r="H254" s="406"/>
      <c r="I254" s="406"/>
      <c r="J254" s="406"/>
      <c r="K254" s="406"/>
      <c r="L254" s="9"/>
      <c r="M254" s="407"/>
      <c r="N254" s="9"/>
      <c r="O254" s="9"/>
      <c r="P254" s="9"/>
      <c r="Q254" s="9"/>
      <c r="R254" s="9"/>
      <c r="S254" s="9"/>
      <c r="T254" s="9"/>
      <c r="U254" s="9"/>
      <c r="V254" s="9"/>
      <c r="W254" s="9"/>
      <c r="X254" s="9"/>
      <c r="Y254" s="9"/>
      <c r="Z254" s="9"/>
    </row>
    <row r="255" spans="1:26" ht="14.25" customHeight="1">
      <c r="A255" s="9"/>
      <c r="B255" s="9"/>
      <c r="C255" s="9"/>
      <c r="D255" s="406"/>
      <c r="E255" s="406"/>
      <c r="F255" s="406"/>
      <c r="G255" s="406"/>
      <c r="H255" s="406"/>
      <c r="I255" s="406"/>
      <c r="J255" s="406"/>
      <c r="K255" s="406"/>
      <c r="L255" s="9"/>
      <c r="M255" s="407"/>
      <c r="N255" s="9"/>
      <c r="O255" s="9"/>
      <c r="P255" s="9"/>
      <c r="Q255" s="9"/>
      <c r="R255" s="9"/>
      <c r="S255" s="9"/>
      <c r="T255" s="9"/>
      <c r="U255" s="9"/>
      <c r="V255" s="9"/>
      <c r="W255" s="9"/>
      <c r="X255" s="9"/>
      <c r="Y255" s="9"/>
      <c r="Z255" s="9"/>
    </row>
    <row r="256" spans="1:26" ht="14.25" customHeight="1">
      <c r="A256" s="9"/>
      <c r="B256" s="9"/>
      <c r="C256" s="9"/>
      <c r="D256" s="406"/>
      <c r="E256" s="406"/>
      <c r="F256" s="406"/>
      <c r="G256" s="406"/>
      <c r="H256" s="406"/>
      <c r="I256" s="406"/>
      <c r="J256" s="406"/>
      <c r="K256" s="406"/>
      <c r="L256" s="9"/>
      <c r="M256" s="407"/>
      <c r="N256" s="9"/>
      <c r="O256" s="9"/>
      <c r="P256" s="9"/>
      <c r="Q256" s="9"/>
      <c r="R256" s="9"/>
      <c r="S256" s="9"/>
      <c r="T256" s="9"/>
      <c r="U256" s="9"/>
      <c r="V256" s="9"/>
      <c r="W256" s="9"/>
      <c r="X256" s="9"/>
      <c r="Y256" s="9"/>
      <c r="Z256" s="9"/>
    </row>
    <row r="257" spans="1:26" ht="14.25" customHeight="1">
      <c r="A257" s="9"/>
      <c r="B257" s="9"/>
      <c r="C257" s="9"/>
      <c r="D257" s="406"/>
      <c r="E257" s="406"/>
      <c r="F257" s="406"/>
      <c r="G257" s="406"/>
      <c r="H257" s="406"/>
      <c r="I257" s="406"/>
      <c r="J257" s="406"/>
      <c r="K257" s="406"/>
      <c r="L257" s="9"/>
      <c r="M257" s="407"/>
      <c r="N257" s="9"/>
      <c r="O257" s="9"/>
      <c r="P257" s="9"/>
      <c r="Q257" s="9"/>
      <c r="R257" s="9"/>
      <c r="S257" s="9"/>
      <c r="T257" s="9"/>
      <c r="U257" s="9"/>
      <c r="V257" s="9"/>
      <c r="W257" s="9"/>
      <c r="X257" s="9"/>
      <c r="Y257" s="9"/>
      <c r="Z257" s="9"/>
    </row>
    <row r="258" spans="1:26" ht="14.25" customHeight="1">
      <c r="A258" s="9"/>
      <c r="B258" s="9"/>
      <c r="C258" s="9"/>
      <c r="D258" s="406"/>
      <c r="E258" s="406"/>
      <c r="F258" s="406"/>
      <c r="G258" s="406"/>
      <c r="H258" s="406"/>
      <c r="I258" s="406"/>
      <c r="J258" s="406"/>
      <c r="K258" s="406"/>
      <c r="L258" s="9"/>
      <c r="M258" s="407"/>
      <c r="N258" s="9"/>
      <c r="O258" s="9"/>
      <c r="P258" s="9"/>
      <c r="Q258" s="9"/>
      <c r="R258" s="9"/>
      <c r="S258" s="9"/>
      <c r="T258" s="9"/>
      <c r="U258" s="9"/>
      <c r="V258" s="9"/>
      <c r="W258" s="9"/>
      <c r="X258" s="9"/>
      <c r="Y258" s="9"/>
      <c r="Z258" s="9"/>
    </row>
    <row r="259" spans="1:26" ht="14.25" customHeight="1">
      <c r="A259" s="9"/>
      <c r="B259" s="9"/>
      <c r="C259" s="9"/>
      <c r="D259" s="406"/>
      <c r="E259" s="406"/>
      <c r="F259" s="406"/>
      <c r="G259" s="406"/>
      <c r="H259" s="406"/>
      <c r="I259" s="406"/>
      <c r="J259" s="406"/>
      <c r="K259" s="406"/>
      <c r="L259" s="9"/>
      <c r="M259" s="407"/>
      <c r="N259" s="9"/>
      <c r="O259" s="9"/>
      <c r="P259" s="9"/>
      <c r="Q259" s="9"/>
      <c r="R259" s="9"/>
      <c r="S259" s="9"/>
      <c r="T259" s="9"/>
      <c r="U259" s="9"/>
      <c r="V259" s="9"/>
      <c r="W259" s="9"/>
      <c r="X259" s="9"/>
      <c r="Y259" s="9"/>
      <c r="Z259" s="9"/>
    </row>
    <row r="260" spans="1:26" ht="14.25" customHeight="1">
      <c r="A260" s="9"/>
      <c r="B260" s="9"/>
      <c r="C260" s="9"/>
      <c r="D260" s="406"/>
      <c r="E260" s="406"/>
      <c r="F260" s="406"/>
      <c r="G260" s="406"/>
      <c r="H260" s="406"/>
      <c r="I260" s="406"/>
      <c r="J260" s="406"/>
      <c r="K260" s="406"/>
      <c r="L260" s="9"/>
      <c r="M260" s="407"/>
      <c r="N260" s="9"/>
      <c r="O260" s="9"/>
      <c r="P260" s="9"/>
      <c r="Q260" s="9"/>
      <c r="R260" s="9"/>
      <c r="S260" s="9"/>
      <c r="T260" s="9"/>
      <c r="U260" s="9"/>
      <c r="V260" s="9"/>
      <c r="W260" s="9"/>
      <c r="X260" s="9"/>
      <c r="Y260" s="9"/>
      <c r="Z260" s="9"/>
    </row>
    <row r="261" spans="1:26" ht="14.25" customHeight="1">
      <c r="A261" s="9"/>
      <c r="B261" s="9"/>
      <c r="C261" s="9"/>
      <c r="D261" s="406"/>
      <c r="E261" s="406"/>
      <c r="F261" s="406"/>
      <c r="G261" s="406"/>
      <c r="H261" s="406"/>
      <c r="I261" s="406"/>
      <c r="J261" s="406"/>
      <c r="K261" s="406"/>
      <c r="L261" s="9"/>
      <c r="M261" s="407"/>
      <c r="N261" s="9"/>
      <c r="O261" s="9"/>
      <c r="P261" s="9"/>
      <c r="Q261" s="9"/>
      <c r="R261" s="9"/>
      <c r="S261" s="9"/>
      <c r="T261" s="9"/>
      <c r="U261" s="9"/>
      <c r="V261" s="9"/>
      <c r="W261" s="9"/>
      <c r="X261" s="9"/>
      <c r="Y261" s="9"/>
      <c r="Z261" s="9"/>
    </row>
    <row r="262" spans="1:26" ht="14.25" customHeight="1">
      <c r="A262" s="9"/>
      <c r="B262" s="9"/>
      <c r="C262" s="9"/>
      <c r="D262" s="406"/>
      <c r="E262" s="406"/>
      <c r="F262" s="406"/>
      <c r="G262" s="406"/>
      <c r="H262" s="406"/>
      <c r="I262" s="406"/>
      <c r="J262" s="406"/>
      <c r="K262" s="406"/>
      <c r="L262" s="9"/>
      <c r="M262" s="407"/>
      <c r="N262" s="9"/>
      <c r="O262" s="9"/>
      <c r="P262" s="9"/>
      <c r="Q262" s="9"/>
      <c r="R262" s="9"/>
      <c r="S262" s="9"/>
      <c r="T262" s="9"/>
      <c r="U262" s="9"/>
      <c r="V262" s="9"/>
      <c r="W262" s="9"/>
      <c r="X262" s="9"/>
      <c r="Y262" s="9"/>
      <c r="Z262" s="9"/>
    </row>
    <row r="263" spans="1:26" ht="14.25" customHeight="1">
      <c r="A263" s="9"/>
      <c r="B263" s="9"/>
      <c r="C263" s="9"/>
      <c r="D263" s="406"/>
      <c r="E263" s="406"/>
      <c r="F263" s="406"/>
      <c r="G263" s="406"/>
      <c r="H263" s="406"/>
      <c r="I263" s="406"/>
      <c r="J263" s="406"/>
      <c r="K263" s="406"/>
      <c r="L263" s="9"/>
      <c r="M263" s="407"/>
      <c r="N263" s="9"/>
      <c r="O263" s="9"/>
      <c r="P263" s="9"/>
      <c r="Q263" s="9"/>
      <c r="R263" s="9"/>
      <c r="S263" s="9"/>
      <c r="T263" s="9"/>
      <c r="U263" s="9"/>
      <c r="V263" s="9"/>
      <c r="W263" s="9"/>
      <c r="X263" s="9"/>
      <c r="Y263" s="9"/>
      <c r="Z263" s="9"/>
    </row>
    <row r="264" spans="1:26" ht="14.25" customHeight="1">
      <c r="A264" s="9"/>
      <c r="B264" s="9"/>
      <c r="C264" s="9"/>
      <c r="D264" s="406"/>
      <c r="E264" s="406"/>
      <c r="F264" s="406"/>
      <c r="G264" s="406"/>
      <c r="H264" s="406"/>
      <c r="I264" s="406"/>
      <c r="J264" s="406"/>
      <c r="K264" s="406"/>
      <c r="L264" s="9"/>
      <c r="M264" s="407"/>
      <c r="N264" s="9"/>
      <c r="O264" s="9"/>
      <c r="P264" s="9"/>
      <c r="Q264" s="9"/>
      <c r="R264" s="9"/>
      <c r="S264" s="9"/>
      <c r="T264" s="9"/>
      <c r="U264" s="9"/>
      <c r="V264" s="9"/>
      <c r="W264" s="9"/>
      <c r="X264" s="9"/>
      <c r="Y264" s="9"/>
      <c r="Z264" s="9"/>
    </row>
    <row r="265" spans="1:26" ht="14.25" customHeight="1">
      <c r="A265" s="9"/>
      <c r="B265" s="9"/>
      <c r="C265" s="9"/>
      <c r="D265" s="406"/>
      <c r="E265" s="406"/>
      <c r="F265" s="406"/>
      <c r="G265" s="406"/>
      <c r="H265" s="406"/>
      <c r="I265" s="406"/>
      <c r="J265" s="406"/>
      <c r="K265" s="406"/>
      <c r="L265" s="9"/>
      <c r="M265" s="407"/>
      <c r="N265" s="9"/>
      <c r="O265" s="9"/>
      <c r="P265" s="9"/>
      <c r="Q265" s="9"/>
      <c r="R265" s="9"/>
      <c r="S265" s="9"/>
      <c r="T265" s="9"/>
      <c r="U265" s="9"/>
      <c r="V265" s="9"/>
      <c r="W265" s="9"/>
      <c r="X265" s="9"/>
      <c r="Y265" s="9"/>
      <c r="Z265" s="9"/>
    </row>
    <row r="266" spans="1:26" ht="14.25" customHeight="1">
      <c r="A266" s="9"/>
      <c r="B266" s="9"/>
      <c r="C266" s="9"/>
      <c r="D266" s="406"/>
      <c r="E266" s="406"/>
      <c r="F266" s="406"/>
      <c r="G266" s="406"/>
      <c r="H266" s="406"/>
      <c r="I266" s="406"/>
      <c r="J266" s="406"/>
      <c r="K266" s="406"/>
      <c r="L266" s="9"/>
      <c r="M266" s="407"/>
      <c r="N266" s="9"/>
      <c r="O266" s="9"/>
      <c r="P266" s="9"/>
      <c r="Q266" s="9"/>
      <c r="R266" s="9"/>
      <c r="S266" s="9"/>
      <c r="T266" s="9"/>
      <c r="U266" s="9"/>
      <c r="V266" s="9"/>
      <c r="W266" s="9"/>
      <c r="X266" s="9"/>
      <c r="Y266" s="9"/>
      <c r="Z266" s="9"/>
    </row>
    <row r="267" spans="1:26" ht="14.25" customHeight="1">
      <c r="A267" s="9"/>
      <c r="B267" s="9"/>
      <c r="C267" s="9"/>
      <c r="D267" s="406"/>
      <c r="E267" s="406"/>
      <c r="F267" s="406"/>
      <c r="G267" s="406"/>
      <c r="H267" s="406"/>
      <c r="I267" s="406"/>
      <c r="J267" s="406"/>
      <c r="K267" s="406"/>
      <c r="L267" s="9"/>
      <c r="M267" s="407"/>
      <c r="N267" s="9"/>
      <c r="O267" s="9"/>
      <c r="P267" s="9"/>
      <c r="Q267" s="9"/>
      <c r="R267" s="9"/>
      <c r="S267" s="9"/>
      <c r="T267" s="9"/>
      <c r="U267" s="9"/>
      <c r="V267" s="9"/>
      <c r="W267" s="9"/>
      <c r="X267" s="9"/>
      <c r="Y267" s="9"/>
      <c r="Z267" s="9"/>
    </row>
    <row r="268" spans="1:26" ht="14.25" customHeight="1">
      <c r="A268" s="9"/>
      <c r="B268" s="9"/>
      <c r="C268" s="9"/>
      <c r="D268" s="406"/>
      <c r="E268" s="406"/>
      <c r="F268" s="406"/>
      <c r="G268" s="406"/>
      <c r="H268" s="406"/>
      <c r="I268" s="406"/>
      <c r="J268" s="406"/>
      <c r="K268" s="406"/>
      <c r="L268" s="9"/>
      <c r="M268" s="407"/>
      <c r="N268" s="9"/>
      <c r="O268" s="9"/>
      <c r="P268" s="9"/>
      <c r="Q268" s="9"/>
      <c r="R268" s="9"/>
      <c r="S268" s="9"/>
      <c r="T268" s="9"/>
      <c r="U268" s="9"/>
      <c r="V268" s="9"/>
      <c r="W268" s="9"/>
      <c r="X268" s="9"/>
      <c r="Y268" s="9"/>
      <c r="Z268" s="9"/>
    </row>
    <row r="269" spans="1:26" ht="14.25" customHeight="1">
      <c r="A269" s="9"/>
      <c r="B269" s="9"/>
      <c r="C269" s="9"/>
      <c r="D269" s="406"/>
      <c r="E269" s="406"/>
      <c r="F269" s="406"/>
      <c r="G269" s="406"/>
      <c r="H269" s="406"/>
      <c r="I269" s="406"/>
      <c r="J269" s="406"/>
      <c r="K269" s="406"/>
      <c r="L269" s="9"/>
      <c r="M269" s="407"/>
      <c r="N269" s="9"/>
      <c r="O269" s="9"/>
      <c r="P269" s="9"/>
      <c r="Q269" s="9"/>
      <c r="R269" s="9"/>
      <c r="S269" s="9"/>
      <c r="T269" s="9"/>
      <c r="U269" s="9"/>
      <c r="V269" s="9"/>
      <c r="W269" s="9"/>
      <c r="X269" s="9"/>
      <c r="Y269" s="9"/>
      <c r="Z269" s="9"/>
    </row>
    <row r="270" spans="1:26" ht="14.25" customHeight="1">
      <c r="A270" s="9"/>
      <c r="B270" s="9"/>
      <c r="C270" s="9"/>
      <c r="D270" s="406"/>
      <c r="E270" s="406"/>
      <c r="F270" s="406"/>
      <c r="G270" s="406"/>
      <c r="H270" s="406"/>
      <c r="I270" s="406"/>
      <c r="J270" s="406"/>
      <c r="K270" s="406"/>
      <c r="L270" s="9"/>
      <c r="M270" s="407"/>
      <c r="N270" s="9"/>
      <c r="O270" s="9"/>
      <c r="P270" s="9"/>
      <c r="Q270" s="9"/>
      <c r="R270" s="9"/>
      <c r="S270" s="9"/>
      <c r="T270" s="9"/>
      <c r="U270" s="9"/>
      <c r="V270" s="9"/>
      <c r="W270" s="9"/>
      <c r="X270" s="9"/>
      <c r="Y270" s="9"/>
      <c r="Z270" s="9"/>
    </row>
    <row r="271" spans="1:26" ht="14.25" customHeight="1">
      <c r="A271" s="9"/>
      <c r="B271" s="9"/>
      <c r="C271" s="9"/>
      <c r="D271" s="406"/>
      <c r="E271" s="406"/>
      <c r="F271" s="406"/>
      <c r="G271" s="406"/>
      <c r="H271" s="406"/>
      <c r="I271" s="406"/>
      <c r="J271" s="406"/>
      <c r="K271" s="406"/>
      <c r="L271" s="9"/>
      <c r="M271" s="407"/>
      <c r="N271" s="9"/>
      <c r="O271" s="9"/>
      <c r="P271" s="9"/>
      <c r="Q271" s="9"/>
      <c r="R271" s="9"/>
      <c r="S271" s="9"/>
      <c r="T271" s="9"/>
      <c r="U271" s="9"/>
      <c r="V271" s="9"/>
      <c r="W271" s="9"/>
      <c r="X271" s="9"/>
      <c r="Y271" s="9"/>
      <c r="Z271" s="9"/>
    </row>
    <row r="272" spans="1:26" ht="14.25" customHeight="1">
      <c r="A272" s="9"/>
      <c r="B272" s="9"/>
      <c r="C272" s="9"/>
      <c r="D272" s="406"/>
      <c r="E272" s="406"/>
      <c r="F272" s="406"/>
      <c r="G272" s="406"/>
      <c r="H272" s="406"/>
      <c r="I272" s="406"/>
      <c r="J272" s="406"/>
      <c r="K272" s="406"/>
      <c r="L272" s="9"/>
      <c r="M272" s="407"/>
      <c r="N272" s="9"/>
      <c r="O272" s="9"/>
      <c r="P272" s="9"/>
      <c r="Q272" s="9"/>
      <c r="R272" s="9"/>
      <c r="S272" s="9"/>
      <c r="T272" s="9"/>
      <c r="U272" s="9"/>
      <c r="V272" s="9"/>
      <c r="W272" s="9"/>
      <c r="X272" s="9"/>
      <c r="Y272" s="9"/>
      <c r="Z272" s="9"/>
    </row>
    <row r="273" spans="1:26" ht="14.25" customHeight="1">
      <c r="A273" s="9"/>
      <c r="B273" s="9"/>
      <c r="C273" s="9"/>
      <c r="D273" s="406"/>
      <c r="E273" s="406"/>
      <c r="F273" s="406"/>
      <c r="G273" s="406"/>
      <c r="H273" s="406"/>
      <c r="I273" s="406"/>
      <c r="J273" s="406"/>
      <c r="K273" s="406"/>
      <c r="L273" s="9"/>
      <c r="M273" s="407"/>
      <c r="N273" s="9"/>
      <c r="O273" s="9"/>
      <c r="P273" s="9"/>
      <c r="Q273" s="9"/>
      <c r="R273" s="9"/>
      <c r="S273" s="9"/>
      <c r="T273" s="9"/>
      <c r="U273" s="9"/>
      <c r="V273" s="9"/>
      <c r="W273" s="9"/>
      <c r="X273" s="9"/>
      <c r="Y273" s="9"/>
      <c r="Z273" s="9"/>
    </row>
    <row r="274" spans="1:26" ht="14.25" customHeight="1">
      <c r="A274" s="9"/>
      <c r="B274" s="9"/>
      <c r="C274" s="9"/>
      <c r="D274" s="406"/>
      <c r="E274" s="406"/>
      <c r="F274" s="406"/>
      <c r="G274" s="406"/>
      <c r="H274" s="406"/>
      <c r="I274" s="406"/>
      <c r="J274" s="406"/>
      <c r="K274" s="406"/>
      <c r="L274" s="9"/>
      <c r="M274" s="407"/>
      <c r="N274" s="9"/>
      <c r="O274" s="9"/>
      <c r="P274" s="9"/>
      <c r="Q274" s="9"/>
      <c r="R274" s="9"/>
      <c r="S274" s="9"/>
      <c r="T274" s="9"/>
      <c r="U274" s="9"/>
      <c r="V274" s="9"/>
      <c r="W274" s="9"/>
      <c r="X274" s="9"/>
      <c r="Y274" s="9"/>
      <c r="Z274" s="9"/>
    </row>
    <row r="275" spans="1:26" ht="14.25" customHeight="1">
      <c r="A275" s="9"/>
      <c r="B275" s="9"/>
      <c r="C275" s="9"/>
      <c r="D275" s="406"/>
      <c r="E275" s="406"/>
      <c r="F275" s="406"/>
      <c r="G275" s="406"/>
      <c r="H275" s="406"/>
      <c r="I275" s="406"/>
      <c r="J275" s="406"/>
      <c r="K275" s="406"/>
      <c r="L275" s="9"/>
      <c r="M275" s="407"/>
      <c r="N275" s="9"/>
      <c r="O275" s="9"/>
      <c r="P275" s="9"/>
      <c r="Q275" s="9"/>
      <c r="R275" s="9"/>
      <c r="S275" s="9"/>
      <c r="T275" s="9"/>
      <c r="U275" s="9"/>
      <c r="V275" s="9"/>
      <c r="W275" s="9"/>
      <c r="X275" s="9"/>
      <c r="Y275" s="9"/>
      <c r="Z275" s="9"/>
    </row>
    <row r="276" spans="1:26" ht="14.25" customHeight="1">
      <c r="A276" s="9"/>
      <c r="B276" s="9"/>
      <c r="C276" s="9"/>
      <c r="D276" s="406"/>
      <c r="E276" s="406"/>
      <c r="F276" s="406"/>
      <c r="G276" s="406"/>
      <c r="H276" s="406"/>
      <c r="I276" s="406"/>
      <c r="J276" s="406"/>
      <c r="K276" s="406"/>
      <c r="L276" s="9"/>
      <c r="M276" s="407"/>
      <c r="N276" s="9"/>
      <c r="O276" s="9"/>
      <c r="P276" s="9"/>
      <c r="Q276" s="9"/>
      <c r="R276" s="9"/>
      <c r="S276" s="9"/>
      <c r="T276" s="9"/>
      <c r="U276" s="9"/>
      <c r="V276" s="9"/>
      <c r="W276" s="9"/>
      <c r="X276" s="9"/>
      <c r="Y276" s="9"/>
      <c r="Z276" s="9"/>
    </row>
    <row r="277" spans="1:26" ht="14.25" customHeight="1">
      <c r="A277" s="9"/>
      <c r="B277" s="9"/>
      <c r="C277" s="9"/>
      <c r="D277" s="406"/>
      <c r="E277" s="406"/>
      <c r="F277" s="406"/>
      <c r="G277" s="406"/>
      <c r="H277" s="406"/>
      <c r="I277" s="406"/>
      <c r="J277" s="406"/>
      <c r="K277" s="406"/>
      <c r="L277" s="9"/>
      <c r="M277" s="407"/>
      <c r="N277" s="9"/>
      <c r="O277" s="9"/>
      <c r="P277" s="9"/>
      <c r="Q277" s="9"/>
      <c r="R277" s="9"/>
      <c r="S277" s="9"/>
      <c r="T277" s="9"/>
      <c r="U277" s="9"/>
      <c r="V277" s="9"/>
      <c r="W277" s="9"/>
      <c r="X277" s="9"/>
      <c r="Y277" s="9"/>
      <c r="Z277" s="9"/>
    </row>
    <row r="278" spans="1:26" ht="14.25" customHeight="1">
      <c r="A278" s="9"/>
      <c r="B278" s="9"/>
      <c r="C278" s="9"/>
      <c r="D278" s="406"/>
      <c r="E278" s="406"/>
      <c r="F278" s="406"/>
      <c r="G278" s="406"/>
      <c r="H278" s="406"/>
      <c r="I278" s="406"/>
      <c r="J278" s="406"/>
      <c r="K278" s="406"/>
      <c r="L278" s="9"/>
      <c r="M278" s="407"/>
      <c r="N278" s="9"/>
      <c r="O278" s="9"/>
      <c r="P278" s="9"/>
      <c r="Q278" s="9"/>
      <c r="R278" s="9"/>
      <c r="S278" s="9"/>
      <c r="T278" s="9"/>
      <c r="U278" s="9"/>
      <c r="V278" s="9"/>
      <c r="W278" s="9"/>
      <c r="X278" s="9"/>
      <c r="Y278" s="9"/>
      <c r="Z278" s="9"/>
    </row>
    <row r="279" spans="1:26" ht="14.25" customHeight="1">
      <c r="A279" s="9"/>
      <c r="B279" s="9"/>
      <c r="C279" s="9"/>
      <c r="D279" s="406"/>
      <c r="E279" s="406"/>
      <c r="F279" s="406"/>
      <c r="G279" s="406"/>
      <c r="H279" s="406"/>
      <c r="I279" s="406"/>
      <c r="J279" s="406"/>
      <c r="K279" s="406"/>
      <c r="L279" s="9"/>
      <c r="M279" s="407"/>
      <c r="N279" s="9"/>
      <c r="O279" s="9"/>
      <c r="P279" s="9"/>
      <c r="Q279" s="9"/>
      <c r="R279" s="9"/>
      <c r="S279" s="9"/>
      <c r="T279" s="9"/>
      <c r="U279" s="9"/>
      <c r="V279" s="9"/>
      <c r="W279" s="9"/>
      <c r="X279" s="9"/>
      <c r="Y279" s="9"/>
      <c r="Z279" s="9"/>
    </row>
    <row r="280" spans="1:26" ht="14.25" customHeight="1">
      <c r="A280" s="9"/>
      <c r="B280" s="9"/>
      <c r="C280" s="9"/>
      <c r="D280" s="406"/>
      <c r="E280" s="406"/>
      <c r="F280" s="406"/>
      <c r="G280" s="406"/>
      <c r="H280" s="406"/>
      <c r="I280" s="406"/>
      <c r="J280" s="406"/>
      <c r="K280" s="406"/>
      <c r="L280" s="9"/>
      <c r="M280" s="407"/>
      <c r="N280" s="9"/>
      <c r="O280" s="9"/>
      <c r="P280" s="9"/>
      <c r="Q280" s="9"/>
      <c r="R280" s="9"/>
      <c r="S280" s="9"/>
      <c r="T280" s="9"/>
      <c r="U280" s="9"/>
      <c r="V280" s="9"/>
      <c r="W280" s="9"/>
      <c r="X280" s="9"/>
      <c r="Y280" s="9"/>
      <c r="Z280" s="9"/>
    </row>
    <row r="281" spans="1:26" ht="14.25" customHeight="1">
      <c r="A281" s="9"/>
      <c r="B281" s="9"/>
      <c r="C281" s="9"/>
      <c r="D281" s="406"/>
      <c r="E281" s="406"/>
      <c r="F281" s="406"/>
      <c r="G281" s="406"/>
      <c r="H281" s="406"/>
      <c r="I281" s="406"/>
      <c r="J281" s="406"/>
      <c r="K281" s="406"/>
      <c r="L281" s="9"/>
      <c r="M281" s="407"/>
      <c r="N281" s="9"/>
      <c r="O281" s="9"/>
      <c r="P281" s="9"/>
      <c r="Q281" s="9"/>
      <c r="R281" s="9"/>
      <c r="S281" s="9"/>
      <c r="T281" s="9"/>
      <c r="U281" s="9"/>
      <c r="V281" s="9"/>
      <c r="W281" s="9"/>
      <c r="X281" s="9"/>
      <c r="Y281" s="9"/>
      <c r="Z281" s="9"/>
    </row>
    <row r="282" spans="1:26" ht="14.25" customHeight="1">
      <c r="A282" s="9"/>
      <c r="B282" s="9"/>
      <c r="C282" s="9"/>
      <c r="D282" s="406"/>
      <c r="E282" s="406"/>
      <c r="F282" s="406"/>
      <c r="G282" s="406"/>
      <c r="H282" s="406"/>
      <c r="I282" s="406"/>
      <c r="J282" s="406"/>
      <c r="K282" s="406"/>
      <c r="L282" s="9"/>
      <c r="M282" s="407"/>
      <c r="N282" s="9"/>
      <c r="O282" s="9"/>
      <c r="P282" s="9"/>
      <c r="Q282" s="9"/>
      <c r="R282" s="9"/>
      <c r="S282" s="9"/>
      <c r="T282" s="9"/>
      <c r="U282" s="9"/>
      <c r="V282" s="9"/>
      <c r="W282" s="9"/>
      <c r="X282" s="9"/>
      <c r="Y282" s="9"/>
      <c r="Z282" s="9"/>
    </row>
    <row r="283" spans="1:26" ht="14.25" customHeight="1">
      <c r="A283" s="9"/>
      <c r="B283" s="9"/>
      <c r="C283" s="9"/>
      <c r="D283" s="406"/>
      <c r="E283" s="406"/>
      <c r="F283" s="406"/>
      <c r="G283" s="406"/>
      <c r="H283" s="406"/>
      <c r="I283" s="406"/>
      <c r="J283" s="406"/>
      <c r="K283" s="406"/>
      <c r="L283" s="9"/>
      <c r="M283" s="407"/>
      <c r="N283" s="9"/>
      <c r="O283" s="9"/>
      <c r="P283" s="9"/>
      <c r="Q283" s="9"/>
      <c r="R283" s="9"/>
      <c r="S283" s="9"/>
      <c r="T283" s="9"/>
      <c r="U283" s="9"/>
      <c r="V283" s="9"/>
      <c r="W283" s="9"/>
      <c r="X283" s="9"/>
      <c r="Y283" s="9"/>
      <c r="Z283" s="9"/>
    </row>
    <row r="284" spans="1:26" ht="14.25" customHeight="1">
      <c r="A284" s="9"/>
      <c r="B284" s="9"/>
      <c r="C284" s="9"/>
      <c r="D284" s="406"/>
      <c r="E284" s="406"/>
      <c r="F284" s="406"/>
      <c r="G284" s="406"/>
      <c r="H284" s="406"/>
      <c r="I284" s="406"/>
      <c r="J284" s="406"/>
      <c r="K284" s="406"/>
      <c r="L284" s="9"/>
      <c r="M284" s="407"/>
      <c r="N284" s="9"/>
      <c r="O284" s="9"/>
      <c r="P284" s="9"/>
      <c r="Q284" s="9"/>
      <c r="R284" s="9"/>
      <c r="S284" s="9"/>
      <c r="T284" s="9"/>
      <c r="U284" s="9"/>
      <c r="V284" s="9"/>
      <c r="W284" s="9"/>
      <c r="X284" s="9"/>
      <c r="Y284" s="9"/>
      <c r="Z284" s="9"/>
    </row>
    <row r="285" spans="1:26" ht="14.25" customHeight="1">
      <c r="A285" s="9"/>
      <c r="B285" s="9"/>
      <c r="C285" s="9"/>
      <c r="D285" s="406"/>
      <c r="E285" s="406"/>
      <c r="F285" s="406"/>
      <c r="G285" s="406"/>
      <c r="H285" s="406"/>
      <c r="I285" s="406"/>
      <c r="J285" s="406"/>
      <c r="K285" s="406"/>
      <c r="L285" s="9"/>
      <c r="M285" s="407"/>
      <c r="N285" s="9"/>
      <c r="O285" s="9"/>
      <c r="P285" s="9"/>
      <c r="Q285" s="9"/>
      <c r="R285" s="9"/>
      <c r="S285" s="9"/>
      <c r="T285" s="9"/>
      <c r="U285" s="9"/>
      <c r="V285" s="9"/>
      <c r="W285" s="9"/>
      <c r="X285" s="9"/>
      <c r="Y285" s="9"/>
      <c r="Z285" s="9"/>
    </row>
    <row r="286" spans="1:26" ht="14.25" customHeight="1">
      <c r="A286" s="9"/>
      <c r="B286" s="9"/>
      <c r="C286" s="9"/>
      <c r="D286" s="406"/>
      <c r="E286" s="406"/>
      <c r="F286" s="406"/>
      <c r="G286" s="406"/>
      <c r="H286" s="406"/>
      <c r="I286" s="406"/>
      <c r="J286" s="406"/>
      <c r="K286" s="406"/>
      <c r="L286" s="9"/>
      <c r="M286" s="407"/>
      <c r="N286" s="9"/>
      <c r="O286" s="9"/>
      <c r="P286" s="9"/>
      <c r="Q286" s="9"/>
      <c r="R286" s="9"/>
      <c r="S286" s="9"/>
      <c r="T286" s="9"/>
      <c r="U286" s="9"/>
      <c r="V286" s="9"/>
      <c r="W286" s="9"/>
      <c r="X286" s="9"/>
      <c r="Y286" s="9"/>
      <c r="Z286" s="9"/>
    </row>
    <row r="287" spans="1:26" ht="14.25" customHeight="1">
      <c r="A287" s="9"/>
      <c r="B287" s="9"/>
      <c r="C287" s="9"/>
      <c r="D287" s="406"/>
      <c r="E287" s="406"/>
      <c r="F287" s="406"/>
      <c r="G287" s="406"/>
      <c r="H287" s="406"/>
      <c r="I287" s="406"/>
      <c r="J287" s="406"/>
      <c r="K287" s="406"/>
      <c r="L287" s="9"/>
      <c r="M287" s="407"/>
      <c r="N287" s="9"/>
      <c r="O287" s="9"/>
      <c r="P287" s="9"/>
      <c r="Q287" s="9"/>
      <c r="R287" s="9"/>
      <c r="S287" s="9"/>
      <c r="T287" s="9"/>
      <c r="U287" s="9"/>
      <c r="V287" s="9"/>
      <c r="W287" s="9"/>
      <c r="X287" s="9"/>
      <c r="Y287" s="9"/>
      <c r="Z287" s="9"/>
    </row>
    <row r="288" spans="1:26" ht="14.25" customHeight="1">
      <c r="A288" s="9"/>
      <c r="B288" s="9"/>
      <c r="C288" s="9"/>
      <c r="D288" s="406"/>
      <c r="E288" s="406"/>
      <c r="F288" s="406"/>
      <c r="G288" s="406"/>
      <c r="H288" s="406"/>
      <c r="I288" s="406"/>
      <c r="J288" s="406"/>
      <c r="K288" s="406"/>
      <c r="L288" s="9"/>
      <c r="M288" s="407"/>
      <c r="N288" s="9"/>
      <c r="O288" s="9"/>
      <c r="P288" s="9"/>
      <c r="Q288" s="9"/>
      <c r="R288" s="9"/>
      <c r="S288" s="9"/>
      <c r="T288" s="9"/>
      <c r="U288" s="9"/>
      <c r="V288" s="9"/>
      <c r="W288" s="9"/>
      <c r="X288" s="9"/>
      <c r="Y288" s="9"/>
      <c r="Z288" s="9"/>
    </row>
    <row r="289" spans="1:26" ht="14.25" customHeight="1">
      <c r="A289" s="9"/>
      <c r="B289" s="9"/>
      <c r="C289" s="9"/>
      <c r="D289" s="406"/>
      <c r="E289" s="406"/>
      <c r="F289" s="406"/>
      <c r="G289" s="406"/>
      <c r="H289" s="406"/>
      <c r="I289" s="406"/>
      <c r="J289" s="406"/>
      <c r="K289" s="406"/>
      <c r="L289" s="9"/>
      <c r="M289" s="407"/>
      <c r="N289" s="9"/>
      <c r="O289" s="9"/>
      <c r="P289" s="9"/>
      <c r="Q289" s="9"/>
      <c r="R289" s="9"/>
      <c r="S289" s="9"/>
      <c r="T289" s="9"/>
      <c r="U289" s="9"/>
      <c r="V289" s="9"/>
      <c r="W289" s="9"/>
      <c r="X289" s="9"/>
      <c r="Y289" s="9"/>
      <c r="Z289" s="9"/>
    </row>
    <row r="290" spans="1:26" ht="14.25" customHeight="1">
      <c r="A290" s="9"/>
      <c r="B290" s="9"/>
      <c r="C290" s="9"/>
      <c r="D290" s="406"/>
      <c r="E290" s="406"/>
      <c r="F290" s="406"/>
      <c r="G290" s="406"/>
      <c r="H290" s="406"/>
      <c r="I290" s="406"/>
      <c r="J290" s="406"/>
      <c r="K290" s="406"/>
      <c r="L290" s="9"/>
      <c r="M290" s="407"/>
      <c r="N290" s="9"/>
      <c r="O290" s="9"/>
      <c r="P290" s="9"/>
      <c r="Q290" s="9"/>
      <c r="R290" s="9"/>
      <c r="S290" s="9"/>
      <c r="T290" s="9"/>
      <c r="U290" s="9"/>
      <c r="V290" s="9"/>
      <c r="W290" s="9"/>
      <c r="X290" s="9"/>
      <c r="Y290" s="9"/>
      <c r="Z290" s="9"/>
    </row>
    <row r="291" spans="1:26" ht="14.25" customHeight="1">
      <c r="A291" s="9"/>
      <c r="B291" s="9"/>
      <c r="C291" s="9"/>
      <c r="D291" s="406"/>
      <c r="E291" s="406"/>
      <c r="F291" s="406"/>
      <c r="G291" s="406"/>
      <c r="H291" s="406"/>
      <c r="I291" s="406"/>
      <c r="J291" s="406"/>
      <c r="K291" s="406"/>
      <c r="L291" s="9"/>
      <c r="M291" s="407"/>
      <c r="N291" s="9"/>
      <c r="O291" s="9"/>
      <c r="P291" s="9"/>
      <c r="Q291" s="9"/>
      <c r="R291" s="9"/>
      <c r="S291" s="9"/>
      <c r="T291" s="9"/>
      <c r="U291" s="9"/>
      <c r="V291" s="9"/>
      <c r="W291" s="9"/>
      <c r="X291" s="9"/>
      <c r="Y291" s="9"/>
      <c r="Z291" s="9"/>
    </row>
    <row r="292" spans="1:26" ht="14.25" customHeight="1">
      <c r="A292" s="9"/>
      <c r="B292" s="9"/>
      <c r="C292" s="9"/>
      <c r="D292" s="406"/>
      <c r="E292" s="406"/>
      <c r="F292" s="406"/>
      <c r="G292" s="406"/>
      <c r="H292" s="406"/>
      <c r="I292" s="406"/>
      <c r="J292" s="406"/>
      <c r="K292" s="406"/>
      <c r="L292" s="9"/>
      <c r="M292" s="407"/>
      <c r="N292" s="9"/>
      <c r="O292" s="9"/>
      <c r="P292" s="9"/>
      <c r="Q292" s="9"/>
      <c r="R292" s="9"/>
      <c r="S292" s="9"/>
      <c r="T292" s="9"/>
      <c r="U292" s="9"/>
      <c r="V292" s="9"/>
      <c r="W292" s="9"/>
      <c r="X292" s="9"/>
      <c r="Y292" s="9"/>
      <c r="Z292" s="9"/>
    </row>
    <row r="293" spans="1:26" ht="14.25" customHeight="1">
      <c r="A293" s="9"/>
      <c r="B293" s="9"/>
      <c r="C293" s="9"/>
      <c r="D293" s="406"/>
      <c r="E293" s="406"/>
      <c r="F293" s="406"/>
      <c r="G293" s="406"/>
      <c r="H293" s="406"/>
      <c r="I293" s="406"/>
      <c r="J293" s="406"/>
      <c r="K293" s="406"/>
      <c r="L293" s="9"/>
      <c r="M293" s="407"/>
      <c r="N293" s="9"/>
      <c r="O293" s="9"/>
      <c r="P293" s="9"/>
      <c r="Q293" s="9"/>
      <c r="R293" s="9"/>
      <c r="S293" s="9"/>
      <c r="T293" s="9"/>
      <c r="U293" s="9"/>
      <c r="V293" s="9"/>
      <c r="W293" s="9"/>
      <c r="X293" s="9"/>
      <c r="Y293" s="9"/>
      <c r="Z293" s="9"/>
    </row>
    <row r="294" spans="1:26" ht="14.25" customHeight="1">
      <c r="A294" s="9"/>
      <c r="B294" s="9"/>
      <c r="C294" s="9"/>
      <c r="D294" s="406"/>
      <c r="E294" s="406"/>
      <c r="F294" s="406"/>
      <c r="G294" s="406"/>
      <c r="H294" s="406"/>
      <c r="I294" s="406"/>
      <c r="J294" s="406"/>
      <c r="K294" s="406"/>
      <c r="L294" s="9"/>
      <c r="M294" s="407"/>
      <c r="N294" s="9"/>
      <c r="O294" s="9"/>
      <c r="P294" s="9"/>
      <c r="Q294" s="9"/>
      <c r="R294" s="9"/>
      <c r="S294" s="9"/>
      <c r="T294" s="9"/>
      <c r="U294" s="9"/>
      <c r="V294" s="9"/>
      <c r="W294" s="9"/>
      <c r="X294" s="9"/>
      <c r="Y294" s="9"/>
      <c r="Z294" s="9"/>
    </row>
    <row r="295" spans="1:26" ht="14.25" customHeight="1">
      <c r="A295" s="9"/>
      <c r="B295" s="9"/>
      <c r="C295" s="9"/>
      <c r="D295" s="406"/>
      <c r="E295" s="406"/>
      <c r="F295" s="406"/>
      <c r="G295" s="406"/>
      <c r="H295" s="406"/>
      <c r="I295" s="406"/>
      <c r="J295" s="406"/>
      <c r="K295" s="406"/>
      <c r="L295" s="9"/>
      <c r="M295" s="407"/>
      <c r="N295" s="9"/>
      <c r="O295" s="9"/>
      <c r="P295" s="9"/>
      <c r="Q295" s="9"/>
      <c r="R295" s="9"/>
      <c r="S295" s="9"/>
      <c r="T295" s="9"/>
      <c r="U295" s="9"/>
      <c r="V295" s="9"/>
      <c r="W295" s="9"/>
      <c r="X295" s="9"/>
      <c r="Y295" s="9"/>
      <c r="Z295" s="9"/>
    </row>
    <row r="296" spans="1:26" ht="14.25" customHeight="1">
      <c r="A296" s="9"/>
      <c r="B296" s="9"/>
      <c r="C296" s="9"/>
      <c r="D296" s="406"/>
      <c r="E296" s="406"/>
      <c r="F296" s="406"/>
      <c r="G296" s="406"/>
      <c r="H296" s="406"/>
      <c r="I296" s="406"/>
      <c r="J296" s="406"/>
      <c r="K296" s="406"/>
      <c r="L296" s="9"/>
      <c r="M296" s="407"/>
      <c r="N296" s="9"/>
      <c r="O296" s="9"/>
      <c r="P296" s="9"/>
      <c r="Q296" s="9"/>
      <c r="R296" s="9"/>
      <c r="S296" s="9"/>
      <c r="T296" s="9"/>
      <c r="U296" s="9"/>
      <c r="V296" s="9"/>
      <c r="W296" s="9"/>
      <c r="X296" s="9"/>
      <c r="Y296" s="9"/>
      <c r="Z296" s="9"/>
    </row>
    <row r="297" spans="1:26" ht="14.25" customHeight="1">
      <c r="A297" s="9"/>
      <c r="B297" s="9"/>
      <c r="C297" s="9"/>
      <c r="D297" s="406"/>
      <c r="E297" s="406"/>
      <c r="F297" s="406"/>
      <c r="G297" s="406"/>
      <c r="H297" s="406"/>
      <c r="I297" s="406"/>
      <c r="J297" s="406"/>
      <c r="K297" s="406"/>
      <c r="L297" s="9"/>
      <c r="M297" s="407"/>
      <c r="N297" s="9"/>
      <c r="O297" s="9"/>
      <c r="P297" s="9"/>
      <c r="Q297" s="9"/>
      <c r="R297" s="9"/>
      <c r="S297" s="9"/>
      <c r="T297" s="9"/>
      <c r="U297" s="9"/>
      <c r="V297" s="9"/>
      <c r="W297" s="9"/>
      <c r="X297" s="9"/>
      <c r="Y297" s="9"/>
      <c r="Z297" s="9"/>
    </row>
    <row r="298" spans="1:26" ht="14.25" customHeight="1">
      <c r="A298" s="9"/>
      <c r="B298" s="9"/>
      <c r="C298" s="9"/>
      <c r="D298" s="406"/>
      <c r="E298" s="406"/>
      <c r="F298" s="406"/>
      <c r="G298" s="406"/>
      <c r="H298" s="406"/>
      <c r="I298" s="406"/>
      <c r="J298" s="406"/>
      <c r="K298" s="406"/>
      <c r="L298" s="9"/>
      <c r="M298" s="407"/>
      <c r="N298" s="9"/>
      <c r="O298" s="9"/>
      <c r="P298" s="9"/>
      <c r="Q298" s="9"/>
      <c r="R298" s="9"/>
      <c r="S298" s="9"/>
      <c r="T298" s="9"/>
      <c r="U298" s="9"/>
      <c r="V298" s="9"/>
      <c r="W298" s="9"/>
      <c r="X298" s="9"/>
      <c r="Y298" s="9"/>
      <c r="Z298" s="9"/>
    </row>
    <row r="299" spans="1:26" ht="14.25" customHeight="1">
      <c r="A299" s="9"/>
      <c r="B299" s="9"/>
      <c r="C299" s="9"/>
      <c r="D299" s="406"/>
      <c r="E299" s="406"/>
      <c r="F299" s="406"/>
      <c r="G299" s="406"/>
      <c r="H299" s="406"/>
      <c r="I299" s="406"/>
      <c r="J299" s="406"/>
      <c r="K299" s="406"/>
      <c r="L299" s="9"/>
      <c r="M299" s="407"/>
      <c r="N299" s="9"/>
      <c r="O299" s="9"/>
      <c r="P299" s="9"/>
      <c r="Q299" s="9"/>
      <c r="R299" s="9"/>
      <c r="S299" s="9"/>
      <c r="T299" s="9"/>
      <c r="U299" s="9"/>
      <c r="V299" s="9"/>
      <c r="W299" s="9"/>
      <c r="X299" s="9"/>
      <c r="Y299" s="9"/>
      <c r="Z299" s="9"/>
    </row>
    <row r="300" spans="1:26" ht="14.25" customHeight="1">
      <c r="A300" s="9"/>
      <c r="B300" s="9"/>
      <c r="C300" s="9"/>
      <c r="D300" s="406"/>
      <c r="E300" s="406"/>
      <c r="F300" s="406"/>
      <c r="G300" s="406"/>
      <c r="H300" s="406"/>
      <c r="I300" s="406"/>
      <c r="J300" s="406"/>
      <c r="K300" s="406"/>
      <c r="L300" s="9"/>
      <c r="M300" s="407"/>
      <c r="N300" s="9"/>
      <c r="O300" s="9"/>
      <c r="P300" s="9"/>
      <c r="Q300" s="9"/>
      <c r="R300" s="9"/>
      <c r="S300" s="9"/>
      <c r="T300" s="9"/>
      <c r="U300" s="9"/>
      <c r="V300" s="9"/>
      <c r="W300" s="9"/>
      <c r="X300" s="9"/>
      <c r="Y300" s="9"/>
      <c r="Z300" s="9"/>
    </row>
    <row r="301" spans="1:26" ht="14.25" customHeight="1">
      <c r="A301" s="9"/>
      <c r="B301" s="9"/>
      <c r="C301" s="9"/>
      <c r="D301" s="406"/>
      <c r="E301" s="406"/>
      <c r="F301" s="406"/>
      <c r="G301" s="406"/>
      <c r="H301" s="406"/>
      <c r="I301" s="406"/>
      <c r="J301" s="406"/>
      <c r="K301" s="406"/>
      <c r="L301" s="9"/>
      <c r="M301" s="407"/>
      <c r="N301" s="9"/>
      <c r="O301" s="9"/>
      <c r="P301" s="9"/>
      <c r="Q301" s="9"/>
      <c r="R301" s="9"/>
      <c r="S301" s="9"/>
      <c r="T301" s="9"/>
      <c r="U301" s="9"/>
      <c r="V301" s="9"/>
      <c r="W301" s="9"/>
      <c r="X301" s="9"/>
      <c r="Y301" s="9"/>
      <c r="Z301" s="9"/>
    </row>
    <row r="302" spans="1:26" ht="14.25" customHeight="1">
      <c r="A302" s="9"/>
      <c r="B302" s="9"/>
      <c r="C302" s="9"/>
      <c r="D302" s="406"/>
      <c r="E302" s="406"/>
      <c r="F302" s="406"/>
      <c r="G302" s="406"/>
      <c r="H302" s="406"/>
      <c r="I302" s="406"/>
      <c r="J302" s="406"/>
      <c r="K302" s="406"/>
      <c r="L302" s="9"/>
      <c r="M302" s="407"/>
      <c r="N302" s="9"/>
      <c r="O302" s="9"/>
      <c r="P302" s="9"/>
      <c r="Q302" s="9"/>
      <c r="R302" s="9"/>
      <c r="S302" s="9"/>
      <c r="T302" s="9"/>
      <c r="U302" s="9"/>
      <c r="V302" s="9"/>
      <c r="W302" s="9"/>
      <c r="X302" s="9"/>
      <c r="Y302" s="9"/>
      <c r="Z302" s="9"/>
    </row>
    <row r="303" spans="1:26" ht="14.25" customHeight="1">
      <c r="A303" s="9"/>
      <c r="B303" s="9"/>
      <c r="C303" s="9"/>
      <c r="D303" s="406"/>
      <c r="E303" s="406"/>
      <c r="F303" s="406"/>
      <c r="G303" s="406"/>
      <c r="H303" s="406"/>
      <c r="I303" s="406"/>
      <c r="J303" s="406"/>
      <c r="K303" s="406"/>
      <c r="L303" s="9"/>
      <c r="M303" s="407"/>
      <c r="N303" s="9"/>
      <c r="O303" s="9"/>
      <c r="P303" s="9"/>
      <c r="Q303" s="9"/>
      <c r="R303" s="9"/>
      <c r="S303" s="9"/>
      <c r="T303" s="9"/>
      <c r="U303" s="9"/>
      <c r="V303" s="9"/>
      <c r="W303" s="9"/>
      <c r="X303" s="9"/>
      <c r="Y303" s="9"/>
      <c r="Z303" s="9"/>
    </row>
    <row r="304" spans="1:26" ht="14.25" customHeight="1">
      <c r="A304" s="9"/>
      <c r="B304" s="9"/>
      <c r="C304" s="9"/>
      <c r="D304" s="406"/>
      <c r="E304" s="406"/>
      <c r="F304" s="406"/>
      <c r="G304" s="406"/>
      <c r="H304" s="406"/>
      <c r="I304" s="406"/>
      <c r="J304" s="406"/>
      <c r="K304" s="406"/>
      <c r="L304" s="9"/>
      <c r="M304" s="407"/>
      <c r="N304" s="9"/>
      <c r="O304" s="9"/>
      <c r="P304" s="9"/>
      <c r="Q304" s="9"/>
      <c r="R304" s="9"/>
      <c r="S304" s="9"/>
      <c r="T304" s="9"/>
      <c r="U304" s="9"/>
      <c r="V304" s="9"/>
      <c r="W304" s="9"/>
      <c r="X304" s="9"/>
      <c r="Y304" s="9"/>
      <c r="Z304" s="9"/>
    </row>
    <row r="305" spans="1:26" ht="14.25" customHeight="1">
      <c r="A305" s="9"/>
      <c r="B305" s="9"/>
      <c r="C305" s="9"/>
      <c r="D305" s="406"/>
      <c r="E305" s="406"/>
      <c r="F305" s="406"/>
      <c r="G305" s="406"/>
      <c r="H305" s="406"/>
      <c r="I305" s="406"/>
      <c r="J305" s="406"/>
      <c r="K305" s="406"/>
      <c r="L305" s="9"/>
      <c r="M305" s="407"/>
      <c r="N305" s="9"/>
      <c r="O305" s="9"/>
      <c r="P305" s="9"/>
      <c r="Q305" s="9"/>
      <c r="R305" s="9"/>
      <c r="S305" s="9"/>
      <c r="T305" s="9"/>
      <c r="U305" s="9"/>
      <c r="V305" s="9"/>
      <c r="W305" s="9"/>
      <c r="X305" s="9"/>
      <c r="Y305" s="9"/>
      <c r="Z305" s="9"/>
    </row>
    <row r="306" spans="1:26" ht="14.25" customHeight="1">
      <c r="A306" s="9"/>
      <c r="B306" s="9"/>
      <c r="C306" s="9"/>
      <c r="D306" s="406"/>
      <c r="E306" s="406"/>
      <c r="F306" s="406"/>
      <c r="G306" s="406"/>
      <c r="H306" s="406"/>
      <c r="I306" s="406"/>
      <c r="J306" s="406"/>
      <c r="K306" s="406"/>
      <c r="L306" s="9"/>
      <c r="M306" s="407"/>
      <c r="N306" s="9"/>
      <c r="O306" s="9"/>
      <c r="P306" s="9"/>
      <c r="Q306" s="9"/>
      <c r="R306" s="9"/>
      <c r="S306" s="9"/>
      <c r="T306" s="9"/>
      <c r="U306" s="9"/>
      <c r="V306" s="9"/>
      <c r="W306" s="9"/>
      <c r="X306" s="9"/>
      <c r="Y306" s="9"/>
      <c r="Z306" s="9"/>
    </row>
    <row r="307" spans="1:26" ht="14.25" customHeight="1">
      <c r="A307" s="9"/>
      <c r="B307" s="9"/>
      <c r="C307" s="9"/>
      <c r="D307" s="406"/>
      <c r="E307" s="406"/>
      <c r="F307" s="406"/>
      <c r="G307" s="406"/>
      <c r="H307" s="406"/>
      <c r="I307" s="406"/>
      <c r="J307" s="406"/>
      <c r="K307" s="406"/>
      <c r="L307" s="9"/>
      <c r="M307" s="407"/>
      <c r="N307" s="9"/>
      <c r="O307" s="9"/>
      <c r="P307" s="9"/>
      <c r="Q307" s="9"/>
      <c r="R307" s="9"/>
      <c r="S307" s="9"/>
      <c r="T307" s="9"/>
      <c r="U307" s="9"/>
      <c r="V307" s="9"/>
      <c r="W307" s="9"/>
      <c r="X307" s="9"/>
      <c r="Y307" s="9"/>
      <c r="Z307" s="9"/>
    </row>
    <row r="308" spans="1:26" ht="14.25" customHeight="1">
      <c r="A308" s="9"/>
      <c r="B308" s="9"/>
      <c r="C308" s="9"/>
      <c r="D308" s="406"/>
      <c r="E308" s="406"/>
      <c r="F308" s="406"/>
      <c r="G308" s="406"/>
      <c r="H308" s="406"/>
      <c r="I308" s="406"/>
      <c r="J308" s="406"/>
      <c r="K308" s="406"/>
      <c r="L308" s="9"/>
      <c r="M308" s="407"/>
      <c r="N308" s="9"/>
      <c r="O308" s="9"/>
      <c r="P308" s="9"/>
      <c r="Q308" s="9"/>
      <c r="R308" s="9"/>
      <c r="S308" s="9"/>
      <c r="T308" s="9"/>
      <c r="U308" s="9"/>
      <c r="V308" s="9"/>
      <c r="W308" s="9"/>
      <c r="X308" s="9"/>
      <c r="Y308" s="9"/>
      <c r="Z308" s="9"/>
    </row>
    <row r="309" spans="1:26" ht="14.25" customHeight="1">
      <c r="A309" s="9"/>
      <c r="B309" s="9"/>
      <c r="C309" s="9"/>
      <c r="D309" s="406"/>
      <c r="E309" s="406"/>
      <c r="F309" s="406"/>
      <c r="G309" s="406"/>
      <c r="H309" s="406"/>
      <c r="I309" s="406"/>
      <c r="J309" s="406"/>
      <c r="K309" s="406"/>
      <c r="L309" s="9"/>
      <c r="M309" s="407"/>
      <c r="N309" s="9"/>
      <c r="O309" s="9"/>
      <c r="P309" s="9"/>
      <c r="Q309" s="9"/>
      <c r="R309" s="9"/>
      <c r="S309" s="9"/>
      <c r="T309" s="9"/>
      <c r="U309" s="9"/>
      <c r="V309" s="9"/>
      <c r="W309" s="9"/>
      <c r="X309" s="9"/>
      <c r="Y309" s="9"/>
      <c r="Z309" s="9"/>
    </row>
    <row r="310" spans="1:26" ht="14.25" customHeight="1">
      <c r="A310" s="9"/>
      <c r="B310" s="9"/>
      <c r="C310" s="9"/>
      <c r="D310" s="406"/>
      <c r="E310" s="406"/>
      <c r="F310" s="406"/>
      <c r="G310" s="406"/>
      <c r="H310" s="406"/>
      <c r="I310" s="406"/>
      <c r="J310" s="406"/>
      <c r="K310" s="406"/>
      <c r="L310" s="9"/>
      <c r="M310" s="407"/>
      <c r="N310" s="9"/>
      <c r="O310" s="9"/>
      <c r="P310" s="9"/>
      <c r="Q310" s="9"/>
      <c r="R310" s="9"/>
      <c r="S310" s="9"/>
      <c r="T310" s="9"/>
      <c r="U310" s="9"/>
      <c r="V310" s="9"/>
      <c r="W310" s="9"/>
      <c r="X310" s="9"/>
      <c r="Y310" s="9"/>
      <c r="Z310" s="9"/>
    </row>
    <row r="311" spans="1:26" ht="14.25" customHeight="1">
      <c r="A311" s="9"/>
      <c r="B311" s="9"/>
      <c r="C311" s="9"/>
      <c r="D311" s="406"/>
      <c r="E311" s="406"/>
      <c r="F311" s="406"/>
      <c r="G311" s="406"/>
      <c r="H311" s="406"/>
      <c r="I311" s="406"/>
      <c r="J311" s="406"/>
      <c r="K311" s="406"/>
      <c r="L311" s="9"/>
      <c r="M311" s="407"/>
      <c r="N311" s="9"/>
      <c r="O311" s="9"/>
      <c r="P311" s="9"/>
      <c r="Q311" s="9"/>
      <c r="R311" s="9"/>
      <c r="S311" s="9"/>
      <c r="T311" s="9"/>
      <c r="U311" s="9"/>
      <c r="V311" s="9"/>
      <c r="W311" s="9"/>
      <c r="X311" s="9"/>
      <c r="Y311" s="9"/>
      <c r="Z311" s="9"/>
    </row>
    <row r="312" spans="1:26" ht="14.25" customHeight="1">
      <c r="A312" s="9"/>
      <c r="B312" s="9"/>
      <c r="C312" s="9"/>
      <c r="D312" s="406"/>
      <c r="E312" s="406"/>
      <c r="F312" s="406"/>
      <c r="G312" s="406"/>
      <c r="H312" s="406"/>
      <c r="I312" s="406"/>
      <c r="J312" s="406"/>
      <c r="K312" s="406"/>
      <c r="L312" s="9"/>
      <c r="M312" s="407"/>
      <c r="N312" s="9"/>
      <c r="O312" s="9"/>
      <c r="P312" s="9"/>
      <c r="Q312" s="9"/>
      <c r="R312" s="9"/>
      <c r="S312" s="9"/>
      <c r="T312" s="9"/>
      <c r="U312" s="9"/>
      <c r="V312" s="9"/>
      <c r="W312" s="9"/>
      <c r="X312" s="9"/>
      <c r="Y312" s="9"/>
      <c r="Z312" s="9"/>
    </row>
    <row r="313" spans="1:26" ht="14.25" customHeight="1">
      <c r="A313" s="9"/>
      <c r="B313" s="9"/>
      <c r="C313" s="9"/>
      <c r="D313" s="406"/>
      <c r="E313" s="406"/>
      <c r="F313" s="406"/>
      <c r="G313" s="406"/>
      <c r="H313" s="406"/>
      <c r="I313" s="406"/>
      <c r="J313" s="406"/>
      <c r="K313" s="406"/>
      <c r="L313" s="9"/>
      <c r="M313" s="407"/>
      <c r="N313" s="9"/>
      <c r="O313" s="9"/>
      <c r="P313" s="9"/>
      <c r="Q313" s="9"/>
      <c r="R313" s="9"/>
      <c r="S313" s="9"/>
      <c r="T313" s="9"/>
      <c r="U313" s="9"/>
      <c r="V313" s="9"/>
      <c r="W313" s="9"/>
      <c r="X313" s="9"/>
      <c r="Y313" s="9"/>
      <c r="Z313" s="9"/>
    </row>
    <row r="314" spans="1:26" ht="14.25" customHeight="1">
      <c r="A314" s="9"/>
      <c r="B314" s="9"/>
      <c r="C314" s="9"/>
      <c r="D314" s="406"/>
      <c r="E314" s="406"/>
      <c r="F314" s="406"/>
      <c r="G314" s="406"/>
      <c r="H314" s="406"/>
      <c r="I314" s="406"/>
      <c r="J314" s="406"/>
      <c r="K314" s="406"/>
      <c r="L314" s="9"/>
      <c r="M314" s="407"/>
      <c r="N314" s="9"/>
      <c r="O314" s="9"/>
      <c r="P314" s="9"/>
      <c r="Q314" s="9"/>
      <c r="R314" s="9"/>
      <c r="S314" s="9"/>
      <c r="T314" s="9"/>
      <c r="U314" s="9"/>
      <c r="V314" s="9"/>
      <c r="W314" s="9"/>
      <c r="X314" s="9"/>
      <c r="Y314" s="9"/>
      <c r="Z314" s="9"/>
    </row>
    <row r="315" spans="1:26" ht="14.25" customHeight="1">
      <c r="A315" s="9"/>
      <c r="B315" s="9"/>
      <c r="C315" s="9"/>
      <c r="D315" s="406"/>
      <c r="E315" s="406"/>
      <c r="F315" s="406"/>
      <c r="G315" s="406"/>
      <c r="H315" s="406"/>
      <c r="I315" s="406"/>
      <c r="J315" s="406"/>
      <c r="K315" s="406"/>
      <c r="L315" s="9"/>
      <c r="M315" s="407"/>
      <c r="N315" s="9"/>
      <c r="O315" s="9"/>
      <c r="P315" s="9"/>
      <c r="Q315" s="9"/>
      <c r="R315" s="9"/>
      <c r="S315" s="9"/>
      <c r="T315" s="9"/>
      <c r="U315" s="9"/>
      <c r="V315" s="9"/>
      <c r="W315" s="9"/>
      <c r="X315" s="9"/>
      <c r="Y315" s="9"/>
      <c r="Z315" s="9"/>
    </row>
    <row r="316" spans="1:26" ht="14.25" customHeight="1">
      <c r="A316" s="9"/>
      <c r="B316" s="9"/>
      <c r="C316" s="9"/>
      <c r="D316" s="406"/>
      <c r="E316" s="406"/>
      <c r="F316" s="406"/>
      <c r="G316" s="406"/>
      <c r="H316" s="406"/>
      <c r="I316" s="406"/>
      <c r="J316" s="406"/>
      <c r="K316" s="406"/>
      <c r="L316" s="9"/>
      <c r="M316" s="407"/>
      <c r="N316" s="9"/>
      <c r="O316" s="9"/>
      <c r="P316" s="9"/>
      <c r="Q316" s="9"/>
      <c r="R316" s="9"/>
      <c r="S316" s="9"/>
      <c r="T316" s="9"/>
      <c r="U316" s="9"/>
      <c r="V316" s="9"/>
      <c r="W316" s="9"/>
      <c r="X316" s="9"/>
      <c r="Y316" s="9"/>
      <c r="Z316" s="9"/>
    </row>
    <row r="317" spans="1:26" ht="14.25" customHeight="1">
      <c r="A317" s="9"/>
      <c r="B317" s="9"/>
      <c r="C317" s="9"/>
      <c r="D317" s="406"/>
      <c r="E317" s="406"/>
      <c r="F317" s="406"/>
      <c r="G317" s="406"/>
      <c r="H317" s="406"/>
      <c r="I317" s="406"/>
      <c r="J317" s="406"/>
      <c r="K317" s="406"/>
      <c r="L317" s="9"/>
      <c r="M317" s="407"/>
      <c r="N317" s="9"/>
      <c r="O317" s="9"/>
      <c r="P317" s="9"/>
      <c r="Q317" s="9"/>
      <c r="R317" s="9"/>
      <c r="S317" s="9"/>
      <c r="T317" s="9"/>
      <c r="U317" s="9"/>
      <c r="V317" s="9"/>
      <c r="W317" s="9"/>
      <c r="X317" s="9"/>
      <c r="Y317" s="9"/>
      <c r="Z317" s="9"/>
    </row>
    <row r="318" spans="1:26" ht="14.25" customHeight="1">
      <c r="A318" s="9"/>
      <c r="B318" s="9"/>
      <c r="C318" s="9"/>
      <c r="D318" s="406"/>
      <c r="E318" s="406"/>
      <c r="F318" s="406"/>
      <c r="G318" s="406"/>
      <c r="H318" s="406"/>
      <c r="I318" s="406"/>
      <c r="J318" s="406"/>
      <c r="K318" s="406"/>
      <c r="L318" s="9"/>
      <c r="M318" s="407"/>
      <c r="N318" s="9"/>
      <c r="O318" s="9"/>
      <c r="P318" s="9"/>
      <c r="Q318" s="9"/>
      <c r="R318" s="9"/>
      <c r="S318" s="9"/>
      <c r="T318" s="9"/>
      <c r="U318" s="9"/>
      <c r="V318" s="9"/>
      <c r="W318" s="9"/>
      <c r="X318" s="9"/>
      <c r="Y318" s="9"/>
      <c r="Z318" s="9"/>
    </row>
    <row r="319" spans="1:26" ht="14.25" customHeight="1">
      <c r="A319" s="9"/>
      <c r="B319" s="9"/>
      <c r="C319" s="9"/>
      <c r="D319" s="406"/>
      <c r="E319" s="406"/>
      <c r="F319" s="406"/>
      <c r="G319" s="406"/>
      <c r="H319" s="406"/>
      <c r="I319" s="406"/>
      <c r="J319" s="406"/>
      <c r="K319" s="406"/>
      <c r="L319" s="9"/>
      <c r="M319" s="407"/>
      <c r="N319" s="9"/>
      <c r="O319" s="9"/>
      <c r="P319" s="9"/>
      <c r="Q319" s="9"/>
      <c r="R319" s="9"/>
      <c r="S319" s="9"/>
      <c r="T319" s="9"/>
      <c r="U319" s="9"/>
      <c r="V319" s="9"/>
      <c r="W319" s="9"/>
      <c r="X319" s="9"/>
      <c r="Y319" s="9"/>
      <c r="Z319" s="9"/>
    </row>
    <row r="320" spans="1:26" ht="14.25" customHeight="1">
      <c r="A320" s="9"/>
      <c r="B320" s="9"/>
      <c r="C320" s="9"/>
      <c r="D320" s="406"/>
      <c r="E320" s="406"/>
      <c r="F320" s="406"/>
      <c r="G320" s="406"/>
      <c r="H320" s="406"/>
      <c r="I320" s="406"/>
      <c r="J320" s="406"/>
      <c r="K320" s="406"/>
      <c r="L320" s="9"/>
      <c r="M320" s="407"/>
      <c r="N320" s="9"/>
      <c r="O320" s="9"/>
      <c r="P320" s="9"/>
      <c r="Q320" s="9"/>
      <c r="R320" s="9"/>
      <c r="S320" s="9"/>
      <c r="T320" s="9"/>
      <c r="U320" s="9"/>
      <c r="V320" s="9"/>
      <c r="W320" s="9"/>
      <c r="X320" s="9"/>
      <c r="Y320" s="9"/>
      <c r="Z320" s="9"/>
    </row>
    <row r="321" spans="1:26" ht="14.25" customHeight="1">
      <c r="A321" s="9"/>
      <c r="B321" s="9"/>
      <c r="C321" s="9"/>
      <c r="D321" s="406"/>
      <c r="E321" s="406"/>
      <c r="F321" s="406"/>
      <c r="G321" s="406"/>
      <c r="H321" s="406"/>
      <c r="I321" s="406"/>
      <c r="J321" s="406"/>
      <c r="K321" s="406"/>
      <c r="L321" s="9"/>
      <c r="M321" s="407"/>
      <c r="N321" s="9"/>
      <c r="O321" s="9"/>
      <c r="P321" s="9"/>
      <c r="Q321" s="9"/>
      <c r="R321" s="9"/>
      <c r="S321" s="9"/>
      <c r="T321" s="9"/>
      <c r="U321" s="9"/>
      <c r="V321" s="9"/>
      <c r="W321" s="9"/>
      <c r="X321" s="9"/>
      <c r="Y321" s="9"/>
      <c r="Z321" s="9"/>
    </row>
    <row r="322" spans="1:26" ht="14.25" customHeight="1">
      <c r="A322" s="9"/>
      <c r="B322" s="9"/>
      <c r="C322" s="9"/>
      <c r="D322" s="406"/>
      <c r="E322" s="406"/>
      <c r="F322" s="406"/>
      <c r="G322" s="406"/>
      <c r="H322" s="406"/>
      <c r="I322" s="406"/>
      <c r="J322" s="406"/>
      <c r="K322" s="406"/>
      <c r="L322" s="9"/>
      <c r="M322" s="407"/>
      <c r="N322" s="9"/>
      <c r="O322" s="9"/>
      <c r="P322" s="9"/>
      <c r="Q322" s="9"/>
      <c r="R322" s="9"/>
      <c r="S322" s="9"/>
      <c r="T322" s="9"/>
      <c r="U322" s="9"/>
      <c r="V322" s="9"/>
      <c r="W322" s="9"/>
      <c r="X322" s="9"/>
      <c r="Y322" s="9"/>
      <c r="Z322" s="9"/>
    </row>
    <row r="323" spans="1:26" ht="14.25" customHeight="1">
      <c r="A323" s="9"/>
      <c r="B323" s="9"/>
      <c r="C323" s="9"/>
      <c r="D323" s="406"/>
      <c r="E323" s="406"/>
      <c r="F323" s="406"/>
      <c r="G323" s="406"/>
      <c r="H323" s="406"/>
      <c r="I323" s="406"/>
      <c r="J323" s="406"/>
      <c r="K323" s="406"/>
      <c r="L323" s="9"/>
      <c r="M323" s="407"/>
      <c r="N323" s="9"/>
      <c r="O323" s="9"/>
      <c r="P323" s="9"/>
      <c r="Q323" s="9"/>
      <c r="R323" s="9"/>
      <c r="S323" s="9"/>
      <c r="T323" s="9"/>
      <c r="U323" s="9"/>
      <c r="V323" s="9"/>
      <c r="W323" s="9"/>
      <c r="X323" s="9"/>
      <c r="Y323" s="9"/>
      <c r="Z323" s="9"/>
    </row>
    <row r="324" spans="1:26" ht="14.25" customHeight="1">
      <c r="A324" s="9"/>
      <c r="B324" s="9"/>
      <c r="C324" s="9"/>
      <c r="D324" s="406"/>
      <c r="E324" s="406"/>
      <c r="F324" s="406"/>
      <c r="G324" s="406"/>
      <c r="H324" s="406"/>
      <c r="I324" s="406"/>
      <c r="J324" s="406"/>
      <c r="K324" s="406"/>
      <c r="L324" s="9"/>
      <c r="M324" s="407"/>
      <c r="N324" s="9"/>
      <c r="O324" s="9"/>
      <c r="P324" s="9"/>
      <c r="Q324" s="9"/>
      <c r="R324" s="9"/>
      <c r="S324" s="9"/>
      <c r="T324" s="9"/>
      <c r="U324" s="9"/>
      <c r="V324" s="9"/>
      <c r="W324" s="9"/>
      <c r="X324" s="9"/>
      <c r="Y324" s="9"/>
      <c r="Z324" s="9"/>
    </row>
    <row r="325" spans="1:26" ht="14.25" customHeight="1">
      <c r="A325" s="9"/>
      <c r="B325" s="9"/>
      <c r="C325" s="9"/>
      <c r="D325" s="406"/>
      <c r="E325" s="406"/>
      <c r="F325" s="406"/>
      <c r="G325" s="406"/>
      <c r="H325" s="406"/>
      <c r="I325" s="406"/>
      <c r="J325" s="406"/>
      <c r="K325" s="406"/>
      <c r="L325" s="9"/>
      <c r="M325" s="407"/>
      <c r="N325" s="9"/>
      <c r="O325" s="9"/>
      <c r="P325" s="9"/>
      <c r="Q325" s="9"/>
      <c r="R325" s="9"/>
      <c r="S325" s="9"/>
      <c r="T325" s="9"/>
      <c r="U325" s="9"/>
      <c r="V325" s="9"/>
      <c r="W325" s="9"/>
      <c r="X325" s="9"/>
      <c r="Y325" s="9"/>
      <c r="Z325" s="9"/>
    </row>
    <row r="326" spans="1:26" ht="14.25" customHeight="1">
      <c r="A326" s="9"/>
      <c r="B326" s="9"/>
      <c r="C326" s="9"/>
      <c r="D326" s="406"/>
      <c r="E326" s="406"/>
      <c r="F326" s="406"/>
      <c r="G326" s="406"/>
      <c r="H326" s="406"/>
      <c r="I326" s="406"/>
      <c r="J326" s="406"/>
      <c r="K326" s="406"/>
      <c r="L326" s="9"/>
      <c r="M326" s="407"/>
      <c r="N326" s="9"/>
      <c r="O326" s="9"/>
      <c r="P326" s="9"/>
      <c r="Q326" s="9"/>
      <c r="R326" s="9"/>
      <c r="S326" s="9"/>
      <c r="T326" s="9"/>
      <c r="U326" s="9"/>
      <c r="V326" s="9"/>
      <c r="W326" s="9"/>
      <c r="X326" s="9"/>
      <c r="Y326" s="9"/>
      <c r="Z326" s="9"/>
    </row>
    <row r="327" spans="1:26" ht="14.25" customHeight="1">
      <c r="A327" s="9"/>
      <c r="B327" s="9"/>
      <c r="C327" s="9"/>
      <c r="D327" s="406"/>
      <c r="E327" s="406"/>
      <c r="F327" s="406"/>
      <c r="G327" s="406"/>
      <c r="H327" s="406"/>
      <c r="I327" s="406"/>
      <c r="J327" s="406"/>
      <c r="K327" s="406"/>
      <c r="L327" s="9"/>
      <c r="M327" s="407"/>
      <c r="N327" s="9"/>
      <c r="O327" s="9"/>
      <c r="P327" s="9"/>
      <c r="Q327" s="9"/>
      <c r="R327" s="9"/>
      <c r="S327" s="9"/>
      <c r="T327" s="9"/>
      <c r="U327" s="9"/>
      <c r="V327" s="9"/>
      <c r="W327" s="9"/>
      <c r="X327" s="9"/>
      <c r="Y327" s="9"/>
      <c r="Z327" s="9"/>
    </row>
    <row r="328" spans="1:26" ht="14.25" customHeight="1">
      <c r="A328" s="9"/>
      <c r="B328" s="9"/>
      <c r="C328" s="9"/>
      <c r="D328" s="406"/>
      <c r="E328" s="406"/>
      <c r="F328" s="406"/>
      <c r="G328" s="406"/>
      <c r="H328" s="406"/>
      <c r="I328" s="406"/>
      <c r="J328" s="406"/>
      <c r="K328" s="406"/>
      <c r="L328" s="9"/>
      <c r="M328" s="407"/>
      <c r="N328" s="9"/>
      <c r="O328" s="9"/>
      <c r="P328" s="9"/>
      <c r="Q328" s="9"/>
      <c r="R328" s="9"/>
      <c r="S328" s="9"/>
      <c r="T328" s="9"/>
      <c r="U328" s="9"/>
      <c r="V328" s="9"/>
      <c r="W328" s="9"/>
      <c r="X328" s="9"/>
      <c r="Y328" s="9"/>
      <c r="Z328" s="9"/>
    </row>
    <row r="329" spans="1:26" ht="14.25" customHeight="1">
      <c r="A329" s="9"/>
      <c r="B329" s="9"/>
      <c r="C329" s="9"/>
      <c r="D329" s="406"/>
      <c r="E329" s="406"/>
      <c r="F329" s="406"/>
      <c r="G329" s="406"/>
      <c r="H329" s="406"/>
      <c r="I329" s="406"/>
      <c r="J329" s="406"/>
      <c r="K329" s="406"/>
      <c r="L329" s="9"/>
      <c r="M329" s="407"/>
      <c r="N329" s="9"/>
      <c r="O329" s="9"/>
      <c r="P329" s="9"/>
      <c r="Q329" s="9"/>
      <c r="R329" s="9"/>
      <c r="S329" s="9"/>
      <c r="T329" s="9"/>
      <c r="U329" s="9"/>
      <c r="V329" s="9"/>
      <c r="W329" s="9"/>
      <c r="X329" s="9"/>
      <c r="Y329" s="9"/>
      <c r="Z329" s="9"/>
    </row>
    <row r="330" spans="1:26" ht="14.25" customHeight="1">
      <c r="A330" s="9"/>
      <c r="B330" s="9"/>
      <c r="C330" s="9"/>
      <c r="D330" s="406"/>
      <c r="E330" s="406"/>
      <c r="F330" s="406"/>
      <c r="G330" s="406"/>
      <c r="H330" s="406"/>
      <c r="I330" s="406"/>
      <c r="J330" s="406"/>
      <c r="K330" s="406"/>
      <c r="L330" s="9"/>
      <c r="M330" s="407"/>
      <c r="N330" s="9"/>
      <c r="O330" s="9"/>
      <c r="P330" s="9"/>
      <c r="Q330" s="9"/>
      <c r="R330" s="9"/>
      <c r="S330" s="9"/>
      <c r="T330" s="9"/>
      <c r="U330" s="9"/>
      <c r="V330" s="9"/>
      <c r="W330" s="9"/>
      <c r="X330" s="9"/>
      <c r="Y330" s="9"/>
      <c r="Z330" s="9"/>
    </row>
    <row r="331" spans="1:26" ht="14.25" customHeight="1">
      <c r="A331" s="9"/>
      <c r="B331" s="9"/>
      <c r="C331" s="9"/>
      <c r="D331" s="406"/>
      <c r="E331" s="406"/>
      <c r="F331" s="406"/>
      <c r="G331" s="406"/>
      <c r="H331" s="406"/>
      <c r="I331" s="406"/>
      <c r="J331" s="406"/>
      <c r="K331" s="406"/>
      <c r="L331" s="9"/>
      <c r="M331" s="407"/>
      <c r="N331" s="9"/>
      <c r="O331" s="9"/>
      <c r="P331" s="9"/>
      <c r="Q331" s="9"/>
      <c r="R331" s="9"/>
      <c r="S331" s="9"/>
      <c r="T331" s="9"/>
      <c r="U331" s="9"/>
      <c r="V331" s="9"/>
      <c r="W331" s="9"/>
      <c r="X331" s="9"/>
      <c r="Y331" s="9"/>
      <c r="Z331" s="9"/>
    </row>
    <row r="332" spans="1:26" ht="14.25" customHeight="1">
      <c r="A332" s="9"/>
      <c r="B332" s="9"/>
      <c r="C332" s="9"/>
      <c r="D332" s="406"/>
      <c r="E332" s="406"/>
      <c r="F332" s="406"/>
      <c r="G332" s="406"/>
      <c r="H332" s="406"/>
      <c r="I332" s="406"/>
      <c r="J332" s="406"/>
      <c r="K332" s="406"/>
      <c r="L332" s="9"/>
      <c r="M332" s="407"/>
      <c r="N332" s="9"/>
      <c r="O332" s="9"/>
      <c r="P332" s="9"/>
      <c r="Q332" s="9"/>
      <c r="R332" s="9"/>
      <c r="S332" s="9"/>
      <c r="T332" s="9"/>
      <c r="U332" s="9"/>
      <c r="V332" s="9"/>
      <c r="W332" s="9"/>
      <c r="X332" s="9"/>
      <c r="Y332" s="9"/>
      <c r="Z332" s="9"/>
    </row>
    <row r="333" spans="1:26" ht="14.25" customHeight="1">
      <c r="A333" s="9"/>
      <c r="B333" s="9"/>
      <c r="C333" s="9"/>
      <c r="D333" s="406"/>
      <c r="E333" s="406"/>
      <c r="F333" s="406"/>
      <c r="G333" s="406"/>
      <c r="H333" s="406"/>
      <c r="I333" s="406"/>
      <c r="J333" s="406"/>
      <c r="K333" s="406"/>
      <c r="L333" s="9"/>
      <c r="M333" s="407"/>
      <c r="N333" s="9"/>
      <c r="O333" s="9"/>
      <c r="P333" s="9"/>
      <c r="Q333" s="9"/>
      <c r="R333" s="9"/>
      <c r="S333" s="9"/>
      <c r="T333" s="9"/>
      <c r="U333" s="9"/>
      <c r="V333" s="9"/>
      <c r="W333" s="9"/>
      <c r="X333" s="9"/>
      <c r="Y333" s="9"/>
      <c r="Z333" s="9"/>
    </row>
    <row r="334" spans="1:26" ht="14.25" customHeight="1">
      <c r="A334" s="9"/>
      <c r="B334" s="9"/>
      <c r="C334" s="9"/>
      <c r="D334" s="406"/>
      <c r="E334" s="406"/>
      <c r="F334" s="406"/>
      <c r="G334" s="406"/>
      <c r="H334" s="406"/>
      <c r="I334" s="406"/>
      <c r="J334" s="406"/>
      <c r="K334" s="406"/>
      <c r="L334" s="9"/>
      <c r="M334" s="407"/>
      <c r="N334" s="9"/>
      <c r="O334" s="9"/>
      <c r="P334" s="9"/>
      <c r="Q334" s="9"/>
      <c r="R334" s="9"/>
      <c r="S334" s="9"/>
      <c r="T334" s="9"/>
      <c r="U334" s="9"/>
      <c r="V334" s="9"/>
      <c r="W334" s="9"/>
      <c r="X334" s="9"/>
      <c r="Y334" s="9"/>
      <c r="Z334" s="9"/>
    </row>
    <row r="335" spans="1:26" ht="14.25" customHeight="1">
      <c r="A335" s="9"/>
      <c r="B335" s="9"/>
      <c r="C335" s="9"/>
      <c r="D335" s="406"/>
      <c r="E335" s="406"/>
      <c r="F335" s="406"/>
      <c r="G335" s="406"/>
      <c r="H335" s="406"/>
      <c r="I335" s="406"/>
      <c r="J335" s="406"/>
      <c r="K335" s="406"/>
      <c r="L335" s="9"/>
      <c r="M335" s="407"/>
      <c r="N335" s="9"/>
      <c r="O335" s="9"/>
      <c r="P335" s="9"/>
      <c r="Q335" s="9"/>
      <c r="R335" s="9"/>
      <c r="S335" s="9"/>
      <c r="T335" s="9"/>
      <c r="U335" s="9"/>
      <c r="V335" s="9"/>
      <c r="W335" s="9"/>
      <c r="X335" s="9"/>
      <c r="Y335" s="9"/>
      <c r="Z335" s="9"/>
    </row>
    <row r="336" spans="1:26" ht="14.25" customHeight="1">
      <c r="A336" s="9"/>
      <c r="B336" s="9"/>
      <c r="C336" s="9"/>
      <c r="D336" s="406"/>
      <c r="E336" s="406"/>
      <c r="F336" s="406"/>
      <c r="G336" s="406"/>
      <c r="H336" s="406"/>
      <c r="I336" s="406"/>
      <c r="J336" s="406"/>
      <c r="K336" s="406"/>
      <c r="L336" s="9"/>
      <c r="M336" s="407"/>
      <c r="N336" s="9"/>
      <c r="O336" s="9"/>
      <c r="P336" s="9"/>
      <c r="Q336" s="9"/>
      <c r="R336" s="9"/>
      <c r="S336" s="9"/>
      <c r="T336" s="9"/>
      <c r="U336" s="9"/>
      <c r="V336" s="9"/>
      <c r="W336" s="9"/>
      <c r="X336" s="9"/>
      <c r="Y336" s="9"/>
      <c r="Z336" s="9"/>
    </row>
    <row r="337" spans="1:26" ht="14.25" customHeight="1">
      <c r="A337" s="9"/>
      <c r="B337" s="9"/>
      <c r="C337" s="9"/>
      <c r="D337" s="406"/>
      <c r="E337" s="406"/>
      <c r="F337" s="406"/>
      <c r="G337" s="406"/>
      <c r="H337" s="406"/>
      <c r="I337" s="406"/>
      <c r="J337" s="406"/>
      <c r="K337" s="406"/>
      <c r="L337" s="9"/>
      <c r="M337" s="407"/>
      <c r="N337" s="9"/>
      <c r="O337" s="9"/>
      <c r="P337" s="9"/>
      <c r="Q337" s="9"/>
      <c r="R337" s="9"/>
      <c r="S337" s="9"/>
      <c r="T337" s="9"/>
      <c r="U337" s="9"/>
      <c r="V337" s="9"/>
      <c r="W337" s="9"/>
      <c r="X337" s="9"/>
      <c r="Y337" s="9"/>
      <c r="Z337" s="9"/>
    </row>
    <row r="338" spans="1:26" ht="14.25" customHeight="1">
      <c r="A338" s="9"/>
      <c r="B338" s="9"/>
      <c r="C338" s="9"/>
      <c r="D338" s="406"/>
      <c r="E338" s="406"/>
      <c r="F338" s="406"/>
      <c r="G338" s="406"/>
      <c r="H338" s="406"/>
      <c r="I338" s="406"/>
      <c r="J338" s="406"/>
      <c r="K338" s="406"/>
      <c r="L338" s="9"/>
      <c r="M338" s="407"/>
      <c r="N338" s="9"/>
      <c r="O338" s="9"/>
      <c r="P338" s="9"/>
      <c r="Q338" s="9"/>
      <c r="R338" s="9"/>
      <c r="S338" s="9"/>
      <c r="T338" s="9"/>
      <c r="U338" s="9"/>
      <c r="V338" s="9"/>
      <c r="W338" s="9"/>
      <c r="X338" s="9"/>
      <c r="Y338" s="9"/>
      <c r="Z338" s="9"/>
    </row>
    <row r="339" spans="1:26" ht="14.25" customHeight="1">
      <c r="A339" s="9"/>
      <c r="B339" s="9"/>
      <c r="C339" s="9"/>
      <c r="D339" s="406"/>
      <c r="E339" s="406"/>
      <c r="F339" s="406"/>
      <c r="G339" s="406"/>
      <c r="H339" s="406"/>
      <c r="I339" s="406"/>
      <c r="J339" s="406"/>
      <c r="K339" s="406"/>
      <c r="L339" s="9"/>
      <c r="M339" s="407"/>
      <c r="N339" s="9"/>
      <c r="O339" s="9"/>
      <c r="P339" s="9"/>
      <c r="Q339" s="9"/>
      <c r="R339" s="9"/>
      <c r="S339" s="9"/>
      <c r="T339" s="9"/>
      <c r="U339" s="9"/>
      <c r="V339" s="9"/>
      <c r="W339" s="9"/>
      <c r="X339" s="9"/>
      <c r="Y339" s="9"/>
      <c r="Z339" s="9"/>
    </row>
    <row r="340" spans="1:26" ht="14.25" customHeight="1">
      <c r="A340" s="9"/>
      <c r="B340" s="9"/>
      <c r="C340" s="9"/>
      <c r="D340" s="406"/>
      <c r="E340" s="406"/>
      <c r="F340" s="406"/>
      <c r="G340" s="406"/>
      <c r="H340" s="406"/>
      <c r="I340" s="406"/>
      <c r="J340" s="406"/>
      <c r="K340" s="406"/>
      <c r="L340" s="9"/>
      <c r="M340" s="407"/>
      <c r="N340" s="9"/>
      <c r="O340" s="9"/>
      <c r="P340" s="9"/>
      <c r="Q340" s="9"/>
      <c r="R340" s="9"/>
      <c r="S340" s="9"/>
      <c r="T340" s="9"/>
      <c r="U340" s="9"/>
      <c r="V340" s="9"/>
      <c r="W340" s="9"/>
      <c r="X340" s="9"/>
      <c r="Y340" s="9"/>
      <c r="Z340" s="9"/>
    </row>
    <row r="341" spans="1:26" ht="14.25" customHeight="1">
      <c r="A341" s="9"/>
      <c r="B341" s="9"/>
      <c r="C341" s="9"/>
      <c r="D341" s="406"/>
      <c r="E341" s="406"/>
      <c r="F341" s="406"/>
      <c r="G341" s="406"/>
      <c r="H341" s="406"/>
      <c r="I341" s="406"/>
      <c r="J341" s="406"/>
      <c r="K341" s="406"/>
      <c r="L341" s="9"/>
      <c r="M341" s="407"/>
      <c r="N341" s="9"/>
      <c r="O341" s="9"/>
      <c r="P341" s="9"/>
      <c r="Q341" s="9"/>
      <c r="R341" s="9"/>
      <c r="S341" s="9"/>
      <c r="T341" s="9"/>
      <c r="U341" s="9"/>
      <c r="V341" s="9"/>
      <c r="W341" s="9"/>
      <c r="X341" s="9"/>
      <c r="Y341" s="9"/>
      <c r="Z341" s="9"/>
    </row>
    <row r="342" spans="1:26" ht="14.25" customHeight="1">
      <c r="A342" s="9"/>
      <c r="B342" s="9"/>
      <c r="C342" s="9"/>
      <c r="D342" s="406"/>
      <c r="E342" s="406"/>
      <c r="F342" s="406"/>
      <c r="G342" s="406"/>
      <c r="H342" s="406"/>
      <c r="I342" s="406"/>
      <c r="J342" s="406"/>
      <c r="K342" s="406"/>
      <c r="L342" s="9"/>
      <c r="M342" s="407"/>
      <c r="N342" s="9"/>
      <c r="O342" s="9"/>
      <c r="P342" s="9"/>
      <c r="Q342" s="9"/>
      <c r="R342" s="9"/>
      <c r="S342" s="9"/>
      <c r="T342" s="9"/>
      <c r="U342" s="9"/>
      <c r="V342" s="9"/>
      <c r="W342" s="9"/>
      <c r="X342" s="9"/>
      <c r="Y342" s="9"/>
      <c r="Z342" s="9"/>
    </row>
    <row r="343" spans="1:26" ht="14.25" customHeight="1">
      <c r="A343" s="9"/>
      <c r="B343" s="9"/>
      <c r="C343" s="9"/>
      <c r="D343" s="406"/>
      <c r="E343" s="406"/>
      <c r="F343" s="406"/>
      <c r="G343" s="406"/>
      <c r="H343" s="406"/>
      <c r="I343" s="406"/>
      <c r="J343" s="406"/>
      <c r="K343" s="406"/>
      <c r="L343" s="9"/>
      <c r="M343" s="407"/>
      <c r="N343" s="9"/>
      <c r="O343" s="9"/>
      <c r="P343" s="9"/>
      <c r="Q343" s="9"/>
      <c r="R343" s="9"/>
      <c r="S343" s="9"/>
      <c r="T343" s="9"/>
      <c r="U343" s="9"/>
      <c r="V343" s="9"/>
      <c r="W343" s="9"/>
      <c r="X343" s="9"/>
      <c r="Y343" s="9"/>
      <c r="Z343" s="9"/>
    </row>
    <row r="344" spans="1:26" ht="14.25" customHeight="1">
      <c r="A344" s="9"/>
      <c r="B344" s="9"/>
      <c r="C344" s="9"/>
      <c r="D344" s="406"/>
      <c r="E344" s="406"/>
      <c r="F344" s="406"/>
      <c r="G344" s="406"/>
      <c r="H344" s="406"/>
      <c r="I344" s="406"/>
      <c r="J344" s="406"/>
      <c r="K344" s="406"/>
      <c r="L344" s="9"/>
      <c r="M344" s="407"/>
      <c r="N344" s="9"/>
      <c r="O344" s="9"/>
      <c r="P344" s="9"/>
      <c r="Q344" s="9"/>
      <c r="R344" s="9"/>
      <c r="S344" s="9"/>
      <c r="T344" s="9"/>
      <c r="U344" s="9"/>
      <c r="V344" s="9"/>
      <c r="W344" s="9"/>
      <c r="X344" s="9"/>
      <c r="Y344" s="9"/>
      <c r="Z344" s="9"/>
    </row>
    <row r="345" spans="1:26" ht="14.25" customHeight="1">
      <c r="A345" s="9"/>
      <c r="B345" s="9"/>
      <c r="C345" s="9"/>
      <c r="D345" s="406"/>
      <c r="E345" s="406"/>
      <c r="F345" s="406"/>
      <c r="G345" s="406"/>
      <c r="H345" s="406"/>
      <c r="I345" s="406"/>
      <c r="J345" s="406"/>
      <c r="K345" s="406"/>
      <c r="L345" s="9"/>
      <c r="M345" s="407"/>
      <c r="N345" s="9"/>
      <c r="O345" s="9"/>
      <c r="P345" s="9"/>
      <c r="Q345" s="9"/>
      <c r="R345" s="9"/>
      <c r="S345" s="9"/>
      <c r="T345" s="9"/>
      <c r="U345" s="9"/>
      <c r="V345" s="9"/>
      <c r="W345" s="9"/>
      <c r="X345" s="9"/>
      <c r="Y345" s="9"/>
      <c r="Z345" s="9"/>
    </row>
    <row r="346" spans="1:26" ht="14.25" customHeight="1">
      <c r="A346" s="9"/>
      <c r="B346" s="9"/>
      <c r="C346" s="9"/>
      <c r="D346" s="406"/>
      <c r="E346" s="406"/>
      <c r="F346" s="406"/>
      <c r="G346" s="406"/>
      <c r="H346" s="406"/>
      <c r="I346" s="406"/>
      <c r="J346" s="406"/>
      <c r="K346" s="406"/>
      <c r="L346" s="9"/>
      <c r="M346" s="407"/>
      <c r="N346" s="9"/>
      <c r="O346" s="9"/>
      <c r="P346" s="9"/>
      <c r="Q346" s="9"/>
      <c r="R346" s="9"/>
      <c r="S346" s="9"/>
      <c r="T346" s="9"/>
      <c r="U346" s="9"/>
      <c r="V346" s="9"/>
      <c r="W346" s="9"/>
      <c r="X346" s="9"/>
      <c r="Y346" s="9"/>
      <c r="Z346" s="9"/>
    </row>
    <row r="347" spans="1:26" ht="14.25" customHeight="1">
      <c r="A347" s="9"/>
      <c r="B347" s="9"/>
      <c r="C347" s="9"/>
      <c r="D347" s="406"/>
      <c r="E347" s="406"/>
      <c r="F347" s="406"/>
      <c r="G347" s="406"/>
      <c r="H347" s="406"/>
      <c r="I347" s="406"/>
      <c r="J347" s="406"/>
      <c r="K347" s="406"/>
      <c r="L347" s="9"/>
      <c r="M347" s="407"/>
      <c r="N347" s="9"/>
      <c r="O347" s="9"/>
      <c r="P347" s="9"/>
      <c r="Q347" s="9"/>
      <c r="R347" s="9"/>
      <c r="S347" s="9"/>
      <c r="T347" s="9"/>
      <c r="U347" s="9"/>
      <c r="V347" s="9"/>
      <c r="W347" s="9"/>
      <c r="X347" s="9"/>
      <c r="Y347" s="9"/>
      <c r="Z347" s="9"/>
    </row>
    <row r="348" spans="1:26" ht="14.25" customHeight="1">
      <c r="A348" s="9"/>
      <c r="B348" s="9"/>
      <c r="C348" s="9"/>
      <c r="D348" s="406"/>
      <c r="E348" s="406"/>
      <c r="F348" s="406"/>
      <c r="G348" s="406"/>
      <c r="H348" s="406"/>
      <c r="I348" s="406"/>
      <c r="J348" s="406"/>
      <c r="K348" s="406"/>
      <c r="L348" s="9"/>
      <c r="M348" s="407"/>
      <c r="N348" s="9"/>
      <c r="O348" s="9"/>
      <c r="P348" s="9"/>
      <c r="Q348" s="9"/>
      <c r="R348" s="9"/>
      <c r="S348" s="9"/>
      <c r="T348" s="9"/>
      <c r="U348" s="9"/>
      <c r="V348" s="9"/>
      <c r="W348" s="9"/>
      <c r="X348" s="9"/>
      <c r="Y348" s="9"/>
      <c r="Z348" s="9"/>
    </row>
    <row r="349" spans="1:26" ht="14.25" customHeight="1">
      <c r="A349" s="9"/>
      <c r="B349" s="9"/>
      <c r="C349" s="9"/>
      <c r="D349" s="406"/>
      <c r="E349" s="406"/>
      <c r="F349" s="406"/>
      <c r="G349" s="406"/>
      <c r="H349" s="406"/>
      <c r="I349" s="406"/>
      <c r="J349" s="406"/>
      <c r="K349" s="406"/>
      <c r="L349" s="9"/>
      <c r="M349" s="407"/>
      <c r="N349" s="9"/>
      <c r="O349" s="9"/>
      <c r="P349" s="9"/>
      <c r="Q349" s="9"/>
      <c r="R349" s="9"/>
      <c r="S349" s="9"/>
      <c r="T349" s="9"/>
      <c r="U349" s="9"/>
      <c r="V349" s="9"/>
      <c r="W349" s="9"/>
      <c r="X349" s="9"/>
      <c r="Y349" s="9"/>
      <c r="Z349" s="9"/>
    </row>
    <row r="350" spans="1:26" ht="14.25" customHeight="1">
      <c r="A350" s="9"/>
      <c r="B350" s="9"/>
      <c r="C350" s="9"/>
      <c r="D350" s="406"/>
      <c r="E350" s="406"/>
      <c r="F350" s="406"/>
      <c r="G350" s="406"/>
      <c r="H350" s="406"/>
      <c r="I350" s="406"/>
      <c r="J350" s="406"/>
      <c r="K350" s="406"/>
      <c r="L350" s="9"/>
      <c r="M350" s="407"/>
      <c r="N350" s="9"/>
      <c r="O350" s="9"/>
      <c r="P350" s="9"/>
      <c r="Q350" s="9"/>
      <c r="R350" s="9"/>
      <c r="S350" s="9"/>
      <c r="T350" s="9"/>
      <c r="U350" s="9"/>
      <c r="V350" s="9"/>
      <c r="W350" s="9"/>
      <c r="X350" s="9"/>
      <c r="Y350" s="9"/>
      <c r="Z350" s="9"/>
    </row>
    <row r="351" spans="1:26" ht="14.25" customHeight="1">
      <c r="A351" s="9"/>
      <c r="B351" s="9"/>
      <c r="C351" s="9"/>
      <c r="D351" s="406"/>
      <c r="E351" s="406"/>
      <c r="F351" s="406"/>
      <c r="G351" s="406"/>
      <c r="H351" s="406"/>
      <c r="I351" s="406"/>
      <c r="J351" s="406"/>
      <c r="K351" s="406"/>
      <c r="L351" s="9"/>
      <c r="M351" s="407"/>
      <c r="N351" s="9"/>
      <c r="O351" s="9"/>
      <c r="P351" s="9"/>
      <c r="Q351" s="9"/>
      <c r="R351" s="9"/>
      <c r="S351" s="9"/>
      <c r="T351" s="9"/>
      <c r="U351" s="9"/>
      <c r="V351" s="9"/>
      <c r="W351" s="9"/>
      <c r="X351" s="9"/>
      <c r="Y351" s="9"/>
      <c r="Z351" s="9"/>
    </row>
    <row r="352" spans="1:26" ht="14.25" customHeight="1">
      <c r="A352" s="9"/>
      <c r="B352" s="9"/>
      <c r="C352" s="9"/>
      <c r="D352" s="406"/>
      <c r="E352" s="406"/>
      <c r="F352" s="406"/>
      <c r="G352" s="406"/>
      <c r="H352" s="406"/>
      <c r="I352" s="406"/>
      <c r="J352" s="406"/>
      <c r="K352" s="406"/>
      <c r="L352" s="9"/>
      <c r="M352" s="407"/>
      <c r="N352" s="9"/>
      <c r="O352" s="9"/>
      <c r="P352" s="9"/>
      <c r="Q352" s="9"/>
      <c r="R352" s="9"/>
      <c r="S352" s="9"/>
      <c r="T352" s="9"/>
      <c r="U352" s="9"/>
      <c r="V352" s="9"/>
      <c r="W352" s="9"/>
      <c r="X352" s="9"/>
      <c r="Y352" s="9"/>
      <c r="Z352" s="9"/>
    </row>
    <row r="353" spans="1:26" ht="14.25" customHeight="1">
      <c r="A353" s="9"/>
      <c r="B353" s="9"/>
      <c r="C353" s="9"/>
      <c r="D353" s="406"/>
      <c r="E353" s="406"/>
      <c r="F353" s="406"/>
      <c r="G353" s="406"/>
      <c r="H353" s="406"/>
      <c r="I353" s="406"/>
      <c r="J353" s="406"/>
      <c r="K353" s="406"/>
      <c r="L353" s="9"/>
      <c r="M353" s="407"/>
      <c r="N353" s="9"/>
      <c r="O353" s="9"/>
      <c r="P353" s="9"/>
      <c r="Q353" s="9"/>
      <c r="R353" s="9"/>
      <c r="S353" s="9"/>
      <c r="T353" s="9"/>
      <c r="U353" s="9"/>
      <c r="V353" s="9"/>
      <c r="W353" s="9"/>
      <c r="X353" s="9"/>
      <c r="Y353" s="9"/>
      <c r="Z353" s="9"/>
    </row>
    <row r="354" spans="1:26" ht="14.25" customHeight="1">
      <c r="A354" s="9"/>
      <c r="B354" s="9"/>
      <c r="C354" s="9"/>
      <c r="D354" s="406"/>
      <c r="E354" s="406"/>
      <c r="F354" s="406"/>
      <c r="G354" s="406"/>
      <c r="H354" s="406"/>
      <c r="I354" s="406"/>
      <c r="J354" s="406"/>
      <c r="K354" s="406"/>
      <c r="L354" s="9"/>
      <c r="M354" s="407"/>
      <c r="N354" s="9"/>
      <c r="O354" s="9"/>
      <c r="P354" s="9"/>
      <c r="Q354" s="9"/>
      <c r="R354" s="9"/>
      <c r="S354" s="9"/>
      <c r="T354" s="9"/>
      <c r="U354" s="9"/>
      <c r="V354" s="9"/>
      <c r="W354" s="9"/>
      <c r="X354" s="9"/>
      <c r="Y354" s="9"/>
      <c r="Z354" s="9"/>
    </row>
    <row r="355" spans="1:26" ht="14.25" customHeight="1">
      <c r="A355" s="9"/>
      <c r="B355" s="9"/>
      <c r="C355" s="9"/>
      <c r="D355" s="406"/>
      <c r="E355" s="406"/>
      <c r="F355" s="406"/>
      <c r="G355" s="406"/>
      <c r="H355" s="406"/>
      <c r="I355" s="406"/>
      <c r="J355" s="406"/>
      <c r="K355" s="406"/>
      <c r="L355" s="9"/>
      <c r="M355" s="407"/>
      <c r="N355" s="9"/>
      <c r="O355" s="9"/>
      <c r="P355" s="9"/>
      <c r="Q355" s="9"/>
      <c r="R355" s="9"/>
      <c r="S355" s="9"/>
      <c r="T355" s="9"/>
      <c r="U355" s="9"/>
      <c r="V355" s="9"/>
      <c r="W355" s="9"/>
      <c r="X355" s="9"/>
      <c r="Y355" s="9"/>
      <c r="Z355" s="9"/>
    </row>
    <row r="356" spans="1:26" ht="14.25" customHeight="1">
      <c r="A356" s="9"/>
      <c r="B356" s="9"/>
      <c r="C356" s="9"/>
      <c r="D356" s="406"/>
      <c r="E356" s="406"/>
      <c r="F356" s="406"/>
      <c r="G356" s="406"/>
      <c r="H356" s="406"/>
      <c r="I356" s="406"/>
      <c r="J356" s="406"/>
      <c r="K356" s="406"/>
      <c r="L356" s="9"/>
      <c r="M356" s="407"/>
      <c r="N356" s="9"/>
      <c r="O356" s="9"/>
      <c r="P356" s="9"/>
      <c r="Q356" s="9"/>
      <c r="R356" s="9"/>
      <c r="S356" s="9"/>
      <c r="T356" s="9"/>
      <c r="U356" s="9"/>
      <c r="V356" s="9"/>
      <c r="W356" s="9"/>
      <c r="X356" s="9"/>
      <c r="Y356" s="9"/>
      <c r="Z356" s="9"/>
    </row>
    <row r="357" spans="1:26" ht="14.25" customHeight="1">
      <c r="A357" s="9"/>
      <c r="B357" s="9"/>
      <c r="C357" s="9"/>
      <c r="D357" s="406"/>
      <c r="E357" s="406"/>
      <c r="F357" s="406"/>
      <c r="G357" s="406"/>
      <c r="H357" s="406"/>
      <c r="I357" s="406"/>
      <c r="J357" s="406"/>
      <c r="K357" s="406"/>
      <c r="L357" s="9"/>
      <c r="M357" s="407"/>
      <c r="N357" s="9"/>
      <c r="O357" s="9"/>
      <c r="P357" s="9"/>
      <c r="Q357" s="9"/>
      <c r="R357" s="9"/>
      <c r="S357" s="9"/>
      <c r="T357" s="9"/>
      <c r="U357" s="9"/>
      <c r="V357" s="9"/>
      <c r="W357" s="9"/>
      <c r="X357" s="9"/>
      <c r="Y357" s="9"/>
      <c r="Z357" s="9"/>
    </row>
    <row r="358" spans="1:26" ht="14.25" customHeight="1">
      <c r="A358" s="9"/>
      <c r="B358" s="9"/>
      <c r="C358" s="9"/>
      <c r="D358" s="406"/>
      <c r="E358" s="406"/>
      <c r="F358" s="406"/>
      <c r="G358" s="406"/>
      <c r="H358" s="406"/>
      <c r="I358" s="406"/>
      <c r="J358" s="406"/>
      <c r="K358" s="406"/>
      <c r="L358" s="9"/>
      <c r="M358" s="407"/>
      <c r="N358" s="9"/>
      <c r="O358" s="9"/>
      <c r="P358" s="9"/>
      <c r="Q358" s="9"/>
      <c r="R358" s="9"/>
      <c r="S358" s="9"/>
      <c r="T358" s="9"/>
      <c r="U358" s="9"/>
      <c r="V358" s="9"/>
      <c r="W358" s="9"/>
      <c r="X358" s="9"/>
      <c r="Y358" s="9"/>
      <c r="Z358" s="9"/>
    </row>
    <row r="359" spans="1:26" ht="14.25" customHeight="1">
      <c r="A359" s="9"/>
      <c r="B359" s="9"/>
      <c r="C359" s="9"/>
      <c r="D359" s="406"/>
      <c r="E359" s="406"/>
      <c r="F359" s="406"/>
      <c r="G359" s="406"/>
      <c r="H359" s="406"/>
      <c r="I359" s="406"/>
      <c r="J359" s="406"/>
      <c r="K359" s="406"/>
      <c r="L359" s="9"/>
      <c r="M359" s="407"/>
      <c r="N359" s="9"/>
      <c r="O359" s="9"/>
      <c r="P359" s="9"/>
      <c r="Q359" s="9"/>
      <c r="R359" s="9"/>
      <c r="S359" s="9"/>
      <c r="T359" s="9"/>
      <c r="U359" s="9"/>
      <c r="V359" s="9"/>
      <c r="W359" s="9"/>
      <c r="X359" s="9"/>
      <c r="Y359" s="9"/>
      <c r="Z359" s="9"/>
    </row>
    <row r="360" spans="1:26" ht="14.25" customHeight="1">
      <c r="A360" s="9"/>
      <c r="B360" s="9"/>
      <c r="C360" s="9"/>
      <c r="D360" s="406"/>
      <c r="E360" s="406"/>
      <c r="F360" s="406"/>
      <c r="G360" s="406"/>
      <c r="H360" s="406"/>
      <c r="I360" s="406"/>
      <c r="J360" s="406"/>
      <c r="K360" s="406"/>
      <c r="L360" s="9"/>
      <c r="M360" s="407"/>
      <c r="N360" s="9"/>
      <c r="O360" s="9"/>
      <c r="P360" s="9"/>
      <c r="Q360" s="9"/>
      <c r="R360" s="9"/>
      <c r="S360" s="9"/>
      <c r="T360" s="9"/>
      <c r="U360" s="9"/>
      <c r="V360" s="9"/>
      <c r="W360" s="9"/>
      <c r="X360" s="9"/>
      <c r="Y360" s="9"/>
      <c r="Z360" s="9"/>
    </row>
    <row r="361" spans="1:26" ht="14.25" customHeight="1">
      <c r="A361" s="9"/>
      <c r="B361" s="9"/>
      <c r="C361" s="9"/>
      <c r="D361" s="406"/>
      <c r="E361" s="406"/>
      <c r="F361" s="406"/>
      <c r="G361" s="406"/>
      <c r="H361" s="406"/>
      <c r="I361" s="406"/>
      <c r="J361" s="406"/>
      <c r="K361" s="406"/>
      <c r="L361" s="9"/>
      <c r="M361" s="407"/>
      <c r="N361" s="9"/>
      <c r="O361" s="9"/>
      <c r="P361" s="9"/>
      <c r="Q361" s="9"/>
      <c r="R361" s="9"/>
      <c r="S361" s="9"/>
      <c r="T361" s="9"/>
      <c r="U361" s="9"/>
      <c r="V361" s="9"/>
      <c r="W361" s="9"/>
      <c r="X361" s="9"/>
      <c r="Y361" s="9"/>
      <c r="Z361" s="9"/>
    </row>
    <row r="362" spans="1:26" ht="14.25" customHeight="1">
      <c r="A362" s="9"/>
      <c r="B362" s="9"/>
      <c r="C362" s="9"/>
      <c r="D362" s="406"/>
      <c r="E362" s="406"/>
      <c r="F362" s="406"/>
      <c r="G362" s="406"/>
      <c r="H362" s="406"/>
      <c r="I362" s="406"/>
      <c r="J362" s="406"/>
      <c r="K362" s="406"/>
      <c r="L362" s="9"/>
      <c r="M362" s="407"/>
      <c r="N362" s="9"/>
      <c r="O362" s="9"/>
      <c r="P362" s="9"/>
      <c r="Q362" s="9"/>
      <c r="R362" s="9"/>
      <c r="S362" s="9"/>
      <c r="T362" s="9"/>
      <c r="U362" s="9"/>
      <c r="V362" s="9"/>
      <c r="W362" s="9"/>
      <c r="X362" s="9"/>
      <c r="Y362" s="9"/>
      <c r="Z362" s="9"/>
    </row>
    <row r="363" spans="1:26" ht="14.25" customHeight="1">
      <c r="A363" s="9"/>
      <c r="B363" s="9"/>
      <c r="C363" s="9"/>
      <c r="D363" s="406"/>
      <c r="E363" s="406"/>
      <c r="F363" s="406"/>
      <c r="G363" s="406"/>
      <c r="H363" s="406"/>
      <c r="I363" s="406"/>
      <c r="J363" s="406"/>
      <c r="K363" s="406"/>
      <c r="L363" s="9"/>
      <c r="M363" s="407"/>
      <c r="N363" s="9"/>
      <c r="O363" s="9"/>
      <c r="P363" s="9"/>
      <c r="Q363" s="9"/>
      <c r="R363" s="9"/>
      <c r="S363" s="9"/>
      <c r="T363" s="9"/>
      <c r="U363" s="9"/>
      <c r="V363" s="9"/>
      <c r="W363" s="9"/>
      <c r="X363" s="9"/>
      <c r="Y363" s="9"/>
      <c r="Z363" s="9"/>
    </row>
    <row r="364" spans="1:26" ht="14.25" customHeight="1">
      <c r="A364" s="9"/>
      <c r="B364" s="9"/>
      <c r="C364" s="9"/>
      <c r="D364" s="406"/>
      <c r="E364" s="406"/>
      <c r="F364" s="406"/>
      <c r="G364" s="406"/>
      <c r="H364" s="406"/>
      <c r="I364" s="406"/>
      <c r="J364" s="406"/>
      <c r="K364" s="406"/>
      <c r="L364" s="9"/>
      <c r="M364" s="407"/>
      <c r="N364" s="9"/>
      <c r="O364" s="9"/>
      <c r="P364" s="9"/>
      <c r="Q364" s="9"/>
      <c r="R364" s="9"/>
      <c r="S364" s="9"/>
      <c r="T364" s="9"/>
      <c r="U364" s="9"/>
      <c r="V364" s="9"/>
      <c r="W364" s="9"/>
      <c r="X364" s="9"/>
      <c r="Y364" s="9"/>
      <c r="Z364" s="9"/>
    </row>
    <row r="365" spans="1:26" ht="14.25" customHeight="1">
      <c r="A365" s="9"/>
      <c r="B365" s="9"/>
      <c r="C365" s="9"/>
      <c r="D365" s="406"/>
      <c r="E365" s="406"/>
      <c r="F365" s="406"/>
      <c r="G365" s="406"/>
      <c r="H365" s="406"/>
      <c r="I365" s="406"/>
      <c r="J365" s="406"/>
      <c r="K365" s="406"/>
      <c r="L365" s="9"/>
      <c r="M365" s="407"/>
      <c r="N365" s="9"/>
      <c r="O365" s="9"/>
      <c r="P365" s="9"/>
      <c r="Q365" s="9"/>
      <c r="R365" s="9"/>
      <c r="S365" s="9"/>
      <c r="T365" s="9"/>
      <c r="U365" s="9"/>
      <c r="V365" s="9"/>
      <c r="W365" s="9"/>
      <c r="X365" s="9"/>
      <c r="Y365" s="9"/>
      <c r="Z365" s="9"/>
    </row>
    <row r="366" spans="1:26" ht="14.25" customHeight="1">
      <c r="A366" s="9"/>
      <c r="B366" s="9"/>
      <c r="C366" s="9"/>
      <c r="D366" s="406"/>
      <c r="E366" s="406"/>
      <c r="F366" s="406"/>
      <c r="G366" s="406"/>
      <c r="H366" s="406"/>
      <c r="I366" s="406"/>
      <c r="J366" s="406"/>
      <c r="K366" s="406"/>
      <c r="L366" s="9"/>
      <c r="M366" s="407"/>
      <c r="N366" s="9"/>
      <c r="O366" s="9"/>
      <c r="P366" s="9"/>
      <c r="Q366" s="9"/>
      <c r="R366" s="9"/>
      <c r="S366" s="9"/>
      <c r="T366" s="9"/>
      <c r="U366" s="9"/>
      <c r="V366" s="9"/>
      <c r="W366" s="9"/>
      <c r="X366" s="9"/>
      <c r="Y366" s="9"/>
      <c r="Z366" s="9"/>
    </row>
    <row r="367" spans="1:26" ht="14.25" customHeight="1">
      <c r="A367" s="9"/>
      <c r="B367" s="9"/>
      <c r="C367" s="9"/>
      <c r="D367" s="406"/>
      <c r="E367" s="406"/>
      <c r="F367" s="406"/>
      <c r="G367" s="406"/>
      <c r="H367" s="406"/>
      <c r="I367" s="406"/>
      <c r="J367" s="406"/>
      <c r="K367" s="406"/>
      <c r="L367" s="9"/>
      <c r="M367" s="407"/>
      <c r="N367" s="9"/>
      <c r="O367" s="9"/>
      <c r="P367" s="9"/>
      <c r="Q367" s="9"/>
      <c r="R367" s="9"/>
      <c r="S367" s="9"/>
      <c r="T367" s="9"/>
      <c r="U367" s="9"/>
      <c r="V367" s="9"/>
      <c r="W367" s="9"/>
      <c r="X367" s="9"/>
      <c r="Y367" s="9"/>
      <c r="Z367" s="9"/>
    </row>
    <row r="368" spans="1:26" ht="14.25" customHeight="1">
      <c r="A368" s="9"/>
      <c r="B368" s="9"/>
      <c r="C368" s="9"/>
      <c r="D368" s="406"/>
      <c r="E368" s="406"/>
      <c r="F368" s="406"/>
      <c r="G368" s="406"/>
      <c r="H368" s="406"/>
      <c r="I368" s="406"/>
      <c r="J368" s="406"/>
      <c r="K368" s="406"/>
      <c r="L368" s="9"/>
      <c r="M368" s="407"/>
      <c r="N368" s="9"/>
      <c r="O368" s="9"/>
      <c r="P368" s="9"/>
      <c r="Q368" s="9"/>
      <c r="R368" s="9"/>
      <c r="S368" s="9"/>
      <c r="T368" s="9"/>
      <c r="U368" s="9"/>
      <c r="V368" s="9"/>
      <c r="W368" s="9"/>
      <c r="X368" s="9"/>
      <c r="Y368" s="9"/>
      <c r="Z368" s="9"/>
    </row>
    <row r="369" spans="1:26" ht="14.25" customHeight="1">
      <c r="A369" s="9"/>
      <c r="B369" s="9"/>
      <c r="C369" s="9"/>
      <c r="D369" s="406"/>
      <c r="E369" s="406"/>
      <c r="F369" s="406"/>
      <c r="G369" s="406"/>
      <c r="H369" s="406"/>
      <c r="I369" s="406"/>
      <c r="J369" s="406"/>
      <c r="K369" s="406"/>
      <c r="L369" s="9"/>
      <c r="M369" s="407"/>
      <c r="N369" s="9"/>
      <c r="O369" s="9"/>
      <c r="P369" s="9"/>
      <c r="Q369" s="9"/>
      <c r="R369" s="9"/>
      <c r="S369" s="9"/>
      <c r="T369" s="9"/>
      <c r="U369" s="9"/>
      <c r="V369" s="9"/>
      <c r="W369" s="9"/>
      <c r="X369" s="9"/>
      <c r="Y369" s="9"/>
      <c r="Z369" s="9"/>
    </row>
    <row r="370" spans="1:26" ht="14.25" customHeight="1">
      <c r="A370" s="9"/>
      <c r="B370" s="9"/>
      <c r="C370" s="9"/>
      <c r="D370" s="406"/>
      <c r="E370" s="406"/>
      <c r="F370" s="406"/>
      <c r="G370" s="406"/>
      <c r="H370" s="406"/>
      <c r="I370" s="406"/>
      <c r="J370" s="406"/>
      <c r="K370" s="406"/>
      <c r="L370" s="9"/>
      <c r="M370" s="407"/>
      <c r="N370" s="9"/>
      <c r="O370" s="9"/>
      <c r="P370" s="9"/>
      <c r="Q370" s="9"/>
      <c r="R370" s="9"/>
      <c r="S370" s="9"/>
      <c r="T370" s="9"/>
      <c r="U370" s="9"/>
      <c r="V370" s="9"/>
      <c r="W370" s="9"/>
      <c r="X370" s="9"/>
      <c r="Y370" s="9"/>
      <c r="Z370" s="9"/>
    </row>
    <row r="371" spans="1:26" ht="14.25" customHeight="1">
      <c r="A371" s="9"/>
      <c r="B371" s="9"/>
      <c r="C371" s="9"/>
      <c r="D371" s="406"/>
      <c r="E371" s="406"/>
      <c r="F371" s="406"/>
      <c r="G371" s="406"/>
      <c r="H371" s="406"/>
      <c r="I371" s="406"/>
      <c r="J371" s="406"/>
      <c r="K371" s="406"/>
      <c r="L371" s="9"/>
      <c r="M371" s="407"/>
      <c r="N371" s="9"/>
      <c r="O371" s="9"/>
      <c r="P371" s="9"/>
      <c r="Q371" s="9"/>
      <c r="R371" s="9"/>
      <c r="S371" s="9"/>
      <c r="T371" s="9"/>
      <c r="U371" s="9"/>
      <c r="V371" s="9"/>
      <c r="W371" s="9"/>
      <c r="X371" s="9"/>
      <c r="Y371" s="9"/>
      <c r="Z371" s="9"/>
    </row>
    <row r="372" spans="1:26" ht="14.25" customHeight="1">
      <c r="A372" s="9"/>
      <c r="B372" s="9"/>
      <c r="C372" s="9"/>
      <c r="D372" s="406"/>
      <c r="E372" s="406"/>
      <c r="F372" s="406"/>
      <c r="G372" s="406"/>
      <c r="H372" s="406"/>
      <c r="I372" s="406"/>
      <c r="J372" s="406"/>
      <c r="K372" s="406"/>
      <c r="L372" s="9"/>
      <c r="M372" s="407"/>
      <c r="N372" s="9"/>
      <c r="O372" s="9"/>
      <c r="P372" s="9"/>
      <c r="Q372" s="9"/>
      <c r="R372" s="9"/>
      <c r="S372" s="9"/>
      <c r="T372" s="9"/>
      <c r="U372" s="9"/>
      <c r="V372" s="9"/>
      <c r="W372" s="9"/>
      <c r="X372" s="9"/>
      <c r="Y372" s="9"/>
      <c r="Z372" s="9"/>
    </row>
    <row r="373" spans="1:26" ht="14.25" customHeight="1">
      <c r="A373" s="9"/>
      <c r="B373" s="9"/>
      <c r="C373" s="9"/>
      <c r="D373" s="406"/>
      <c r="E373" s="406"/>
      <c r="F373" s="406"/>
      <c r="G373" s="406"/>
      <c r="H373" s="406"/>
      <c r="I373" s="406"/>
      <c r="J373" s="406"/>
      <c r="K373" s="406"/>
      <c r="L373" s="9"/>
      <c r="M373" s="407"/>
      <c r="N373" s="9"/>
      <c r="O373" s="9"/>
      <c r="P373" s="9"/>
      <c r="Q373" s="9"/>
      <c r="R373" s="9"/>
      <c r="S373" s="9"/>
      <c r="T373" s="9"/>
      <c r="U373" s="9"/>
      <c r="V373" s="9"/>
      <c r="W373" s="9"/>
      <c r="X373" s="9"/>
      <c r="Y373" s="9"/>
      <c r="Z373" s="9"/>
    </row>
    <row r="374" spans="1:26" ht="14.25" customHeight="1">
      <c r="A374" s="9"/>
      <c r="B374" s="9"/>
      <c r="C374" s="9"/>
      <c r="D374" s="406"/>
      <c r="E374" s="406"/>
      <c r="F374" s="406"/>
      <c r="G374" s="406"/>
      <c r="H374" s="406"/>
      <c r="I374" s="406"/>
      <c r="J374" s="406"/>
      <c r="K374" s="406"/>
      <c r="L374" s="9"/>
      <c r="M374" s="407"/>
      <c r="N374" s="9"/>
      <c r="O374" s="9"/>
      <c r="P374" s="9"/>
      <c r="Q374" s="9"/>
      <c r="R374" s="9"/>
      <c r="S374" s="9"/>
      <c r="T374" s="9"/>
      <c r="U374" s="9"/>
      <c r="V374" s="9"/>
      <c r="W374" s="9"/>
      <c r="X374" s="9"/>
      <c r="Y374" s="9"/>
      <c r="Z374" s="9"/>
    </row>
    <row r="375" spans="1:26" ht="14.25" customHeight="1">
      <c r="A375" s="9"/>
      <c r="B375" s="9"/>
      <c r="C375" s="9"/>
      <c r="D375" s="406"/>
      <c r="E375" s="406"/>
      <c r="F375" s="406"/>
      <c r="G375" s="406"/>
      <c r="H375" s="406"/>
      <c r="I375" s="406"/>
      <c r="J375" s="406"/>
      <c r="K375" s="406"/>
      <c r="L375" s="9"/>
      <c r="M375" s="407"/>
      <c r="N375" s="9"/>
      <c r="O375" s="9"/>
      <c r="P375" s="9"/>
      <c r="Q375" s="9"/>
      <c r="R375" s="9"/>
      <c r="S375" s="9"/>
      <c r="T375" s="9"/>
      <c r="U375" s="9"/>
      <c r="V375" s="9"/>
      <c r="W375" s="9"/>
      <c r="X375" s="9"/>
      <c r="Y375" s="9"/>
      <c r="Z375" s="9"/>
    </row>
    <row r="376" spans="1:26" ht="14.25" customHeight="1">
      <c r="A376" s="9"/>
      <c r="B376" s="9"/>
      <c r="C376" s="9"/>
      <c r="D376" s="406"/>
      <c r="E376" s="406"/>
      <c r="F376" s="406"/>
      <c r="G376" s="406"/>
      <c r="H376" s="406"/>
      <c r="I376" s="406"/>
      <c r="J376" s="406"/>
      <c r="K376" s="406"/>
      <c r="L376" s="9"/>
      <c r="M376" s="407"/>
      <c r="N376" s="9"/>
      <c r="O376" s="9"/>
      <c r="P376" s="9"/>
      <c r="Q376" s="9"/>
      <c r="R376" s="9"/>
      <c r="S376" s="9"/>
      <c r="T376" s="9"/>
      <c r="U376" s="9"/>
      <c r="V376" s="9"/>
      <c r="W376" s="9"/>
      <c r="X376" s="9"/>
      <c r="Y376" s="9"/>
      <c r="Z376" s="9"/>
    </row>
    <row r="377" spans="1:26" ht="14.25" customHeight="1">
      <c r="A377" s="9"/>
      <c r="B377" s="9"/>
      <c r="C377" s="9"/>
      <c r="D377" s="406"/>
      <c r="E377" s="406"/>
      <c r="F377" s="406"/>
      <c r="G377" s="406"/>
      <c r="H377" s="406"/>
      <c r="I377" s="406"/>
      <c r="J377" s="406"/>
      <c r="K377" s="406"/>
      <c r="L377" s="9"/>
      <c r="M377" s="407"/>
      <c r="N377" s="9"/>
      <c r="O377" s="9"/>
      <c r="P377" s="9"/>
      <c r="Q377" s="9"/>
      <c r="R377" s="9"/>
      <c r="S377" s="9"/>
      <c r="T377" s="9"/>
      <c r="U377" s="9"/>
      <c r="V377" s="9"/>
      <c r="W377" s="9"/>
      <c r="X377" s="9"/>
      <c r="Y377" s="9"/>
      <c r="Z377" s="9"/>
    </row>
    <row r="378" spans="1:26" ht="14.25" customHeight="1">
      <c r="A378" s="9"/>
      <c r="B378" s="9"/>
      <c r="C378" s="9"/>
      <c r="D378" s="406"/>
      <c r="E378" s="406"/>
      <c r="F378" s="406"/>
      <c r="G378" s="406"/>
      <c r="H378" s="406"/>
      <c r="I378" s="406"/>
      <c r="J378" s="406"/>
      <c r="K378" s="406"/>
      <c r="L378" s="9"/>
      <c r="M378" s="407"/>
      <c r="N378" s="9"/>
      <c r="O378" s="9"/>
      <c r="P378" s="9"/>
      <c r="Q378" s="9"/>
      <c r="R378" s="9"/>
      <c r="S378" s="9"/>
      <c r="T378" s="9"/>
      <c r="U378" s="9"/>
      <c r="V378" s="9"/>
      <c r="W378" s="9"/>
      <c r="X378" s="9"/>
      <c r="Y378" s="9"/>
      <c r="Z378" s="9"/>
    </row>
    <row r="379" spans="1:26" ht="14.25" customHeight="1">
      <c r="A379" s="9"/>
      <c r="B379" s="9"/>
      <c r="C379" s="9"/>
      <c r="D379" s="406"/>
      <c r="E379" s="406"/>
      <c r="F379" s="406"/>
      <c r="G379" s="406"/>
      <c r="H379" s="406"/>
      <c r="I379" s="406"/>
      <c r="J379" s="406"/>
      <c r="K379" s="406"/>
      <c r="L379" s="9"/>
      <c r="M379" s="407"/>
      <c r="N379" s="9"/>
      <c r="O379" s="9"/>
      <c r="P379" s="9"/>
      <c r="Q379" s="9"/>
      <c r="R379" s="9"/>
      <c r="S379" s="9"/>
      <c r="T379" s="9"/>
      <c r="U379" s="9"/>
      <c r="V379" s="9"/>
      <c r="W379" s="9"/>
      <c r="X379" s="9"/>
      <c r="Y379" s="9"/>
      <c r="Z379" s="9"/>
    </row>
    <row r="380" spans="1:26" ht="14.25" customHeight="1">
      <c r="A380" s="9"/>
      <c r="B380" s="9"/>
      <c r="C380" s="9"/>
      <c r="D380" s="406"/>
      <c r="E380" s="406"/>
      <c r="F380" s="406"/>
      <c r="G380" s="406"/>
      <c r="H380" s="406"/>
      <c r="I380" s="406"/>
      <c r="J380" s="406"/>
      <c r="K380" s="406"/>
      <c r="L380" s="9"/>
      <c r="M380" s="407"/>
      <c r="N380" s="9"/>
      <c r="O380" s="9"/>
      <c r="P380" s="9"/>
      <c r="Q380" s="9"/>
      <c r="R380" s="9"/>
      <c r="S380" s="9"/>
      <c r="T380" s="9"/>
      <c r="U380" s="9"/>
      <c r="V380" s="9"/>
      <c r="W380" s="9"/>
      <c r="X380" s="9"/>
      <c r="Y380" s="9"/>
      <c r="Z380" s="9"/>
    </row>
    <row r="381" spans="1:26" ht="14.25" customHeight="1">
      <c r="A381" s="9"/>
      <c r="B381" s="9"/>
      <c r="C381" s="9"/>
      <c r="D381" s="406"/>
      <c r="E381" s="406"/>
      <c r="F381" s="406"/>
      <c r="G381" s="406"/>
      <c r="H381" s="406"/>
      <c r="I381" s="406"/>
      <c r="J381" s="406"/>
      <c r="K381" s="406"/>
      <c r="L381" s="9"/>
      <c r="M381" s="407"/>
      <c r="N381" s="9"/>
      <c r="O381" s="9"/>
      <c r="P381" s="9"/>
      <c r="Q381" s="9"/>
      <c r="R381" s="9"/>
      <c r="S381" s="9"/>
      <c r="T381" s="9"/>
      <c r="U381" s="9"/>
      <c r="V381" s="9"/>
      <c r="W381" s="9"/>
      <c r="X381" s="9"/>
      <c r="Y381" s="9"/>
      <c r="Z381" s="9"/>
    </row>
    <row r="382" spans="1:26" ht="14.25" customHeight="1">
      <c r="A382" s="9"/>
      <c r="B382" s="9"/>
      <c r="C382" s="9"/>
      <c r="D382" s="406"/>
      <c r="E382" s="406"/>
      <c r="F382" s="406"/>
      <c r="G382" s="406"/>
      <c r="H382" s="406"/>
      <c r="I382" s="406"/>
      <c r="J382" s="406"/>
      <c r="K382" s="406"/>
      <c r="L382" s="9"/>
      <c r="M382" s="407"/>
      <c r="N382" s="9"/>
      <c r="O382" s="9"/>
      <c r="P382" s="9"/>
      <c r="Q382" s="9"/>
      <c r="R382" s="9"/>
      <c r="S382" s="9"/>
      <c r="T382" s="9"/>
      <c r="U382" s="9"/>
      <c r="V382" s="9"/>
      <c r="W382" s="9"/>
      <c r="X382" s="9"/>
      <c r="Y382" s="9"/>
      <c r="Z382" s="9"/>
    </row>
    <row r="383" spans="1:26" ht="14.25" customHeight="1">
      <c r="A383" s="9"/>
      <c r="B383" s="9"/>
      <c r="C383" s="9"/>
      <c r="D383" s="406"/>
      <c r="E383" s="406"/>
      <c r="F383" s="406"/>
      <c r="G383" s="406"/>
      <c r="H383" s="406"/>
      <c r="I383" s="406"/>
      <c r="J383" s="406"/>
      <c r="K383" s="406"/>
      <c r="L383" s="9"/>
      <c r="M383" s="407"/>
      <c r="N383" s="9"/>
      <c r="O383" s="9"/>
      <c r="P383" s="9"/>
      <c r="Q383" s="9"/>
      <c r="R383" s="9"/>
      <c r="S383" s="9"/>
      <c r="T383" s="9"/>
      <c r="U383" s="9"/>
      <c r="V383" s="9"/>
      <c r="W383" s="9"/>
      <c r="X383" s="9"/>
      <c r="Y383" s="9"/>
      <c r="Z383" s="9"/>
    </row>
    <row r="384" spans="1:26" ht="14.25" customHeight="1">
      <c r="A384" s="9"/>
      <c r="B384" s="9"/>
      <c r="C384" s="9"/>
      <c r="D384" s="406"/>
      <c r="E384" s="406"/>
      <c r="F384" s="406"/>
      <c r="G384" s="406"/>
      <c r="H384" s="406"/>
      <c r="I384" s="406"/>
      <c r="J384" s="406"/>
      <c r="K384" s="406"/>
      <c r="L384" s="9"/>
      <c r="M384" s="407"/>
      <c r="N384" s="9"/>
      <c r="O384" s="9"/>
      <c r="P384" s="9"/>
      <c r="Q384" s="9"/>
      <c r="R384" s="9"/>
      <c r="S384" s="9"/>
      <c r="T384" s="9"/>
      <c r="U384" s="9"/>
      <c r="V384" s="9"/>
      <c r="W384" s="9"/>
      <c r="X384" s="9"/>
      <c r="Y384" s="9"/>
      <c r="Z384" s="9"/>
    </row>
    <row r="385" spans="1:26" ht="14.25" customHeight="1">
      <c r="A385" s="9"/>
      <c r="B385" s="9"/>
      <c r="C385" s="9"/>
      <c r="D385" s="406"/>
      <c r="E385" s="406"/>
      <c r="F385" s="406"/>
      <c r="G385" s="406"/>
      <c r="H385" s="406"/>
      <c r="I385" s="406"/>
      <c r="J385" s="406"/>
      <c r="K385" s="406"/>
      <c r="L385" s="9"/>
      <c r="M385" s="407"/>
      <c r="N385" s="9"/>
      <c r="O385" s="9"/>
      <c r="P385" s="9"/>
      <c r="Q385" s="9"/>
      <c r="R385" s="9"/>
      <c r="S385" s="9"/>
      <c r="T385" s="9"/>
      <c r="U385" s="9"/>
      <c r="V385" s="9"/>
      <c r="W385" s="9"/>
      <c r="X385" s="9"/>
      <c r="Y385" s="9"/>
      <c r="Z385" s="9"/>
    </row>
    <row r="386" spans="1:26" ht="14.25" customHeight="1">
      <c r="A386" s="9"/>
      <c r="B386" s="9"/>
      <c r="C386" s="9"/>
      <c r="D386" s="406"/>
      <c r="E386" s="406"/>
      <c r="F386" s="406"/>
      <c r="G386" s="406"/>
      <c r="H386" s="406"/>
      <c r="I386" s="406"/>
      <c r="J386" s="406"/>
      <c r="K386" s="406"/>
      <c r="L386" s="9"/>
      <c r="M386" s="407"/>
      <c r="N386" s="9"/>
      <c r="O386" s="9"/>
      <c r="P386" s="9"/>
      <c r="Q386" s="9"/>
      <c r="R386" s="9"/>
      <c r="S386" s="9"/>
      <c r="T386" s="9"/>
      <c r="U386" s="9"/>
      <c r="V386" s="9"/>
      <c r="W386" s="9"/>
      <c r="X386" s="9"/>
      <c r="Y386" s="9"/>
      <c r="Z386" s="9"/>
    </row>
    <row r="387" spans="1:26" ht="14.25" customHeight="1">
      <c r="A387" s="9"/>
      <c r="B387" s="9"/>
      <c r="C387" s="9"/>
      <c r="D387" s="406"/>
      <c r="E387" s="406"/>
      <c r="F387" s="406"/>
      <c r="G387" s="406"/>
      <c r="H387" s="406"/>
      <c r="I387" s="406"/>
      <c r="J387" s="406"/>
      <c r="K387" s="406"/>
      <c r="L387" s="9"/>
      <c r="M387" s="407"/>
      <c r="N387" s="9"/>
      <c r="O387" s="9"/>
      <c r="P387" s="9"/>
      <c r="Q387" s="9"/>
      <c r="R387" s="9"/>
      <c r="S387" s="9"/>
      <c r="T387" s="9"/>
      <c r="U387" s="9"/>
      <c r="V387" s="9"/>
      <c r="W387" s="9"/>
      <c r="X387" s="9"/>
      <c r="Y387" s="9"/>
      <c r="Z387" s="9"/>
    </row>
    <row r="388" spans="1:26" ht="14.25" customHeight="1">
      <c r="A388" s="9"/>
      <c r="B388" s="9"/>
      <c r="C388" s="9"/>
      <c r="D388" s="406"/>
      <c r="E388" s="406"/>
      <c r="F388" s="406"/>
      <c r="G388" s="406"/>
      <c r="H388" s="406"/>
      <c r="I388" s="406"/>
      <c r="J388" s="406"/>
      <c r="K388" s="406"/>
      <c r="L388" s="9"/>
      <c r="M388" s="407"/>
      <c r="N388" s="9"/>
      <c r="O388" s="9"/>
      <c r="P388" s="9"/>
      <c r="Q388" s="9"/>
      <c r="R388" s="9"/>
      <c r="S388" s="9"/>
      <c r="T388" s="9"/>
      <c r="U388" s="9"/>
      <c r="V388" s="9"/>
      <c r="W388" s="9"/>
      <c r="X388" s="9"/>
      <c r="Y388" s="9"/>
      <c r="Z388" s="9"/>
    </row>
    <row r="389" spans="1:26" ht="14.25" customHeight="1">
      <c r="A389" s="9"/>
      <c r="B389" s="9"/>
      <c r="C389" s="9"/>
      <c r="D389" s="406"/>
      <c r="E389" s="406"/>
      <c r="F389" s="406"/>
      <c r="G389" s="406"/>
      <c r="H389" s="406"/>
      <c r="I389" s="406"/>
      <c r="J389" s="406"/>
      <c r="K389" s="406"/>
      <c r="L389" s="9"/>
      <c r="M389" s="407"/>
      <c r="N389" s="9"/>
      <c r="O389" s="9"/>
      <c r="P389" s="9"/>
      <c r="Q389" s="9"/>
      <c r="R389" s="9"/>
      <c r="S389" s="9"/>
      <c r="T389" s="9"/>
      <c r="U389" s="9"/>
      <c r="V389" s="9"/>
      <c r="W389" s="9"/>
      <c r="X389" s="9"/>
      <c r="Y389" s="9"/>
      <c r="Z389" s="9"/>
    </row>
    <row r="390" spans="1:26" ht="14.25" customHeight="1">
      <c r="A390" s="9"/>
      <c r="B390" s="9"/>
      <c r="C390" s="9"/>
      <c r="D390" s="406"/>
      <c r="E390" s="406"/>
      <c r="F390" s="406"/>
      <c r="G390" s="406"/>
      <c r="H390" s="406"/>
      <c r="I390" s="406"/>
      <c r="J390" s="406"/>
      <c r="K390" s="406"/>
      <c r="L390" s="9"/>
      <c r="M390" s="407"/>
      <c r="N390" s="9"/>
      <c r="O390" s="9"/>
      <c r="P390" s="9"/>
      <c r="Q390" s="9"/>
      <c r="R390" s="9"/>
      <c r="S390" s="9"/>
      <c r="T390" s="9"/>
      <c r="U390" s="9"/>
      <c r="V390" s="9"/>
      <c r="W390" s="9"/>
      <c r="X390" s="9"/>
      <c r="Y390" s="9"/>
      <c r="Z390" s="9"/>
    </row>
    <row r="391" spans="1:26" ht="14.25" customHeight="1">
      <c r="A391" s="9"/>
      <c r="B391" s="9"/>
      <c r="C391" s="9"/>
      <c r="D391" s="406"/>
      <c r="E391" s="406"/>
      <c r="F391" s="406"/>
      <c r="G391" s="406"/>
      <c r="H391" s="406"/>
      <c r="I391" s="406"/>
      <c r="J391" s="406"/>
      <c r="K391" s="406"/>
      <c r="L391" s="9"/>
      <c r="M391" s="407"/>
      <c r="N391" s="9"/>
      <c r="O391" s="9"/>
      <c r="P391" s="9"/>
      <c r="Q391" s="9"/>
      <c r="R391" s="9"/>
      <c r="S391" s="9"/>
      <c r="T391" s="9"/>
      <c r="U391" s="9"/>
      <c r="V391" s="9"/>
      <c r="W391" s="9"/>
      <c r="X391" s="9"/>
      <c r="Y391" s="9"/>
      <c r="Z391" s="9"/>
    </row>
    <row r="392" spans="1:26" ht="14.25" customHeight="1">
      <c r="A392" s="9"/>
      <c r="B392" s="9"/>
      <c r="C392" s="9"/>
      <c r="D392" s="406"/>
      <c r="E392" s="406"/>
      <c r="F392" s="406"/>
      <c r="G392" s="406"/>
      <c r="H392" s="406"/>
      <c r="I392" s="406"/>
      <c r="J392" s="406"/>
      <c r="K392" s="406"/>
      <c r="L392" s="9"/>
      <c r="M392" s="407"/>
      <c r="N392" s="9"/>
      <c r="O392" s="9"/>
      <c r="P392" s="9"/>
      <c r="Q392" s="9"/>
      <c r="R392" s="9"/>
      <c r="S392" s="9"/>
      <c r="T392" s="9"/>
      <c r="U392" s="9"/>
      <c r="V392" s="9"/>
      <c r="W392" s="9"/>
      <c r="X392" s="9"/>
      <c r="Y392" s="9"/>
      <c r="Z392" s="9"/>
    </row>
    <row r="393" spans="1:26" ht="14.25" customHeight="1">
      <c r="A393" s="9"/>
      <c r="B393" s="9"/>
      <c r="C393" s="9"/>
      <c r="D393" s="406"/>
      <c r="E393" s="406"/>
      <c r="F393" s="406"/>
      <c r="G393" s="406"/>
      <c r="H393" s="406"/>
      <c r="I393" s="406"/>
      <c r="J393" s="406"/>
      <c r="K393" s="406"/>
      <c r="L393" s="9"/>
      <c r="M393" s="407"/>
      <c r="N393" s="9"/>
      <c r="O393" s="9"/>
      <c r="P393" s="9"/>
      <c r="Q393" s="9"/>
      <c r="R393" s="9"/>
      <c r="S393" s="9"/>
      <c r="T393" s="9"/>
      <c r="U393" s="9"/>
      <c r="V393" s="9"/>
      <c r="W393" s="9"/>
      <c r="X393" s="9"/>
      <c r="Y393" s="9"/>
      <c r="Z393" s="9"/>
    </row>
    <row r="394" spans="1:26" ht="14.25" customHeight="1">
      <c r="A394" s="9"/>
      <c r="B394" s="9"/>
      <c r="C394" s="9"/>
      <c r="D394" s="406"/>
      <c r="E394" s="406"/>
      <c r="F394" s="406"/>
      <c r="G394" s="406"/>
      <c r="H394" s="406"/>
      <c r="I394" s="406"/>
      <c r="J394" s="406"/>
      <c r="K394" s="406"/>
      <c r="L394" s="9"/>
      <c r="M394" s="407"/>
      <c r="N394" s="9"/>
      <c r="O394" s="9"/>
      <c r="P394" s="9"/>
      <c r="Q394" s="9"/>
      <c r="R394" s="9"/>
      <c r="S394" s="9"/>
      <c r="T394" s="9"/>
      <c r="U394" s="9"/>
      <c r="V394" s="9"/>
      <c r="W394" s="9"/>
      <c r="X394" s="9"/>
      <c r="Y394" s="9"/>
      <c r="Z394" s="9"/>
    </row>
    <row r="395" spans="1:26" ht="14.25" customHeight="1">
      <c r="A395" s="9"/>
      <c r="B395" s="9"/>
      <c r="C395" s="9"/>
      <c r="D395" s="406"/>
      <c r="E395" s="406"/>
      <c r="F395" s="406"/>
      <c r="G395" s="406"/>
      <c r="H395" s="406"/>
      <c r="I395" s="406"/>
      <c r="J395" s="406"/>
      <c r="K395" s="406"/>
      <c r="L395" s="9"/>
      <c r="M395" s="407"/>
      <c r="N395" s="9"/>
      <c r="O395" s="9"/>
      <c r="P395" s="9"/>
      <c r="Q395" s="9"/>
      <c r="R395" s="9"/>
      <c r="S395" s="9"/>
      <c r="T395" s="9"/>
      <c r="U395" s="9"/>
      <c r="V395" s="9"/>
      <c r="W395" s="9"/>
      <c r="X395" s="9"/>
      <c r="Y395" s="9"/>
      <c r="Z395" s="9"/>
    </row>
    <row r="396" spans="1:26" ht="14.25" customHeight="1">
      <c r="A396" s="9"/>
      <c r="B396" s="9"/>
      <c r="C396" s="9"/>
      <c r="D396" s="406"/>
      <c r="E396" s="406"/>
      <c r="F396" s="406"/>
      <c r="G396" s="406"/>
      <c r="H396" s="406"/>
      <c r="I396" s="406"/>
      <c r="J396" s="406"/>
      <c r="K396" s="406"/>
      <c r="L396" s="9"/>
      <c r="M396" s="407"/>
      <c r="N396" s="9"/>
      <c r="O396" s="9"/>
      <c r="P396" s="9"/>
      <c r="Q396" s="9"/>
      <c r="R396" s="9"/>
      <c r="S396" s="9"/>
      <c r="T396" s="9"/>
      <c r="U396" s="9"/>
      <c r="V396" s="9"/>
      <c r="W396" s="9"/>
      <c r="X396" s="9"/>
      <c r="Y396" s="9"/>
      <c r="Z396" s="9"/>
    </row>
    <row r="397" spans="1:26" ht="14.25" customHeight="1">
      <c r="A397" s="9"/>
      <c r="B397" s="9"/>
      <c r="C397" s="9"/>
      <c r="D397" s="406"/>
      <c r="E397" s="406"/>
      <c r="F397" s="406"/>
      <c r="G397" s="406"/>
      <c r="H397" s="406"/>
      <c r="I397" s="406"/>
      <c r="J397" s="406"/>
      <c r="K397" s="406"/>
      <c r="L397" s="9"/>
      <c r="M397" s="407"/>
      <c r="N397" s="9"/>
      <c r="O397" s="9"/>
      <c r="P397" s="9"/>
      <c r="Q397" s="9"/>
      <c r="R397" s="9"/>
      <c r="S397" s="9"/>
      <c r="T397" s="9"/>
      <c r="U397" s="9"/>
      <c r="V397" s="9"/>
      <c r="W397" s="9"/>
      <c r="X397" s="9"/>
      <c r="Y397" s="9"/>
      <c r="Z397" s="9"/>
    </row>
    <row r="398" spans="1:26" ht="14.25" customHeight="1">
      <c r="A398" s="9"/>
      <c r="B398" s="9"/>
      <c r="C398" s="9"/>
      <c r="D398" s="406"/>
      <c r="E398" s="406"/>
      <c r="F398" s="406"/>
      <c r="G398" s="406"/>
      <c r="H398" s="406"/>
      <c r="I398" s="406"/>
      <c r="J398" s="406"/>
      <c r="K398" s="406"/>
      <c r="L398" s="9"/>
      <c r="M398" s="407"/>
      <c r="N398" s="9"/>
      <c r="O398" s="9"/>
      <c r="P398" s="9"/>
      <c r="Q398" s="9"/>
      <c r="R398" s="9"/>
      <c r="S398" s="9"/>
      <c r="T398" s="9"/>
      <c r="U398" s="9"/>
      <c r="V398" s="9"/>
      <c r="W398" s="9"/>
      <c r="X398" s="9"/>
      <c r="Y398" s="9"/>
      <c r="Z398" s="9"/>
    </row>
    <row r="399" spans="1:26" ht="14.25" customHeight="1">
      <c r="A399" s="9"/>
      <c r="B399" s="9"/>
      <c r="C399" s="9"/>
      <c r="D399" s="406"/>
      <c r="E399" s="406"/>
      <c r="F399" s="406"/>
      <c r="G399" s="406"/>
      <c r="H399" s="406"/>
      <c r="I399" s="406"/>
      <c r="J399" s="406"/>
      <c r="K399" s="406"/>
      <c r="L399" s="9"/>
      <c r="M399" s="407"/>
      <c r="N399" s="9"/>
      <c r="O399" s="9"/>
      <c r="P399" s="9"/>
      <c r="Q399" s="9"/>
      <c r="R399" s="9"/>
      <c r="S399" s="9"/>
      <c r="T399" s="9"/>
      <c r="U399" s="9"/>
      <c r="V399" s="9"/>
      <c r="W399" s="9"/>
      <c r="X399" s="9"/>
      <c r="Y399" s="9"/>
      <c r="Z399" s="9"/>
    </row>
    <row r="400" spans="1:26" ht="14.25" customHeight="1">
      <c r="A400" s="9"/>
      <c r="B400" s="9"/>
      <c r="C400" s="9"/>
      <c r="D400" s="406"/>
      <c r="E400" s="406"/>
      <c r="F400" s="406"/>
      <c r="G400" s="406"/>
      <c r="H400" s="406"/>
      <c r="I400" s="406"/>
      <c r="J400" s="406"/>
      <c r="K400" s="406"/>
      <c r="L400" s="9"/>
      <c r="M400" s="407"/>
      <c r="N400" s="9"/>
      <c r="O400" s="9"/>
      <c r="P400" s="9"/>
      <c r="Q400" s="9"/>
      <c r="R400" s="9"/>
      <c r="S400" s="9"/>
      <c r="T400" s="9"/>
      <c r="U400" s="9"/>
      <c r="V400" s="9"/>
      <c r="W400" s="9"/>
      <c r="X400" s="9"/>
      <c r="Y400" s="9"/>
      <c r="Z400" s="9"/>
    </row>
    <row r="401" spans="1:26" ht="14.25" customHeight="1">
      <c r="A401" s="9"/>
      <c r="B401" s="9"/>
      <c r="C401" s="9"/>
      <c r="D401" s="406"/>
      <c r="E401" s="406"/>
      <c r="F401" s="406"/>
      <c r="G401" s="406"/>
      <c r="H401" s="406"/>
      <c r="I401" s="406"/>
      <c r="J401" s="406"/>
      <c r="K401" s="406"/>
      <c r="L401" s="9"/>
      <c r="M401" s="407"/>
      <c r="N401" s="9"/>
      <c r="O401" s="9"/>
      <c r="P401" s="9"/>
      <c r="Q401" s="9"/>
      <c r="R401" s="9"/>
      <c r="S401" s="9"/>
      <c r="T401" s="9"/>
      <c r="U401" s="9"/>
      <c r="V401" s="9"/>
      <c r="W401" s="9"/>
      <c r="X401" s="9"/>
      <c r="Y401" s="9"/>
      <c r="Z401" s="9"/>
    </row>
    <row r="402" spans="1:26" ht="14.25" customHeight="1">
      <c r="A402" s="9"/>
      <c r="B402" s="9"/>
      <c r="C402" s="9"/>
      <c r="D402" s="406"/>
      <c r="E402" s="406"/>
      <c r="F402" s="406"/>
      <c r="G402" s="406"/>
      <c r="H402" s="406"/>
      <c r="I402" s="406"/>
      <c r="J402" s="406"/>
      <c r="K402" s="406"/>
      <c r="L402" s="9"/>
      <c r="M402" s="407"/>
      <c r="N402" s="9"/>
      <c r="O402" s="9"/>
      <c r="P402" s="9"/>
      <c r="Q402" s="9"/>
      <c r="R402" s="9"/>
      <c r="S402" s="9"/>
      <c r="T402" s="9"/>
      <c r="U402" s="9"/>
      <c r="V402" s="9"/>
      <c r="W402" s="9"/>
      <c r="X402" s="9"/>
      <c r="Y402" s="9"/>
      <c r="Z402" s="9"/>
    </row>
    <row r="403" spans="1:26" ht="14.25" customHeight="1">
      <c r="A403" s="9"/>
      <c r="B403" s="9"/>
      <c r="C403" s="9"/>
      <c r="D403" s="406"/>
      <c r="E403" s="406"/>
      <c r="F403" s="406"/>
      <c r="G403" s="406"/>
      <c r="H403" s="406"/>
      <c r="I403" s="406"/>
      <c r="J403" s="406"/>
      <c r="K403" s="406"/>
      <c r="L403" s="9"/>
      <c r="M403" s="407"/>
      <c r="N403" s="9"/>
      <c r="O403" s="9"/>
      <c r="P403" s="9"/>
      <c r="Q403" s="9"/>
      <c r="R403" s="9"/>
      <c r="S403" s="9"/>
      <c r="T403" s="9"/>
      <c r="U403" s="9"/>
      <c r="V403" s="9"/>
      <c r="W403" s="9"/>
      <c r="X403" s="9"/>
      <c r="Y403" s="9"/>
      <c r="Z403" s="9"/>
    </row>
    <row r="404" spans="1:26" ht="14.25" customHeight="1">
      <c r="A404" s="9"/>
      <c r="B404" s="9"/>
      <c r="C404" s="9"/>
      <c r="D404" s="406"/>
      <c r="E404" s="406"/>
      <c r="F404" s="406"/>
      <c r="G404" s="406"/>
      <c r="H404" s="406"/>
      <c r="I404" s="406"/>
      <c r="J404" s="406"/>
      <c r="K404" s="406"/>
      <c r="L404" s="9"/>
      <c r="M404" s="407"/>
      <c r="N404" s="9"/>
      <c r="O404" s="9"/>
      <c r="P404" s="9"/>
      <c r="Q404" s="9"/>
      <c r="R404" s="9"/>
      <c r="S404" s="9"/>
      <c r="T404" s="9"/>
      <c r="U404" s="9"/>
      <c r="V404" s="9"/>
      <c r="W404" s="9"/>
      <c r="X404" s="9"/>
      <c r="Y404" s="9"/>
      <c r="Z404" s="9"/>
    </row>
    <row r="405" spans="1:26" ht="14.25" customHeight="1">
      <c r="A405" s="9"/>
      <c r="B405" s="9"/>
      <c r="C405" s="9"/>
      <c r="D405" s="406"/>
      <c r="E405" s="406"/>
      <c r="F405" s="406"/>
      <c r="G405" s="406"/>
      <c r="H405" s="406"/>
      <c r="I405" s="406"/>
      <c r="J405" s="406"/>
      <c r="K405" s="406"/>
      <c r="L405" s="9"/>
      <c r="M405" s="407"/>
      <c r="N405" s="9"/>
      <c r="O405" s="9"/>
      <c r="P405" s="9"/>
      <c r="Q405" s="9"/>
      <c r="R405" s="9"/>
      <c r="S405" s="9"/>
      <c r="T405" s="9"/>
      <c r="U405" s="9"/>
      <c r="V405" s="9"/>
      <c r="W405" s="9"/>
      <c r="X405" s="9"/>
      <c r="Y405" s="9"/>
      <c r="Z405" s="9"/>
    </row>
    <row r="406" spans="1:26" ht="14.25" customHeight="1">
      <c r="A406" s="9"/>
      <c r="B406" s="9"/>
      <c r="C406" s="9"/>
      <c r="D406" s="406"/>
      <c r="E406" s="406"/>
      <c r="F406" s="406"/>
      <c r="G406" s="406"/>
      <c r="H406" s="406"/>
      <c r="I406" s="406"/>
      <c r="J406" s="406"/>
      <c r="K406" s="406"/>
      <c r="L406" s="9"/>
      <c r="M406" s="407"/>
      <c r="N406" s="9"/>
      <c r="O406" s="9"/>
      <c r="P406" s="9"/>
      <c r="Q406" s="9"/>
      <c r="R406" s="9"/>
      <c r="S406" s="9"/>
      <c r="T406" s="9"/>
      <c r="U406" s="9"/>
      <c r="V406" s="9"/>
      <c r="W406" s="9"/>
      <c r="X406" s="9"/>
      <c r="Y406" s="9"/>
      <c r="Z406" s="9"/>
    </row>
    <row r="407" spans="1:26" ht="14.25" customHeight="1">
      <c r="A407" s="9"/>
      <c r="B407" s="9"/>
      <c r="C407" s="9"/>
      <c r="D407" s="406"/>
      <c r="E407" s="406"/>
      <c r="F407" s="406"/>
      <c r="G407" s="406"/>
      <c r="H407" s="406"/>
      <c r="I407" s="406"/>
      <c r="J407" s="406"/>
      <c r="K407" s="406"/>
      <c r="L407" s="9"/>
      <c r="M407" s="407"/>
      <c r="N407" s="9"/>
      <c r="O407" s="9"/>
      <c r="P407" s="9"/>
      <c r="Q407" s="9"/>
      <c r="R407" s="9"/>
      <c r="S407" s="9"/>
      <c r="T407" s="9"/>
      <c r="U407" s="9"/>
      <c r="V407" s="9"/>
      <c r="W407" s="9"/>
      <c r="X407" s="9"/>
      <c r="Y407" s="9"/>
      <c r="Z407" s="9"/>
    </row>
    <row r="408" spans="1:26" ht="14.25" customHeight="1">
      <c r="A408" s="9"/>
      <c r="B408" s="9"/>
      <c r="C408" s="9"/>
      <c r="D408" s="406"/>
      <c r="E408" s="406"/>
      <c r="F408" s="406"/>
      <c r="G408" s="406"/>
      <c r="H408" s="406"/>
      <c r="I408" s="406"/>
      <c r="J408" s="406"/>
      <c r="K408" s="406"/>
      <c r="L408" s="9"/>
      <c r="M408" s="407"/>
      <c r="N408" s="9"/>
      <c r="O408" s="9"/>
      <c r="P408" s="9"/>
      <c r="Q408" s="9"/>
      <c r="R408" s="9"/>
      <c r="S408" s="9"/>
      <c r="T408" s="9"/>
      <c r="U408" s="9"/>
      <c r="V408" s="9"/>
      <c r="W408" s="9"/>
      <c r="X408" s="9"/>
      <c r="Y408" s="9"/>
      <c r="Z408" s="9"/>
    </row>
    <row r="409" spans="1:26" ht="14.25" customHeight="1">
      <c r="A409" s="9"/>
      <c r="B409" s="9"/>
      <c r="C409" s="9"/>
      <c r="D409" s="406"/>
      <c r="E409" s="406"/>
      <c r="F409" s="406"/>
      <c r="G409" s="406"/>
      <c r="H409" s="406"/>
      <c r="I409" s="406"/>
      <c r="J409" s="406"/>
      <c r="K409" s="406"/>
      <c r="L409" s="9"/>
      <c r="M409" s="407"/>
      <c r="N409" s="9"/>
      <c r="O409" s="9"/>
      <c r="P409" s="9"/>
      <c r="Q409" s="9"/>
      <c r="R409" s="9"/>
      <c r="S409" s="9"/>
      <c r="T409" s="9"/>
      <c r="U409" s="9"/>
      <c r="V409" s="9"/>
      <c r="W409" s="9"/>
      <c r="X409" s="9"/>
      <c r="Y409" s="9"/>
      <c r="Z409" s="9"/>
    </row>
    <row r="410" spans="1:26" ht="14.25" customHeight="1">
      <c r="A410" s="9"/>
      <c r="B410" s="9"/>
      <c r="C410" s="9"/>
      <c r="D410" s="406"/>
      <c r="E410" s="406"/>
      <c r="F410" s="406"/>
      <c r="G410" s="406"/>
      <c r="H410" s="406"/>
      <c r="I410" s="406"/>
      <c r="J410" s="406"/>
      <c r="K410" s="406"/>
      <c r="L410" s="9"/>
      <c r="M410" s="407"/>
      <c r="N410" s="9"/>
      <c r="O410" s="9"/>
      <c r="P410" s="9"/>
      <c r="Q410" s="9"/>
      <c r="R410" s="9"/>
      <c r="S410" s="9"/>
      <c r="T410" s="9"/>
      <c r="U410" s="9"/>
      <c r="V410" s="9"/>
      <c r="W410" s="9"/>
      <c r="X410" s="9"/>
      <c r="Y410" s="9"/>
      <c r="Z410" s="9"/>
    </row>
    <row r="411" spans="1:26" ht="14.25" customHeight="1">
      <c r="A411" s="9"/>
      <c r="B411" s="9"/>
      <c r="C411" s="9"/>
      <c r="D411" s="406"/>
      <c r="E411" s="406"/>
      <c r="F411" s="406"/>
      <c r="G411" s="406"/>
      <c r="H411" s="406"/>
      <c r="I411" s="406"/>
      <c r="J411" s="406"/>
      <c r="K411" s="406"/>
      <c r="L411" s="9"/>
      <c r="M411" s="407"/>
      <c r="N411" s="9"/>
      <c r="O411" s="9"/>
      <c r="P411" s="9"/>
      <c r="Q411" s="9"/>
      <c r="R411" s="9"/>
      <c r="S411" s="9"/>
      <c r="T411" s="9"/>
      <c r="U411" s="9"/>
      <c r="V411" s="9"/>
      <c r="W411" s="9"/>
      <c r="X411" s="9"/>
      <c r="Y411" s="9"/>
      <c r="Z411" s="9"/>
    </row>
    <row r="412" spans="1:26" ht="14.25" customHeight="1">
      <c r="A412" s="9"/>
      <c r="B412" s="9"/>
      <c r="C412" s="9"/>
      <c r="D412" s="406"/>
      <c r="E412" s="406"/>
      <c r="F412" s="406"/>
      <c r="G412" s="406"/>
      <c r="H412" s="406"/>
      <c r="I412" s="406"/>
      <c r="J412" s="406"/>
      <c r="K412" s="406"/>
      <c r="L412" s="9"/>
      <c r="M412" s="407"/>
      <c r="N412" s="9"/>
      <c r="O412" s="9"/>
      <c r="P412" s="9"/>
      <c r="Q412" s="9"/>
      <c r="R412" s="9"/>
      <c r="S412" s="9"/>
      <c r="T412" s="9"/>
      <c r="U412" s="9"/>
      <c r="V412" s="9"/>
      <c r="W412" s="9"/>
      <c r="X412" s="9"/>
      <c r="Y412" s="9"/>
      <c r="Z412" s="9"/>
    </row>
    <row r="413" spans="1:26" ht="14.25" customHeight="1">
      <c r="A413" s="9"/>
      <c r="B413" s="9"/>
      <c r="C413" s="9"/>
      <c r="D413" s="406"/>
      <c r="E413" s="406"/>
      <c r="F413" s="406"/>
      <c r="G413" s="406"/>
      <c r="H413" s="406"/>
      <c r="I413" s="406"/>
      <c r="J413" s="406"/>
      <c r="K413" s="406"/>
      <c r="L413" s="9"/>
      <c r="M413" s="407"/>
      <c r="N413" s="9"/>
      <c r="O413" s="9"/>
      <c r="P413" s="9"/>
      <c r="Q413" s="9"/>
      <c r="R413" s="9"/>
      <c r="S413" s="9"/>
      <c r="T413" s="9"/>
      <c r="U413" s="9"/>
      <c r="V413" s="9"/>
      <c r="W413" s="9"/>
      <c r="X413" s="9"/>
      <c r="Y413" s="9"/>
      <c r="Z413" s="9"/>
    </row>
    <row r="414" spans="1:26" ht="14.25" customHeight="1">
      <c r="A414" s="9"/>
      <c r="B414" s="9"/>
      <c r="C414" s="9"/>
      <c r="D414" s="406"/>
      <c r="E414" s="406"/>
      <c r="F414" s="406"/>
      <c r="G414" s="406"/>
      <c r="H414" s="406"/>
      <c r="I414" s="406"/>
      <c r="J414" s="406"/>
      <c r="K414" s="406"/>
      <c r="L414" s="9"/>
      <c r="M414" s="407"/>
      <c r="N414" s="9"/>
      <c r="O414" s="9"/>
      <c r="P414" s="9"/>
      <c r="Q414" s="9"/>
      <c r="R414" s="9"/>
      <c r="S414" s="9"/>
      <c r="T414" s="9"/>
      <c r="U414" s="9"/>
      <c r="V414" s="9"/>
      <c r="W414" s="9"/>
      <c r="X414" s="9"/>
      <c r="Y414" s="9"/>
      <c r="Z414" s="9"/>
    </row>
    <row r="415" spans="1:26" ht="14.25" customHeight="1">
      <c r="A415" s="9"/>
      <c r="B415" s="9"/>
      <c r="C415" s="9"/>
      <c r="D415" s="406"/>
      <c r="E415" s="406"/>
      <c r="F415" s="406"/>
      <c r="G415" s="406"/>
      <c r="H415" s="406"/>
      <c r="I415" s="406"/>
      <c r="J415" s="406"/>
      <c r="K415" s="406"/>
      <c r="L415" s="9"/>
      <c r="M415" s="407"/>
      <c r="N415" s="9"/>
      <c r="O415" s="9"/>
      <c r="P415" s="9"/>
      <c r="Q415" s="9"/>
      <c r="R415" s="9"/>
      <c r="S415" s="9"/>
      <c r="T415" s="9"/>
      <c r="U415" s="9"/>
      <c r="V415" s="9"/>
      <c r="W415" s="9"/>
      <c r="X415" s="9"/>
      <c r="Y415" s="9"/>
      <c r="Z415" s="9"/>
    </row>
    <row r="416" spans="1:26" ht="14.25" customHeight="1">
      <c r="A416" s="9"/>
      <c r="B416" s="9"/>
      <c r="C416" s="9"/>
      <c r="D416" s="406"/>
      <c r="E416" s="406"/>
      <c r="F416" s="406"/>
      <c r="G416" s="406"/>
      <c r="H416" s="406"/>
      <c r="I416" s="406"/>
      <c r="J416" s="406"/>
      <c r="K416" s="406"/>
      <c r="L416" s="9"/>
      <c r="M416" s="407"/>
      <c r="N416" s="9"/>
      <c r="O416" s="9"/>
      <c r="P416" s="9"/>
      <c r="Q416" s="9"/>
      <c r="R416" s="9"/>
      <c r="S416" s="9"/>
      <c r="T416" s="9"/>
      <c r="U416" s="9"/>
      <c r="V416" s="9"/>
      <c r="W416" s="9"/>
      <c r="X416" s="9"/>
      <c r="Y416" s="9"/>
      <c r="Z416" s="9"/>
    </row>
    <row r="417" spans="1:26" ht="14.25" customHeight="1">
      <c r="A417" s="9"/>
      <c r="B417" s="9"/>
      <c r="C417" s="9"/>
      <c r="D417" s="406"/>
      <c r="E417" s="406"/>
      <c r="F417" s="406"/>
      <c r="G417" s="406"/>
      <c r="H417" s="406"/>
      <c r="I417" s="406"/>
      <c r="J417" s="406"/>
      <c r="K417" s="406"/>
      <c r="L417" s="9"/>
      <c r="M417" s="407"/>
      <c r="N417" s="9"/>
      <c r="O417" s="9"/>
      <c r="P417" s="9"/>
      <c r="Q417" s="9"/>
      <c r="R417" s="9"/>
      <c r="S417" s="9"/>
      <c r="T417" s="9"/>
      <c r="U417" s="9"/>
      <c r="V417" s="9"/>
      <c r="W417" s="9"/>
      <c r="X417" s="9"/>
      <c r="Y417" s="9"/>
      <c r="Z417" s="9"/>
    </row>
    <row r="418" spans="1:26" ht="14.25" customHeight="1">
      <c r="A418" s="9"/>
      <c r="B418" s="9"/>
      <c r="C418" s="9"/>
      <c r="D418" s="406"/>
      <c r="E418" s="406"/>
      <c r="F418" s="406"/>
      <c r="G418" s="406"/>
      <c r="H418" s="406"/>
      <c r="I418" s="406"/>
      <c r="J418" s="406"/>
      <c r="K418" s="406"/>
      <c r="L418" s="9"/>
      <c r="M418" s="407"/>
      <c r="N418" s="9"/>
      <c r="O418" s="9"/>
      <c r="P418" s="9"/>
      <c r="Q418" s="9"/>
      <c r="R418" s="9"/>
      <c r="S418" s="9"/>
      <c r="T418" s="9"/>
      <c r="U418" s="9"/>
      <c r="V418" s="9"/>
      <c r="W418" s="9"/>
      <c r="X418" s="9"/>
      <c r="Y418" s="9"/>
      <c r="Z418" s="9"/>
    </row>
    <row r="419" spans="1:26" ht="14.25" customHeight="1">
      <c r="A419" s="9"/>
      <c r="B419" s="9"/>
      <c r="C419" s="9"/>
      <c r="D419" s="406"/>
      <c r="E419" s="406"/>
      <c r="F419" s="406"/>
      <c r="G419" s="406"/>
      <c r="H419" s="406"/>
      <c r="I419" s="406"/>
      <c r="J419" s="406"/>
      <c r="K419" s="406"/>
      <c r="L419" s="9"/>
      <c r="M419" s="407"/>
      <c r="N419" s="9"/>
      <c r="O419" s="9"/>
      <c r="P419" s="9"/>
      <c r="Q419" s="9"/>
      <c r="R419" s="9"/>
      <c r="S419" s="9"/>
      <c r="T419" s="9"/>
      <c r="U419" s="9"/>
      <c r="V419" s="9"/>
      <c r="W419" s="9"/>
      <c r="X419" s="9"/>
      <c r="Y419" s="9"/>
      <c r="Z419" s="9"/>
    </row>
    <row r="420" spans="1:26" ht="14.25" customHeight="1">
      <c r="A420" s="9"/>
      <c r="B420" s="9"/>
      <c r="C420" s="9"/>
      <c r="D420" s="406"/>
      <c r="E420" s="406"/>
      <c r="F420" s="406"/>
      <c r="G420" s="406"/>
      <c r="H420" s="406"/>
      <c r="I420" s="406"/>
      <c r="J420" s="406"/>
      <c r="K420" s="406"/>
      <c r="L420" s="9"/>
      <c r="M420" s="407"/>
      <c r="N420" s="9"/>
      <c r="O420" s="9"/>
      <c r="P420" s="9"/>
      <c r="Q420" s="9"/>
      <c r="R420" s="9"/>
      <c r="S420" s="9"/>
      <c r="T420" s="9"/>
      <c r="U420" s="9"/>
      <c r="V420" s="9"/>
      <c r="W420" s="9"/>
      <c r="X420" s="9"/>
      <c r="Y420" s="9"/>
      <c r="Z420" s="9"/>
    </row>
    <row r="421" spans="1:26" ht="14.25" customHeight="1">
      <c r="A421" s="9"/>
      <c r="B421" s="9"/>
      <c r="C421" s="9"/>
      <c r="D421" s="406"/>
      <c r="E421" s="406"/>
      <c r="F421" s="406"/>
      <c r="G421" s="406"/>
      <c r="H421" s="406"/>
      <c r="I421" s="406"/>
      <c r="J421" s="406"/>
      <c r="K421" s="406"/>
      <c r="L421" s="9"/>
      <c r="M421" s="407"/>
      <c r="N421" s="9"/>
      <c r="O421" s="9"/>
      <c r="P421" s="9"/>
      <c r="Q421" s="9"/>
      <c r="R421" s="9"/>
      <c r="S421" s="9"/>
      <c r="T421" s="9"/>
      <c r="U421" s="9"/>
      <c r="V421" s="9"/>
      <c r="W421" s="9"/>
      <c r="X421" s="9"/>
      <c r="Y421" s="9"/>
      <c r="Z421" s="9"/>
    </row>
    <row r="422" spans="1:26" ht="14.25" customHeight="1">
      <c r="A422" s="9"/>
      <c r="B422" s="9"/>
      <c r="C422" s="9"/>
      <c r="D422" s="406"/>
      <c r="E422" s="406"/>
      <c r="F422" s="406"/>
      <c r="G422" s="406"/>
      <c r="H422" s="406"/>
      <c r="I422" s="406"/>
      <c r="J422" s="406"/>
      <c r="K422" s="406"/>
      <c r="L422" s="9"/>
      <c r="M422" s="407"/>
      <c r="N422" s="9"/>
      <c r="O422" s="9"/>
      <c r="P422" s="9"/>
      <c r="Q422" s="9"/>
      <c r="R422" s="9"/>
      <c r="S422" s="9"/>
      <c r="T422" s="9"/>
      <c r="U422" s="9"/>
      <c r="V422" s="9"/>
      <c r="W422" s="9"/>
      <c r="X422" s="9"/>
      <c r="Y422" s="9"/>
      <c r="Z422" s="9"/>
    </row>
    <row r="423" spans="1:26" ht="14.25" customHeight="1">
      <c r="A423" s="9"/>
      <c r="B423" s="9"/>
      <c r="C423" s="9"/>
      <c r="D423" s="406"/>
      <c r="E423" s="406"/>
      <c r="F423" s="406"/>
      <c r="G423" s="406"/>
      <c r="H423" s="406"/>
      <c r="I423" s="406"/>
      <c r="J423" s="406"/>
      <c r="K423" s="406"/>
      <c r="L423" s="9"/>
      <c r="M423" s="407"/>
      <c r="N423" s="9"/>
      <c r="O423" s="9"/>
      <c r="P423" s="9"/>
      <c r="Q423" s="9"/>
      <c r="R423" s="9"/>
      <c r="S423" s="9"/>
      <c r="T423" s="9"/>
      <c r="U423" s="9"/>
      <c r="V423" s="9"/>
      <c r="W423" s="9"/>
      <c r="X423" s="9"/>
      <c r="Y423" s="9"/>
      <c r="Z423" s="9"/>
    </row>
    <row r="424" spans="1:26" ht="14.25" customHeight="1">
      <c r="A424" s="9"/>
      <c r="B424" s="9"/>
      <c r="C424" s="9"/>
      <c r="D424" s="406"/>
      <c r="E424" s="406"/>
      <c r="F424" s="406"/>
      <c r="G424" s="406"/>
      <c r="H424" s="406"/>
      <c r="I424" s="406"/>
      <c r="J424" s="406"/>
      <c r="K424" s="406"/>
      <c r="L424" s="9"/>
      <c r="M424" s="407"/>
      <c r="N424" s="9"/>
      <c r="O424" s="9"/>
      <c r="P424" s="9"/>
      <c r="Q424" s="9"/>
      <c r="R424" s="9"/>
      <c r="S424" s="9"/>
      <c r="T424" s="9"/>
      <c r="U424" s="9"/>
      <c r="V424" s="9"/>
      <c r="W424" s="9"/>
      <c r="X424" s="9"/>
      <c r="Y424" s="9"/>
      <c r="Z424" s="9"/>
    </row>
    <row r="425" spans="1:26" ht="14.25" customHeight="1">
      <c r="A425" s="9"/>
      <c r="B425" s="9"/>
      <c r="C425" s="9"/>
      <c r="D425" s="406"/>
      <c r="E425" s="406"/>
      <c r="F425" s="406"/>
      <c r="G425" s="406"/>
      <c r="H425" s="406"/>
      <c r="I425" s="406"/>
      <c r="J425" s="406"/>
      <c r="K425" s="406"/>
      <c r="L425" s="9"/>
      <c r="M425" s="407"/>
      <c r="N425" s="9"/>
      <c r="O425" s="9"/>
      <c r="P425" s="9"/>
      <c r="Q425" s="9"/>
      <c r="R425" s="9"/>
      <c r="S425" s="9"/>
      <c r="T425" s="9"/>
      <c r="U425" s="9"/>
      <c r="V425" s="9"/>
      <c r="W425" s="9"/>
      <c r="X425" s="9"/>
      <c r="Y425" s="9"/>
      <c r="Z425" s="9"/>
    </row>
    <row r="426" spans="1:26" ht="14.25" customHeight="1">
      <c r="A426" s="9"/>
      <c r="B426" s="9"/>
      <c r="C426" s="9"/>
      <c r="D426" s="406"/>
      <c r="E426" s="406"/>
      <c r="F426" s="406"/>
      <c r="G426" s="406"/>
      <c r="H426" s="406"/>
      <c r="I426" s="406"/>
      <c r="J426" s="406"/>
      <c r="K426" s="406"/>
      <c r="L426" s="9"/>
      <c r="M426" s="407"/>
      <c r="N426" s="9"/>
      <c r="O426" s="9"/>
      <c r="P426" s="9"/>
      <c r="Q426" s="9"/>
      <c r="R426" s="9"/>
      <c r="S426" s="9"/>
      <c r="T426" s="9"/>
      <c r="U426" s="9"/>
      <c r="V426" s="9"/>
      <c r="W426" s="9"/>
      <c r="X426" s="9"/>
      <c r="Y426" s="9"/>
      <c r="Z426" s="9"/>
    </row>
    <row r="427" spans="1:26" ht="14.25" customHeight="1">
      <c r="A427" s="9"/>
      <c r="B427" s="9"/>
      <c r="C427" s="9"/>
      <c r="D427" s="406"/>
      <c r="E427" s="406"/>
      <c r="F427" s="406"/>
      <c r="G427" s="406"/>
      <c r="H427" s="406"/>
      <c r="I427" s="406"/>
      <c r="J427" s="406"/>
      <c r="K427" s="406"/>
      <c r="L427" s="9"/>
      <c r="M427" s="407"/>
      <c r="N427" s="9"/>
      <c r="O427" s="9"/>
      <c r="P427" s="9"/>
      <c r="Q427" s="9"/>
      <c r="R427" s="9"/>
      <c r="S427" s="9"/>
      <c r="T427" s="9"/>
      <c r="U427" s="9"/>
      <c r="V427" s="9"/>
      <c r="W427" s="9"/>
      <c r="X427" s="9"/>
      <c r="Y427" s="9"/>
      <c r="Z427" s="9"/>
    </row>
    <row r="428" spans="1:26" ht="14.25" customHeight="1">
      <c r="A428" s="9"/>
      <c r="B428" s="9"/>
      <c r="C428" s="9"/>
      <c r="D428" s="406"/>
      <c r="E428" s="406"/>
      <c r="F428" s="406"/>
      <c r="G428" s="406"/>
      <c r="H428" s="406"/>
      <c r="I428" s="406"/>
      <c r="J428" s="406"/>
      <c r="K428" s="406"/>
      <c r="L428" s="9"/>
      <c r="M428" s="407"/>
      <c r="N428" s="9"/>
      <c r="O428" s="9"/>
      <c r="P428" s="9"/>
      <c r="Q428" s="9"/>
      <c r="R428" s="9"/>
      <c r="S428" s="9"/>
      <c r="T428" s="9"/>
      <c r="U428" s="9"/>
      <c r="V428" s="9"/>
      <c r="W428" s="9"/>
      <c r="X428" s="9"/>
      <c r="Y428" s="9"/>
      <c r="Z428" s="9"/>
    </row>
    <row r="429" spans="1:26" ht="14.25" customHeight="1">
      <c r="A429" s="9"/>
      <c r="B429" s="9"/>
      <c r="C429" s="9"/>
      <c r="D429" s="406"/>
      <c r="E429" s="406"/>
      <c r="F429" s="406"/>
      <c r="G429" s="406"/>
      <c r="H429" s="406"/>
      <c r="I429" s="406"/>
      <c r="J429" s="406"/>
      <c r="K429" s="406"/>
      <c r="L429" s="9"/>
      <c r="M429" s="407"/>
      <c r="N429" s="9"/>
      <c r="O429" s="9"/>
      <c r="P429" s="9"/>
      <c r="Q429" s="9"/>
      <c r="R429" s="9"/>
      <c r="S429" s="9"/>
      <c r="T429" s="9"/>
      <c r="U429" s="9"/>
      <c r="V429" s="9"/>
      <c r="W429" s="9"/>
      <c r="X429" s="9"/>
      <c r="Y429" s="9"/>
      <c r="Z429" s="9"/>
    </row>
    <row r="430" spans="1:26" ht="14.25" customHeight="1">
      <c r="A430" s="9"/>
      <c r="B430" s="9"/>
      <c r="C430" s="9"/>
      <c r="D430" s="406"/>
      <c r="E430" s="406"/>
      <c r="F430" s="406"/>
      <c r="G430" s="406"/>
      <c r="H430" s="406"/>
      <c r="I430" s="406"/>
      <c r="J430" s="406"/>
      <c r="K430" s="406"/>
      <c r="L430" s="9"/>
      <c r="M430" s="407"/>
      <c r="N430" s="9"/>
      <c r="O430" s="9"/>
      <c r="P430" s="9"/>
      <c r="Q430" s="9"/>
      <c r="R430" s="9"/>
      <c r="S430" s="9"/>
      <c r="T430" s="9"/>
      <c r="U430" s="9"/>
      <c r="V430" s="9"/>
      <c r="W430" s="9"/>
      <c r="X430" s="9"/>
      <c r="Y430" s="9"/>
      <c r="Z430" s="9"/>
    </row>
    <row r="431" spans="1:26" ht="14.25" customHeight="1">
      <c r="A431" s="9"/>
      <c r="B431" s="9"/>
      <c r="C431" s="9"/>
      <c r="D431" s="406"/>
      <c r="E431" s="406"/>
      <c r="F431" s="406"/>
      <c r="G431" s="406"/>
      <c r="H431" s="406"/>
      <c r="I431" s="406"/>
      <c r="J431" s="406"/>
      <c r="K431" s="406"/>
      <c r="L431" s="9"/>
      <c r="M431" s="407"/>
      <c r="N431" s="9"/>
      <c r="O431" s="9"/>
      <c r="P431" s="9"/>
      <c r="Q431" s="9"/>
      <c r="R431" s="9"/>
      <c r="S431" s="9"/>
      <c r="T431" s="9"/>
      <c r="U431" s="9"/>
      <c r="V431" s="9"/>
      <c r="W431" s="9"/>
      <c r="X431" s="9"/>
      <c r="Y431" s="9"/>
      <c r="Z431" s="9"/>
    </row>
    <row r="432" spans="1:26" ht="14.25" customHeight="1">
      <c r="A432" s="9"/>
      <c r="B432" s="9"/>
      <c r="C432" s="9"/>
      <c r="D432" s="406"/>
      <c r="E432" s="406"/>
      <c r="F432" s="406"/>
      <c r="G432" s="406"/>
      <c r="H432" s="406"/>
      <c r="I432" s="406"/>
      <c r="J432" s="406"/>
      <c r="K432" s="406"/>
      <c r="L432" s="9"/>
      <c r="M432" s="407"/>
      <c r="N432" s="9"/>
      <c r="O432" s="9"/>
      <c r="P432" s="9"/>
      <c r="Q432" s="9"/>
      <c r="R432" s="9"/>
      <c r="S432" s="9"/>
      <c r="T432" s="9"/>
      <c r="U432" s="9"/>
      <c r="V432" s="9"/>
      <c r="W432" s="9"/>
      <c r="X432" s="9"/>
      <c r="Y432" s="9"/>
      <c r="Z432" s="9"/>
    </row>
    <row r="433" spans="1:26" ht="14.25" customHeight="1">
      <c r="A433" s="9"/>
      <c r="B433" s="9"/>
      <c r="C433" s="9"/>
      <c r="D433" s="406"/>
      <c r="E433" s="406"/>
      <c r="F433" s="406"/>
      <c r="G433" s="406"/>
      <c r="H433" s="406"/>
      <c r="I433" s="406"/>
      <c r="J433" s="406"/>
      <c r="K433" s="406"/>
      <c r="L433" s="9"/>
      <c r="M433" s="407"/>
      <c r="N433" s="9"/>
      <c r="O433" s="9"/>
      <c r="P433" s="9"/>
      <c r="Q433" s="9"/>
      <c r="R433" s="9"/>
      <c r="S433" s="9"/>
      <c r="T433" s="9"/>
      <c r="U433" s="9"/>
      <c r="V433" s="9"/>
      <c r="W433" s="9"/>
      <c r="X433" s="9"/>
      <c r="Y433" s="9"/>
      <c r="Z433" s="9"/>
    </row>
    <row r="434" spans="1:26" ht="14.25" customHeight="1">
      <c r="A434" s="9"/>
      <c r="B434" s="9"/>
      <c r="C434" s="9"/>
      <c r="D434" s="406"/>
      <c r="E434" s="406"/>
      <c r="F434" s="406"/>
      <c r="G434" s="406"/>
      <c r="H434" s="406"/>
      <c r="I434" s="406"/>
      <c r="J434" s="406"/>
      <c r="K434" s="406"/>
      <c r="L434" s="9"/>
      <c r="M434" s="407"/>
      <c r="N434" s="9"/>
      <c r="O434" s="9"/>
      <c r="P434" s="9"/>
      <c r="Q434" s="9"/>
      <c r="R434" s="9"/>
      <c r="S434" s="9"/>
      <c r="T434" s="9"/>
      <c r="U434" s="9"/>
      <c r="V434" s="9"/>
      <c r="W434" s="9"/>
      <c r="X434" s="9"/>
      <c r="Y434" s="9"/>
      <c r="Z434" s="9"/>
    </row>
    <row r="435" spans="1:26" ht="14.25" customHeight="1">
      <c r="A435" s="9"/>
      <c r="B435" s="9"/>
      <c r="C435" s="9"/>
      <c r="D435" s="406"/>
      <c r="E435" s="406"/>
      <c r="F435" s="406"/>
      <c r="G435" s="406"/>
      <c r="H435" s="406"/>
      <c r="I435" s="406"/>
      <c r="J435" s="406"/>
      <c r="K435" s="406"/>
      <c r="L435" s="9"/>
      <c r="M435" s="407"/>
      <c r="N435" s="9"/>
      <c r="O435" s="9"/>
      <c r="P435" s="9"/>
      <c r="Q435" s="9"/>
      <c r="R435" s="9"/>
      <c r="S435" s="9"/>
      <c r="T435" s="9"/>
      <c r="U435" s="9"/>
      <c r="V435" s="9"/>
      <c r="W435" s="9"/>
      <c r="X435" s="9"/>
      <c r="Y435" s="9"/>
      <c r="Z435" s="9"/>
    </row>
    <row r="436" spans="1:26" ht="14.25" customHeight="1">
      <c r="A436" s="9"/>
      <c r="B436" s="9"/>
      <c r="C436" s="9"/>
      <c r="D436" s="406"/>
      <c r="E436" s="406"/>
      <c r="F436" s="406"/>
      <c r="G436" s="406"/>
      <c r="H436" s="406"/>
      <c r="I436" s="406"/>
      <c r="J436" s="406"/>
      <c r="K436" s="406"/>
      <c r="L436" s="9"/>
      <c r="M436" s="407"/>
      <c r="N436" s="9"/>
      <c r="O436" s="9"/>
      <c r="P436" s="9"/>
      <c r="Q436" s="9"/>
      <c r="R436" s="9"/>
      <c r="S436" s="9"/>
      <c r="T436" s="9"/>
      <c r="U436" s="9"/>
      <c r="V436" s="9"/>
      <c r="W436" s="9"/>
      <c r="X436" s="9"/>
      <c r="Y436" s="9"/>
      <c r="Z436" s="9"/>
    </row>
    <row r="437" spans="1:26" ht="14.25" customHeight="1">
      <c r="A437" s="9"/>
      <c r="B437" s="9"/>
      <c r="C437" s="9"/>
      <c r="D437" s="406"/>
      <c r="E437" s="406"/>
      <c r="F437" s="406"/>
      <c r="G437" s="406"/>
      <c r="H437" s="406"/>
      <c r="I437" s="406"/>
      <c r="J437" s="406"/>
      <c r="K437" s="406"/>
      <c r="L437" s="9"/>
      <c r="M437" s="407"/>
      <c r="N437" s="9"/>
      <c r="O437" s="9"/>
      <c r="P437" s="9"/>
      <c r="Q437" s="9"/>
      <c r="R437" s="9"/>
      <c r="S437" s="9"/>
      <c r="T437" s="9"/>
      <c r="U437" s="9"/>
      <c r="V437" s="9"/>
      <c r="W437" s="9"/>
      <c r="X437" s="9"/>
      <c r="Y437" s="9"/>
      <c r="Z437" s="9"/>
    </row>
    <row r="438" spans="1:26" ht="14.25" customHeight="1">
      <c r="A438" s="9"/>
      <c r="B438" s="9"/>
      <c r="C438" s="9"/>
      <c r="D438" s="406"/>
      <c r="E438" s="406"/>
      <c r="F438" s="406"/>
      <c r="G438" s="406"/>
      <c r="H438" s="406"/>
      <c r="I438" s="406"/>
      <c r="J438" s="406"/>
      <c r="K438" s="406"/>
      <c r="L438" s="9"/>
      <c r="M438" s="407"/>
      <c r="N438" s="9"/>
      <c r="O438" s="9"/>
      <c r="P438" s="9"/>
      <c r="Q438" s="9"/>
      <c r="R438" s="9"/>
      <c r="S438" s="9"/>
      <c r="T438" s="9"/>
      <c r="U438" s="9"/>
      <c r="V438" s="9"/>
      <c r="W438" s="9"/>
      <c r="X438" s="9"/>
      <c r="Y438" s="9"/>
      <c r="Z438" s="9"/>
    </row>
    <row r="439" spans="1:26" ht="14.25" customHeight="1">
      <c r="A439" s="9"/>
      <c r="B439" s="9"/>
      <c r="C439" s="9"/>
      <c r="D439" s="406"/>
      <c r="E439" s="406"/>
      <c r="F439" s="406"/>
      <c r="G439" s="406"/>
      <c r="H439" s="406"/>
      <c r="I439" s="406"/>
      <c r="J439" s="406"/>
      <c r="K439" s="406"/>
      <c r="L439" s="9"/>
      <c r="M439" s="407"/>
      <c r="N439" s="9"/>
      <c r="O439" s="9"/>
      <c r="P439" s="9"/>
      <c r="Q439" s="9"/>
      <c r="R439" s="9"/>
      <c r="S439" s="9"/>
      <c r="T439" s="9"/>
      <c r="U439" s="9"/>
      <c r="V439" s="9"/>
      <c r="W439" s="9"/>
      <c r="X439" s="9"/>
      <c r="Y439" s="9"/>
      <c r="Z439" s="9"/>
    </row>
    <row r="440" spans="1:26" ht="14.25" customHeight="1">
      <c r="A440" s="9"/>
      <c r="B440" s="9"/>
      <c r="C440" s="9"/>
      <c r="D440" s="406"/>
      <c r="E440" s="406"/>
      <c r="F440" s="406"/>
      <c r="G440" s="406"/>
      <c r="H440" s="406"/>
      <c r="I440" s="406"/>
      <c r="J440" s="406"/>
      <c r="K440" s="406"/>
      <c r="L440" s="9"/>
      <c r="M440" s="407"/>
      <c r="N440" s="9"/>
      <c r="O440" s="9"/>
      <c r="P440" s="9"/>
      <c r="Q440" s="9"/>
      <c r="R440" s="9"/>
      <c r="S440" s="9"/>
      <c r="T440" s="9"/>
      <c r="U440" s="9"/>
      <c r="V440" s="9"/>
      <c r="W440" s="9"/>
      <c r="X440" s="9"/>
      <c r="Y440" s="9"/>
      <c r="Z440" s="9"/>
    </row>
    <row r="441" spans="1:26" ht="14.25" customHeight="1">
      <c r="A441" s="9"/>
      <c r="B441" s="9"/>
      <c r="C441" s="9"/>
      <c r="D441" s="406"/>
      <c r="E441" s="406"/>
      <c r="F441" s="406"/>
      <c r="G441" s="406"/>
      <c r="H441" s="406"/>
      <c r="I441" s="406"/>
      <c r="J441" s="406"/>
      <c r="K441" s="406"/>
      <c r="L441" s="9"/>
      <c r="M441" s="407"/>
      <c r="N441" s="9"/>
      <c r="O441" s="9"/>
      <c r="P441" s="9"/>
      <c r="Q441" s="9"/>
      <c r="R441" s="9"/>
      <c r="S441" s="9"/>
      <c r="T441" s="9"/>
      <c r="U441" s="9"/>
      <c r="V441" s="9"/>
      <c r="W441" s="9"/>
      <c r="X441" s="9"/>
      <c r="Y441" s="9"/>
      <c r="Z441" s="9"/>
    </row>
    <row r="442" spans="1:26" ht="14.25" customHeight="1">
      <c r="A442" s="9"/>
      <c r="B442" s="9"/>
      <c r="C442" s="9"/>
      <c r="D442" s="406"/>
      <c r="E442" s="406"/>
      <c r="F442" s="406"/>
      <c r="G442" s="406"/>
      <c r="H442" s="406"/>
      <c r="I442" s="406"/>
      <c r="J442" s="406"/>
      <c r="K442" s="406"/>
      <c r="L442" s="9"/>
      <c r="M442" s="407"/>
      <c r="N442" s="9"/>
      <c r="O442" s="9"/>
      <c r="P442" s="9"/>
      <c r="Q442" s="9"/>
      <c r="R442" s="9"/>
      <c r="S442" s="9"/>
      <c r="T442" s="9"/>
      <c r="U442" s="9"/>
      <c r="V442" s="9"/>
      <c r="W442" s="9"/>
      <c r="X442" s="9"/>
      <c r="Y442" s="9"/>
      <c r="Z442" s="9"/>
    </row>
    <row r="443" spans="1:26" ht="14.25" customHeight="1">
      <c r="A443" s="9"/>
      <c r="B443" s="9"/>
      <c r="C443" s="9"/>
      <c r="D443" s="406"/>
      <c r="E443" s="406"/>
      <c r="F443" s="406"/>
      <c r="G443" s="406"/>
      <c r="H443" s="406"/>
      <c r="I443" s="406"/>
      <c r="J443" s="406"/>
      <c r="K443" s="406"/>
      <c r="L443" s="9"/>
      <c r="M443" s="407"/>
      <c r="N443" s="9"/>
      <c r="O443" s="9"/>
      <c r="P443" s="9"/>
      <c r="Q443" s="9"/>
      <c r="R443" s="9"/>
      <c r="S443" s="9"/>
      <c r="T443" s="9"/>
      <c r="U443" s="9"/>
      <c r="V443" s="9"/>
      <c r="W443" s="9"/>
      <c r="X443" s="9"/>
      <c r="Y443" s="9"/>
      <c r="Z443" s="9"/>
    </row>
    <row r="444" spans="1:26" ht="14.25" customHeight="1">
      <c r="A444" s="9"/>
      <c r="B444" s="9"/>
      <c r="C444" s="9"/>
      <c r="D444" s="406"/>
      <c r="E444" s="406"/>
      <c r="F444" s="406"/>
      <c r="G444" s="406"/>
      <c r="H444" s="406"/>
      <c r="I444" s="406"/>
      <c r="J444" s="406"/>
      <c r="K444" s="406"/>
      <c r="L444" s="9"/>
      <c r="M444" s="407"/>
      <c r="N444" s="9"/>
      <c r="O444" s="9"/>
      <c r="P444" s="9"/>
      <c r="Q444" s="9"/>
      <c r="R444" s="9"/>
      <c r="S444" s="9"/>
      <c r="T444" s="9"/>
      <c r="U444" s="9"/>
      <c r="V444" s="9"/>
      <c r="W444" s="9"/>
      <c r="X444" s="9"/>
      <c r="Y444" s="9"/>
      <c r="Z444" s="9"/>
    </row>
    <row r="445" spans="1:26" ht="14.25" customHeight="1">
      <c r="A445" s="9"/>
      <c r="B445" s="9"/>
      <c r="C445" s="9"/>
      <c r="D445" s="406"/>
      <c r="E445" s="406"/>
      <c r="F445" s="406"/>
      <c r="G445" s="406"/>
      <c r="H445" s="406"/>
      <c r="I445" s="406"/>
      <c r="J445" s="406"/>
      <c r="K445" s="406"/>
      <c r="L445" s="9"/>
      <c r="M445" s="407"/>
      <c r="N445" s="9"/>
      <c r="O445" s="9"/>
      <c r="P445" s="9"/>
      <c r="Q445" s="9"/>
      <c r="R445" s="9"/>
      <c r="S445" s="9"/>
      <c r="T445" s="9"/>
      <c r="U445" s="9"/>
      <c r="V445" s="9"/>
      <c r="W445" s="9"/>
      <c r="X445" s="9"/>
      <c r="Y445" s="9"/>
      <c r="Z445" s="9"/>
    </row>
    <row r="446" spans="1:26" ht="14.25" customHeight="1">
      <c r="A446" s="9"/>
      <c r="B446" s="9"/>
      <c r="C446" s="9"/>
      <c r="D446" s="406"/>
      <c r="E446" s="406"/>
      <c r="F446" s="406"/>
      <c r="G446" s="406"/>
      <c r="H446" s="406"/>
      <c r="I446" s="406"/>
      <c r="J446" s="406"/>
      <c r="K446" s="406"/>
      <c r="L446" s="9"/>
      <c r="M446" s="407"/>
      <c r="N446" s="9"/>
      <c r="O446" s="9"/>
      <c r="P446" s="9"/>
      <c r="Q446" s="9"/>
      <c r="R446" s="9"/>
      <c r="S446" s="9"/>
      <c r="T446" s="9"/>
      <c r="U446" s="9"/>
      <c r="V446" s="9"/>
      <c r="W446" s="9"/>
      <c r="X446" s="9"/>
      <c r="Y446" s="9"/>
      <c r="Z446" s="9"/>
    </row>
    <row r="447" spans="1:26" ht="14.25" customHeight="1">
      <c r="A447" s="9"/>
      <c r="B447" s="9"/>
      <c r="C447" s="9"/>
      <c r="D447" s="406"/>
      <c r="E447" s="406"/>
      <c r="F447" s="406"/>
      <c r="G447" s="406"/>
      <c r="H447" s="406"/>
      <c r="I447" s="406"/>
      <c r="J447" s="406"/>
      <c r="K447" s="406"/>
      <c r="L447" s="9"/>
      <c r="M447" s="407"/>
      <c r="N447" s="9"/>
      <c r="O447" s="9"/>
      <c r="P447" s="9"/>
      <c r="Q447" s="9"/>
      <c r="R447" s="9"/>
      <c r="S447" s="9"/>
      <c r="T447" s="9"/>
      <c r="U447" s="9"/>
      <c r="V447" s="9"/>
      <c r="W447" s="9"/>
      <c r="X447" s="9"/>
      <c r="Y447" s="9"/>
      <c r="Z447" s="9"/>
    </row>
    <row r="448" spans="1:26" ht="14.25" customHeight="1">
      <c r="A448" s="9"/>
      <c r="B448" s="9"/>
      <c r="C448" s="9"/>
      <c r="D448" s="406"/>
      <c r="E448" s="406"/>
      <c r="F448" s="406"/>
      <c r="G448" s="406"/>
      <c r="H448" s="406"/>
      <c r="I448" s="406"/>
      <c r="J448" s="406"/>
      <c r="K448" s="406"/>
      <c r="L448" s="9"/>
      <c r="M448" s="407"/>
      <c r="N448" s="9"/>
      <c r="O448" s="9"/>
      <c r="P448" s="9"/>
      <c r="Q448" s="9"/>
      <c r="R448" s="9"/>
      <c r="S448" s="9"/>
      <c r="T448" s="9"/>
      <c r="U448" s="9"/>
      <c r="V448" s="9"/>
      <c r="W448" s="9"/>
      <c r="X448" s="9"/>
      <c r="Y448" s="9"/>
      <c r="Z448" s="9"/>
    </row>
    <row r="449" spans="1:26" ht="14.25" customHeight="1">
      <c r="A449" s="9"/>
      <c r="B449" s="9"/>
      <c r="C449" s="9"/>
      <c r="D449" s="406"/>
      <c r="E449" s="406"/>
      <c r="F449" s="406"/>
      <c r="G449" s="406"/>
      <c r="H449" s="406"/>
      <c r="I449" s="406"/>
      <c r="J449" s="406"/>
      <c r="K449" s="406"/>
      <c r="L449" s="9"/>
      <c r="M449" s="407"/>
      <c r="N449" s="9"/>
      <c r="O449" s="9"/>
      <c r="P449" s="9"/>
      <c r="Q449" s="9"/>
      <c r="R449" s="9"/>
      <c r="S449" s="9"/>
      <c r="T449" s="9"/>
      <c r="U449" s="9"/>
      <c r="V449" s="9"/>
      <c r="W449" s="9"/>
      <c r="X449" s="9"/>
      <c r="Y449" s="9"/>
      <c r="Z449" s="9"/>
    </row>
    <row r="450" spans="1:26" ht="14.25" customHeight="1">
      <c r="A450" s="9"/>
      <c r="B450" s="9"/>
      <c r="C450" s="9"/>
      <c r="D450" s="406"/>
      <c r="E450" s="406"/>
      <c r="F450" s="406"/>
      <c r="G450" s="406"/>
      <c r="H450" s="406"/>
      <c r="I450" s="406"/>
      <c r="J450" s="406"/>
      <c r="K450" s="406"/>
      <c r="L450" s="9"/>
      <c r="M450" s="407"/>
      <c r="N450" s="9"/>
      <c r="O450" s="9"/>
      <c r="P450" s="9"/>
      <c r="Q450" s="9"/>
      <c r="R450" s="9"/>
      <c r="S450" s="9"/>
      <c r="T450" s="9"/>
      <c r="U450" s="9"/>
      <c r="V450" s="9"/>
      <c r="W450" s="9"/>
      <c r="X450" s="9"/>
      <c r="Y450" s="9"/>
      <c r="Z450" s="9"/>
    </row>
    <row r="451" spans="1:26" ht="14.25" customHeight="1">
      <c r="A451" s="9"/>
      <c r="B451" s="9"/>
      <c r="C451" s="9"/>
      <c r="D451" s="406"/>
      <c r="E451" s="406"/>
      <c r="F451" s="406"/>
      <c r="G451" s="406"/>
      <c r="H451" s="406"/>
      <c r="I451" s="406"/>
      <c r="J451" s="406"/>
      <c r="K451" s="406"/>
      <c r="L451" s="9"/>
      <c r="M451" s="407"/>
      <c r="N451" s="9"/>
      <c r="O451" s="9"/>
      <c r="P451" s="9"/>
      <c r="Q451" s="9"/>
      <c r="R451" s="9"/>
      <c r="S451" s="9"/>
      <c r="T451" s="9"/>
      <c r="U451" s="9"/>
      <c r="V451" s="9"/>
      <c r="W451" s="9"/>
      <c r="X451" s="9"/>
      <c r="Y451" s="9"/>
      <c r="Z451" s="9"/>
    </row>
    <row r="452" spans="1:26" ht="14.25" customHeight="1">
      <c r="A452" s="9"/>
      <c r="B452" s="9"/>
      <c r="C452" s="9"/>
      <c r="D452" s="406"/>
      <c r="E452" s="406"/>
      <c r="F452" s="406"/>
      <c r="G452" s="406"/>
      <c r="H452" s="406"/>
      <c r="I452" s="406"/>
      <c r="J452" s="406"/>
      <c r="K452" s="406"/>
      <c r="L452" s="9"/>
      <c r="M452" s="407"/>
      <c r="N452" s="9"/>
      <c r="O452" s="9"/>
      <c r="P452" s="9"/>
      <c r="Q452" s="9"/>
      <c r="R452" s="9"/>
      <c r="S452" s="9"/>
      <c r="T452" s="9"/>
      <c r="U452" s="9"/>
      <c r="V452" s="9"/>
      <c r="W452" s="9"/>
      <c r="X452" s="9"/>
      <c r="Y452" s="9"/>
      <c r="Z452" s="9"/>
    </row>
    <row r="453" spans="1:26" ht="14.25" customHeight="1">
      <c r="A453" s="9"/>
      <c r="B453" s="9"/>
      <c r="C453" s="9"/>
      <c r="D453" s="406"/>
      <c r="E453" s="406"/>
      <c r="F453" s="406"/>
      <c r="G453" s="406"/>
      <c r="H453" s="406"/>
      <c r="I453" s="406"/>
      <c r="J453" s="406"/>
      <c r="K453" s="406"/>
      <c r="L453" s="9"/>
      <c r="M453" s="407"/>
      <c r="N453" s="9"/>
      <c r="O453" s="9"/>
      <c r="P453" s="9"/>
      <c r="Q453" s="9"/>
      <c r="R453" s="9"/>
      <c r="S453" s="9"/>
      <c r="T453" s="9"/>
      <c r="U453" s="9"/>
      <c r="V453" s="9"/>
      <c r="W453" s="9"/>
      <c r="X453" s="9"/>
      <c r="Y453" s="9"/>
      <c r="Z453" s="9"/>
    </row>
    <row r="454" spans="1:26" ht="14.25" customHeight="1">
      <c r="A454" s="9"/>
      <c r="B454" s="9"/>
      <c r="C454" s="9"/>
      <c r="D454" s="406"/>
      <c r="E454" s="406"/>
      <c r="F454" s="406"/>
      <c r="G454" s="406"/>
      <c r="H454" s="406"/>
      <c r="I454" s="406"/>
      <c r="J454" s="406"/>
      <c r="K454" s="406"/>
      <c r="L454" s="9"/>
      <c r="M454" s="407"/>
      <c r="N454" s="9"/>
      <c r="O454" s="9"/>
      <c r="P454" s="9"/>
      <c r="Q454" s="9"/>
      <c r="R454" s="9"/>
      <c r="S454" s="9"/>
      <c r="T454" s="9"/>
      <c r="U454" s="9"/>
      <c r="V454" s="9"/>
      <c r="W454" s="9"/>
      <c r="X454" s="9"/>
      <c r="Y454" s="9"/>
      <c r="Z454" s="9"/>
    </row>
    <row r="455" spans="1:26" ht="14.25" customHeight="1">
      <c r="A455" s="9"/>
      <c r="B455" s="9"/>
      <c r="C455" s="9"/>
      <c r="D455" s="406"/>
      <c r="E455" s="406"/>
      <c r="F455" s="406"/>
      <c r="G455" s="406"/>
      <c r="H455" s="406"/>
      <c r="I455" s="406"/>
      <c r="J455" s="406"/>
      <c r="K455" s="406"/>
      <c r="L455" s="9"/>
      <c r="M455" s="407"/>
      <c r="N455" s="9"/>
      <c r="O455" s="9"/>
      <c r="P455" s="9"/>
      <c r="Q455" s="9"/>
      <c r="R455" s="9"/>
      <c r="S455" s="9"/>
      <c r="T455" s="9"/>
      <c r="U455" s="9"/>
      <c r="V455" s="9"/>
      <c r="W455" s="9"/>
      <c r="X455" s="9"/>
      <c r="Y455" s="9"/>
      <c r="Z455" s="9"/>
    </row>
    <row r="456" spans="1:26" ht="14.25" customHeight="1">
      <c r="A456" s="9"/>
      <c r="B456" s="9"/>
      <c r="C456" s="9"/>
      <c r="D456" s="406"/>
      <c r="E456" s="406"/>
      <c r="F456" s="406"/>
      <c r="G456" s="406"/>
      <c r="H456" s="406"/>
      <c r="I456" s="406"/>
      <c r="J456" s="406"/>
      <c r="K456" s="406"/>
      <c r="L456" s="9"/>
      <c r="M456" s="407"/>
      <c r="N456" s="9"/>
      <c r="O456" s="9"/>
      <c r="P456" s="9"/>
      <c r="Q456" s="9"/>
      <c r="R456" s="9"/>
      <c r="S456" s="9"/>
      <c r="T456" s="9"/>
      <c r="U456" s="9"/>
      <c r="V456" s="9"/>
      <c r="W456" s="9"/>
      <c r="X456" s="9"/>
      <c r="Y456" s="9"/>
      <c r="Z456" s="9"/>
    </row>
    <row r="457" spans="1:26" ht="14.25" customHeight="1">
      <c r="A457" s="9"/>
      <c r="B457" s="9"/>
      <c r="C457" s="9"/>
      <c r="D457" s="406"/>
      <c r="E457" s="406"/>
      <c r="F457" s="406"/>
      <c r="G457" s="406"/>
      <c r="H457" s="406"/>
      <c r="I457" s="406"/>
      <c r="J457" s="406"/>
      <c r="K457" s="406"/>
      <c r="L457" s="9"/>
      <c r="M457" s="407"/>
      <c r="N457" s="9"/>
      <c r="O457" s="9"/>
      <c r="P457" s="9"/>
      <c r="Q457" s="9"/>
      <c r="R457" s="9"/>
      <c r="S457" s="9"/>
      <c r="T457" s="9"/>
      <c r="U457" s="9"/>
      <c r="V457" s="9"/>
      <c r="W457" s="9"/>
      <c r="X457" s="9"/>
      <c r="Y457" s="9"/>
      <c r="Z457" s="9"/>
    </row>
    <row r="458" spans="1:26" ht="14.25" customHeight="1">
      <c r="A458" s="9"/>
      <c r="B458" s="9"/>
      <c r="C458" s="9"/>
      <c r="D458" s="406"/>
      <c r="E458" s="406"/>
      <c r="F458" s="406"/>
      <c r="G458" s="406"/>
      <c r="H458" s="406"/>
      <c r="I458" s="406"/>
      <c r="J458" s="406"/>
      <c r="K458" s="406"/>
      <c r="L458" s="9"/>
      <c r="M458" s="407"/>
      <c r="N458" s="9"/>
      <c r="O458" s="9"/>
      <c r="P458" s="9"/>
      <c r="Q458" s="9"/>
      <c r="R458" s="9"/>
      <c r="S458" s="9"/>
      <c r="T458" s="9"/>
      <c r="U458" s="9"/>
      <c r="V458" s="9"/>
      <c r="W458" s="9"/>
      <c r="X458" s="9"/>
      <c r="Y458" s="9"/>
      <c r="Z458" s="9"/>
    </row>
    <row r="459" spans="1:26" ht="14.25" customHeight="1">
      <c r="A459" s="9"/>
      <c r="B459" s="9"/>
      <c r="C459" s="9"/>
      <c r="D459" s="406"/>
      <c r="E459" s="406"/>
      <c r="F459" s="406"/>
      <c r="G459" s="406"/>
      <c r="H459" s="406"/>
      <c r="I459" s="406"/>
      <c r="J459" s="406"/>
      <c r="K459" s="406"/>
      <c r="L459" s="9"/>
      <c r="M459" s="407"/>
      <c r="N459" s="9"/>
      <c r="O459" s="9"/>
      <c r="P459" s="9"/>
      <c r="Q459" s="9"/>
      <c r="R459" s="9"/>
      <c r="S459" s="9"/>
      <c r="T459" s="9"/>
      <c r="U459" s="9"/>
      <c r="V459" s="9"/>
      <c r="W459" s="9"/>
      <c r="X459" s="9"/>
      <c r="Y459" s="9"/>
      <c r="Z459" s="9"/>
    </row>
    <row r="460" spans="1:26" ht="14.25" customHeight="1">
      <c r="A460" s="9"/>
      <c r="B460" s="9"/>
      <c r="C460" s="9"/>
      <c r="D460" s="406"/>
      <c r="E460" s="406"/>
      <c r="F460" s="406"/>
      <c r="G460" s="406"/>
      <c r="H460" s="406"/>
      <c r="I460" s="406"/>
      <c r="J460" s="406"/>
      <c r="K460" s="406"/>
      <c r="L460" s="9"/>
      <c r="M460" s="407"/>
      <c r="N460" s="9"/>
      <c r="O460" s="9"/>
      <c r="P460" s="9"/>
      <c r="Q460" s="9"/>
      <c r="R460" s="9"/>
      <c r="S460" s="9"/>
      <c r="T460" s="9"/>
      <c r="U460" s="9"/>
      <c r="V460" s="9"/>
      <c r="W460" s="9"/>
      <c r="X460" s="9"/>
      <c r="Y460" s="9"/>
      <c r="Z460" s="9"/>
    </row>
    <row r="461" spans="1:26" ht="14.25" customHeight="1">
      <c r="A461" s="9"/>
      <c r="B461" s="9"/>
      <c r="C461" s="9"/>
      <c r="D461" s="406"/>
      <c r="E461" s="406"/>
      <c r="F461" s="406"/>
      <c r="G461" s="406"/>
      <c r="H461" s="406"/>
      <c r="I461" s="406"/>
      <c r="J461" s="406"/>
      <c r="K461" s="406"/>
      <c r="L461" s="9"/>
      <c r="M461" s="407"/>
      <c r="N461" s="9"/>
      <c r="O461" s="9"/>
      <c r="P461" s="9"/>
      <c r="Q461" s="9"/>
      <c r="R461" s="9"/>
      <c r="S461" s="9"/>
      <c r="T461" s="9"/>
      <c r="U461" s="9"/>
      <c r="V461" s="9"/>
      <c r="W461" s="9"/>
      <c r="X461" s="9"/>
      <c r="Y461" s="9"/>
      <c r="Z461" s="9"/>
    </row>
    <row r="462" spans="1:26" ht="14.25" customHeight="1">
      <c r="A462" s="9"/>
      <c r="B462" s="9"/>
      <c r="C462" s="9"/>
      <c r="D462" s="406"/>
      <c r="E462" s="406"/>
      <c r="F462" s="406"/>
      <c r="G462" s="406"/>
      <c r="H462" s="406"/>
      <c r="I462" s="406"/>
      <c r="J462" s="406"/>
      <c r="K462" s="406"/>
      <c r="L462" s="9"/>
      <c r="M462" s="407"/>
      <c r="N462" s="9"/>
      <c r="O462" s="9"/>
      <c r="P462" s="9"/>
      <c r="Q462" s="9"/>
      <c r="R462" s="9"/>
      <c r="S462" s="9"/>
      <c r="T462" s="9"/>
      <c r="U462" s="9"/>
      <c r="V462" s="9"/>
      <c r="W462" s="9"/>
      <c r="X462" s="9"/>
      <c r="Y462" s="9"/>
      <c r="Z462" s="9"/>
    </row>
    <row r="463" spans="1:26" ht="14.25" customHeight="1">
      <c r="A463" s="9"/>
      <c r="B463" s="9"/>
      <c r="C463" s="9"/>
      <c r="D463" s="406"/>
      <c r="E463" s="406"/>
      <c r="F463" s="406"/>
      <c r="G463" s="406"/>
      <c r="H463" s="406"/>
      <c r="I463" s="406"/>
      <c r="J463" s="406"/>
      <c r="K463" s="406"/>
      <c r="L463" s="9"/>
      <c r="M463" s="407"/>
      <c r="N463" s="9"/>
      <c r="O463" s="9"/>
      <c r="P463" s="9"/>
      <c r="Q463" s="9"/>
      <c r="R463" s="9"/>
      <c r="S463" s="9"/>
      <c r="T463" s="9"/>
      <c r="U463" s="9"/>
      <c r="V463" s="9"/>
      <c r="W463" s="9"/>
      <c r="X463" s="9"/>
      <c r="Y463" s="9"/>
      <c r="Z463" s="9"/>
    </row>
    <row r="464" spans="1:26" ht="14.25" customHeight="1">
      <c r="A464" s="9"/>
      <c r="B464" s="9"/>
      <c r="C464" s="9"/>
      <c r="D464" s="406"/>
      <c r="E464" s="406"/>
      <c r="F464" s="406"/>
      <c r="G464" s="406"/>
      <c r="H464" s="406"/>
      <c r="I464" s="406"/>
      <c r="J464" s="406"/>
      <c r="K464" s="406"/>
      <c r="L464" s="9"/>
      <c r="M464" s="407"/>
      <c r="N464" s="9"/>
      <c r="O464" s="9"/>
      <c r="P464" s="9"/>
      <c r="Q464" s="9"/>
      <c r="R464" s="9"/>
      <c r="S464" s="9"/>
      <c r="T464" s="9"/>
      <c r="U464" s="9"/>
      <c r="V464" s="9"/>
      <c r="W464" s="9"/>
      <c r="X464" s="9"/>
      <c r="Y464" s="9"/>
      <c r="Z464" s="9"/>
    </row>
    <row r="465" spans="1:26" ht="14.25" customHeight="1">
      <c r="A465" s="9"/>
      <c r="B465" s="9"/>
      <c r="C465" s="9"/>
      <c r="D465" s="406"/>
      <c r="E465" s="406"/>
      <c r="F465" s="406"/>
      <c r="G465" s="406"/>
      <c r="H465" s="406"/>
      <c r="I465" s="406"/>
      <c r="J465" s="406"/>
      <c r="K465" s="406"/>
      <c r="L465" s="9"/>
      <c r="M465" s="407"/>
      <c r="N465" s="9"/>
      <c r="O465" s="9"/>
      <c r="P465" s="9"/>
      <c r="Q465" s="9"/>
      <c r="R465" s="9"/>
      <c r="S465" s="9"/>
      <c r="T465" s="9"/>
      <c r="U465" s="9"/>
      <c r="V465" s="9"/>
      <c r="W465" s="9"/>
      <c r="X465" s="9"/>
      <c r="Y465" s="9"/>
      <c r="Z465" s="9"/>
    </row>
    <row r="466" spans="1:26" ht="14.25" customHeight="1">
      <c r="A466" s="9"/>
      <c r="B466" s="9"/>
      <c r="C466" s="9"/>
      <c r="D466" s="406"/>
      <c r="E466" s="406"/>
      <c r="F466" s="406"/>
      <c r="G466" s="406"/>
      <c r="H466" s="406"/>
      <c r="I466" s="406"/>
      <c r="J466" s="406"/>
      <c r="K466" s="406"/>
      <c r="L466" s="9"/>
      <c r="M466" s="407"/>
      <c r="N466" s="9"/>
      <c r="O466" s="9"/>
      <c r="P466" s="9"/>
      <c r="Q466" s="9"/>
      <c r="R466" s="9"/>
      <c r="S466" s="9"/>
      <c r="T466" s="9"/>
      <c r="U466" s="9"/>
      <c r="V466" s="9"/>
      <c r="W466" s="9"/>
      <c r="X466" s="9"/>
      <c r="Y466" s="9"/>
      <c r="Z466" s="9"/>
    </row>
    <row r="467" spans="1:26" ht="14.25" customHeight="1">
      <c r="A467" s="9"/>
      <c r="B467" s="9"/>
      <c r="C467" s="9"/>
      <c r="D467" s="406"/>
      <c r="E467" s="406"/>
      <c r="F467" s="406"/>
      <c r="G467" s="406"/>
      <c r="H467" s="406"/>
      <c r="I467" s="406"/>
      <c r="J467" s="406"/>
      <c r="K467" s="406"/>
      <c r="L467" s="9"/>
      <c r="M467" s="407"/>
      <c r="N467" s="9"/>
      <c r="O467" s="9"/>
      <c r="P467" s="9"/>
      <c r="Q467" s="9"/>
      <c r="R467" s="9"/>
      <c r="S467" s="9"/>
      <c r="T467" s="9"/>
      <c r="U467" s="9"/>
      <c r="V467" s="9"/>
      <c r="W467" s="9"/>
      <c r="X467" s="9"/>
      <c r="Y467" s="9"/>
      <c r="Z467" s="9"/>
    </row>
    <row r="468" spans="1:26" ht="14.25" customHeight="1">
      <c r="A468" s="9"/>
      <c r="B468" s="9"/>
      <c r="C468" s="9"/>
      <c r="D468" s="406"/>
      <c r="E468" s="406"/>
      <c r="F468" s="406"/>
      <c r="G468" s="406"/>
      <c r="H468" s="406"/>
      <c r="I468" s="406"/>
      <c r="J468" s="406"/>
      <c r="K468" s="406"/>
      <c r="L468" s="9"/>
      <c r="M468" s="407"/>
      <c r="N468" s="9"/>
      <c r="O468" s="9"/>
      <c r="P468" s="9"/>
      <c r="Q468" s="9"/>
      <c r="R468" s="9"/>
      <c r="S468" s="9"/>
      <c r="T468" s="9"/>
      <c r="U468" s="9"/>
      <c r="V468" s="9"/>
      <c r="W468" s="9"/>
      <c r="X468" s="9"/>
      <c r="Y468" s="9"/>
      <c r="Z468" s="9"/>
    </row>
    <row r="469" spans="1:26" ht="14.25" customHeight="1">
      <c r="A469" s="9"/>
      <c r="B469" s="9"/>
      <c r="C469" s="9"/>
      <c r="D469" s="406"/>
      <c r="E469" s="406"/>
      <c r="F469" s="406"/>
      <c r="G469" s="406"/>
      <c r="H469" s="406"/>
      <c r="I469" s="406"/>
      <c r="J469" s="406"/>
      <c r="K469" s="406"/>
      <c r="L469" s="9"/>
      <c r="M469" s="407"/>
      <c r="N469" s="9"/>
      <c r="O469" s="9"/>
      <c r="P469" s="9"/>
      <c r="Q469" s="9"/>
      <c r="R469" s="9"/>
      <c r="S469" s="9"/>
      <c r="T469" s="9"/>
      <c r="U469" s="9"/>
      <c r="V469" s="9"/>
      <c r="W469" s="9"/>
      <c r="X469" s="9"/>
      <c r="Y469" s="9"/>
      <c r="Z469" s="9"/>
    </row>
    <row r="470" spans="1:26" ht="14.25" customHeight="1">
      <c r="A470" s="9"/>
      <c r="B470" s="9"/>
      <c r="C470" s="9"/>
      <c r="D470" s="406"/>
      <c r="E470" s="406"/>
      <c r="F470" s="406"/>
      <c r="G470" s="406"/>
      <c r="H470" s="406"/>
      <c r="I470" s="406"/>
      <c r="J470" s="406"/>
      <c r="K470" s="406"/>
      <c r="L470" s="9"/>
      <c r="M470" s="407"/>
      <c r="N470" s="9"/>
      <c r="O470" s="9"/>
      <c r="P470" s="9"/>
      <c r="Q470" s="9"/>
      <c r="R470" s="9"/>
      <c r="S470" s="9"/>
      <c r="T470" s="9"/>
      <c r="U470" s="9"/>
      <c r="V470" s="9"/>
      <c r="W470" s="9"/>
      <c r="X470" s="9"/>
      <c r="Y470" s="9"/>
      <c r="Z470" s="9"/>
    </row>
    <row r="471" spans="1:26" ht="14.25" customHeight="1">
      <c r="A471" s="9"/>
      <c r="B471" s="9"/>
      <c r="C471" s="9"/>
      <c r="D471" s="406"/>
      <c r="E471" s="406"/>
      <c r="F471" s="406"/>
      <c r="G471" s="406"/>
      <c r="H471" s="406"/>
      <c r="I471" s="406"/>
      <c r="J471" s="406"/>
      <c r="K471" s="406"/>
      <c r="L471" s="9"/>
      <c r="M471" s="407"/>
      <c r="N471" s="9"/>
      <c r="O471" s="9"/>
      <c r="P471" s="9"/>
      <c r="Q471" s="9"/>
      <c r="R471" s="9"/>
      <c r="S471" s="9"/>
      <c r="T471" s="9"/>
      <c r="U471" s="9"/>
      <c r="V471" s="9"/>
      <c r="W471" s="9"/>
      <c r="X471" s="9"/>
      <c r="Y471" s="9"/>
      <c r="Z471" s="9"/>
    </row>
    <row r="472" spans="1:26" ht="14.25" customHeight="1">
      <c r="A472" s="9"/>
      <c r="B472" s="9"/>
      <c r="C472" s="9"/>
      <c r="D472" s="406"/>
      <c r="E472" s="406"/>
      <c r="F472" s="406"/>
      <c r="G472" s="406"/>
      <c r="H472" s="406"/>
      <c r="I472" s="406"/>
      <c r="J472" s="406"/>
      <c r="K472" s="406"/>
      <c r="L472" s="9"/>
      <c r="M472" s="407"/>
      <c r="N472" s="9"/>
      <c r="O472" s="9"/>
      <c r="P472" s="9"/>
      <c r="Q472" s="9"/>
      <c r="R472" s="9"/>
      <c r="S472" s="9"/>
      <c r="T472" s="9"/>
      <c r="U472" s="9"/>
      <c r="V472" s="9"/>
      <c r="W472" s="9"/>
      <c r="X472" s="9"/>
      <c r="Y472" s="9"/>
      <c r="Z472" s="9"/>
    </row>
    <row r="473" spans="1:26" ht="14.25" customHeight="1">
      <c r="A473" s="9"/>
      <c r="B473" s="9"/>
      <c r="C473" s="9"/>
      <c r="D473" s="406"/>
      <c r="E473" s="406"/>
      <c r="F473" s="406"/>
      <c r="G473" s="406"/>
      <c r="H473" s="406"/>
      <c r="I473" s="406"/>
      <c r="J473" s="406"/>
      <c r="K473" s="406"/>
      <c r="L473" s="9"/>
      <c r="M473" s="407"/>
      <c r="N473" s="9"/>
      <c r="O473" s="9"/>
      <c r="P473" s="9"/>
      <c r="Q473" s="9"/>
      <c r="R473" s="9"/>
      <c r="S473" s="9"/>
      <c r="T473" s="9"/>
      <c r="U473" s="9"/>
      <c r="V473" s="9"/>
      <c r="W473" s="9"/>
      <c r="X473" s="9"/>
      <c r="Y473" s="9"/>
      <c r="Z473" s="9"/>
    </row>
    <row r="474" spans="1:26" ht="14.25" customHeight="1">
      <c r="A474" s="9"/>
      <c r="B474" s="9"/>
      <c r="C474" s="9"/>
      <c r="D474" s="406"/>
      <c r="E474" s="406"/>
      <c r="F474" s="406"/>
      <c r="G474" s="406"/>
      <c r="H474" s="406"/>
      <c r="I474" s="406"/>
      <c r="J474" s="406"/>
      <c r="K474" s="406"/>
      <c r="L474" s="9"/>
      <c r="M474" s="407"/>
      <c r="N474" s="9"/>
      <c r="O474" s="9"/>
      <c r="P474" s="9"/>
      <c r="Q474" s="9"/>
      <c r="R474" s="9"/>
      <c r="S474" s="9"/>
      <c r="T474" s="9"/>
      <c r="U474" s="9"/>
      <c r="V474" s="9"/>
      <c r="W474" s="9"/>
      <c r="X474" s="9"/>
      <c r="Y474" s="9"/>
      <c r="Z474" s="9"/>
    </row>
    <row r="475" spans="1:26" ht="14.25" customHeight="1">
      <c r="A475" s="9"/>
      <c r="B475" s="9"/>
      <c r="C475" s="9"/>
      <c r="D475" s="406"/>
      <c r="E475" s="406"/>
      <c r="F475" s="406"/>
      <c r="G475" s="406"/>
      <c r="H475" s="406"/>
      <c r="I475" s="406"/>
      <c r="J475" s="406"/>
      <c r="K475" s="406"/>
      <c r="L475" s="9"/>
      <c r="M475" s="407"/>
      <c r="N475" s="9"/>
      <c r="O475" s="9"/>
      <c r="P475" s="9"/>
      <c r="Q475" s="9"/>
      <c r="R475" s="9"/>
      <c r="S475" s="9"/>
      <c r="T475" s="9"/>
      <c r="U475" s="9"/>
      <c r="V475" s="9"/>
      <c r="W475" s="9"/>
      <c r="X475" s="9"/>
      <c r="Y475" s="9"/>
      <c r="Z475" s="9"/>
    </row>
    <row r="476" spans="1:26" ht="14.25" customHeight="1">
      <c r="A476" s="9"/>
      <c r="B476" s="9"/>
      <c r="C476" s="9"/>
      <c r="D476" s="406"/>
      <c r="E476" s="406"/>
      <c r="F476" s="406"/>
      <c r="G476" s="406"/>
      <c r="H476" s="406"/>
      <c r="I476" s="406"/>
      <c r="J476" s="406"/>
      <c r="K476" s="406"/>
      <c r="L476" s="9"/>
      <c r="M476" s="407"/>
      <c r="N476" s="9"/>
      <c r="O476" s="9"/>
      <c r="P476" s="9"/>
      <c r="Q476" s="9"/>
      <c r="R476" s="9"/>
      <c r="S476" s="9"/>
      <c r="T476" s="9"/>
      <c r="U476" s="9"/>
      <c r="V476" s="9"/>
      <c r="W476" s="9"/>
      <c r="X476" s="9"/>
      <c r="Y476" s="9"/>
      <c r="Z476" s="9"/>
    </row>
    <row r="477" spans="1:26" ht="14.25" customHeight="1">
      <c r="A477" s="9"/>
      <c r="B477" s="9"/>
      <c r="C477" s="9"/>
      <c r="D477" s="406"/>
      <c r="E477" s="406"/>
      <c r="F477" s="406"/>
      <c r="G477" s="406"/>
      <c r="H477" s="406"/>
      <c r="I477" s="406"/>
      <c r="J477" s="406"/>
      <c r="K477" s="406"/>
      <c r="L477" s="9"/>
      <c r="M477" s="407"/>
      <c r="N477" s="9"/>
      <c r="O477" s="9"/>
      <c r="P477" s="9"/>
      <c r="Q477" s="9"/>
      <c r="R477" s="9"/>
      <c r="S477" s="9"/>
      <c r="T477" s="9"/>
      <c r="U477" s="9"/>
      <c r="V477" s="9"/>
      <c r="W477" s="9"/>
      <c r="X477" s="9"/>
      <c r="Y477" s="9"/>
      <c r="Z477" s="9"/>
    </row>
    <row r="478" spans="1:26" ht="14.25" customHeight="1">
      <c r="A478" s="9"/>
      <c r="B478" s="9"/>
      <c r="C478" s="9"/>
      <c r="D478" s="406"/>
      <c r="E478" s="406"/>
      <c r="F478" s="406"/>
      <c r="G478" s="406"/>
      <c r="H478" s="406"/>
      <c r="I478" s="406"/>
      <c r="J478" s="406"/>
      <c r="K478" s="406"/>
      <c r="L478" s="9"/>
      <c r="M478" s="407"/>
      <c r="N478" s="9"/>
      <c r="O478" s="9"/>
      <c r="P478" s="9"/>
      <c r="Q478" s="9"/>
      <c r="R478" s="9"/>
      <c r="S478" s="9"/>
      <c r="T478" s="9"/>
      <c r="U478" s="9"/>
      <c r="V478" s="9"/>
      <c r="W478" s="9"/>
      <c r="X478" s="9"/>
      <c r="Y478" s="9"/>
      <c r="Z478" s="9"/>
    </row>
    <row r="479" spans="1:26" ht="14.25" customHeight="1">
      <c r="A479" s="9"/>
      <c r="B479" s="9"/>
      <c r="C479" s="9"/>
      <c r="D479" s="406"/>
      <c r="E479" s="406"/>
      <c r="F479" s="406"/>
      <c r="G479" s="406"/>
      <c r="H479" s="406"/>
      <c r="I479" s="406"/>
      <c r="J479" s="406"/>
      <c r="K479" s="406"/>
      <c r="L479" s="9"/>
      <c r="M479" s="407"/>
      <c r="N479" s="9"/>
      <c r="O479" s="9"/>
      <c r="P479" s="9"/>
      <c r="Q479" s="9"/>
      <c r="R479" s="9"/>
      <c r="S479" s="9"/>
      <c r="T479" s="9"/>
      <c r="U479" s="9"/>
      <c r="V479" s="9"/>
      <c r="W479" s="9"/>
      <c r="X479" s="9"/>
      <c r="Y479" s="9"/>
      <c r="Z479" s="9"/>
    </row>
    <row r="480" spans="1:26" ht="14.25" customHeight="1">
      <c r="A480" s="9"/>
      <c r="B480" s="9"/>
      <c r="C480" s="9"/>
      <c r="D480" s="406"/>
      <c r="E480" s="406"/>
      <c r="F480" s="406"/>
      <c r="G480" s="406"/>
      <c r="H480" s="406"/>
      <c r="I480" s="406"/>
      <c r="J480" s="406"/>
      <c r="K480" s="406"/>
      <c r="L480" s="9"/>
      <c r="M480" s="407"/>
      <c r="N480" s="9"/>
      <c r="O480" s="9"/>
      <c r="P480" s="9"/>
      <c r="Q480" s="9"/>
      <c r="R480" s="9"/>
      <c r="S480" s="9"/>
      <c r="T480" s="9"/>
      <c r="U480" s="9"/>
      <c r="V480" s="9"/>
      <c r="W480" s="9"/>
      <c r="X480" s="9"/>
      <c r="Y480" s="9"/>
      <c r="Z480" s="9"/>
    </row>
    <row r="481" spans="1:26" ht="14.25" customHeight="1">
      <c r="A481" s="9"/>
      <c r="B481" s="9"/>
      <c r="C481" s="9"/>
      <c r="D481" s="406"/>
      <c r="E481" s="406"/>
      <c r="F481" s="406"/>
      <c r="G481" s="406"/>
      <c r="H481" s="406"/>
      <c r="I481" s="406"/>
      <c r="J481" s="406"/>
      <c r="K481" s="406"/>
      <c r="L481" s="9"/>
      <c r="M481" s="407"/>
      <c r="N481" s="9"/>
      <c r="O481" s="9"/>
      <c r="P481" s="9"/>
      <c r="Q481" s="9"/>
      <c r="R481" s="9"/>
      <c r="S481" s="9"/>
      <c r="T481" s="9"/>
      <c r="U481" s="9"/>
      <c r="V481" s="9"/>
      <c r="W481" s="9"/>
      <c r="X481" s="9"/>
      <c r="Y481" s="9"/>
      <c r="Z481" s="9"/>
    </row>
    <row r="482" spans="1:26" ht="14.25" customHeight="1">
      <c r="A482" s="9"/>
      <c r="B482" s="9"/>
      <c r="C482" s="9"/>
      <c r="D482" s="406"/>
      <c r="E482" s="406"/>
      <c r="F482" s="406"/>
      <c r="G482" s="406"/>
      <c r="H482" s="406"/>
      <c r="I482" s="406"/>
      <c r="J482" s="406"/>
      <c r="K482" s="406"/>
      <c r="L482" s="9"/>
      <c r="M482" s="407"/>
      <c r="N482" s="9"/>
      <c r="O482" s="9"/>
      <c r="P482" s="9"/>
      <c r="Q482" s="9"/>
      <c r="R482" s="9"/>
      <c r="S482" s="9"/>
      <c r="T482" s="9"/>
      <c r="U482" s="9"/>
      <c r="V482" s="9"/>
      <c r="W482" s="9"/>
      <c r="X482" s="9"/>
      <c r="Y482" s="9"/>
      <c r="Z482" s="9"/>
    </row>
    <row r="483" spans="1:26" ht="14.25" customHeight="1">
      <c r="A483" s="9"/>
      <c r="B483" s="9"/>
      <c r="C483" s="9"/>
      <c r="D483" s="406"/>
      <c r="E483" s="406"/>
      <c r="F483" s="406"/>
      <c r="G483" s="406"/>
      <c r="H483" s="406"/>
      <c r="I483" s="406"/>
      <c r="J483" s="406"/>
      <c r="K483" s="406"/>
      <c r="L483" s="9"/>
      <c r="M483" s="407"/>
      <c r="N483" s="9"/>
      <c r="O483" s="9"/>
      <c r="P483" s="9"/>
      <c r="Q483" s="9"/>
      <c r="R483" s="9"/>
      <c r="S483" s="9"/>
      <c r="T483" s="9"/>
      <c r="U483" s="9"/>
      <c r="V483" s="9"/>
      <c r="W483" s="9"/>
      <c r="X483" s="9"/>
      <c r="Y483" s="9"/>
      <c r="Z483" s="9"/>
    </row>
    <row r="484" spans="1:26" ht="14.25" customHeight="1">
      <c r="A484" s="9"/>
      <c r="B484" s="9"/>
      <c r="C484" s="9"/>
      <c r="D484" s="406"/>
      <c r="E484" s="406"/>
      <c r="F484" s="406"/>
      <c r="G484" s="406"/>
      <c r="H484" s="406"/>
      <c r="I484" s="406"/>
      <c r="J484" s="406"/>
      <c r="K484" s="406"/>
      <c r="L484" s="9"/>
      <c r="M484" s="407"/>
      <c r="N484" s="9"/>
      <c r="O484" s="9"/>
      <c r="P484" s="9"/>
      <c r="Q484" s="9"/>
      <c r="R484" s="9"/>
      <c r="S484" s="9"/>
      <c r="T484" s="9"/>
      <c r="U484" s="9"/>
      <c r="V484" s="9"/>
      <c r="W484" s="9"/>
      <c r="X484" s="9"/>
      <c r="Y484" s="9"/>
      <c r="Z484" s="9"/>
    </row>
    <row r="485" spans="1:26" ht="14.25" customHeight="1">
      <c r="A485" s="9"/>
      <c r="B485" s="9"/>
      <c r="C485" s="9"/>
      <c r="D485" s="406"/>
      <c r="E485" s="406"/>
      <c r="F485" s="406"/>
      <c r="G485" s="406"/>
      <c r="H485" s="406"/>
      <c r="I485" s="406"/>
      <c r="J485" s="406"/>
      <c r="K485" s="406"/>
      <c r="L485" s="9"/>
      <c r="M485" s="407"/>
      <c r="N485" s="9"/>
      <c r="O485" s="9"/>
      <c r="P485" s="9"/>
      <c r="Q485" s="9"/>
      <c r="R485" s="9"/>
      <c r="S485" s="9"/>
      <c r="T485" s="9"/>
      <c r="U485" s="9"/>
      <c r="V485" s="9"/>
      <c r="W485" s="9"/>
      <c r="X485" s="9"/>
      <c r="Y485" s="9"/>
      <c r="Z485" s="9"/>
    </row>
    <row r="486" spans="1:26" ht="14.25" customHeight="1">
      <c r="A486" s="9"/>
      <c r="B486" s="9"/>
      <c r="C486" s="9"/>
      <c r="D486" s="406"/>
      <c r="E486" s="406"/>
      <c r="F486" s="406"/>
      <c r="G486" s="406"/>
      <c r="H486" s="406"/>
      <c r="I486" s="406"/>
      <c r="J486" s="406"/>
      <c r="K486" s="406"/>
      <c r="L486" s="9"/>
      <c r="M486" s="407"/>
      <c r="N486" s="9"/>
      <c r="O486" s="9"/>
      <c r="P486" s="9"/>
      <c r="Q486" s="9"/>
      <c r="R486" s="9"/>
      <c r="S486" s="9"/>
      <c r="T486" s="9"/>
      <c r="U486" s="9"/>
      <c r="V486" s="9"/>
      <c r="W486" s="9"/>
      <c r="X486" s="9"/>
      <c r="Y486" s="9"/>
      <c r="Z486" s="9"/>
    </row>
    <row r="487" spans="1:26" ht="14.25" customHeight="1">
      <c r="A487" s="9"/>
      <c r="B487" s="9"/>
      <c r="C487" s="9"/>
      <c r="D487" s="406"/>
      <c r="E487" s="406"/>
      <c r="F487" s="406"/>
      <c r="G487" s="406"/>
      <c r="H487" s="406"/>
      <c r="I487" s="406"/>
      <c r="J487" s="406"/>
      <c r="K487" s="406"/>
      <c r="L487" s="9"/>
      <c r="M487" s="407"/>
      <c r="N487" s="9"/>
      <c r="O487" s="9"/>
      <c r="P487" s="9"/>
      <c r="Q487" s="9"/>
      <c r="R487" s="9"/>
      <c r="S487" s="9"/>
      <c r="T487" s="9"/>
      <c r="U487" s="9"/>
      <c r="V487" s="9"/>
      <c r="W487" s="9"/>
      <c r="X487" s="9"/>
      <c r="Y487" s="9"/>
      <c r="Z487" s="9"/>
    </row>
    <row r="488" spans="1:26" ht="14.25" customHeight="1">
      <c r="A488" s="9"/>
      <c r="B488" s="9"/>
      <c r="C488" s="9"/>
      <c r="D488" s="406"/>
      <c r="E488" s="406"/>
      <c r="F488" s="406"/>
      <c r="G488" s="406"/>
      <c r="H488" s="406"/>
      <c r="I488" s="406"/>
      <c r="J488" s="406"/>
      <c r="K488" s="406"/>
      <c r="L488" s="9"/>
      <c r="M488" s="407"/>
      <c r="N488" s="9"/>
      <c r="O488" s="9"/>
      <c r="P488" s="9"/>
      <c r="Q488" s="9"/>
      <c r="R488" s="9"/>
      <c r="S488" s="9"/>
      <c r="T488" s="9"/>
      <c r="U488" s="9"/>
      <c r="V488" s="9"/>
      <c r="W488" s="9"/>
      <c r="X488" s="9"/>
      <c r="Y488" s="9"/>
      <c r="Z488" s="9"/>
    </row>
    <row r="489" spans="1:26" ht="14.25" customHeight="1">
      <c r="A489" s="9"/>
      <c r="B489" s="9"/>
      <c r="C489" s="9"/>
      <c r="D489" s="406"/>
      <c r="E489" s="406"/>
      <c r="F489" s="406"/>
      <c r="G489" s="406"/>
      <c r="H489" s="406"/>
      <c r="I489" s="406"/>
      <c r="J489" s="406"/>
      <c r="K489" s="406"/>
      <c r="L489" s="9"/>
      <c r="M489" s="407"/>
      <c r="N489" s="9"/>
      <c r="O489" s="9"/>
      <c r="P489" s="9"/>
      <c r="Q489" s="9"/>
      <c r="R489" s="9"/>
      <c r="S489" s="9"/>
      <c r="T489" s="9"/>
      <c r="U489" s="9"/>
      <c r="V489" s="9"/>
      <c r="W489" s="9"/>
      <c r="X489" s="9"/>
      <c r="Y489" s="9"/>
      <c r="Z489" s="9"/>
    </row>
    <row r="490" spans="1:26" ht="14.25" customHeight="1">
      <c r="A490" s="9"/>
      <c r="B490" s="9"/>
      <c r="C490" s="9"/>
      <c r="D490" s="406"/>
      <c r="E490" s="406"/>
      <c r="F490" s="406"/>
      <c r="G490" s="406"/>
      <c r="H490" s="406"/>
      <c r="I490" s="406"/>
      <c r="J490" s="406"/>
      <c r="K490" s="406"/>
      <c r="L490" s="9"/>
      <c r="M490" s="407"/>
      <c r="N490" s="9"/>
      <c r="O490" s="9"/>
      <c r="P490" s="9"/>
      <c r="Q490" s="9"/>
      <c r="R490" s="9"/>
      <c r="S490" s="9"/>
      <c r="T490" s="9"/>
      <c r="U490" s="9"/>
      <c r="V490" s="9"/>
      <c r="W490" s="9"/>
      <c r="X490" s="9"/>
      <c r="Y490" s="9"/>
      <c r="Z490" s="9"/>
    </row>
    <row r="491" spans="1:26" ht="14.25" customHeight="1">
      <c r="A491" s="9"/>
      <c r="B491" s="9"/>
      <c r="C491" s="9"/>
      <c r="D491" s="406"/>
      <c r="E491" s="406"/>
      <c r="F491" s="406"/>
      <c r="G491" s="406"/>
      <c r="H491" s="406"/>
      <c r="I491" s="406"/>
      <c r="J491" s="406"/>
      <c r="K491" s="406"/>
      <c r="L491" s="9"/>
      <c r="M491" s="407"/>
      <c r="N491" s="9"/>
      <c r="O491" s="9"/>
      <c r="P491" s="9"/>
      <c r="Q491" s="9"/>
      <c r="R491" s="9"/>
      <c r="S491" s="9"/>
      <c r="T491" s="9"/>
      <c r="U491" s="9"/>
      <c r="V491" s="9"/>
      <c r="W491" s="9"/>
      <c r="X491" s="9"/>
      <c r="Y491" s="9"/>
      <c r="Z491" s="9"/>
    </row>
    <row r="492" spans="1:26" ht="14.25" customHeight="1">
      <c r="A492" s="9"/>
      <c r="B492" s="9"/>
      <c r="C492" s="9"/>
      <c r="D492" s="406"/>
      <c r="E492" s="406"/>
      <c r="F492" s="406"/>
      <c r="G492" s="406"/>
      <c r="H492" s="406"/>
      <c r="I492" s="406"/>
      <c r="J492" s="406"/>
      <c r="K492" s="406"/>
      <c r="L492" s="9"/>
      <c r="M492" s="407"/>
      <c r="N492" s="9"/>
      <c r="O492" s="9"/>
      <c r="P492" s="9"/>
      <c r="Q492" s="9"/>
      <c r="R492" s="9"/>
      <c r="S492" s="9"/>
      <c r="T492" s="9"/>
      <c r="U492" s="9"/>
      <c r="V492" s="9"/>
      <c r="W492" s="9"/>
      <c r="X492" s="9"/>
      <c r="Y492" s="9"/>
      <c r="Z492" s="9"/>
    </row>
    <row r="493" spans="1:26" ht="14.25" customHeight="1">
      <c r="A493" s="9"/>
      <c r="B493" s="9"/>
      <c r="C493" s="9"/>
      <c r="D493" s="406"/>
      <c r="E493" s="406"/>
      <c r="F493" s="406"/>
      <c r="G493" s="406"/>
      <c r="H493" s="406"/>
      <c r="I493" s="406"/>
      <c r="J493" s="406"/>
      <c r="K493" s="406"/>
      <c r="L493" s="9"/>
      <c r="M493" s="407"/>
      <c r="N493" s="9"/>
      <c r="O493" s="9"/>
      <c r="P493" s="9"/>
      <c r="Q493" s="9"/>
      <c r="R493" s="9"/>
      <c r="S493" s="9"/>
      <c r="T493" s="9"/>
      <c r="U493" s="9"/>
      <c r="V493" s="9"/>
      <c r="W493" s="9"/>
      <c r="X493" s="9"/>
      <c r="Y493" s="9"/>
      <c r="Z493" s="9"/>
    </row>
    <row r="494" spans="1:26" ht="14.25" customHeight="1">
      <c r="A494" s="9"/>
      <c r="B494" s="9"/>
      <c r="C494" s="9"/>
      <c r="D494" s="406"/>
      <c r="E494" s="406"/>
      <c r="F494" s="406"/>
      <c r="G494" s="406"/>
      <c r="H494" s="406"/>
      <c r="I494" s="406"/>
      <c r="J494" s="406"/>
      <c r="K494" s="406"/>
      <c r="L494" s="9"/>
      <c r="M494" s="407"/>
      <c r="N494" s="9"/>
      <c r="O494" s="9"/>
      <c r="P494" s="9"/>
      <c r="Q494" s="9"/>
      <c r="R494" s="9"/>
      <c r="S494" s="9"/>
      <c r="T494" s="9"/>
      <c r="U494" s="9"/>
      <c r="V494" s="9"/>
      <c r="W494" s="9"/>
      <c r="X494" s="9"/>
      <c r="Y494" s="9"/>
      <c r="Z494" s="9"/>
    </row>
    <row r="495" spans="1:26" ht="14.25" customHeight="1">
      <c r="A495" s="9"/>
      <c r="B495" s="9"/>
      <c r="C495" s="9"/>
      <c r="D495" s="406"/>
      <c r="E495" s="406"/>
      <c r="F495" s="406"/>
      <c r="G495" s="406"/>
      <c r="H495" s="406"/>
      <c r="I495" s="406"/>
      <c r="J495" s="406"/>
      <c r="K495" s="406"/>
      <c r="L495" s="9"/>
      <c r="M495" s="407"/>
      <c r="N495" s="9"/>
      <c r="O495" s="9"/>
      <c r="P495" s="9"/>
      <c r="Q495" s="9"/>
      <c r="R495" s="9"/>
      <c r="S495" s="9"/>
      <c r="T495" s="9"/>
      <c r="U495" s="9"/>
      <c r="V495" s="9"/>
      <c r="W495" s="9"/>
      <c r="X495" s="9"/>
      <c r="Y495" s="9"/>
      <c r="Z495" s="9"/>
    </row>
    <row r="496" spans="1:26" ht="14.25" customHeight="1">
      <c r="A496" s="9"/>
      <c r="B496" s="9"/>
      <c r="C496" s="9"/>
      <c r="D496" s="406"/>
      <c r="E496" s="406"/>
      <c r="F496" s="406"/>
      <c r="G496" s="406"/>
      <c r="H496" s="406"/>
      <c r="I496" s="406"/>
      <c r="J496" s="406"/>
      <c r="K496" s="406"/>
      <c r="L496" s="9"/>
      <c r="M496" s="407"/>
      <c r="N496" s="9"/>
      <c r="O496" s="9"/>
      <c r="P496" s="9"/>
      <c r="Q496" s="9"/>
      <c r="R496" s="9"/>
      <c r="S496" s="9"/>
      <c r="T496" s="9"/>
      <c r="U496" s="9"/>
      <c r="V496" s="9"/>
      <c r="W496" s="9"/>
      <c r="X496" s="9"/>
      <c r="Y496" s="9"/>
      <c r="Z496" s="9"/>
    </row>
    <row r="497" spans="1:26" ht="14.25" customHeight="1">
      <c r="A497" s="9"/>
      <c r="B497" s="9"/>
      <c r="C497" s="9"/>
      <c r="D497" s="406"/>
      <c r="E497" s="406"/>
      <c r="F497" s="406"/>
      <c r="G497" s="406"/>
      <c r="H497" s="406"/>
      <c r="I497" s="406"/>
      <c r="J497" s="406"/>
      <c r="K497" s="406"/>
      <c r="L497" s="9"/>
      <c r="M497" s="407"/>
      <c r="N497" s="9"/>
      <c r="O497" s="9"/>
      <c r="P497" s="9"/>
      <c r="Q497" s="9"/>
      <c r="R497" s="9"/>
      <c r="S497" s="9"/>
      <c r="T497" s="9"/>
      <c r="U497" s="9"/>
      <c r="V497" s="9"/>
      <c r="W497" s="9"/>
      <c r="X497" s="9"/>
      <c r="Y497" s="9"/>
      <c r="Z497" s="9"/>
    </row>
    <row r="498" spans="1:26" ht="14.25" customHeight="1">
      <c r="A498" s="9"/>
      <c r="B498" s="9"/>
      <c r="C498" s="9"/>
      <c r="D498" s="406"/>
      <c r="E498" s="406"/>
      <c r="F498" s="406"/>
      <c r="G498" s="406"/>
      <c r="H498" s="406"/>
      <c r="I498" s="406"/>
      <c r="J498" s="406"/>
      <c r="K498" s="406"/>
      <c r="L498" s="9"/>
      <c r="M498" s="407"/>
      <c r="N498" s="9"/>
      <c r="O498" s="9"/>
      <c r="P498" s="9"/>
      <c r="Q498" s="9"/>
      <c r="R498" s="9"/>
      <c r="S498" s="9"/>
      <c r="T498" s="9"/>
      <c r="U498" s="9"/>
      <c r="V498" s="9"/>
      <c r="W498" s="9"/>
      <c r="X498" s="9"/>
      <c r="Y498" s="9"/>
      <c r="Z498" s="9"/>
    </row>
    <row r="499" spans="1:26" ht="14.25" customHeight="1">
      <c r="A499" s="9"/>
      <c r="B499" s="9"/>
      <c r="C499" s="9"/>
      <c r="D499" s="406"/>
      <c r="E499" s="406"/>
      <c r="F499" s="406"/>
      <c r="G499" s="406"/>
      <c r="H499" s="406"/>
      <c r="I499" s="406"/>
      <c r="J499" s="406"/>
      <c r="K499" s="406"/>
      <c r="L499" s="9"/>
      <c r="M499" s="407"/>
      <c r="N499" s="9"/>
      <c r="O499" s="9"/>
      <c r="P499" s="9"/>
      <c r="Q499" s="9"/>
      <c r="R499" s="9"/>
      <c r="S499" s="9"/>
      <c r="T499" s="9"/>
      <c r="U499" s="9"/>
      <c r="V499" s="9"/>
      <c r="W499" s="9"/>
      <c r="X499" s="9"/>
      <c r="Y499" s="9"/>
      <c r="Z499" s="9"/>
    </row>
    <row r="500" spans="1:26" ht="14.25" customHeight="1">
      <c r="A500" s="9"/>
      <c r="B500" s="9"/>
      <c r="C500" s="9"/>
      <c r="D500" s="406"/>
      <c r="E500" s="406"/>
      <c r="F500" s="406"/>
      <c r="G500" s="406"/>
      <c r="H500" s="406"/>
      <c r="I500" s="406"/>
      <c r="J500" s="406"/>
      <c r="K500" s="406"/>
      <c r="L500" s="9"/>
      <c r="M500" s="407"/>
      <c r="N500" s="9"/>
      <c r="O500" s="9"/>
      <c r="P500" s="9"/>
      <c r="Q500" s="9"/>
      <c r="R500" s="9"/>
      <c r="S500" s="9"/>
      <c r="T500" s="9"/>
      <c r="U500" s="9"/>
      <c r="V500" s="9"/>
      <c r="W500" s="9"/>
      <c r="X500" s="9"/>
      <c r="Y500" s="9"/>
      <c r="Z500" s="9"/>
    </row>
    <row r="501" spans="1:26" ht="14.25" customHeight="1">
      <c r="A501" s="9"/>
      <c r="B501" s="9"/>
      <c r="C501" s="9"/>
      <c r="D501" s="406"/>
      <c r="E501" s="406"/>
      <c r="F501" s="406"/>
      <c r="G501" s="406"/>
      <c r="H501" s="406"/>
      <c r="I501" s="406"/>
      <c r="J501" s="406"/>
      <c r="K501" s="406"/>
      <c r="L501" s="9"/>
      <c r="M501" s="407"/>
      <c r="N501" s="9"/>
      <c r="O501" s="9"/>
      <c r="P501" s="9"/>
      <c r="Q501" s="9"/>
      <c r="R501" s="9"/>
      <c r="S501" s="9"/>
      <c r="T501" s="9"/>
      <c r="U501" s="9"/>
      <c r="V501" s="9"/>
      <c r="W501" s="9"/>
      <c r="X501" s="9"/>
      <c r="Y501" s="9"/>
      <c r="Z501" s="9"/>
    </row>
    <row r="502" spans="1:26" ht="14.25" customHeight="1">
      <c r="A502" s="9"/>
      <c r="B502" s="9"/>
      <c r="C502" s="9"/>
      <c r="D502" s="406"/>
      <c r="E502" s="406"/>
      <c r="F502" s="406"/>
      <c r="G502" s="406"/>
      <c r="H502" s="406"/>
      <c r="I502" s="406"/>
      <c r="J502" s="406"/>
      <c r="K502" s="406"/>
      <c r="L502" s="9"/>
      <c r="M502" s="407"/>
      <c r="N502" s="9"/>
      <c r="O502" s="9"/>
      <c r="P502" s="9"/>
      <c r="Q502" s="9"/>
      <c r="R502" s="9"/>
      <c r="S502" s="9"/>
      <c r="T502" s="9"/>
      <c r="U502" s="9"/>
      <c r="V502" s="9"/>
      <c r="W502" s="9"/>
      <c r="X502" s="9"/>
      <c r="Y502" s="9"/>
      <c r="Z502" s="9"/>
    </row>
    <row r="503" spans="1:26" ht="14.25" customHeight="1">
      <c r="A503" s="9"/>
      <c r="B503" s="9"/>
      <c r="C503" s="9"/>
      <c r="D503" s="406"/>
      <c r="E503" s="406"/>
      <c r="F503" s="406"/>
      <c r="G503" s="406"/>
      <c r="H503" s="406"/>
      <c r="I503" s="406"/>
      <c r="J503" s="406"/>
      <c r="K503" s="406"/>
      <c r="L503" s="9"/>
      <c r="M503" s="407"/>
      <c r="N503" s="9"/>
      <c r="O503" s="9"/>
      <c r="P503" s="9"/>
      <c r="Q503" s="9"/>
      <c r="R503" s="9"/>
      <c r="S503" s="9"/>
      <c r="T503" s="9"/>
      <c r="U503" s="9"/>
      <c r="V503" s="9"/>
      <c r="W503" s="9"/>
      <c r="X503" s="9"/>
      <c r="Y503" s="9"/>
      <c r="Z503" s="9"/>
    </row>
    <row r="504" spans="1:26" ht="14.25" customHeight="1">
      <c r="A504" s="9"/>
      <c r="B504" s="9"/>
      <c r="C504" s="9"/>
      <c r="D504" s="406"/>
      <c r="E504" s="406"/>
      <c r="F504" s="406"/>
      <c r="G504" s="406"/>
      <c r="H504" s="406"/>
      <c r="I504" s="406"/>
      <c r="J504" s="406"/>
      <c r="K504" s="406"/>
      <c r="L504" s="9"/>
      <c r="M504" s="407"/>
      <c r="N504" s="9"/>
      <c r="O504" s="9"/>
      <c r="P504" s="9"/>
      <c r="Q504" s="9"/>
      <c r="R504" s="9"/>
      <c r="S504" s="9"/>
      <c r="T504" s="9"/>
      <c r="U504" s="9"/>
      <c r="V504" s="9"/>
      <c r="W504" s="9"/>
      <c r="X504" s="9"/>
      <c r="Y504" s="9"/>
      <c r="Z504" s="9"/>
    </row>
    <row r="505" spans="1:26" ht="14.25" customHeight="1">
      <c r="A505" s="9"/>
      <c r="B505" s="9"/>
      <c r="C505" s="9"/>
      <c r="D505" s="406"/>
      <c r="E505" s="406"/>
      <c r="F505" s="406"/>
      <c r="G505" s="406"/>
      <c r="H505" s="406"/>
      <c r="I505" s="406"/>
      <c r="J505" s="406"/>
      <c r="K505" s="406"/>
      <c r="L505" s="9"/>
      <c r="M505" s="407"/>
      <c r="N505" s="9"/>
      <c r="O505" s="9"/>
      <c r="P505" s="9"/>
      <c r="Q505" s="9"/>
      <c r="R505" s="9"/>
      <c r="S505" s="9"/>
      <c r="T505" s="9"/>
      <c r="U505" s="9"/>
      <c r="V505" s="9"/>
      <c r="W505" s="9"/>
      <c r="X505" s="9"/>
      <c r="Y505" s="9"/>
      <c r="Z505" s="9"/>
    </row>
    <row r="506" spans="1:26" ht="14.25" customHeight="1">
      <c r="A506" s="9"/>
      <c r="B506" s="9"/>
      <c r="C506" s="9"/>
      <c r="D506" s="406"/>
      <c r="E506" s="406"/>
      <c r="F506" s="406"/>
      <c r="G506" s="406"/>
      <c r="H506" s="406"/>
      <c r="I506" s="406"/>
      <c r="J506" s="406"/>
      <c r="K506" s="406"/>
      <c r="L506" s="9"/>
      <c r="M506" s="407"/>
      <c r="N506" s="9"/>
      <c r="O506" s="9"/>
      <c r="P506" s="9"/>
      <c r="Q506" s="9"/>
      <c r="R506" s="9"/>
      <c r="S506" s="9"/>
      <c r="T506" s="9"/>
      <c r="U506" s="9"/>
      <c r="V506" s="9"/>
      <c r="W506" s="9"/>
      <c r="X506" s="9"/>
      <c r="Y506" s="9"/>
      <c r="Z506" s="9"/>
    </row>
    <row r="507" spans="1:26" ht="14.25" customHeight="1">
      <c r="A507" s="9"/>
      <c r="B507" s="9"/>
      <c r="C507" s="9"/>
      <c r="D507" s="406"/>
      <c r="E507" s="406"/>
      <c r="F507" s="406"/>
      <c r="G507" s="406"/>
      <c r="H507" s="406"/>
      <c r="I507" s="406"/>
      <c r="J507" s="406"/>
      <c r="K507" s="406"/>
      <c r="L507" s="9"/>
      <c r="M507" s="407"/>
      <c r="N507" s="9"/>
      <c r="O507" s="9"/>
      <c r="P507" s="9"/>
      <c r="Q507" s="9"/>
      <c r="R507" s="9"/>
      <c r="S507" s="9"/>
      <c r="T507" s="9"/>
      <c r="U507" s="9"/>
      <c r="V507" s="9"/>
      <c r="W507" s="9"/>
      <c r="X507" s="9"/>
      <c r="Y507" s="9"/>
      <c r="Z507" s="9"/>
    </row>
    <row r="508" spans="1:26" ht="14.25" customHeight="1">
      <c r="A508" s="9"/>
      <c r="B508" s="9"/>
      <c r="C508" s="9"/>
      <c r="D508" s="406"/>
      <c r="E508" s="406"/>
      <c r="F508" s="406"/>
      <c r="G508" s="406"/>
      <c r="H508" s="406"/>
      <c r="I508" s="406"/>
      <c r="J508" s="406"/>
      <c r="K508" s="406"/>
      <c r="L508" s="9"/>
      <c r="M508" s="407"/>
      <c r="N508" s="9"/>
      <c r="O508" s="9"/>
      <c r="P508" s="9"/>
      <c r="Q508" s="9"/>
      <c r="R508" s="9"/>
      <c r="S508" s="9"/>
      <c r="T508" s="9"/>
      <c r="U508" s="9"/>
      <c r="V508" s="9"/>
      <c r="W508" s="9"/>
      <c r="X508" s="9"/>
      <c r="Y508" s="9"/>
      <c r="Z508" s="9"/>
    </row>
    <row r="509" spans="1:26" ht="14.25" customHeight="1">
      <c r="A509" s="9"/>
      <c r="B509" s="9"/>
      <c r="C509" s="9"/>
      <c r="D509" s="406"/>
      <c r="E509" s="406"/>
      <c r="F509" s="406"/>
      <c r="G509" s="406"/>
      <c r="H509" s="406"/>
      <c r="I509" s="406"/>
      <c r="J509" s="406"/>
      <c r="K509" s="406"/>
      <c r="L509" s="9"/>
      <c r="M509" s="407"/>
      <c r="N509" s="9"/>
      <c r="O509" s="9"/>
      <c r="P509" s="9"/>
      <c r="Q509" s="9"/>
      <c r="R509" s="9"/>
      <c r="S509" s="9"/>
      <c r="T509" s="9"/>
      <c r="U509" s="9"/>
      <c r="V509" s="9"/>
      <c r="W509" s="9"/>
      <c r="X509" s="9"/>
      <c r="Y509" s="9"/>
      <c r="Z509" s="9"/>
    </row>
    <row r="510" spans="1:26" ht="14.25" customHeight="1">
      <c r="A510" s="9"/>
      <c r="B510" s="9"/>
      <c r="C510" s="9"/>
      <c r="D510" s="406"/>
      <c r="E510" s="406"/>
      <c r="F510" s="406"/>
      <c r="G510" s="406"/>
      <c r="H510" s="406"/>
      <c r="I510" s="406"/>
      <c r="J510" s="406"/>
      <c r="K510" s="406"/>
      <c r="L510" s="9"/>
      <c r="M510" s="407"/>
      <c r="N510" s="9"/>
      <c r="O510" s="9"/>
      <c r="P510" s="9"/>
      <c r="Q510" s="9"/>
      <c r="R510" s="9"/>
      <c r="S510" s="9"/>
      <c r="T510" s="9"/>
      <c r="U510" s="9"/>
      <c r="V510" s="9"/>
      <c r="W510" s="9"/>
      <c r="X510" s="9"/>
      <c r="Y510" s="9"/>
      <c r="Z510" s="9"/>
    </row>
    <row r="511" spans="1:26" ht="14.25" customHeight="1">
      <c r="A511" s="9"/>
      <c r="B511" s="9"/>
      <c r="C511" s="9"/>
      <c r="D511" s="406"/>
      <c r="E511" s="406"/>
      <c r="F511" s="406"/>
      <c r="G511" s="406"/>
      <c r="H511" s="406"/>
      <c r="I511" s="406"/>
      <c r="J511" s="406"/>
      <c r="K511" s="406"/>
      <c r="L511" s="9"/>
      <c r="M511" s="407"/>
      <c r="N511" s="9"/>
      <c r="O511" s="9"/>
      <c r="P511" s="9"/>
      <c r="Q511" s="9"/>
      <c r="R511" s="9"/>
      <c r="S511" s="9"/>
      <c r="T511" s="9"/>
      <c r="U511" s="9"/>
      <c r="V511" s="9"/>
      <c r="W511" s="9"/>
      <c r="X511" s="9"/>
      <c r="Y511" s="9"/>
      <c r="Z511" s="9"/>
    </row>
    <row r="512" spans="1:26" ht="14.25" customHeight="1">
      <c r="A512" s="9"/>
      <c r="B512" s="9"/>
      <c r="C512" s="9"/>
      <c r="D512" s="406"/>
      <c r="E512" s="406"/>
      <c r="F512" s="406"/>
      <c r="G512" s="406"/>
      <c r="H512" s="406"/>
      <c r="I512" s="406"/>
      <c r="J512" s="406"/>
      <c r="K512" s="406"/>
      <c r="L512" s="9"/>
      <c r="M512" s="407"/>
      <c r="N512" s="9"/>
      <c r="O512" s="9"/>
      <c r="P512" s="9"/>
      <c r="Q512" s="9"/>
      <c r="R512" s="9"/>
      <c r="S512" s="9"/>
      <c r="T512" s="9"/>
      <c r="U512" s="9"/>
      <c r="V512" s="9"/>
      <c r="W512" s="9"/>
      <c r="X512" s="9"/>
      <c r="Y512" s="9"/>
      <c r="Z512" s="9"/>
    </row>
    <row r="513" spans="1:26" ht="14.25" customHeight="1">
      <c r="A513" s="9"/>
      <c r="B513" s="9"/>
      <c r="C513" s="9"/>
      <c r="D513" s="406"/>
      <c r="E513" s="406"/>
      <c r="F513" s="406"/>
      <c r="G513" s="406"/>
      <c r="H513" s="406"/>
      <c r="I513" s="406"/>
      <c r="J513" s="406"/>
      <c r="K513" s="406"/>
      <c r="L513" s="9"/>
      <c r="M513" s="407"/>
      <c r="N513" s="9"/>
      <c r="O513" s="9"/>
      <c r="P513" s="9"/>
      <c r="Q513" s="9"/>
      <c r="R513" s="9"/>
      <c r="S513" s="9"/>
      <c r="T513" s="9"/>
      <c r="U513" s="9"/>
      <c r="V513" s="9"/>
      <c r="W513" s="9"/>
      <c r="X513" s="9"/>
      <c r="Y513" s="9"/>
      <c r="Z513" s="9"/>
    </row>
    <row r="514" spans="1:26" ht="14.25" customHeight="1">
      <c r="A514" s="9"/>
      <c r="B514" s="9"/>
      <c r="C514" s="9"/>
      <c r="D514" s="406"/>
      <c r="E514" s="406"/>
      <c r="F514" s="406"/>
      <c r="G514" s="406"/>
      <c r="H514" s="406"/>
      <c r="I514" s="406"/>
      <c r="J514" s="406"/>
      <c r="K514" s="406"/>
      <c r="L514" s="9"/>
      <c r="M514" s="407"/>
      <c r="N514" s="9"/>
      <c r="O514" s="9"/>
      <c r="P514" s="9"/>
      <c r="Q514" s="9"/>
      <c r="R514" s="9"/>
      <c r="S514" s="9"/>
      <c r="T514" s="9"/>
      <c r="U514" s="9"/>
      <c r="V514" s="9"/>
      <c r="W514" s="9"/>
      <c r="X514" s="9"/>
      <c r="Y514" s="9"/>
      <c r="Z514" s="9"/>
    </row>
    <row r="515" spans="1:26" ht="14.25" customHeight="1">
      <c r="A515" s="9"/>
      <c r="B515" s="9"/>
      <c r="C515" s="9"/>
      <c r="D515" s="406"/>
      <c r="E515" s="406"/>
      <c r="F515" s="406"/>
      <c r="G515" s="406"/>
      <c r="H515" s="406"/>
      <c r="I515" s="406"/>
      <c r="J515" s="406"/>
      <c r="K515" s="406"/>
      <c r="L515" s="9"/>
      <c r="M515" s="407"/>
      <c r="N515" s="9"/>
      <c r="O515" s="9"/>
      <c r="P515" s="9"/>
      <c r="Q515" s="9"/>
      <c r="R515" s="9"/>
      <c r="S515" s="9"/>
      <c r="T515" s="9"/>
      <c r="U515" s="9"/>
      <c r="V515" s="9"/>
      <c r="W515" s="9"/>
      <c r="X515" s="9"/>
      <c r="Y515" s="9"/>
      <c r="Z515" s="9"/>
    </row>
    <row r="516" spans="1:26" ht="14.25" customHeight="1">
      <c r="A516" s="9"/>
      <c r="B516" s="9"/>
      <c r="C516" s="9"/>
      <c r="D516" s="406"/>
      <c r="E516" s="406"/>
      <c r="F516" s="406"/>
      <c r="G516" s="406"/>
      <c r="H516" s="406"/>
      <c r="I516" s="406"/>
      <c r="J516" s="406"/>
      <c r="K516" s="406"/>
      <c r="L516" s="9"/>
      <c r="M516" s="407"/>
      <c r="N516" s="9"/>
      <c r="O516" s="9"/>
      <c r="P516" s="9"/>
      <c r="Q516" s="9"/>
      <c r="R516" s="9"/>
      <c r="S516" s="9"/>
      <c r="T516" s="9"/>
      <c r="U516" s="9"/>
      <c r="V516" s="9"/>
      <c r="W516" s="9"/>
      <c r="X516" s="9"/>
      <c r="Y516" s="9"/>
      <c r="Z516" s="9"/>
    </row>
    <row r="517" spans="1:26" ht="14.25" customHeight="1">
      <c r="A517" s="9"/>
      <c r="B517" s="9"/>
      <c r="C517" s="9"/>
      <c r="D517" s="406"/>
      <c r="E517" s="406"/>
      <c r="F517" s="406"/>
      <c r="G517" s="406"/>
      <c r="H517" s="406"/>
      <c r="I517" s="406"/>
      <c r="J517" s="406"/>
      <c r="K517" s="406"/>
      <c r="L517" s="9"/>
      <c r="M517" s="407"/>
      <c r="N517" s="9"/>
      <c r="O517" s="9"/>
      <c r="P517" s="9"/>
      <c r="Q517" s="9"/>
      <c r="R517" s="9"/>
      <c r="S517" s="9"/>
      <c r="T517" s="9"/>
      <c r="U517" s="9"/>
      <c r="V517" s="9"/>
      <c r="W517" s="9"/>
      <c r="X517" s="9"/>
      <c r="Y517" s="9"/>
      <c r="Z517" s="9"/>
    </row>
    <row r="518" spans="1:26" ht="14.25" customHeight="1">
      <c r="A518" s="9"/>
      <c r="B518" s="9"/>
      <c r="C518" s="9"/>
      <c r="D518" s="406"/>
      <c r="E518" s="406"/>
      <c r="F518" s="406"/>
      <c r="G518" s="406"/>
      <c r="H518" s="406"/>
      <c r="I518" s="406"/>
      <c r="J518" s="406"/>
      <c r="K518" s="406"/>
      <c r="L518" s="9"/>
      <c r="M518" s="407"/>
      <c r="N518" s="9"/>
      <c r="O518" s="9"/>
      <c r="P518" s="9"/>
      <c r="Q518" s="9"/>
      <c r="R518" s="9"/>
      <c r="S518" s="9"/>
      <c r="T518" s="9"/>
      <c r="U518" s="9"/>
      <c r="V518" s="9"/>
      <c r="W518" s="9"/>
      <c r="X518" s="9"/>
      <c r="Y518" s="9"/>
      <c r="Z518" s="9"/>
    </row>
    <row r="519" spans="1:26" ht="14.25" customHeight="1">
      <c r="A519" s="9"/>
      <c r="B519" s="9"/>
      <c r="C519" s="9"/>
      <c r="D519" s="406"/>
      <c r="E519" s="406"/>
      <c r="F519" s="406"/>
      <c r="G519" s="406"/>
      <c r="H519" s="406"/>
      <c r="I519" s="406"/>
      <c r="J519" s="406"/>
      <c r="K519" s="406"/>
      <c r="L519" s="9"/>
      <c r="M519" s="407"/>
      <c r="N519" s="9"/>
      <c r="O519" s="9"/>
      <c r="P519" s="9"/>
      <c r="Q519" s="9"/>
      <c r="R519" s="9"/>
      <c r="S519" s="9"/>
      <c r="T519" s="9"/>
      <c r="U519" s="9"/>
      <c r="V519" s="9"/>
      <c r="W519" s="9"/>
      <c r="X519" s="9"/>
      <c r="Y519" s="9"/>
      <c r="Z519" s="9"/>
    </row>
    <row r="520" spans="1:26" ht="14.25" customHeight="1">
      <c r="A520" s="9"/>
      <c r="B520" s="9"/>
      <c r="C520" s="9"/>
      <c r="D520" s="406"/>
      <c r="E520" s="406"/>
      <c r="F520" s="406"/>
      <c r="G520" s="406"/>
      <c r="H520" s="406"/>
      <c r="I520" s="406"/>
      <c r="J520" s="406"/>
      <c r="K520" s="406"/>
      <c r="L520" s="9"/>
      <c r="M520" s="407"/>
      <c r="N520" s="9"/>
      <c r="O520" s="9"/>
      <c r="P520" s="9"/>
      <c r="Q520" s="9"/>
      <c r="R520" s="9"/>
      <c r="S520" s="9"/>
      <c r="T520" s="9"/>
      <c r="U520" s="9"/>
      <c r="V520" s="9"/>
      <c r="W520" s="9"/>
      <c r="X520" s="9"/>
      <c r="Y520" s="9"/>
      <c r="Z520" s="9"/>
    </row>
    <row r="521" spans="1:26" ht="14.25" customHeight="1">
      <c r="A521" s="9"/>
      <c r="B521" s="9"/>
      <c r="C521" s="9"/>
      <c r="D521" s="406"/>
      <c r="E521" s="406"/>
      <c r="F521" s="406"/>
      <c r="G521" s="406"/>
      <c r="H521" s="406"/>
      <c r="I521" s="406"/>
      <c r="J521" s="406"/>
      <c r="K521" s="406"/>
      <c r="L521" s="9"/>
      <c r="M521" s="407"/>
      <c r="N521" s="9"/>
      <c r="O521" s="9"/>
      <c r="P521" s="9"/>
      <c r="Q521" s="9"/>
      <c r="R521" s="9"/>
      <c r="S521" s="9"/>
      <c r="T521" s="9"/>
      <c r="U521" s="9"/>
      <c r="V521" s="9"/>
      <c r="W521" s="9"/>
      <c r="X521" s="9"/>
      <c r="Y521" s="9"/>
      <c r="Z521" s="9"/>
    </row>
    <row r="522" spans="1:26" ht="14.25" customHeight="1">
      <c r="A522" s="9"/>
      <c r="B522" s="9"/>
      <c r="C522" s="9"/>
      <c r="D522" s="406"/>
      <c r="E522" s="406"/>
      <c r="F522" s="406"/>
      <c r="G522" s="406"/>
      <c r="H522" s="406"/>
      <c r="I522" s="406"/>
      <c r="J522" s="406"/>
      <c r="K522" s="406"/>
      <c r="L522" s="9"/>
      <c r="M522" s="407"/>
      <c r="N522" s="9"/>
      <c r="O522" s="9"/>
      <c r="P522" s="9"/>
      <c r="Q522" s="9"/>
      <c r="R522" s="9"/>
      <c r="S522" s="9"/>
      <c r="T522" s="9"/>
      <c r="U522" s="9"/>
      <c r="V522" s="9"/>
      <c r="W522" s="9"/>
      <c r="X522" s="9"/>
      <c r="Y522" s="9"/>
      <c r="Z522" s="9"/>
    </row>
    <row r="523" spans="1:26" ht="14.25" customHeight="1">
      <c r="A523" s="9"/>
      <c r="B523" s="9"/>
      <c r="C523" s="9"/>
      <c r="D523" s="406"/>
      <c r="E523" s="406"/>
      <c r="F523" s="406"/>
      <c r="G523" s="406"/>
      <c r="H523" s="406"/>
      <c r="I523" s="406"/>
      <c r="J523" s="406"/>
      <c r="K523" s="406"/>
      <c r="L523" s="9"/>
      <c r="M523" s="407"/>
      <c r="N523" s="9"/>
      <c r="O523" s="9"/>
      <c r="P523" s="9"/>
      <c r="Q523" s="9"/>
      <c r="R523" s="9"/>
      <c r="S523" s="9"/>
      <c r="T523" s="9"/>
      <c r="U523" s="9"/>
      <c r="V523" s="9"/>
      <c r="W523" s="9"/>
      <c r="X523" s="9"/>
      <c r="Y523" s="9"/>
      <c r="Z523" s="9"/>
    </row>
    <row r="524" spans="1:26" ht="14.25" customHeight="1">
      <c r="A524" s="9"/>
      <c r="B524" s="9"/>
      <c r="C524" s="9"/>
      <c r="D524" s="406"/>
      <c r="E524" s="406"/>
      <c r="F524" s="406"/>
      <c r="G524" s="406"/>
      <c r="H524" s="406"/>
      <c r="I524" s="406"/>
      <c r="J524" s="406"/>
      <c r="K524" s="406"/>
      <c r="L524" s="9"/>
      <c r="M524" s="407"/>
      <c r="N524" s="9"/>
      <c r="O524" s="9"/>
      <c r="P524" s="9"/>
      <c r="Q524" s="9"/>
      <c r="R524" s="9"/>
      <c r="S524" s="9"/>
      <c r="T524" s="9"/>
      <c r="U524" s="9"/>
      <c r="V524" s="9"/>
      <c r="W524" s="9"/>
      <c r="X524" s="9"/>
      <c r="Y524" s="9"/>
      <c r="Z524" s="9"/>
    </row>
    <row r="525" spans="1:26" ht="14.25" customHeight="1">
      <c r="A525" s="9"/>
      <c r="B525" s="9"/>
      <c r="C525" s="9"/>
      <c r="D525" s="406"/>
      <c r="E525" s="406"/>
      <c r="F525" s="406"/>
      <c r="G525" s="406"/>
      <c r="H525" s="406"/>
      <c r="I525" s="406"/>
      <c r="J525" s="406"/>
      <c r="K525" s="406"/>
      <c r="L525" s="9"/>
      <c r="M525" s="407"/>
      <c r="N525" s="9"/>
      <c r="O525" s="9"/>
      <c r="P525" s="9"/>
      <c r="Q525" s="9"/>
      <c r="R525" s="9"/>
      <c r="S525" s="9"/>
      <c r="T525" s="9"/>
      <c r="U525" s="9"/>
      <c r="V525" s="9"/>
      <c r="W525" s="9"/>
      <c r="X525" s="9"/>
      <c r="Y525" s="9"/>
      <c r="Z525" s="9"/>
    </row>
    <row r="526" spans="1:26" ht="14.25" customHeight="1">
      <c r="A526" s="9"/>
      <c r="B526" s="9"/>
      <c r="C526" s="9"/>
      <c r="D526" s="406"/>
      <c r="E526" s="406"/>
      <c r="F526" s="406"/>
      <c r="G526" s="406"/>
      <c r="H526" s="406"/>
      <c r="I526" s="406"/>
      <c r="J526" s="406"/>
      <c r="K526" s="406"/>
      <c r="L526" s="9"/>
      <c r="M526" s="407"/>
      <c r="N526" s="9"/>
      <c r="O526" s="9"/>
      <c r="P526" s="9"/>
      <c r="Q526" s="9"/>
      <c r="R526" s="9"/>
      <c r="S526" s="9"/>
      <c r="T526" s="9"/>
      <c r="U526" s="9"/>
      <c r="V526" s="9"/>
      <c r="W526" s="9"/>
      <c r="X526" s="9"/>
      <c r="Y526" s="9"/>
      <c r="Z526" s="9"/>
    </row>
    <row r="527" spans="1:26" ht="14.25" customHeight="1">
      <c r="A527" s="9"/>
      <c r="B527" s="9"/>
      <c r="C527" s="9"/>
      <c r="D527" s="406"/>
      <c r="E527" s="406"/>
      <c r="F527" s="406"/>
      <c r="G527" s="406"/>
      <c r="H527" s="406"/>
      <c r="I527" s="406"/>
      <c r="J527" s="406"/>
      <c r="K527" s="406"/>
      <c r="L527" s="9"/>
      <c r="M527" s="407"/>
      <c r="N527" s="9"/>
      <c r="O527" s="9"/>
      <c r="P527" s="9"/>
      <c r="Q527" s="9"/>
      <c r="R527" s="9"/>
      <c r="S527" s="9"/>
      <c r="T527" s="9"/>
      <c r="U527" s="9"/>
      <c r="V527" s="9"/>
      <c r="W527" s="9"/>
      <c r="X527" s="9"/>
      <c r="Y527" s="9"/>
      <c r="Z527" s="9"/>
    </row>
    <row r="528" spans="1:26" ht="14.25" customHeight="1">
      <c r="A528" s="9"/>
      <c r="B528" s="9"/>
      <c r="C528" s="9"/>
      <c r="D528" s="406"/>
      <c r="E528" s="406"/>
      <c r="F528" s="406"/>
      <c r="G528" s="406"/>
      <c r="H528" s="406"/>
      <c r="I528" s="406"/>
      <c r="J528" s="406"/>
      <c r="K528" s="406"/>
      <c r="L528" s="9"/>
      <c r="M528" s="407"/>
      <c r="N528" s="9"/>
      <c r="O528" s="9"/>
      <c r="P528" s="9"/>
      <c r="Q528" s="9"/>
      <c r="R528" s="9"/>
      <c r="S528" s="9"/>
      <c r="T528" s="9"/>
      <c r="U528" s="9"/>
      <c r="V528" s="9"/>
      <c r="W528" s="9"/>
      <c r="X528" s="9"/>
      <c r="Y528" s="9"/>
      <c r="Z528" s="9"/>
    </row>
    <row r="529" spans="1:26" ht="14.25" customHeight="1">
      <c r="A529" s="9"/>
      <c r="B529" s="9"/>
      <c r="C529" s="9"/>
      <c r="D529" s="406"/>
      <c r="E529" s="406"/>
      <c r="F529" s="406"/>
      <c r="G529" s="406"/>
      <c r="H529" s="406"/>
      <c r="I529" s="406"/>
      <c r="J529" s="406"/>
      <c r="K529" s="406"/>
      <c r="L529" s="9"/>
      <c r="M529" s="407"/>
      <c r="N529" s="9"/>
      <c r="O529" s="9"/>
      <c r="P529" s="9"/>
      <c r="Q529" s="9"/>
      <c r="R529" s="9"/>
      <c r="S529" s="9"/>
      <c r="T529" s="9"/>
      <c r="U529" s="9"/>
      <c r="V529" s="9"/>
      <c r="W529" s="9"/>
      <c r="X529" s="9"/>
      <c r="Y529" s="9"/>
      <c r="Z529" s="9"/>
    </row>
    <row r="530" spans="1:26" ht="14.25" customHeight="1">
      <c r="A530" s="9"/>
      <c r="B530" s="9"/>
      <c r="C530" s="9"/>
      <c r="D530" s="406"/>
      <c r="E530" s="406"/>
      <c r="F530" s="406"/>
      <c r="G530" s="406"/>
      <c r="H530" s="406"/>
      <c r="I530" s="406"/>
      <c r="J530" s="406"/>
      <c r="K530" s="406"/>
      <c r="L530" s="9"/>
      <c r="M530" s="407"/>
      <c r="N530" s="9"/>
      <c r="O530" s="9"/>
      <c r="P530" s="9"/>
      <c r="Q530" s="9"/>
      <c r="R530" s="9"/>
      <c r="S530" s="9"/>
      <c r="T530" s="9"/>
      <c r="U530" s="9"/>
      <c r="V530" s="9"/>
      <c r="W530" s="9"/>
      <c r="X530" s="9"/>
      <c r="Y530" s="9"/>
      <c r="Z530" s="9"/>
    </row>
    <row r="531" spans="1:26" ht="14.25" customHeight="1">
      <c r="A531" s="9"/>
      <c r="B531" s="9"/>
      <c r="C531" s="9"/>
      <c r="D531" s="406"/>
      <c r="E531" s="406"/>
      <c r="F531" s="406"/>
      <c r="G531" s="406"/>
      <c r="H531" s="406"/>
      <c r="I531" s="406"/>
      <c r="J531" s="406"/>
      <c r="K531" s="406"/>
      <c r="L531" s="9"/>
      <c r="M531" s="407"/>
      <c r="N531" s="9"/>
      <c r="O531" s="9"/>
      <c r="P531" s="9"/>
      <c r="Q531" s="9"/>
      <c r="R531" s="9"/>
      <c r="S531" s="9"/>
      <c r="T531" s="9"/>
      <c r="U531" s="9"/>
      <c r="V531" s="9"/>
      <c r="W531" s="9"/>
      <c r="X531" s="9"/>
      <c r="Y531" s="9"/>
      <c r="Z531" s="9"/>
    </row>
    <row r="532" spans="1:26" ht="14.25" customHeight="1">
      <c r="A532" s="9"/>
      <c r="B532" s="9"/>
      <c r="C532" s="9"/>
      <c r="D532" s="406"/>
      <c r="E532" s="406"/>
      <c r="F532" s="406"/>
      <c r="G532" s="406"/>
      <c r="H532" s="406"/>
      <c r="I532" s="406"/>
      <c r="J532" s="406"/>
      <c r="K532" s="406"/>
      <c r="L532" s="9"/>
      <c r="M532" s="407"/>
      <c r="N532" s="9"/>
      <c r="O532" s="9"/>
      <c r="P532" s="9"/>
      <c r="Q532" s="9"/>
      <c r="R532" s="9"/>
      <c r="S532" s="9"/>
      <c r="T532" s="9"/>
      <c r="U532" s="9"/>
      <c r="V532" s="9"/>
      <c r="W532" s="9"/>
      <c r="X532" s="9"/>
      <c r="Y532" s="9"/>
      <c r="Z532" s="9"/>
    </row>
    <row r="533" spans="1:26" ht="14.25" customHeight="1">
      <c r="A533" s="9"/>
      <c r="B533" s="9"/>
      <c r="C533" s="9"/>
      <c r="D533" s="406"/>
      <c r="E533" s="406"/>
      <c r="F533" s="406"/>
      <c r="G533" s="406"/>
      <c r="H533" s="406"/>
      <c r="I533" s="406"/>
      <c r="J533" s="406"/>
      <c r="K533" s="406"/>
      <c r="L533" s="9"/>
      <c r="M533" s="407"/>
      <c r="N533" s="9"/>
      <c r="O533" s="9"/>
      <c r="P533" s="9"/>
      <c r="Q533" s="9"/>
      <c r="R533" s="9"/>
      <c r="S533" s="9"/>
      <c r="T533" s="9"/>
      <c r="U533" s="9"/>
      <c r="V533" s="9"/>
      <c r="W533" s="9"/>
      <c r="X533" s="9"/>
      <c r="Y533" s="9"/>
      <c r="Z533" s="9"/>
    </row>
    <row r="534" spans="1:26" ht="14.25" customHeight="1">
      <c r="A534" s="9"/>
      <c r="B534" s="9"/>
      <c r="C534" s="9"/>
      <c r="D534" s="406"/>
      <c r="E534" s="406"/>
      <c r="F534" s="406"/>
      <c r="G534" s="406"/>
      <c r="H534" s="406"/>
      <c r="I534" s="406"/>
      <c r="J534" s="406"/>
      <c r="K534" s="406"/>
      <c r="L534" s="9"/>
      <c r="M534" s="407"/>
      <c r="N534" s="9"/>
      <c r="O534" s="9"/>
      <c r="P534" s="9"/>
      <c r="Q534" s="9"/>
      <c r="R534" s="9"/>
      <c r="S534" s="9"/>
      <c r="T534" s="9"/>
      <c r="U534" s="9"/>
      <c r="V534" s="9"/>
      <c r="W534" s="9"/>
      <c r="X534" s="9"/>
      <c r="Y534" s="9"/>
      <c r="Z534" s="9"/>
    </row>
    <row r="535" spans="1:26" ht="14.25" customHeight="1">
      <c r="A535" s="9"/>
      <c r="B535" s="9"/>
      <c r="C535" s="9"/>
      <c r="D535" s="406"/>
      <c r="E535" s="406"/>
      <c r="F535" s="406"/>
      <c r="G535" s="406"/>
      <c r="H535" s="406"/>
      <c r="I535" s="406"/>
      <c r="J535" s="406"/>
      <c r="K535" s="406"/>
      <c r="L535" s="9"/>
      <c r="M535" s="407"/>
      <c r="N535" s="9"/>
      <c r="O535" s="9"/>
      <c r="P535" s="9"/>
      <c r="Q535" s="9"/>
      <c r="R535" s="9"/>
      <c r="S535" s="9"/>
      <c r="T535" s="9"/>
      <c r="U535" s="9"/>
      <c r="V535" s="9"/>
      <c r="W535" s="9"/>
      <c r="X535" s="9"/>
      <c r="Y535" s="9"/>
      <c r="Z535" s="9"/>
    </row>
    <row r="536" spans="1:26" ht="14.25" customHeight="1">
      <c r="A536" s="9"/>
      <c r="B536" s="9"/>
      <c r="C536" s="9"/>
      <c r="D536" s="406"/>
      <c r="E536" s="406"/>
      <c r="F536" s="406"/>
      <c r="G536" s="406"/>
      <c r="H536" s="406"/>
      <c r="I536" s="406"/>
      <c r="J536" s="406"/>
      <c r="K536" s="406"/>
      <c r="L536" s="9"/>
      <c r="M536" s="407"/>
      <c r="N536" s="9"/>
      <c r="O536" s="9"/>
      <c r="P536" s="9"/>
      <c r="Q536" s="9"/>
      <c r="R536" s="9"/>
      <c r="S536" s="9"/>
      <c r="T536" s="9"/>
      <c r="U536" s="9"/>
      <c r="V536" s="9"/>
      <c r="W536" s="9"/>
      <c r="X536" s="9"/>
      <c r="Y536" s="9"/>
      <c r="Z536" s="9"/>
    </row>
    <row r="537" spans="1:26" ht="14.25" customHeight="1">
      <c r="A537" s="9"/>
      <c r="B537" s="9"/>
      <c r="C537" s="9"/>
      <c r="D537" s="406"/>
      <c r="E537" s="406"/>
      <c r="F537" s="406"/>
      <c r="G537" s="406"/>
      <c r="H537" s="406"/>
      <c r="I537" s="406"/>
      <c r="J537" s="406"/>
      <c r="K537" s="406"/>
      <c r="L537" s="9"/>
      <c r="M537" s="407"/>
      <c r="N537" s="9"/>
      <c r="O537" s="9"/>
      <c r="P537" s="9"/>
      <c r="Q537" s="9"/>
      <c r="R537" s="9"/>
      <c r="S537" s="9"/>
      <c r="T537" s="9"/>
      <c r="U537" s="9"/>
      <c r="V537" s="9"/>
      <c r="W537" s="9"/>
      <c r="X537" s="9"/>
      <c r="Y537" s="9"/>
      <c r="Z537" s="9"/>
    </row>
    <row r="538" spans="1:26" ht="14.25" customHeight="1">
      <c r="A538" s="9"/>
      <c r="B538" s="9"/>
      <c r="C538" s="9"/>
      <c r="D538" s="406"/>
      <c r="E538" s="406"/>
      <c r="F538" s="406"/>
      <c r="G538" s="406"/>
      <c r="H538" s="406"/>
      <c r="I538" s="406"/>
      <c r="J538" s="406"/>
      <c r="K538" s="406"/>
      <c r="L538" s="9"/>
      <c r="M538" s="407"/>
      <c r="N538" s="9"/>
      <c r="O538" s="9"/>
      <c r="P538" s="9"/>
      <c r="Q538" s="9"/>
      <c r="R538" s="9"/>
      <c r="S538" s="9"/>
      <c r="T538" s="9"/>
      <c r="U538" s="9"/>
      <c r="V538" s="9"/>
      <c r="W538" s="9"/>
      <c r="X538" s="9"/>
      <c r="Y538" s="9"/>
      <c r="Z538" s="9"/>
    </row>
    <row r="539" spans="1:26" ht="14.25" customHeight="1">
      <c r="A539" s="9"/>
      <c r="B539" s="9"/>
      <c r="C539" s="9"/>
      <c r="D539" s="406"/>
      <c r="E539" s="406"/>
      <c r="F539" s="406"/>
      <c r="G539" s="406"/>
      <c r="H539" s="406"/>
      <c r="I539" s="406"/>
      <c r="J539" s="406"/>
      <c r="K539" s="406"/>
      <c r="L539" s="9"/>
      <c r="M539" s="407"/>
      <c r="N539" s="9"/>
      <c r="O539" s="9"/>
      <c r="P539" s="9"/>
      <c r="Q539" s="9"/>
      <c r="R539" s="9"/>
      <c r="S539" s="9"/>
      <c r="T539" s="9"/>
      <c r="U539" s="9"/>
      <c r="V539" s="9"/>
      <c r="W539" s="9"/>
      <c r="X539" s="9"/>
      <c r="Y539" s="9"/>
      <c r="Z539" s="9"/>
    </row>
    <row r="540" spans="1:26" ht="14.25" customHeight="1">
      <c r="A540" s="9"/>
      <c r="B540" s="9"/>
      <c r="C540" s="9"/>
      <c r="D540" s="406"/>
      <c r="E540" s="406"/>
      <c r="F540" s="406"/>
      <c r="G540" s="406"/>
      <c r="H540" s="406"/>
      <c r="I540" s="406"/>
      <c r="J540" s="406"/>
      <c r="K540" s="406"/>
      <c r="L540" s="9"/>
      <c r="M540" s="407"/>
      <c r="N540" s="9"/>
      <c r="O540" s="9"/>
      <c r="P540" s="9"/>
      <c r="Q540" s="9"/>
      <c r="R540" s="9"/>
      <c r="S540" s="9"/>
      <c r="T540" s="9"/>
      <c r="U540" s="9"/>
      <c r="V540" s="9"/>
      <c r="W540" s="9"/>
      <c r="X540" s="9"/>
      <c r="Y540" s="9"/>
      <c r="Z540" s="9"/>
    </row>
    <row r="541" spans="1:26" ht="14.25" customHeight="1">
      <c r="A541" s="9"/>
      <c r="B541" s="9"/>
      <c r="C541" s="9"/>
      <c r="D541" s="406"/>
      <c r="E541" s="406"/>
      <c r="F541" s="406"/>
      <c r="G541" s="406"/>
      <c r="H541" s="406"/>
      <c r="I541" s="406"/>
      <c r="J541" s="406"/>
      <c r="K541" s="406"/>
      <c r="L541" s="9"/>
      <c r="M541" s="407"/>
      <c r="N541" s="9"/>
      <c r="O541" s="9"/>
      <c r="P541" s="9"/>
      <c r="Q541" s="9"/>
      <c r="R541" s="9"/>
      <c r="S541" s="9"/>
      <c r="T541" s="9"/>
      <c r="U541" s="9"/>
      <c r="V541" s="9"/>
      <c r="W541" s="9"/>
      <c r="X541" s="9"/>
      <c r="Y541" s="9"/>
      <c r="Z541" s="9"/>
    </row>
    <row r="542" spans="1:26" ht="14.25" customHeight="1">
      <c r="A542" s="9"/>
      <c r="B542" s="9"/>
      <c r="C542" s="9"/>
      <c r="D542" s="406"/>
      <c r="E542" s="406"/>
      <c r="F542" s="406"/>
      <c r="G542" s="406"/>
      <c r="H542" s="406"/>
      <c r="I542" s="406"/>
      <c r="J542" s="406"/>
      <c r="K542" s="406"/>
      <c r="L542" s="9"/>
      <c r="M542" s="407"/>
      <c r="N542" s="9"/>
      <c r="O542" s="9"/>
      <c r="P542" s="9"/>
      <c r="Q542" s="9"/>
      <c r="R542" s="9"/>
      <c r="S542" s="9"/>
      <c r="T542" s="9"/>
      <c r="U542" s="9"/>
      <c r="V542" s="9"/>
      <c r="W542" s="9"/>
      <c r="X542" s="9"/>
      <c r="Y542" s="9"/>
      <c r="Z542" s="9"/>
    </row>
    <row r="543" spans="1:26" ht="14.25" customHeight="1">
      <c r="A543" s="9"/>
      <c r="B543" s="9"/>
      <c r="C543" s="9"/>
      <c r="D543" s="406"/>
      <c r="E543" s="406"/>
      <c r="F543" s="406"/>
      <c r="G543" s="406"/>
      <c r="H543" s="406"/>
      <c r="I543" s="406"/>
      <c r="J543" s="406"/>
      <c r="K543" s="406"/>
      <c r="L543" s="9"/>
      <c r="M543" s="407"/>
      <c r="N543" s="9"/>
      <c r="O543" s="9"/>
      <c r="P543" s="9"/>
      <c r="Q543" s="9"/>
      <c r="R543" s="9"/>
      <c r="S543" s="9"/>
      <c r="T543" s="9"/>
      <c r="U543" s="9"/>
      <c r="V543" s="9"/>
      <c r="W543" s="9"/>
      <c r="X543" s="9"/>
      <c r="Y543" s="9"/>
      <c r="Z543" s="9"/>
    </row>
    <row r="544" spans="1:26" ht="14.25" customHeight="1">
      <c r="A544" s="9"/>
      <c r="B544" s="9"/>
      <c r="C544" s="9"/>
      <c r="D544" s="406"/>
      <c r="E544" s="406"/>
      <c r="F544" s="406"/>
      <c r="G544" s="406"/>
      <c r="H544" s="406"/>
      <c r="I544" s="406"/>
      <c r="J544" s="406"/>
      <c r="K544" s="406"/>
      <c r="L544" s="9"/>
      <c r="M544" s="407"/>
      <c r="N544" s="9"/>
      <c r="O544" s="9"/>
      <c r="P544" s="9"/>
      <c r="Q544" s="9"/>
      <c r="R544" s="9"/>
      <c r="S544" s="9"/>
      <c r="T544" s="9"/>
      <c r="U544" s="9"/>
      <c r="V544" s="9"/>
      <c r="W544" s="9"/>
      <c r="X544" s="9"/>
      <c r="Y544" s="9"/>
      <c r="Z544" s="9"/>
    </row>
    <row r="545" spans="1:26" ht="14.25" customHeight="1">
      <c r="A545" s="9"/>
      <c r="B545" s="9"/>
      <c r="C545" s="9"/>
      <c r="D545" s="406"/>
      <c r="E545" s="406"/>
      <c r="F545" s="406"/>
      <c r="G545" s="406"/>
      <c r="H545" s="406"/>
      <c r="I545" s="406"/>
      <c r="J545" s="406"/>
      <c r="K545" s="406"/>
      <c r="L545" s="9"/>
      <c r="M545" s="407"/>
      <c r="N545" s="9"/>
      <c r="O545" s="9"/>
      <c r="P545" s="9"/>
      <c r="Q545" s="9"/>
      <c r="R545" s="9"/>
      <c r="S545" s="9"/>
      <c r="T545" s="9"/>
      <c r="U545" s="9"/>
      <c r="V545" s="9"/>
      <c r="W545" s="9"/>
      <c r="X545" s="9"/>
      <c r="Y545" s="9"/>
      <c r="Z545" s="9"/>
    </row>
    <row r="546" spans="1:26" ht="14.25" customHeight="1">
      <c r="A546" s="9"/>
      <c r="B546" s="9"/>
      <c r="C546" s="9"/>
      <c r="D546" s="406"/>
      <c r="E546" s="406"/>
      <c r="F546" s="406"/>
      <c r="G546" s="406"/>
      <c r="H546" s="406"/>
      <c r="I546" s="406"/>
      <c r="J546" s="406"/>
      <c r="K546" s="406"/>
      <c r="L546" s="9"/>
      <c r="M546" s="407"/>
      <c r="N546" s="9"/>
      <c r="O546" s="9"/>
      <c r="P546" s="9"/>
      <c r="Q546" s="9"/>
      <c r="R546" s="9"/>
      <c r="S546" s="9"/>
      <c r="T546" s="9"/>
      <c r="U546" s="9"/>
      <c r="V546" s="9"/>
      <c r="W546" s="9"/>
      <c r="X546" s="9"/>
      <c r="Y546" s="9"/>
      <c r="Z546" s="9"/>
    </row>
    <row r="547" spans="1:26" ht="14.25" customHeight="1">
      <c r="A547" s="9"/>
      <c r="B547" s="9"/>
      <c r="C547" s="9"/>
      <c r="D547" s="406"/>
      <c r="E547" s="406"/>
      <c r="F547" s="406"/>
      <c r="G547" s="406"/>
      <c r="H547" s="406"/>
      <c r="I547" s="406"/>
      <c r="J547" s="406"/>
      <c r="K547" s="406"/>
      <c r="L547" s="9"/>
      <c r="M547" s="407"/>
      <c r="N547" s="9"/>
      <c r="O547" s="9"/>
      <c r="P547" s="9"/>
      <c r="Q547" s="9"/>
      <c r="R547" s="9"/>
      <c r="S547" s="9"/>
      <c r="T547" s="9"/>
      <c r="U547" s="9"/>
      <c r="V547" s="9"/>
      <c r="W547" s="9"/>
      <c r="X547" s="9"/>
      <c r="Y547" s="9"/>
      <c r="Z547" s="9"/>
    </row>
    <row r="548" spans="1:26" ht="14.25" customHeight="1">
      <c r="A548" s="9"/>
      <c r="B548" s="9"/>
      <c r="C548" s="9"/>
      <c r="D548" s="406"/>
      <c r="E548" s="406"/>
      <c r="F548" s="406"/>
      <c r="G548" s="406"/>
      <c r="H548" s="406"/>
      <c r="I548" s="406"/>
      <c r="J548" s="406"/>
      <c r="K548" s="406"/>
      <c r="L548" s="9"/>
      <c r="M548" s="407"/>
      <c r="N548" s="9"/>
      <c r="O548" s="9"/>
      <c r="P548" s="9"/>
      <c r="Q548" s="9"/>
      <c r="R548" s="9"/>
      <c r="S548" s="9"/>
      <c r="T548" s="9"/>
      <c r="U548" s="9"/>
      <c r="V548" s="9"/>
      <c r="W548" s="9"/>
      <c r="X548" s="9"/>
      <c r="Y548" s="9"/>
      <c r="Z548" s="9"/>
    </row>
    <row r="549" spans="1:26" ht="14.25" customHeight="1">
      <c r="A549" s="9"/>
      <c r="B549" s="9"/>
      <c r="C549" s="9"/>
      <c r="D549" s="406"/>
      <c r="E549" s="406"/>
      <c r="F549" s="406"/>
      <c r="G549" s="406"/>
      <c r="H549" s="406"/>
      <c r="I549" s="406"/>
      <c r="J549" s="406"/>
      <c r="K549" s="406"/>
      <c r="L549" s="9"/>
      <c r="M549" s="407"/>
      <c r="N549" s="9"/>
      <c r="O549" s="9"/>
      <c r="P549" s="9"/>
      <c r="Q549" s="9"/>
      <c r="R549" s="9"/>
      <c r="S549" s="9"/>
      <c r="T549" s="9"/>
      <c r="U549" s="9"/>
      <c r="V549" s="9"/>
      <c r="W549" s="9"/>
      <c r="X549" s="9"/>
      <c r="Y549" s="9"/>
      <c r="Z549" s="9"/>
    </row>
    <row r="550" spans="1:26" ht="14.25" customHeight="1">
      <c r="A550" s="9"/>
      <c r="B550" s="9"/>
      <c r="C550" s="9"/>
      <c r="D550" s="406"/>
      <c r="E550" s="406"/>
      <c r="F550" s="406"/>
      <c r="G550" s="406"/>
      <c r="H550" s="406"/>
      <c r="I550" s="406"/>
      <c r="J550" s="406"/>
      <c r="K550" s="406"/>
      <c r="L550" s="9"/>
      <c r="M550" s="407"/>
      <c r="N550" s="9"/>
      <c r="O550" s="9"/>
      <c r="P550" s="9"/>
      <c r="Q550" s="9"/>
      <c r="R550" s="9"/>
      <c r="S550" s="9"/>
      <c r="T550" s="9"/>
      <c r="U550" s="9"/>
      <c r="V550" s="9"/>
      <c r="W550" s="9"/>
      <c r="X550" s="9"/>
      <c r="Y550" s="9"/>
      <c r="Z550" s="9"/>
    </row>
    <row r="551" spans="1:26" ht="14.25" customHeight="1">
      <c r="A551" s="9"/>
      <c r="B551" s="9"/>
      <c r="C551" s="9"/>
      <c r="D551" s="406"/>
      <c r="E551" s="406"/>
      <c r="F551" s="406"/>
      <c r="G551" s="406"/>
      <c r="H551" s="406"/>
      <c r="I551" s="406"/>
      <c r="J551" s="406"/>
      <c r="K551" s="406"/>
      <c r="L551" s="9"/>
      <c r="M551" s="407"/>
      <c r="N551" s="9"/>
      <c r="O551" s="9"/>
      <c r="P551" s="9"/>
      <c r="Q551" s="9"/>
      <c r="R551" s="9"/>
      <c r="S551" s="9"/>
      <c r="T551" s="9"/>
      <c r="U551" s="9"/>
      <c r="V551" s="9"/>
      <c r="W551" s="9"/>
      <c r="X551" s="9"/>
      <c r="Y551" s="9"/>
      <c r="Z551" s="9"/>
    </row>
    <row r="552" spans="1:26" ht="14.25" customHeight="1">
      <c r="A552" s="9"/>
      <c r="B552" s="9"/>
      <c r="C552" s="9"/>
      <c r="D552" s="406"/>
      <c r="E552" s="406"/>
      <c r="F552" s="406"/>
      <c r="G552" s="406"/>
      <c r="H552" s="406"/>
      <c r="I552" s="406"/>
      <c r="J552" s="406"/>
      <c r="K552" s="406"/>
      <c r="L552" s="9"/>
      <c r="M552" s="407"/>
      <c r="N552" s="9"/>
      <c r="O552" s="9"/>
      <c r="P552" s="9"/>
      <c r="Q552" s="9"/>
      <c r="R552" s="9"/>
      <c r="S552" s="9"/>
      <c r="T552" s="9"/>
      <c r="U552" s="9"/>
      <c r="V552" s="9"/>
      <c r="W552" s="9"/>
      <c r="X552" s="9"/>
      <c r="Y552" s="9"/>
      <c r="Z552" s="9"/>
    </row>
    <row r="553" spans="1:26" ht="14.25" customHeight="1">
      <c r="A553" s="9"/>
      <c r="B553" s="9"/>
      <c r="C553" s="9"/>
      <c r="D553" s="406"/>
      <c r="E553" s="406"/>
      <c r="F553" s="406"/>
      <c r="G553" s="406"/>
      <c r="H553" s="406"/>
      <c r="I553" s="406"/>
      <c r="J553" s="406"/>
      <c r="K553" s="406"/>
      <c r="L553" s="9"/>
      <c r="M553" s="407"/>
      <c r="N553" s="9"/>
      <c r="O553" s="9"/>
      <c r="P553" s="9"/>
      <c r="Q553" s="9"/>
      <c r="R553" s="9"/>
      <c r="S553" s="9"/>
      <c r="T553" s="9"/>
      <c r="U553" s="9"/>
      <c r="V553" s="9"/>
      <c r="W553" s="9"/>
      <c r="X553" s="9"/>
      <c r="Y553" s="9"/>
      <c r="Z553" s="9"/>
    </row>
    <row r="554" spans="1:26" ht="14.25" customHeight="1">
      <c r="A554" s="9"/>
      <c r="B554" s="9"/>
      <c r="C554" s="9"/>
      <c r="D554" s="406"/>
      <c r="E554" s="406"/>
      <c r="F554" s="406"/>
      <c r="G554" s="406"/>
      <c r="H554" s="406"/>
      <c r="I554" s="406"/>
      <c r="J554" s="406"/>
      <c r="K554" s="406"/>
      <c r="L554" s="9"/>
      <c r="M554" s="407"/>
      <c r="N554" s="9"/>
      <c r="O554" s="9"/>
      <c r="P554" s="9"/>
      <c r="Q554" s="9"/>
      <c r="R554" s="9"/>
      <c r="S554" s="9"/>
      <c r="T554" s="9"/>
      <c r="U554" s="9"/>
      <c r="V554" s="9"/>
      <c r="W554" s="9"/>
      <c r="X554" s="9"/>
      <c r="Y554" s="9"/>
      <c r="Z554" s="9"/>
    </row>
    <row r="555" spans="1:26" ht="14.25" customHeight="1">
      <c r="A555" s="9"/>
      <c r="B555" s="9"/>
      <c r="C555" s="9"/>
      <c r="D555" s="406"/>
      <c r="E555" s="406"/>
      <c r="F555" s="406"/>
      <c r="G555" s="406"/>
      <c r="H555" s="406"/>
      <c r="I555" s="406"/>
      <c r="J555" s="406"/>
      <c r="K555" s="406"/>
      <c r="L555" s="9"/>
      <c r="M555" s="407"/>
      <c r="N555" s="9"/>
      <c r="O555" s="9"/>
      <c r="P555" s="9"/>
      <c r="Q555" s="9"/>
      <c r="R555" s="9"/>
      <c r="S555" s="9"/>
      <c r="T555" s="9"/>
      <c r="U555" s="9"/>
      <c r="V555" s="9"/>
      <c r="W555" s="9"/>
      <c r="X555" s="9"/>
      <c r="Y555" s="9"/>
      <c r="Z555" s="9"/>
    </row>
    <row r="556" spans="1:26" ht="14.25" customHeight="1">
      <c r="A556" s="9"/>
      <c r="B556" s="9"/>
      <c r="C556" s="9"/>
      <c r="D556" s="406"/>
      <c r="E556" s="406"/>
      <c r="F556" s="406"/>
      <c r="G556" s="406"/>
      <c r="H556" s="406"/>
      <c r="I556" s="406"/>
      <c r="J556" s="406"/>
      <c r="K556" s="406"/>
      <c r="L556" s="9"/>
      <c r="M556" s="407"/>
      <c r="N556" s="9"/>
      <c r="O556" s="9"/>
      <c r="P556" s="9"/>
      <c r="Q556" s="9"/>
      <c r="R556" s="9"/>
      <c r="S556" s="9"/>
      <c r="T556" s="9"/>
      <c r="U556" s="9"/>
      <c r="V556" s="9"/>
      <c r="W556" s="9"/>
      <c r="X556" s="9"/>
      <c r="Y556" s="9"/>
      <c r="Z556" s="9"/>
    </row>
    <row r="557" spans="1:26" ht="14.25" customHeight="1">
      <c r="A557" s="9"/>
      <c r="B557" s="9"/>
      <c r="C557" s="9"/>
      <c r="D557" s="406"/>
      <c r="E557" s="406"/>
      <c r="F557" s="406"/>
      <c r="G557" s="406"/>
      <c r="H557" s="406"/>
      <c r="I557" s="406"/>
      <c r="J557" s="406"/>
      <c r="K557" s="406"/>
      <c r="L557" s="9"/>
      <c r="M557" s="407"/>
      <c r="N557" s="9"/>
      <c r="O557" s="9"/>
      <c r="P557" s="9"/>
      <c r="Q557" s="9"/>
      <c r="R557" s="9"/>
      <c r="S557" s="9"/>
      <c r="T557" s="9"/>
      <c r="U557" s="9"/>
      <c r="V557" s="9"/>
      <c r="W557" s="9"/>
      <c r="X557" s="9"/>
      <c r="Y557" s="9"/>
      <c r="Z557" s="9"/>
    </row>
    <row r="558" spans="1:26" ht="14.25" customHeight="1">
      <c r="A558" s="9"/>
      <c r="B558" s="9"/>
      <c r="C558" s="9"/>
      <c r="D558" s="406"/>
      <c r="E558" s="406"/>
      <c r="F558" s="406"/>
      <c r="G558" s="406"/>
      <c r="H558" s="406"/>
      <c r="I558" s="406"/>
      <c r="J558" s="406"/>
      <c r="K558" s="406"/>
      <c r="L558" s="9"/>
      <c r="M558" s="407"/>
      <c r="N558" s="9"/>
      <c r="O558" s="9"/>
      <c r="P558" s="9"/>
      <c r="Q558" s="9"/>
      <c r="R558" s="9"/>
      <c r="S558" s="9"/>
      <c r="T558" s="9"/>
      <c r="U558" s="9"/>
      <c r="V558" s="9"/>
      <c r="W558" s="9"/>
      <c r="X558" s="9"/>
      <c r="Y558" s="9"/>
      <c r="Z558" s="9"/>
    </row>
    <row r="559" spans="1:26" ht="14.25" customHeight="1">
      <c r="A559" s="9"/>
      <c r="B559" s="9"/>
      <c r="C559" s="9"/>
      <c r="D559" s="406"/>
      <c r="E559" s="406"/>
      <c r="F559" s="406"/>
      <c r="G559" s="406"/>
      <c r="H559" s="406"/>
      <c r="I559" s="406"/>
      <c r="J559" s="406"/>
      <c r="K559" s="406"/>
      <c r="L559" s="9"/>
      <c r="M559" s="407"/>
      <c r="N559" s="9"/>
      <c r="O559" s="9"/>
      <c r="P559" s="9"/>
      <c r="Q559" s="9"/>
      <c r="R559" s="9"/>
      <c r="S559" s="9"/>
      <c r="T559" s="9"/>
      <c r="U559" s="9"/>
      <c r="V559" s="9"/>
      <c r="W559" s="9"/>
      <c r="X559" s="9"/>
      <c r="Y559" s="9"/>
      <c r="Z559" s="9"/>
    </row>
    <row r="560" spans="1:26" ht="14.25" customHeight="1">
      <c r="A560" s="9"/>
      <c r="B560" s="9"/>
      <c r="C560" s="9"/>
      <c r="D560" s="406"/>
      <c r="E560" s="406"/>
      <c r="F560" s="406"/>
      <c r="G560" s="406"/>
      <c r="H560" s="406"/>
      <c r="I560" s="406"/>
      <c r="J560" s="406"/>
      <c r="K560" s="406"/>
      <c r="L560" s="9"/>
      <c r="M560" s="407"/>
      <c r="N560" s="9"/>
      <c r="O560" s="9"/>
      <c r="P560" s="9"/>
      <c r="Q560" s="9"/>
      <c r="R560" s="9"/>
      <c r="S560" s="9"/>
      <c r="T560" s="9"/>
      <c r="U560" s="9"/>
      <c r="V560" s="9"/>
      <c r="W560" s="9"/>
      <c r="X560" s="9"/>
      <c r="Y560" s="9"/>
      <c r="Z560" s="9"/>
    </row>
    <row r="561" spans="1:26" ht="14.25" customHeight="1">
      <c r="A561" s="9"/>
      <c r="B561" s="9"/>
      <c r="C561" s="9"/>
      <c r="D561" s="406"/>
      <c r="E561" s="406"/>
      <c r="F561" s="406"/>
      <c r="G561" s="406"/>
      <c r="H561" s="406"/>
      <c r="I561" s="406"/>
      <c r="J561" s="406"/>
      <c r="K561" s="406"/>
      <c r="L561" s="9"/>
      <c r="M561" s="407"/>
      <c r="N561" s="9"/>
      <c r="O561" s="9"/>
      <c r="P561" s="9"/>
      <c r="Q561" s="9"/>
      <c r="R561" s="9"/>
      <c r="S561" s="9"/>
      <c r="T561" s="9"/>
      <c r="U561" s="9"/>
      <c r="V561" s="9"/>
      <c r="W561" s="9"/>
      <c r="X561" s="9"/>
      <c r="Y561" s="9"/>
      <c r="Z561" s="9"/>
    </row>
    <row r="562" spans="1:26" ht="14.25" customHeight="1">
      <c r="A562" s="9"/>
      <c r="B562" s="9"/>
      <c r="C562" s="9"/>
      <c r="D562" s="406"/>
      <c r="E562" s="406"/>
      <c r="F562" s="406"/>
      <c r="G562" s="406"/>
      <c r="H562" s="406"/>
      <c r="I562" s="406"/>
      <c r="J562" s="406"/>
      <c r="K562" s="406"/>
      <c r="L562" s="9"/>
      <c r="M562" s="407"/>
      <c r="N562" s="9"/>
      <c r="O562" s="9"/>
      <c r="P562" s="9"/>
      <c r="Q562" s="9"/>
      <c r="R562" s="9"/>
      <c r="S562" s="9"/>
      <c r="T562" s="9"/>
      <c r="U562" s="9"/>
      <c r="V562" s="9"/>
      <c r="W562" s="9"/>
      <c r="X562" s="9"/>
      <c r="Y562" s="9"/>
      <c r="Z562" s="9"/>
    </row>
    <row r="563" spans="1:26" ht="14.25" customHeight="1">
      <c r="A563" s="9"/>
      <c r="B563" s="9"/>
      <c r="C563" s="9"/>
      <c r="D563" s="406"/>
      <c r="E563" s="406"/>
      <c r="F563" s="406"/>
      <c r="G563" s="406"/>
      <c r="H563" s="406"/>
      <c r="I563" s="406"/>
      <c r="J563" s="406"/>
      <c r="K563" s="406"/>
      <c r="L563" s="9"/>
      <c r="M563" s="407"/>
      <c r="N563" s="9"/>
      <c r="O563" s="9"/>
      <c r="P563" s="9"/>
      <c r="Q563" s="9"/>
      <c r="R563" s="9"/>
      <c r="S563" s="9"/>
      <c r="T563" s="9"/>
      <c r="U563" s="9"/>
      <c r="V563" s="9"/>
      <c r="W563" s="9"/>
      <c r="X563" s="9"/>
      <c r="Y563" s="9"/>
      <c r="Z563" s="9"/>
    </row>
    <row r="564" spans="1:26" ht="14.25" customHeight="1">
      <c r="A564" s="9"/>
      <c r="B564" s="9"/>
      <c r="C564" s="9"/>
      <c r="D564" s="406"/>
      <c r="E564" s="406"/>
      <c r="F564" s="406"/>
      <c r="G564" s="406"/>
      <c r="H564" s="406"/>
      <c r="I564" s="406"/>
      <c r="J564" s="406"/>
      <c r="K564" s="406"/>
      <c r="L564" s="9"/>
      <c r="M564" s="407"/>
      <c r="N564" s="9"/>
      <c r="O564" s="9"/>
      <c r="P564" s="9"/>
      <c r="Q564" s="9"/>
      <c r="R564" s="9"/>
      <c r="S564" s="9"/>
      <c r="T564" s="9"/>
      <c r="U564" s="9"/>
      <c r="V564" s="9"/>
      <c r="W564" s="9"/>
      <c r="X564" s="9"/>
      <c r="Y564" s="9"/>
      <c r="Z564" s="9"/>
    </row>
    <row r="565" spans="1:26" ht="14.25" customHeight="1">
      <c r="A565" s="9"/>
      <c r="B565" s="9"/>
      <c r="C565" s="9"/>
      <c r="D565" s="406"/>
      <c r="E565" s="406"/>
      <c r="F565" s="406"/>
      <c r="G565" s="406"/>
      <c r="H565" s="406"/>
      <c r="I565" s="406"/>
      <c r="J565" s="406"/>
      <c r="K565" s="406"/>
      <c r="L565" s="9"/>
      <c r="M565" s="407"/>
      <c r="N565" s="9"/>
      <c r="O565" s="9"/>
      <c r="P565" s="9"/>
      <c r="Q565" s="9"/>
      <c r="R565" s="9"/>
      <c r="S565" s="9"/>
      <c r="T565" s="9"/>
      <c r="U565" s="9"/>
      <c r="V565" s="9"/>
      <c r="W565" s="9"/>
      <c r="X565" s="9"/>
      <c r="Y565" s="9"/>
      <c r="Z565" s="9"/>
    </row>
    <row r="566" spans="1:26" ht="14.25" customHeight="1">
      <c r="A566" s="9"/>
      <c r="B566" s="9"/>
      <c r="C566" s="9"/>
      <c r="D566" s="406"/>
      <c r="E566" s="406"/>
      <c r="F566" s="406"/>
      <c r="G566" s="406"/>
      <c r="H566" s="406"/>
      <c r="I566" s="406"/>
      <c r="J566" s="406"/>
      <c r="K566" s="406"/>
      <c r="L566" s="9"/>
      <c r="M566" s="407"/>
      <c r="N566" s="9"/>
      <c r="O566" s="9"/>
      <c r="P566" s="9"/>
      <c r="Q566" s="9"/>
      <c r="R566" s="9"/>
      <c r="S566" s="9"/>
      <c r="T566" s="9"/>
      <c r="U566" s="9"/>
      <c r="V566" s="9"/>
      <c r="W566" s="9"/>
      <c r="X566" s="9"/>
      <c r="Y566" s="9"/>
      <c r="Z566" s="9"/>
    </row>
    <row r="567" spans="1:26" ht="14.25" customHeight="1">
      <c r="A567" s="9"/>
      <c r="B567" s="9"/>
      <c r="C567" s="9"/>
      <c r="D567" s="406"/>
      <c r="E567" s="406"/>
      <c r="F567" s="406"/>
      <c r="G567" s="406"/>
      <c r="H567" s="406"/>
      <c r="I567" s="406"/>
      <c r="J567" s="406"/>
      <c r="K567" s="406"/>
      <c r="L567" s="9"/>
      <c r="M567" s="407"/>
      <c r="N567" s="9"/>
      <c r="O567" s="9"/>
      <c r="P567" s="9"/>
      <c r="Q567" s="9"/>
      <c r="R567" s="9"/>
      <c r="S567" s="9"/>
      <c r="T567" s="9"/>
      <c r="U567" s="9"/>
      <c r="V567" s="9"/>
      <c r="W567" s="9"/>
      <c r="X567" s="9"/>
      <c r="Y567" s="9"/>
      <c r="Z567" s="9"/>
    </row>
    <row r="568" spans="1:26" ht="14.25" customHeight="1">
      <c r="A568" s="9"/>
      <c r="B568" s="9"/>
      <c r="C568" s="9"/>
      <c r="D568" s="406"/>
      <c r="E568" s="406"/>
      <c r="F568" s="406"/>
      <c r="G568" s="406"/>
      <c r="H568" s="406"/>
      <c r="I568" s="406"/>
      <c r="J568" s="406"/>
      <c r="K568" s="406"/>
      <c r="L568" s="9"/>
      <c r="M568" s="407"/>
      <c r="N568" s="9"/>
      <c r="O568" s="9"/>
      <c r="P568" s="9"/>
      <c r="Q568" s="9"/>
      <c r="R568" s="9"/>
      <c r="S568" s="9"/>
      <c r="T568" s="9"/>
      <c r="U568" s="9"/>
      <c r="V568" s="9"/>
      <c r="W568" s="9"/>
      <c r="X568" s="9"/>
      <c r="Y568" s="9"/>
      <c r="Z568" s="9"/>
    </row>
    <row r="569" spans="1:26" ht="14.25" customHeight="1">
      <c r="A569" s="9"/>
      <c r="B569" s="9"/>
      <c r="C569" s="9"/>
      <c r="D569" s="406"/>
      <c r="E569" s="406"/>
      <c r="F569" s="406"/>
      <c r="G569" s="406"/>
      <c r="H569" s="406"/>
      <c r="I569" s="406"/>
      <c r="J569" s="406"/>
      <c r="K569" s="406"/>
      <c r="L569" s="9"/>
      <c r="M569" s="407"/>
      <c r="N569" s="9"/>
      <c r="O569" s="9"/>
      <c r="P569" s="9"/>
      <c r="Q569" s="9"/>
      <c r="R569" s="9"/>
      <c r="S569" s="9"/>
      <c r="T569" s="9"/>
      <c r="U569" s="9"/>
      <c r="V569" s="9"/>
      <c r="W569" s="9"/>
      <c r="X569" s="9"/>
      <c r="Y569" s="9"/>
      <c r="Z569" s="9"/>
    </row>
    <row r="570" spans="1:26" ht="14.25" customHeight="1">
      <c r="A570" s="9"/>
      <c r="B570" s="9"/>
      <c r="C570" s="9"/>
      <c r="D570" s="406"/>
      <c r="E570" s="406"/>
      <c r="F570" s="406"/>
      <c r="G570" s="406"/>
      <c r="H570" s="406"/>
      <c r="I570" s="406"/>
      <c r="J570" s="406"/>
      <c r="K570" s="406"/>
      <c r="L570" s="9"/>
      <c r="M570" s="407"/>
      <c r="N570" s="9"/>
      <c r="O570" s="9"/>
      <c r="P570" s="9"/>
      <c r="Q570" s="9"/>
      <c r="R570" s="9"/>
      <c r="S570" s="9"/>
      <c r="T570" s="9"/>
      <c r="U570" s="9"/>
      <c r="V570" s="9"/>
      <c r="W570" s="9"/>
      <c r="X570" s="9"/>
      <c r="Y570" s="9"/>
      <c r="Z570" s="9"/>
    </row>
    <row r="571" spans="1:26" ht="14.25" customHeight="1">
      <c r="A571" s="9"/>
      <c r="B571" s="9"/>
      <c r="C571" s="9"/>
      <c r="D571" s="406"/>
      <c r="E571" s="406"/>
      <c r="F571" s="406"/>
      <c r="G571" s="406"/>
      <c r="H571" s="406"/>
      <c r="I571" s="406"/>
      <c r="J571" s="406"/>
      <c r="K571" s="406"/>
      <c r="L571" s="9"/>
      <c r="M571" s="407"/>
      <c r="N571" s="9"/>
      <c r="O571" s="9"/>
      <c r="P571" s="9"/>
      <c r="Q571" s="9"/>
      <c r="R571" s="9"/>
      <c r="S571" s="9"/>
      <c r="T571" s="9"/>
      <c r="U571" s="9"/>
      <c r="V571" s="9"/>
      <c r="W571" s="9"/>
      <c r="X571" s="9"/>
      <c r="Y571" s="9"/>
      <c r="Z571" s="9"/>
    </row>
    <row r="572" spans="1:26" ht="14.25" customHeight="1">
      <c r="A572" s="9"/>
      <c r="B572" s="9"/>
      <c r="C572" s="9"/>
      <c r="D572" s="406"/>
      <c r="E572" s="406"/>
      <c r="F572" s="406"/>
      <c r="G572" s="406"/>
      <c r="H572" s="406"/>
      <c r="I572" s="406"/>
      <c r="J572" s="406"/>
      <c r="K572" s="406"/>
      <c r="L572" s="9"/>
      <c r="M572" s="407"/>
      <c r="N572" s="9"/>
      <c r="O572" s="9"/>
      <c r="P572" s="9"/>
      <c r="Q572" s="9"/>
      <c r="R572" s="9"/>
      <c r="S572" s="9"/>
      <c r="T572" s="9"/>
      <c r="U572" s="9"/>
      <c r="V572" s="9"/>
      <c r="W572" s="9"/>
      <c r="X572" s="9"/>
      <c r="Y572" s="9"/>
      <c r="Z572" s="9"/>
    </row>
    <row r="573" spans="1:26" ht="14.25" customHeight="1">
      <c r="A573" s="9"/>
      <c r="B573" s="9"/>
      <c r="C573" s="9"/>
      <c r="D573" s="406"/>
      <c r="E573" s="406"/>
      <c r="F573" s="406"/>
      <c r="G573" s="406"/>
      <c r="H573" s="406"/>
      <c r="I573" s="406"/>
      <c r="J573" s="406"/>
      <c r="K573" s="406"/>
      <c r="L573" s="9"/>
      <c r="M573" s="407"/>
      <c r="N573" s="9"/>
      <c r="O573" s="9"/>
      <c r="P573" s="9"/>
      <c r="Q573" s="9"/>
      <c r="R573" s="9"/>
      <c r="S573" s="9"/>
      <c r="T573" s="9"/>
      <c r="U573" s="9"/>
      <c r="V573" s="9"/>
      <c r="W573" s="9"/>
      <c r="X573" s="9"/>
      <c r="Y573" s="9"/>
      <c r="Z573" s="9"/>
    </row>
    <row r="574" spans="1:26" ht="14.25" customHeight="1">
      <c r="A574" s="9"/>
      <c r="B574" s="9"/>
      <c r="C574" s="9"/>
      <c r="D574" s="406"/>
      <c r="E574" s="406"/>
      <c r="F574" s="406"/>
      <c r="G574" s="406"/>
      <c r="H574" s="406"/>
      <c r="I574" s="406"/>
      <c r="J574" s="406"/>
      <c r="K574" s="406"/>
      <c r="L574" s="9"/>
      <c r="M574" s="407"/>
      <c r="N574" s="9"/>
      <c r="O574" s="9"/>
      <c r="P574" s="9"/>
      <c r="Q574" s="9"/>
      <c r="R574" s="9"/>
      <c r="S574" s="9"/>
      <c r="T574" s="9"/>
      <c r="U574" s="9"/>
      <c r="V574" s="9"/>
      <c r="W574" s="9"/>
      <c r="X574" s="9"/>
      <c r="Y574" s="9"/>
      <c r="Z574" s="9"/>
    </row>
    <row r="575" spans="1:26" ht="14.25" customHeight="1">
      <c r="A575" s="9"/>
      <c r="B575" s="9"/>
      <c r="C575" s="9"/>
      <c r="D575" s="406"/>
      <c r="E575" s="406"/>
      <c r="F575" s="406"/>
      <c r="G575" s="406"/>
      <c r="H575" s="406"/>
      <c r="I575" s="406"/>
      <c r="J575" s="406"/>
      <c r="K575" s="406"/>
      <c r="L575" s="9"/>
      <c r="M575" s="407"/>
      <c r="N575" s="9"/>
      <c r="O575" s="9"/>
      <c r="P575" s="9"/>
      <c r="Q575" s="9"/>
      <c r="R575" s="9"/>
      <c r="S575" s="9"/>
      <c r="T575" s="9"/>
      <c r="U575" s="9"/>
      <c r="V575" s="9"/>
      <c r="W575" s="9"/>
      <c r="X575" s="9"/>
      <c r="Y575" s="9"/>
      <c r="Z575" s="9"/>
    </row>
    <row r="576" spans="1:26" ht="14.25" customHeight="1">
      <c r="A576" s="9"/>
      <c r="B576" s="9"/>
      <c r="C576" s="9"/>
      <c r="D576" s="406"/>
      <c r="E576" s="406"/>
      <c r="F576" s="406"/>
      <c r="G576" s="406"/>
      <c r="H576" s="406"/>
      <c r="I576" s="406"/>
      <c r="J576" s="406"/>
      <c r="K576" s="406"/>
      <c r="L576" s="9"/>
      <c r="M576" s="407"/>
      <c r="N576" s="9"/>
      <c r="O576" s="9"/>
      <c r="P576" s="9"/>
      <c r="Q576" s="9"/>
      <c r="R576" s="9"/>
      <c r="S576" s="9"/>
      <c r="T576" s="9"/>
      <c r="U576" s="9"/>
      <c r="V576" s="9"/>
      <c r="W576" s="9"/>
      <c r="X576" s="9"/>
      <c r="Y576" s="9"/>
      <c r="Z576" s="9"/>
    </row>
    <row r="577" spans="1:26" ht="14.25" customHeight="1">
      <c r="A577" s="9"/>
      <c r="B577" s="9"/>
      <c r="C577" s="9"/>
      <c r="D577" s="406"/>
      <c r="E577" s="406"/>
      <c r="F577" s="406"/>
      <c r="G577" s="406"/>
      <c r="H577" s="406"/>
      <c r="I577" s="406"/>
      <c r="J577" s="406"/>
      <c r="K577" s="406"/>
      <c r="L577" s="9"/>
      <c r="M577" s="407"/>
      <c r="N577" s="9"/>
      <c r="O577" s="9"/>
      <c r="P577" s="9"/>
      <c r="Q577" s="9"/>
      <c r="R577" s="9"/>
      <c r="S577" s="9"/>
      <c r="T577" s="9"/>
      <c r="U577" s="9"/>
      <c r="V577" s="9"/>
      <c r="W577" s="9"/>
      <c r="X577" s="9"/>
      <c r="Y577" s="9"/>
      <c r="Z577" s="9"/>
    </row>
    <row r="578" spans="1:26" ht="14.25" customHeight="1">
      <c r="A578" s="9"/>
      <c r="B578" s="9"/>
      <c r="C578" s="9"/>
      <c r="D578" s="406"/>
      <c r="E578" s="406"/>
      <c r="F578" s="406"/>
      <c r="G578" s="406"/>
      <c r="H578" s="406"/>
      <c r="I578" s="406"/>
      <c r="J578" s="406"/>
      <c r="K578" s="406"/>
      <c r="L578" s="9"/>
      <c r="M578" s="407"/>
      <c r="N578" s="9"/>
      <c r="O578" s="9"/>
      <c r="P578" s="9"/>
      <c r="Q578" s="9"/>
      <c r="R578" s="9"/>
      <c r="S578" s="9"/>
      <c r="T578" s="9"/>
      <c r="U578" s="9"/>
      <c r="V578" s="9"/>
      <c r="W578" s="9"/>
      <c r="X578" s="9"/>
      <c r="Y578" s="9"/>
      <c r="Z578" s="9"/>
    </row>
    <row r="579" spans="1:26" ht="14.25" customHeight="1">
      <c r="A579" s="9"/>
      <c r="B579" s="9"/>
      <c r="C579" s="9"/>
      <c r="D579" s="406"/>
      <c r="E579" s="406"/>
      <c r="F579" s="406"/>
      <c r="G579" s="406"/>
      <c r="H579" s="406"/>
      <c r="I579" s="406"/>
      <c r="J579" s="406"/>
      <c r="K579" s="406"/>
      <c r="L579" s="9"/>
      <c r="M579" s="407"/>
      <c r="N579" s="9"/>
      <c r="O579" s="9"/>
      <c r="P579" s="9"/>
      <c r="Q579" s="9"/>
      <c r="R579" s="9"/>
      <c r="S579" s="9"/>
      <c r="T579" s="9"/>
      <c r="U579" s="9"/>
      <c r="V579" s="9"/>
      <c r="W579" s="9"/>
      <c r="X579" s="9"/>
      <c r="Y579" s="9"/>
      <c r="Z579" s="9"/>
    </row>
    <row r="580" spans="1:26" ht="14.25" customHeight="1">
      <c r="A580" s="9"/>
      <c r="B580" s="9"/>
      <c r="C580" s="9"/>
      <c r="D580" s="406"/>
      <c r="E580" s="406"/>
      <c r="F580" s="406"/>
      <c r="G580" s="406"/>
      <c r="H580" s="406"/>
      <c r="I580" s="406"/>
      <c r="J580" s="406"/>
      <c r="K580" s="406"/>
      <c r="L580" s="9"/>
      <c r="M580" s="407"/>
      <c r="N580" s="9"/>
      <c r="O580" s="9"/>
      <c r="P580" s="9"/>
      <c r="Q580" s="9"/>
      <c r="R580" s="9"/>
      <c r="S580" s="9"/>
      <c r="T580" s="9"/>
      <c r="U580" s="9"/>
      <c r="V580" s="9"/>
      <c r="W580" s="9"/>
      <c r="X580" s="9"/>
      <c r="Y580" s="9"/>
      <c r="Z580" s="9"/>
    </row>
    <row r="581" spans="1:26" ht="14.25" customHeight="1">
      <c r="A581" s="9"/>
      <c r="B581" s="9"/>
      <c r="C581" s="9"/>
      <c r="D581" s="406"/>
      <c r="E581" s="406"/>
      <c r="F581" s="406"/>
      <c r="G581" s="406"/>
      <c r="H581" s="406"/>
      <c r="I581" s="406"/>
      <c r="J581" s="406"/>
      <c r="K581" s="406"/>
      <c r="L581" s="9"/>
      <c r="M581" s="407"/>
      <c r="N581" s="9"/>
      <c r="O581" s="9"/>
      <c r="P581" s="9"/>
      <c r="Q581" s="9"/>
      <c r="R581" s="9"/>
      <c r="S581" s="9"/>
      <c r="T581" s="9"/>
      <c r="U581" s="9"/>
      <c r="V581" s="9"/>
      <c r="W581" s="9"/>
      <c r="X581" s="9"/>
      <c r="Y581" s="9"/>
      <c r="Z581" s="9"/>
    </row>
    <row r="582" spans="1:26" ht="14.25" customHeight="1">
      <c r="A582" s="9"/>
      <c r="B582" s="9"/>
      <c r="C582" s="9"/>
      <c r="D582" s="406"/>
      <c r="E582" s="406"/>
      <c r="F582" s="406"/>
      <c r="G582" s="406"/>
      <c r="H582" s="406"/>
      <c r="I582" s="406"/>
      <c r="J582" s="406"/>
      <c r="K582" s="406"/>
      <c r="L582" s="9"/>
      <c r="M582" s="407"/>
      <c r="N582" s="9"/>
      <c r="O582" s="9"/>
      <c r="P582" s="9"/>
      <c r="Q582" s="9"/>
      <c r="R582" s="9"/>
      <c r="S582" s="9"/>
      <c r="T582" s="9"/>
      <c r="U582" s="9"/>
      <c r="V582" s="9"/>
      <c r="W582" s="9"/>
      <c r="X582" s="9"/>
      <c r="Y582" s="9"/>
      <c r="Z582" s="9"/>
    </row>
    <row r="583" spans="1:26" ht="14.25" customHeight="1">
      <c r="A583" s="9"/>
      <c r="B583" s="9"/>
      <c r="C583" s="9"/>
      <c r="D583" s="406"/>
      <c r="E583" s="406"/>
      <c r="F583" s="406"/>
      <c r="G583" s="406"/>
      <c r="H583" s="406"/>
      <c r="I583" s="406"/>
      <c r="J583" s="406"/>
      <c r="K583" s="406"/>
      <c r="L583" s="9"/>
      <c r="M583" s="407"/>
      <c r="N583" s="9"/>
      <c r="O583" s="9"/>
      <c r="P583" s="9"/>
      <c r="Q583" s="9"/>
      <c r="R583" s="9"/>
      <c r="S583" s="9"/>
      <c r="T583" s="9"/>
      <c r="U583" s="9"/>
      <c r="V583" s="9"/>
      <c r="W583" s="9"/>
      <c r="X583" s="9"/>
      <c r="Y583" s="9"/>
      <c r="Z583" s="9"/>
    </row>
    <row r="584" spans="1:26" ht="14.25" customHeight="1">
      <c r="A584" s="9"/>
      <c r="B584" s="9"/>
      <c r="C584" s="9"/>
      <c r="D584" s="406"/>
      <c r="E584" s="406"/>
      <c r="F584" s="406"/>
      <c r="G584" s="406"/>
      <c r="H584" s="406"/>
      <c r="I584" s="406"/>
      <c r="J584" s="406"/>
      <c r="K584" s="406"/>
      <c r="L584" s="9"/>
      <c r="M584" s="407"/>
      <c r="N584" s="9"/>
      <c r="O584" s="9"/>
      <c r="P584" s="9"/>
      <c r="Q584" s="9"/>
      <c r="R584" s="9"/>
      <c r="S584" s="9"/>
      <c r="T584" s="9"/>
      <c r="U584" s="9"/>
      <c r="V584" s="9"/>
      <c r="W584" s="9"/>
      <c r="X584" s="9"/>
      <c r="Y584" s="9"/>
      <c r="Z584" s="9"/>
    </row>
    <row r="585" spans="1:26" ht="14.25" customHeight="1">
      <c r="A585" s="9"/>
      <c r="B585" s="9"/>
      <c r="C585" s="9"/>
      <c r="D585" s="406"/>
      <c r="E585" s="406"/>
      <c r="F585" s="406"/>
      <c r="G585" s="406"/>
      <c r="H585" s="406"/>
      <c r="I585" s="406"/>
      <c r="J585" s="406"/>
      <c r="K585" s="406"/>
      <c r="L585" s="9"/>
      <c r="M585" s="407"/>
      <c r="N585" s="9"/>
      <c r="O585" s="9"/>
      <c r="P585" s="9"/>
      <c r="Q585" s="9"/>
      <c r="R585" s="9"/>
      <c r="S585" s="9"/>
      <c r="T585" s="9"/>
      <c r="U585" s="9"/>
      <c r="V585" s="9"/>
      <c r="W585" s="9"/>
      <c r="X585" s="9"/>
      <c r="Y585" s="9"/>
      <c r="Z585" s="9"/>
    </row>
    <row r="586" spans="1:26" ht="14.25" customHeight="1">
      <c r="A586" s="9"/>
      <c r="B586" s="9"/>
      <c r="C586" s="9"/>
      <c r="D586" s="406"/>
      <c r="E586" s="406"/>
      <c r="F586" s="406"/>
      <c r="G586" s="406"/>
      <c r="H586" s="406"/>
      <c r="I586" s="406"/>
      <c r="J586" s="406"/>
      <c r="K586" s="406"/>
      <c r="L586" s="9"/>
      <c r="M586" s="407"/>
      <c r="N586" s="9"/>
      <c r="O586" s="9"/>
      <c r="P586" s="9"/>
      <c r="Q586" s="9"/>
      <c r="R586" s="9"/>
      <c r="S586" s="9"/>
      <c r="T586" s="9"/>
      <c r="U586" s="9"/>
      <c r="V586" s="9"/>
      <c r="W586" s="9"/>
      <c r="X586" s="9"/>
      <c r="Y586" s="9"/>
      <c r="Z586" s="9"/>
    </row>
    <row r="587" spans="1:26" ht="14.25" customHeight="1">
      <c r="A587" s="9"/>
      <c r="B587" s="9"/>
      <c r="C587" s="9"/>
      <c r="D587" s="406"/>
      <c r="E587" s="406"/>
      <c r="F587" s="406"/>
      <c r="G587" s="406"/>
      <c r="H587" s="406"/>
      <c r="I587" s="406"/>
      <c r="J587" s="406"/>
      <c r="K587" s="406"/>
      <c r="L587" s="9"/>
      <c r="M587" s="407"/>
      <c r="N587" s="9"/>
      <c r="O587" s="9"/>
      <c r="P587" s="9"/>
      <c r="Q587" s="9"/>
      <c r="R587" s="9"/>
      <c r="S587" s="9"/>
      <c r="T587" s="9"/>
      <c r="U587" s="9"/>
      <c r="V587" s="9"/>
      <c r="W587" s="9"/>
      <c r="X587" s="9"/>
      <c r="Y587" s="9"/>
      <c r="Z587" s="9"/>
    </row>
    <row r="588" spans="1:26" ht="14.25" customHeight="1">
      <c r="A588" s="9"/>
      <c r="B588" s="9"/>
      <c r="C588" s="9"/>
      <c r="D588" s="406"/>
      <c r="E588" s="406"/>
      <c r="F588" s="406"/>
      <c r="G588" s="406"/>
      <c r="H588" s="406"/>
      <c r="I588" s="406"/>
      <c r="J588" s="406"/>
      <c r="K588" s="406"/>
      <c r="L588" s="9"/>
      <c r="M588" s="407"/>
      <c r="N588" s="9"/>
      <c r="O588" s="9"/>
      <c r="P588" s="9"/>
      <c r="Q588" s="9"/>
      <c r="R588" s="9"/>
      <c r="S588" s="9"/>
      <c r="T588" s="9"/>
      <c r="U588" s="9"/>
      <c r="V588" s="9"/>
      <c r="W588" s="9"/>
      <c r="X588" s="9"/>
      <c r="Y588" s="9"/>
      <c r="Z588" s="9"/>
    </row>
    <row r="589" spans="1:26" ht="14.25" customHeight="1">
      <c r="A589" s="9"/>
      <c r="B589" s="9"/>
      <c r="C589" s="9"/>
      <c r="D589" s="406"/>
      <c r="E589" s="406"/>
      <c r="F589" s="406"/>
      <c r="G589" s="406"/>
      <c r="H589" s="406"/>
      <c r="I589" s="406"/>
      <c r="J589" s="406"/>
      <c r="K589" s="406"/>
      <c r="L589" s="9"/>
      <c r="M589" s="407"/>
      <c r="N589" s="9"/>
      <c r="O589" s="9"/>
      <c r="P589" s="9"/>
      <c r="Q589" s="9"/>
      <c r="R589" s="9"/>
      <c r="S589" s="9"/>
      <c r="T589" s="9"/>
      <c r="U589" s="9"/>
      <c r="V589" s="9"/>
      <c r="W589" s="9"/>
      <c r="X589" s="9"/>
      <c r="Y589" s="9"/>
      <c r="Z589" s="9"/>
    </row>
    <row r="590" spans="1:26" ht="14.25" customHeight="1">
      <c r="A590" s="9"/>
      <c r="B590" s="9"/>
      <c r="C590" s="9"/>
      <c r="D590" s="406"/>
      <c r="E590" s="406"/>
      <c r="F590" s="406"/>
      <c r="G590" s="406"/>
      <c r="H590" s="406"/>
      <c r="I590" s="406"/>
      <c r="J590" s="406"/>
      <c r="K590" s="406"/>
      <c r="L590" s="9"/>
      <c r="M590" s="407"/>
      <c r="N590" s="9"/>
      <c r="O590" s="9"/>
      <c r="P590" s="9"/>
      <c r="Q590" s="9"/>
      <c r="R590" s="9"/>
      <c r="S590" s="9"/>
      <c r="T590" s="9"/>
      <c r="U590" s="9"/>
      <c r="V590" s="9"/>
      <c r="W590" s="9"/>
      <c r="X590" s="9"/>
      <c r="Y590" s="9"/>
      <c r="Z590" s="9"/>
    </row>
    <row r="591" spans="1:26" ht="14.25" customHeight="1">
      <c r="A591" s="9"/>
      <c r="B591" s="9"/>
      <c r="C591" s="9"/>
      <c r="D591" s="406"/>
      <c r="E591" s="406"/>
      <c r="F591" s="406"/>
      <c r="G591" s="406"/>
      <c r="H591" s="406"/>
      <c r="I591" s="406"/>
      <c r="J591" s="406"/>
      <c r="K591" s="406"/>
      <c r="L591" s="9"/>
      <c r="M591" s="407"/>
      <c r="N591" s="9"/>
      <c r="O591" s="9"/>
      <c r="P591" s="9"/>
      <c r="Q591" s="9"/>
      <c r="R591" s="9"/>
      <c r="S591" s="9"/>
      <c r="T591" s="9"/>
      <c r="U591" s="9"/>
      <c r="V591" s="9"/>
      <c r="W591" s="9"/>
      <c r="X591" s="9"/>
      <c r="Y591" s="9"/>
      <c r="Z591" s="9"/>
    </row>
    <row r="592" spans="1:26" ht="14.25" customHeight="1">
      <c r="A592" s="9"/>
      <c r="B592" s="9"/>
      <c r="C592" s="9"/>
      <c r="D592" s="406"/>
      <c r="E592" s="406"/>
      <c r="F592" s="406"/>
      <c r="G592" s="406"/>
      <c r="H592" s="406"/>
      <c r="I592" s="406"/>
      <c r="J592" s="406"/>
      <c r="K592" s="406"/>
      <c r="L592" s="9"/>
      <c r="M592" s="407"/>
      <c r="N592" s="9"/>
      <c r="O592" s="9"/>
      <c r="P592" s="9"/>
      <c r="Q592" s="9"/>
      <c r="R592" s="9"/>
      <c r="S592" s="9"/>
      <c r="T592" s="9"/>
      <c r="U592" s="9"/>
      <c r="V592" s="9"/>
      <c r="W592" s="9"/>
      <c r="X592" s="9"/>
      <c r="Y592" s="9"/>
      <c r="Z592" s="9"/>
    </row>
    <row r="593" spans="1:26" ht="14.25" customHeight="1">
      <c r="A593" s="9"/>
      <c r="B593" s="9"/>
      <c r="C593" s="9"/>
      <c r="D593" s="406"/>
      <c r="E593" s="406"/>
      <c r="F593" s="406"/>
      <c r="G593" s="406"/>
      <c r="H593" s="406"/>
      <c r="I593" s="406"/>
      <c r="J593" s="406"/>
      <c r="K593" s="406"/>
      <c r="L593" s="9"/>
      <c r="M593" s="407"/>
      <c r="N593" s="9"/>
      <c r="O593" s="9"/>
      <c r="P593" s="9"/>
      <c r="Q593" s="9"/>
      <c r="R593" s="9"/>
      <c r="S593" s="9"/>
      <c r="T593" s="9"/>
      <c r="U593" s="9"/>
      <c r="V593" s="9"/>
      <c r="W593" s="9"/>
      <c r="X593" s="9"/>
      <c r="Y593" s="9"/>
      <c r="Z593" s="9"/>
    </row>
    <row r="594" spans="1:26" ht="14.25" customHeight="1">
      <c r="A594" s="9"/>
      <c r="B594" s="9"/>
      <c r="C594" s="9"/>
      <c r="D594" s="406"/>
      <c r="E594" s="406"/>
      <c r="F594" s="406"/>
      <c r="G594" s="406"/>
      <c r="H594" s="406"/>
      <c r="I594" s="406"/>
      <c r="J594" s="406"/>
      <c r="K594" s="406"/>
      <c r="L594" s="9"/>
      <c r="M594" s="407"/>
      <c r="N594" s="9"/>
      <c r="O594" s="9"/>
      <c r="P594" s="9"/>
      <c r="Q594" s="9"/>
      <c r="R594" s="9"/>
      <c r="S594" s="9"/>
      <c r="T594" s="9"/>
      <c r="U594" s="9"/>
      <c r="V594" s="9"/>
      <c r="W594" s="9"/>
      <c r="X594" s="9"/>
      <c r="Y594" s="9"/>
      <c r="Z594" s="9"/>
    </row>
    <row r="595" spans="1:26" ht="14.25" customHeight="1">
      <c r="A595" s="9"/>
      <c r="B595" s="9"/>
      <c r="C595" s="9"/>
      <c r="D595" s="406"/>
      <c r="E595" s="406"/>
      <c r="F595" s="406"/>
      <c r="G595" s="406"/>
      <c r="H595" s="406"/>
      <c r="I595" s="406"/>
      <c r="J595" s="406"/>
      <c r="K595" s="406"/>
      <c r="L595" s="9"/>
      <c r="M595" s="407"/>
      <c r="N595" s="9"/>
      <c r="O595" s="9"/>
      <c r="P595" s="9"/>
      <c r="Q595" s="9"/>
      <c r="R595" s="9"/>
      <c r="S595" s="9"/>
      <c r="T595" s="9"/>
      <c r="U595" s="9"/>
      <c r="V595" s="9"/>
      <c r="W595" s="9"/>
      <c r="X595" s="9"/>
      <c r="Y595" s="9"/>
      <c r="Z595" s="9"/>
    </row>
    <row r="596" spans="1:26" ht="14.25" customHeight="1">
      <c r="A596" s="9"/>
      <c r="B596" s="9"/>
      <c r="C596" s="9"/>
      <c r="D596" s="406"/>
      <c r="E596" s="406"/>
      <c r="F596" s="406"/>
      <c r="G596" s="406"/>
      <c r="H596" s="406"/>
      <c r="I596" s="406"/>
      <c r="J596" s="406"/>
      <c r="K596" s="406"/>
      <c r="L596" s="9"/>
      <c r="M596" s="407"/>
      <c r="N596" s="9"/>
      <c r="O596" s="9"/>
      <c r="P596" s="9"/>
      <c r="Q596" s="9"/>
      <c r="R596" s="9"/>
      <c r="S596" s="9"/>
      <c r="T596" s="9"/>
      <c r="U596" s="9"/>
      <c r="V596" s="9"/>
      <c r="W596" s="9"/>
      <c r="X596" s="9"/>
      <c r="Y596" s="9"/>
      <c r="Z596" s="9"/>
    </row>
    <row r="597" spans="1:26" ht="14.25" customHeight="1">
      <c r="A597" s="9"/>
      <c r="B597" s="9"/>
      <c r="C597" s="9"/>
      <c r="D597" s="406"/>
      <c r="E597" s="406"/>
      <c r="F597" s="406"/>
      <c r="G597" s="406"/>
      <c r="H597" s="406"/>
      <c r="I597" s="406"/>
      <c r="J597" s="406"/>
      <c r="K597" s="406"/>
      <c r="L597" s="9"/>
      <c r="M597" s="407"/>
      <c r="N597" s="9"/>
      <c r="O597" s="9"/>
      <c r="P597" s="9"/>
      <c r="Q597" s="9"/>
      <c r="R597" s="9"/>
      <c r="S597" s="9"/>
      <c r="T597" s="9"/>
      <c r="U597" s="9"/>
      <c r="V597" s="9"/>
      <c r="W597" s="9"/>
      <c r="X597" s="9"/>
      <c r="Y597" s="9"/>
      <c r="Z597" s="9"/>
    </row>
    <row r="598" spans="1:26" ht="14.25" customHeight="1">
      <c r="A598" s="9"/>
      <c r="B598" s="9"/>
      <c r="C598" s="9"/>
      <c r="D598" s="406"/>
      <c r="E598" s="406"/>
      <c r="F598" s="406"/>
      <c r="G598" s="406"/>
      <c r="H598" s="406"/>
      <c r="I598" s="406"/>
      <c r="J598" s="406"/>
      <c r="K598" s="406"/>
      <c r="L598" s="9"/>
      <c r="M598" s="407"/>
      <c r="N598" s="9"/>
      <c r="O598" s="9"/>
      <c r="P598" s="9"/>
      <c r="Q598" s="9"/>
      <c r="R598" s="9"/>
      <c r="S598" s="9"/>
      <c r="T598" s="9"/>
      <c r="U598" s="9"/>
      <c r="V598" s="9"/>
      <c r="W598" s="9"/>
      <c r="X598" s="9"/>
      <c r="Y598" s="9"/>
      <c r="Z598" s="9"/>
    </row>
    <row r="599" spans="1:26" ht="14.25" customHeight="1">
      <c r="A599" s="9"/>
      <c r="B599" s="9"/>
      <c r="C599" s="9"/>
      <c r="D599" s="406"/>
      <c r="E599" s="406"/>
      <c r="F599" s="406"/>
      <c r="G599" s="406"/>
      <c r="H599" s="406"/>
      <c r="I599" s="406"/>
      <c r="J599" s="406"/>
      <c r="K599" s="406"/>
      <c r="L599" s="9"/>
      <c r="M599" s="407"/>
      <c r="N599" s="9"/>
      <c r="O599" s="9"/>
      <c r="P599" s="9"/>
      <c r="Q599" s="9"/>
      <c r="R599" s="9"/>
      <c r="S599" s="9"/>
      <c r="T599" s="9"/>
      <c r="U599" s="9"/>
      <c r="V599" s="9"/>
      <c r="W599" s="9"/>
      <c r="X599" s="9"/>
      <c r="Y599" s="9"/>
      <c r="Z599" s="9"/>
    </row>
    <row r="600" spans="1:26" ht="14.25" customHeight="1">
      <c r="A600" s="9"/>
      <c r="B600" s="9"/>
      <c r="C600" s="9"/>
      <c r="D600" s="406"/>
      <c r="E600" s="406"/>
      <c r="F600" s="406"/>
      <c r="G600" s="406"/>
      <c r="H600" s="406"/>
      <c r="I600" s="406"/>
      <c r="J600" s="406"/>
      <c r="K600" s="406"/>
      <c r="L600" s="9"/>
      <c r="M600" s="407"/>
      <c r="N600" s="9"/>
      <c r="O600" s="9"/>
      <c r="P600" s="9"/>
      <c r="Q600" s="9"/>
      <c r="R600" s="9"/>
      <c r="S600" s="9"/>
      <c r="T600" s="9"/>
      <c r="U600" s="9"/>
      <c r="V600" s="9"/>
      <c r="W600" s="9"/>
      <c r="X600" s="9"/>
      <c r="Y600" s="9"/>
      <c r="Z600" s="9"/>
    </row>
    <row r="601" spans="1:26" ht="14.25" customHeight="1">
      <c r="A601" s="9"/>
      <c r="B601" s="9"/>
      <c r="C601" s="9"/>
      <c r="D601" s="406"/>
      <c r="E601" s="406"/>
      <c r="F601" s="406"/>
      <c r="G601" s="406"/>
      <c r="H601" s="406"/>
      <c r="I601" s="406"/>
      <c r="J601" s="406"/>
      <c r="K601" s="406"/>
      <c r="L601" s="9"/>
      <c r="M601" s="407"/>
      <c r="N601" s="9"/>
      <c r="O601" s="9"/>
      <c r="P601" s="9"/>
      <c r="Q601" s="9"/>
      <c r="R601" s="9"/>
      <c r="S601" s="9"/>
      <c r="T601" s="9"/>
      <c r="U601" s="9"/>
      <c r="V601" s="9"/>
      <c r="W601" s="9"/>
      <c r="X601" s="9"/>
      <c r="Y601" s="9"/>
      <c r="Z601" s="9"/>
    </row>
    <row r="602" spans="1:26" ht="14.25" customHeight="1">
      <c r="A602" s="9"/>
      <c r="B602" s="9"/>
      <c r="C602" s="9"/>
      <c r="D602" s="406"/>
      <c r="E602" s="406"/>
      <c r="F602" s="406"/>
      <c r="G602" s="406"/>
      <c r="H602" s="406"/>
      <c r="I602" s="406"/>
      <c r="J602" s="406"/>
      <c r="K602" s="406"/>
      <c r="L602" s="9"/>
      <c r="M602" s="407"/>
      <c r="N602" s="9"/>
      <c r="O602" s="9"/>
      <c r="P602" s="9"/>
      <c r="Q602" s="9"/>
      <c r="R602" s="9"/>
      <c r="S602" s="9"/>
      <c r="T602" s="9"/>
      <c r="U602" s="9"/>
      <c r="V602" s="9"/>
      <c r="W602" s="9"/>
      <c r="X602" s="9"/>
      <c r="Y602" s="9"/>
      <c r="Z602" s="9"/>
    </row>
    <row r="603" spans="1:26" ht="14.25" customHeight="1">
      <c r="A603" s="9"/>
      <c r="B603" s="9"/>
      <c r="C603" s="9"/>
      <c r="D603" s="406"/>
      <c r="E603" s="406"/>
      <c r="F603" s="406"/>
      <c r="G603" s="406"/>
      <c r="H603" s="406"/>
      <c r="I603" s="406"/>
      <c r="J603" s="406"/>
      <c r="K603" s="406"/>
      <c r="L603" s="9"/>
      <c r="M603" s="407"/>
      <c r="N603" s="9"/>
      <c r="O603" s="9"/>
      <c r="P603" s="9"/>
      <c r="Q603" s="9"/>
      <c r="R603" s="9"/>
      <c r="S603" s="9"/>
      <c r="T603" s="9"/>
      <c r="U603" s="9"/>
      <c r="V603" s="9"/>
      <c r="W603" s="9"/>
      <c r="X603" s="9"/>
      <c r="Y603" s="9"/>
      <c r="Z603" s="9"/>
    </row>
    <row r="604" spans="1:26" ht="14.25" customHeight="1">
      <c r="A604" s="9"/>
      <c r="B604" s="9"/>
      <c r="C604" s="9"/>
      <c r="D604" s="406"/>
      <c r="E604" s="406"/>
      <c r="F604" s="406"/>
      <c r="G604" s="406"/>
      <c r="H604" s="406"/>
      <c r="I604" s="406"/>
      <c r="J604" s="406"/>
      <c r="K604" s="406"/>
      <c r="L604" s="9"/>
      <c r="M604" s="407"/>
      <c r="N604" s="9"/>
      <c r="O604" s="9"/>
      <c r="P604" s="9"/>
      <c r="Q604" s="9"/>
      <c r="R604" s="9"/>
      <c r="S604" s="9"/>
      <c r="T604" s="9"/>
      <c r="U604" s="9"/>
      <c r="V604" s="9"/>
      <c r="W604" s="9"/>
      <c r="X604" s="9"/>
      <c r="Y604" s="9"/>
      <c r="Z604" s="9"/>
    </row>
    <row r="605" spans="1:26" ht="14.25" customHeight="1">
      <c r="A605" s="9"/>
      <c r="B605" s="9"/>
      <c r="C605" s="9"/>
      <c r="D605" s="406"/>
      <c r="E605" s="406"/>
      <c r="F605" s="406"/>
      <c r="G605" s="406"/>
      <c r="H605" s="406"/>
      <c r="I605" s="406"/>
      <c r="J605" s="406"/>
      <c r="K605" s="406"/>
      <c r="L605" s="9"/>
      <c r="M605" s="407"/>
      <c r="N605" s="9"/>
      <c r="O605" s="9"/>
      <c r="P605" s="9"/>
      <c r="Q605" s="9"/>
      <c r="R605" s="9"/>
      <c r="S605" s="9"/>
      <c r="T605" s="9"/>
      <c r="U605" s="9"/>
      <c r="V605" s="9"/>
      <c r="W605" s="9"/>
      <c r="X605" s="9"/>
      <c r="Y605" s="9"/>
      <c r="Z605" s="9"/>
    </row>
    <row r="606" spans="1:26" ht="14.25" customHeight="1">
      <c r="A606" s="9"/>
      <c r="B606" s="9"/>
      <c r="C606" s="9"/>
      <c r="D606" s="406"/>
      <c r="E606" s="406"/>
      <c r="F606" s="406"/>
      <c r="G606" s="406"/>
      <c r="H606" s="406"/>
      <c r="I606" s="406"/>
      <c r="J606" s="406"/>
      <c r="K606" s="406"/>
      <c r="L606" s="9"/>
      <c r="M606" s="407"/>
      <c r="N606" s="9"/>
      <c r="O606" s="9"/>
      <c r="P606" s="9"/>
      <c r="Q606" s="9"/>
      <c r="R606" s="9"/>
      <c r="S606" s="9"/>
      <c r="T606" s="9"/>
      <c r="U606" s="9"/>
      <c r="V606" s="9"/>
      <c r="W606" s="9"/>
      <c r="X606" s="9"/>
      <c r="Y606" s="9"/>
      <c r="Z606" s="9"/>
    </row>
    <row r="607" spans="1:26" ht="14.25" customHeight="1">
      <c r="A607" s="9"/>
      <c r="B607" s="9"/>
      <c r="C607" s="9"/>
      <c r="D607" s="406"/>
      <c r="E607" s="406"/>
      <c r="F607" s="406"/>
      <c r="G607" s="406"/>
      <c r="H607" s="406"/>
      <c r="I607" s="406"/>
      <c r="J607" s="406"/>
      <c r="K607" s="406"/>
      <c r="L607" s="9"/>
      <c r="M607" s="407"/>
      <c r="N607" s="9"/>
      <c r="O607" s="9"/>
      <c r="P607" s="9"/>
      <c r="Q607" s="9"/>
      <c r="R607" s="9"/>
      <c r="S607" s="9"/>
      <c r="T607" s="9"/>
      <c r="U607" s="9"/>
      <c r="V607" s="9"/>
      <c r="W607" s="9"/>
      <c r="X607" s="9"/>
      <c r="Y607" s="9"/>
      <c r="Z607" s="9"/>
    </row>
    <row r="608" spans="1:26" ht="14.25" customHeight="1">
      <c r="A608" s="9"/>
      <c r="B608" s="9"/>
      <c r="C608" s="9"/>
      <c r="D608" s="406"/>
      <c r="E608" s="406"/>
      <c r="F608" s="406"/>
      <c r="G608" s="406"/>
      <c r="H608" s="406"/>
      <c r="I608" s="406"/>
      <c r="J608" s="406"/>
      <c r="K608" s="406"/>
      <c r="L608" s="9"/>
      <c r="M608" s="407"/>
      <c r="N608" s="9"/>
      <c r="O608" s="9"/>
      <c r="P608" s="9"/>
      <c r="Q608" s="9"/>
      <c r="R608" s="9"/>
      <c r="S608" s="9"/>
      <c r="T608" s="9"/>
      <c r="U608" s="9"/>
      <c r="V608" s="9"/>
      <c r="W608" s="9"/>
      <c r="X608" s="9"/>
      <c r="Y608" s="9"/>
      <c r="Z608" s="9"/>
    </row>
    <row r="609" spans="1:26" ht="14.25" customHeight="1">
      <c r="A609" s="9"/>
      <c r="B609" s="9"/>
      <c r="C609" s="9"/>
      <c r="D609" s="406"/>
      <c r="E609" s="406"/>
      <c r="F609" s="406"/>
      <c r="G609" s="406"/>
      <c r="H609" s="406"/>
      <c r="I609" s="406"/>
      <c r="J609" s="406"/>
      <c r="K609" s="406"/>
      <c r="L609" s="9"/>
      <c r="M609" s="407"/>
      <c r="N609" s="9"/>
      <c r="O609" s="9"/>
      <c r="P609" s="9"/>
      <c r="Q609" s="9"/>
      <c r="R609" s="9"/>
      <c r="S609" s="9"/>
      <c r="T609" s="9"/>
      <c r="U609" s="9"/>
      <c r="V609" s="9"/>
      <c r="W609" s="9"/>
      <c r="X609" s="9"/>
      <c r="Y609" s="9"/>
      <c r="Z609" s="9"/>
    </row>
    <row r="610" spans="1:26" ht="14.25" customHeight="1">
      <c r="A610" s="9"/>
      <c r="B610" s="9"/>
      <c r="C610" s="9"/>
      <c r="D610" s="406"/>
      <c r="E610" s="406"/>
      <c r="F610" s="406"/>
      <c r="G610" s="406"/>
      <c r="H610" s="406"/>
      <c r="I610" s="406"/>
      <c r="J610" s="406"/>
      <c r="K610" s="406"/>
      <c r="L610" s="9"/>
      <c r="M610" s="407"/>
      <c r="N610" s="9"/>
      <c r="O610" s="9"/>
      <c r="P610" s="9"/>
      <c r="Q610" s="9"/>
      <c r="R610" s="9"/>
      <c r="S610" s="9"/>
      <c r="T610" s="9"/>
      <c r="U610" s="9"/>
      <c r="V610" s="9"/>
      <c r="W610" s="9"/>
      <c r="X610" s="9"/>
      <c r="Y610" s="9"/>
      <c r="Z610" s="9"/>
    </row>
    <row r="611" spans="1:26" ht="14.25" customHeight="1">
      <c r="A611" s="9"/>
      <c r="B611" s="9"/>
      <c r="C611" s="9"/>
      <c r="D611" s="406"/>
      <c r="E611" s="406"/>
      <c r="F611" s="406"/>
      <c r="G611" s="406"/>
      <c r="H611" s="406"/>
      <c r="I611" s="406"/>
      <c r="J611" s="406"/>
      <c r="K611" s="406"/>
      <c r="L611" s="9"/>
      <c r="M611" s="407"/>
      <c r="N611" s="9"/>
      <c r="O611" s="9"/>
      <c r="P611" s="9"/>
      <c r="Q611" s="9"/>
      <c r="R611" s="9"/>
      <c r="S611" s="9"/>
      <c r="T611" s="9"/>
      <c r="U611" s="9"/>
      <c r="V611" s="9"/>
      <c r="W611" s="9"/>
      <c r="X611" s="9"/>
      <c r="Y611" s="9"/>
      <c r="Z611" s="9"/>
    </row>
    <row r="612" spans="1:26" ht="14.25" customHeight="1">
      <c r="A612" s="9"/>
      <c r="B612" s="9"/>
      <c r="C612" s="9"/>
      <c r="D612" s="406"/>
      <c r="E612" s="406"/>
      <c r="F612" s="406"/>
      <c r="G612" s="406"/>
      <c r="H612" s="406"/>
      <c r="I612" s="406"/>
      <c r="J612" s="406"/>
      <c r="K612" s="406"/>
      <c r="L612" s="9"/>
      <c r="M612" s="407"/>
      <c r="N612" s="9"/>
      <c r="O612" s="9"/>
      <c r="P612" s="9"/>
      <c r="Q612" s="9"/>
      <c r="R612" s="9"/>
      <c r="S612" s="9"/>
      <c r="T612" s="9"/>
      <c r="U612" s="9"/>
      <c r="V612" s="9"/>
      <c r="W612" s="9"/>
      <c r="X612" s="9"/>
      <c r="Y612" s="9"/>
      <c r="Z612" s="9"/>
    </row>
    <row r="613" spans="1:26" ht="14.25" customHeight="1">
      <c r="A613" s="9"/>
      <c r="B613" s="9"/>
      <c r="C613" s="9"/>
      <c r="D613" s="406"/>
      <c r="E613" s="406"/>
      <c r="F613" s="406"/>
      <c r="G613" s="406"/>
      <c r="H613" s="406"/>
      <c r="I613" s="406"/>
      <c r="J613" s="406"/>
      <c r="K613" s="406"/>
      <c r="L613" s="9"/>
      <c r="M613" s="407"/>
      <c r="N613" s="9"/>
      <c r="O613" s="9"/>
      <c r="P613" s="9"/>
      <c r="Q613" s="9"/>
      <c r="R613" s="9"/>
      <c r="S613" s="9"/>
      <c r="T613" s="9"/>
      <c r="U613" s="9"/>
      <c r="V613" s="9"/>
      <c r="W613" s="9"/>
      <c r="X613" s="9"/>
      <c r="Y613" s="9"/>
      <c r="Z613" s="9"/>
    </row>
    <row r="614" spans="1:26" ht="14.25" customHeight="1">
      <c r="A614" s="9"/>
      <c r="B614" s="9"/>
      <c r="C614" s="9"/>
      <c r="D614" s="406"/>
      <c r="E614" s="406"/>
      <c r="F614" s="406"/>
      <c r="G614" s="406"/>
      <c r="H614" s="406"/>
      <c r="I614" s="406"/>
      <c r="J614" s="406"/>
      <c r="K614" s="406"/>
      <c r="L614" s="9"/>
      <c r="M614" s="407"/>
      <c r="N614" s="9"/>
      <c r="O614" s="9"/>
      <c r="P614" s="9"/>
      <c r="Q614" s="9"/>
      <c r="R614" s="9"/>
      <c r="S614" s="9"/>
      <c r="T614" s="9"/>
      <c r="U614" s="9"/>
      <c r="V614" s="9"/>
      <c r="W614" s="9"/>
      <c r="X614" s="9"/>
      <c r="Y614" s="9"/>
      <c r="Z614" s="9"/>
    </row>
    <row r="615" spans="1:26" ht="14.25" customHeight="1">
      <c r="A615" s="9"/>
      <c r="B615" s="9"/>
      <c r="C615" s="9"/>
      <c r="D615" s="406"/>
      <c r="E615" s="406"/>
      <c r="F615" s="406"/>
      <c r="G615" s="406"/>
      <c r="H615" s="406"/>
      <c r="I615" s="406"/>
      <c r="J615" s="406"/>
      <c r="K615" s="406"/>
      <c r="L615" s="9"/>
      <c r="M615" s="407"/>
      <c r="N615" s="9"/>
      <c r="O615" s="9"/>
      <c r="P615" s="9"/>
      <c r="Q615" s="9"/>
      <c r="R615" s="9"/>
      <c r="S615" s="9"/>
      <c r="T615" s="9"/>
      <c r="U615" s="9"/>
      <c r="V615" s="9"/>
      <c r="W615" s="9"/>
      <c r="X615" s="9"/>
      <c r="Y615" s="9"/>
      <c r="Z615" s="9"/>
    </row>
    <row r="616" spans="1:26" ht="14.25" customHeight="1">
      <c r="A616" s="9"/>
      <c r="B616" s="9"/>
      <c r="C616" s="9"/>
      <c r="D616" s="406"/>
      <c r="E616" s="406"/>
      <c r="F616" s="406"/>
      <c r="G616" s="406"/>
      <c r="H616" s="406"/>
      <c r="I616" s="406"/>
      <c r="J616" s="406"/>
      <c r="K616" s="406"/>
      <c r="L616" s="9"/>
      <c r="M616" s="407"/>
      <c r="N616" s="9"/>
      <c r="O616" s="9"/>
      <c r="P616" s="9"/>
      <c r="Q616" s="9"/>
      <c r="R616" s="9"/>
      <c r="S616" s="9"/>
      <c r="T616" s="9"/>
      <c r="U616" s="9"/>
      <c r="V616" s="9"/>
      <c r="W616" s="9"/>
      <c r="X616" s="9"/>
      <c r="Y616" s="9"/>
      <c r="Z616" s="9"/>
    </row>
    <row r="617" spans="1:26" ht="14.25" customHeight="1">
      <c r="A617" s="9"/>
      <c r="B617" s="9"/>
      <c r="C617" s="9"/>
      <c r="D617" s="406"/>
      <c r="E617" s="406"/>
      <c r="F617" s="406"/>
      <c r="G617" s="406"/>
      <c r="H617" s="406"/>
      <c r="I617" s="406"/>
      <c r="J617" s="406"/>
      <c r="K617" s="406"/>
      <c r="L617" s="9"/>
      <c r="M617" s="407"/>
      <c r="N617" s="9"/>
      <c r="O617" s="9"/>
      <c r="P617" s="9"/>
      <c r="Q617" s="9"/>
      <c r="R617" s="9"/>
      <c r="S617" s="9"/>
      <c r="T617" s="9"/>
      <c r="U617" s="9"/>
      <c r="V617" s="9"/>
      <c r="W617" s="9"/>
      <c r="X617" s="9"/>
      <c r="Y617" s="9"/>
      <c r="Z617" s="9"/>
    </row>
    <row r="618" spans="1:26" ht="14.25" customHeight="1">
      <c r="A618" s="9"/>
      <c r="B618" s="9"/>
      <c r="C618" s="9"/>
      <c r="D618" s="406"/>
      <c r="E618" s="406"/>
      <c r="F618" s="406"/>
      <c r="G618" s="406"/>
      <c r="H618" s="406"/>
      <c r="I618" s="406"/>
      <c r="J618" s="406"/>
      <c r="K618" s="406"/>
      <c r="L618" s="9"/>
      <c r="M618" s="407"/>
      <c r="N618" s="9"/>
      <c r="O618" s="9"/>
      <c r="P618" s="9"/>
      <c r="Q618" s="9"/>
      <c r="R618" s="9"/>
      <c r="S618" s="9"/>
      <c r="T618" s="9"/>
      <c r="U618" s="9"/>
      <c r="V618" s="9"/>
      <c r="W618" s="9"/>
      <c r="X618" s="9"/>
      <c r="Y618" s="9"/>
      <c r="Z618" s="9"/>
    </row>
    <row r="619" spans="1:26" ht="14.25" customHeight="1">
      <c r="A619" s="9"/>
      <c r="B619" s="9"/>
      <c r="C619" s="9"/>
      <c r="D619" s="406"/>
      <c r="E619" s="406"/>
      <c r="F619" s="406"/>
      <c r="G619" s="406"/>
      <c r="H619" s="406"/>
      <c r="I619" s="406"/>
      <c r="J619" s="406"/>
      <c r="K619" s="406"/>
      <c r="L619" s="9"/>
      <c r="M619" s="407"/>
      <c r="N619" s="9"/>
      <c r="O619" s="9"/>
      <c r="P619" s="9"/>
      <c r="Q619" s="9"/>
      <c r="R619" s="9"/>
      <c r="S619" s="9"/>
      <c r="T619" s="9"/>
      <c r="U619" s="9"/>
      <c r="V619" s="9"/>
      <c r="W619" s="9"/>
      <c r="X619" s="9"/>
      <c r="Y619" s="9"/>
      <c r="Z619" s="9"/>
    </row>
    <row r="620" spans="1:26" ht="14.25" customHeight="1">
      <c r="A620" s="9"/>
      <c r="B620" s="9"/>
      <c r="C620" s="9"/>
      <c r="D620" s="406"/>
      <c r="E620" s="406"/>
      <c r="F620" s="406"/>
      <c r="G620" s="406"/>
      <c r="H620" s="406"/>
      <c r="I620" s="406"/>
      <c r="J620" s="406"/>
      <c r="K620" s="406"/>
      <c r="L620" s="9"/>
      <c r="M620" s="407"/>
      <c r="N620" s="9"/>
      <c r="O620" s="9"/>
      <c r="P620" s="9"/>
      <c r="Q620" s="9"/>
      <c r="R620" s="9"/>
      <c r="S620" s="9"/>
      <c r="T620" s="9"/>
      <c r="U620" s="9"/>
      <c r="V620" s="9"/>
      <c r="W620" s="9"/>
      <c r="X620" s="9"/>
      <c r="Y620" s="9"/>
      <c r="Z620" s="9"/>
    </row>
    <row r="621" spans="1:26" ht="14.25" customHeight="1">
      <c r="A621" s="9"/>
      <c r="B621" s="9"/>
      <c r="C621" s="9"/>
      <c r="D621" s="406"/>
      <c r="E621" s="406"/>
      <c r="F621" s="406"/>
      <c r="G621" s="406"/>
      <c r="H621" s="406"/>
      <c r="I621" s="406"/>
      <c r="J621" s="406"/>
      <c r="K621" s="406"/>
      <c r="L621" s="9"/>
      <c r="M621" s="407"/>
      <c r="N621" s="9"/>
      <c r="O621" s="9"/>
      <c r="P621" s="9"/>
      <c r="Q621" s="9"/>
      <c r="R621" s="9"/>
      <c r="S621" s="9"/>
      <c r="T621" s="9"/>
      <c r="U621" s="9"/>
      <c r="V621" s="9"/>
      <c r="W621" s="9"/>
      <c r="X621" s="9"/>
      <c r="Y621" s="9"/>
      <c r="Z621" s="9"/>
    </row>
    <row r="622" spans="1:26" ht="14.25" customHeight="1">
      <c r="A622" s="9"/>
      <c r="B622" s="9"/>
      <c r="C622" s="9"/>
      <c r="D622" s="406"/>
      <c r="E622" s="406"/>
      <c r="F622" s="406"/>
      <c r="G622" s="406"/>
      <c r="H622" s="406"/>
      <c r="I622" s="406"/>
      <c r="J622" s="406"/>
      <c r="K622" s="406"/>
      <c r="L622" s="9"/>
      <c r="M622" s="407"/>
      <c r="N622" s="9"/>
      <c r="O622" s="9"/>
      <c r="P622" s="9"/>
      <c r="Q622" s="9"/>
      <c r="R622" s="9"/>
      <c r="S622" s="9"/>
      <c r="T622" s="9"/>
      <c r="U622" s="9"/>
      <c r="V622" s="9"/>
      <c r="W622" s="9"/>
      <c r="X622" s="9"/>
      <c r="Y622" s="9"/>
      <c r="Z622" s="9"/>
    </row>
    <row r="623" spans="1:26" ht="14.25" customHeight="1">
      <c r="A623" s="9"/>
      <c r="B623" s="9"/>
      <c r="C623" s="9"/>
      <c r="D623" s="406"/>
      <c r="E623" s="406"/>
      <c r="F623" s="406"/>
      <c r="G623" s="406"/>
      <c r="H623" s="406"/>
      <c r="I623" s="406"/>
      <c r="J623" s="406"/>
      <c r="K623" s="406"/>
      <c r="L623" s="9"/>
      <c r="M623" s="407"/>
      <c r="N623" s="9"/>
      <c r="O623" s="9"/>
      <c r="P623" s="9"/>
      <c r="Q623" s="9"/>
      <c r="R623" s="9"/>
      <c r="S623" s="9"/>
      <c r="T623" s="9"/>
      <c r="U623" s="9"/>
      <c r="V623" s="9"/>
      <c r="W623" s="9"/>
      <c r="X623" s="9"/>
      <c r="Y623" s="9"/>
      <c r="Z623" s="9"/>
    </row>
    <row r="624" spans="1:26" ht="14.25" customHeight="1">
      <c r="A624" s="9"/>
      <c r="B624" s="9"/>
      <c r="C624" s="9"/>
      <c r="D624" s="406"/>
      <c r="E624" s="406"/>
      <c r="F624" s="406"/>
      <c r="G624" s="406"/>
      <c r="H624" s="406"/>
      <c r="I624" s="406"/>
      <c r="J624" s="406"/>
      <c r="K624" s="406"/>
      <c r="L624" s="9"/>
      <c r="M624" s="407"/>
      <c r="N624" s="9"/>
      <c r="O624" s="9"/>
      <c r="P624" s="9"/>
      <c r="Q624" s="9"/>
      <c r="R624" s="9"/>
      <c r="S624" s="9"/>
      <c r="T624" s="9"/>
      <c r="U624" s="9"/>
      <c r="V624" s="9"/>
      <c r="W624" s="9"/>
      <c r="X624" s="9"/>
      <c r="Y624" s="9"/>
      <c r="Z624" s="9"/>
    </row>
    <row r="625" spans="1:26" ht="14.25" customHeight="1">
      <c r="A625" s="9"/>
      <c r="B625" s="9"/>
      <c r="C625" s="9"/>
      <c r="D625" s="406"/>
      <c r="E625" s="406"/>
      <c r="F625" s="406"/>
      <c r="G625" s="406"/>
      <c r="H625" s="406"/>
      <c r="I625" s="406"/>
      <c r="J625" s="406"/>
      <c r="K625" s="406"/>
      <c r="L625" s="9"/>
      <c r="M625" s="407"/>
      <c r="N625" s="9"/>
      <c r="O625" s="9"/>
      <c r="P625" s="9"/>
      <c r="Q625" s="9"/>
      <c r="R625" s="9"/>
      <c r="S625" s="9"/>
      <c r="T625" s="9"/>
      <c r="U625" s="9"/>
      <c r="V625" s="9"/>
      <c r="W625" s="9"/>
      <c r="X625" s="9"/>
      <c r="Y625" s="9"/>
      <c r="Z625" s="9"/>
    </row>
    <row r="626" spans="1:26" ht="14.25" customHeight="1">
      <c r="A626" s="9"/>
      <c r="B626" s="9"/>
      <c r="C626" s="9"/>
      <c r="D626" s="406"/>
      <c r="E626" s="406"/>
      <c r="F626" s="406"/>
      <c r="G626" s="406"/>
      <c r="H626" s="406"/>
      <c r="I626" s="406"/>
      <c r="J626" s="406"/>
      <c r="K626" s="406"/>
      <c r="L626" s="9"/>
      <c r="M626" s="407"/>
      <c r="N626" s="9"/>
      <c r="O626" s="9"/>
      <c r="P626" s="9"/>
      <c r="Q626" s="9"/>
      <c r="R626" s="9"/>
      <c r="S626" s="9"/>
      <c r="T626" s="9"/>
      <c r="U626" s="9"/>
      <c r="V626" s="9"/>
      <c r="W626" s="9"/>
      <c r="X626" s="9"/>
      <c r="Y626" s="9"/>
      <c r="Z626" s="9"/>
    </row>
    <row r="627" spans="1:26" ht="14.25" customHeight="1">
      <c r="A627" s="9"/>
      <c r="B627" s="9"/>
      <c r="C627" s="9"/>
      <c r="D627" s="406"/>
      <c r="E627" s="406"/>
      <c r="F627" s="406"/>
      <c r="G627" s="406"/>
      <c r="H627" s="406"/>
      <c r="I627" s="406"/>
      <c r="J627" s="406"/>
      <c r="K627" s="406"/>
      <c r="L627" s="9"/>
      <c r="M627" s="407"/>
      <c r="N627" s="9"/>
      <c r="O627" s="9"/>
      <c r="P627" s="9"/>
      <c r="Q627" s="9"/>
      <c r="R627" s="9"/>
      <c r="S627" s="9"/>
      <c r="T627" s="9"/>
      <c r="U627" s="9"/>
      <c r="V627" s="9"/>
      <c r="W627" s="9"/>
      <c r="X627" s="9"/>
      <c r="Y627" s="9"/>
      <c r="Z627" s="9"/>
    </row>
    <row r="628" spans="1:26" ht="14.25" customHeight="1">
      <c r="A628" s="9"/>
      <c r="B628" s="9"/>
      <c r="C628" s="9"/>
      <c r="D628" s="406"/>
      <c r="E628" s="406"/>
      <c r="F628" s="406"/>
      <c r="G628" s="406"/>
      <c r="H628" s="406"/>
      <c r="I628" s="406"/>
      <c r="J628" s="406"/>
      <c r="K628" s="406"/>
      <c r="L628" s="9"/>
      <c r="M628" s="407"/>
      <c r="N628" s="9"/>
      <c r="O628" s="9"/>
      <c r="P628" s="9"/>
      <c r="Q628" s="9"/>
      <c r="R628" s="9"/>
      <c r="S628" s="9"/>
      <c r="T628" s="9"/>
      <c r="U628" s="9"/>
      <c r="V628" s="9"/>
      <c r="W628" s="9"/>
      <c r="X628" s="9"/>
      <c r="Y628" s="9"/>
      <c r="Z628" s="9"/>
    </row>
    <row r="629" spans="1:26" ht="14.25" customHeight="1">
      <c r="A629" s="9"/>
      <c r="B629" s="9"/>
      <c r="C629" s="9"/>
      <c r="D629" s="406"/>
      <c r="E629" s="406"/>
      <c r="F629" s="406"/>
      <c r="G629" s="406"/>
      <c r="H629" s="406"/>
      <c r="I629" s="406"/>
      <c r="J629" s="406"/>
      <c r="K629" s="406"/>
      <c r="L629" s="9"/>
      <c r="M629" s="407"/>
      <c r="N629" s="9"/>
      <c r="O629" s="9"/>
      <c r="P629" s="9"/>
      <c r="Q629" s="9"/>
      <c r="R629" s="9"/>
      <c r="S629" s="9"/>
      <c r="T629" s="9"/>
      <c r="U629" s="9"/>
      <c r="V629" s="9"/>
      <c r="W629" s="9"/>
      <c r="X629" s="9"/>
      <c r="Y629" s="9"/>
      <c r="Z629" s="9"/>
    </row>
    <row r="630" spans="1:26" ht="14.25" customHeight="1">
      <c r="A630" s="9"/>
      <c r="B630" s="9"/>
      <c r="C630" s="9"/>
      <c r="D630" s="406"/>
      <c r="E630" s="406"/>
      <c r="F630" s="406"/>
      <c r="G630" s="406"/>
      <c r="H630" s="406"/>
      <c r="I630" s="406"/>
      <c r="J630" s="406"/>
      <c r="K630" s="406"/>
      <c r="L630" s="9"/>
      <c r="M630" s="407"/>
      <c r="N630" s="9"/>
      <c r="O630" s="9"/>
      <c r="P630" s="9"/>
      <c r="Q630" s="9"/>
      <c r="R630" s="9"/>
      <c r="S630" s="9"/>
      <c r="T630" s="9"/>
      <c r="U630" s="9"/>
      <c r="V630" s="9"/>
      <c r="W630" s="9"/>
      <c r="X630" s="9"/>
      <c r="Y630" s="9"/>
      <c r="Z630" s="9"/>
    </row>
    <row r="631" spans="1:26" ht="14.25" customHeight="1">
      <c r="A631" s="9"/>
      <c r="B631" s="9"/>
      <c r="C631" s="9"/>
      <c r="D631" s="406"/>
      <c r="E631" s="406"/>
      <c r="F631" s="406"/>
      <c r="G631" s="406"/>
      <c r="H631" s="406"/>
      <c r="I631" s="406"/>
      <c r="J631" s="406"/>
      <c r="K631" s="406"/>
      <c r="L631" s="9"/>
      <c r="M631" s="407"/>
      <c r="N631" s="9"/>
      <c r="O631" s="9"/>
      <c r="P631" s="9"/>
      <c r="Q631" s="9"/>
      <c r="R631" s="9"/>
      <c r="S631" s="9"/>
      <c r="T631" s="9"/>
      <c r="U631" s="9"/>
      <c r="V631" s="9"/>
      <c r="W631" s="9"/>
      <c r="X631" s="9"/>
      <c r="Y631" s="9"/>
      <c r="Z631" s="9"/>
    </row>
    <row r="632" spans="1:26" ht="14.25" customHeight="1">
      <c r="A632" s="9"/>
      <c r="B632" s="9"/>
      <c r="C632" s="9"/>
      <c r="D632" s="406"/>
      <c r="E632" s="406"/>
      <c r="F632" s="406"/>
      <c r="G632" s="406"/>
      <c r="H632" s="406"/>
      <c r="I632" s="406"/>
      <c r="J632" s="406"/>
      <c r="K632" s="406"/>
      <c r="L632" s="9"/>
      <c r="M632" s="407"/>
      <c r="N632" s="9"/>
      <c r="O632" s="9"/>
      <c r="P632" s="9"/>
      <c r="Q632" s="9"/>
      <c r="R632" s="9"/>
      <c r="S632" s="9"/>
      <c r="T632" s="9"/>
      <c r="U632" s="9"/>
      <c r="V632" s="9"/>
      <c r="W632" s="9"/>
      <c r="X632" s="9"/>
      <c r="Y632" s="9"/>
      <c r="Z632" s="9"/>
    </row>
    <row r="633" spans="1:26" ht="14.25" customHeight="1">
      <c r="A633" s="9"/>
      <c r="B633" s="9"/>
      <c r="C633" s="9"/>
      <c r="D633" s="406"/>
      <c r="E633" s="406"/>
      <c r="F633" s="406"/>
      <c r="G633" s="406"/>
      <c r="H633" s="406"/>
      <c r="I633" s="406"/>
      <c r="J633" s="406"/>
      <c r="K633" s="406"/>
      <c r="L633" s="9"/>
      <c r="M633" s="407"/>
      <c r="N633" s="9"/>
      <c r="O633" s="9"/>
      <c r="P633" s="9"/>
      <c r="Q633" s="9"/>
      <c r="R633" s="9"/>
      <c r="S633" s="9"/>
      <c r="T633" s="9"/>
      <c r="U633" s="9"/>
      <c r="V633" s="9"/>
      <c r="W633" s="9"/>
      <c r="X633" s="9"/>
      <c r="Y633" s="9"/>
      <c r="Z633" s="9"/>
    </row>
    <row r="634" spans="1:26" ht="14.25" customHeight="1">
      <c r="A634" s="9"/>
      <c r="B634" s="9"/>
      <c r="C634" s="9"/>
      <c r="D634" s="406"/>
      <c r="E634" s="406"/>
      <c r="F634" s="406"/>
      <c r="G634" s="406"/>
      <c r="H634" s="406"/>
      <c r="I634" s="406"/>
      <c r="J634" s="406"/>
      <c r="K634" s="406"/>
      <c r="L634" s="9"/>
      <c r="M634" s="407"/>
      <c r="N634" s="9"/>
      <c r="O634" s="9"/>
      <c r="P634" s="9"/>
      <c r="Q634" s="9"/>
      <c r="R634" s="9"/>
      <c r="S634" s="9"/>
      <c r="T634" s="9"/>
      <c r="U634" s="9"/>
      <c r="V634" s="9"/>
      <c r="W634" s="9"/>
      <c r="X634" s="9"/>
      <c r="Y634" s="9"/>
      <c r="Z634" s="9"/>
    </row>
    <row r="635" spans="1:26" ht="14.25" customHeight="1">
      <c r="A635" s="9"/>
      <c r="B635" s="9"/>
      <c r="C635" s="9"/>
      <c r="D635" s="406"/>
      <c r="E635" s="406"/>
      <c r="F635" s="406"/>
      <c r="G635" s="406"/>
      <c r="H635" s="406"/>
      <c r="I635" s="406"/>
      <c r="J635" s="406"/>
      <c r="K635" s="406"/>
      <c r="L635" s="9"/>
      <c r="M635" s="407"/>
      <c r="N635" s="9"/>
      <c r="O635" s="9"/>
      <c r="P635" s="9"/>
      <c r="Q635" s="9"/>
      <c r="R635" s="9"/>
      <c r="S635" s="9"/>
      <c r="T635" s="9"/>
      <c r="U635" s="9"/>
      <c r="V635" s="9"/>
      <c r="W635" s="9"/>
      <c r="X635" s="9"/>
      <c r="Y635" s="9"/>
      <c r="Z635" s="9"/>
    </row>
    <row r="636" spans="1:26" ht="14.25" customHeight="1">
      <c r="A636" s="9"/>
      <c r="B636" s="9"/>
      <c r="C636" s="9"/>
      <c r="D636" s="406"/>
      <c r="E636" s="406"/>
      <c r="F636" s="406"/>
      <c r="G636" s="406"/>
      <c r="H636" s="406"/>
      <c r="I636" s="406"/>
      <c r="J636" s="406"/>
      <c r="K636" s="406"/>
      <c r="L636" s="9"/>
      <c r="M636" s="407"/>
      <c r="N636" s="9"/>
      <c r="O636" s="9"/>
      <c r="P636" s="9"/>
      <c r="Q636" s="9"/>
      <c r="R636" s="9"/>
      <c r="S636" s="9"/>
      <c r="T636" s="9"/>
      <c r="U636" s="9"/>
      <c r="V636" s="9"/>
      <c r="W636" s="9"/>
      <c r="X636" s="9"/>
      <c r="Y636" s="9"/>
      <c r="Z636" s="9"/>
    </row>
    <row r="637" spans="1:26" ht="14.25" customHeight="1">
      <c r="A637" s="9"/>
      <c r="B637" s="9"/>
      <c r="C637" s="9"/>
      <c r="D637" s="406"/>
      <c r="E637" s="406"/>
      <c r="F637" s="406"/>
      <c r="G637" s="406"/>
      <c r="H637" s="406"/>
      <c r="I637" s="406"/>
      <c r="J637" s="406"/>
      <c r="K637" s="406"/>
      <c r="L637" s="9"/>
      <c r="M637" s="407"/>
      <c r="N637" s="9"/>
      <c r="O637" s="9"/>
      <c r="P637" s="9"/>
      <c r="Q637" s="9"/>
      <c r="R637" s="9"/>
      <c r="S637" s="9"/>
      <c r="T637" s="9"/>
      <c r="U637" s="9"/>
      <c r="V637" s="9"/>
      <c r="W637" s="9"/>
      <c r="X637" s="9"/>
      <c r="Y637" s="9"/>
      <c r="Z637" s="9"/>
    </row>
    <row r="638" spans="1:26" ht="14.25" customHeight="1">
      <c r="A638" s="9"/>
      <c r="B638" s="9"/>
      <c r="C638" s="9"/>
      <c r="D638" s="406"/>
      <c r="E638" s="406"/>
      <c r="F638" s="406"/>
      <c r="G638" s="406"/>
      <c r="H638" s="406"/>
      <c r="I638" s="406"/>
      <c r="J638" s="406"/>
      <c r="K638" s="406"/>
      <c r="L638" s="9"/>
      <c r="M638" s="407"/>
      <c r="N638" s="9"/>
      <c r="O638" s="9"/>
      <c r="P638" s="9"/>
      <c r="Q638" s="9"/>
      <c r="R638" s="9"/>
      <c r="S638" s="9"/>
      <c r="T638" s="9"/>
      <c r="U638" s="9"/>
      <c r="V638" s="9"/>
      <c r="W638" s="9"/>
      <c r="X638" s="9"/>
      <c r="Y638" s="9"/>
      <c r="Z638" s="9"/>
    </row>
    <row r="639" spans="1:26" ht="14.25" customHeight="1">
      <c r="A639" s="9"/>
      <c r="B639" s="9"/>
      <c r="C639" s="9"/>
      <c r="D639" s="406"/>
      <c r="E639" s="406"/>
      <c r="F639" s="406"/>
      <c r="G639" s="406"/>
      <c r="H639" s="406"/>
      <c r="I639" s="406"/>
      <c r="J639" s="406"/>
      <c r="K639" s="406"/>
      <c r="L639" s="9"/>
      <c r="M639" s="407"/>
      <c r="N639" s="9"/>
      <c r="O639" s="9"/>
      <c r="P639" s="9"/>
      <c r="Q639" s="9"/>
      <c r="R639" s="9"/>
      <c r="S639" s="9"/>
      <c r="T639" s="9"/>
      <c r="U639" s="9"/>
      <c r="V639" s="9"/>
      <c r="W639" s="9"/>
      <c r="X639" s="9"/>
      <c r="Y639" s="9"/>
      <c r="Z639" s="9"/>
    </row>
    <row r="640" spans="1:26" ht="14.25" customHeight="1">
      <c r="A640" s="9"/>
      <c r="B640" s="9"/>
      <c r="C640" s="9"/>
      <c r="D640" s="406"/>
      <c r="E640" s="406"/>
      <c r="F640" s="406"/>
      <c r="G640" s="406"/>
      <c r="H640" s="406"/>
      <c r="I640" s="406"/>
      <c r="J640" s="406"/>
      <c r="K640" s="406"/>
      <c r="L640" s="9"/>
      <c r="M640" s="407"/>
      <c r="N640" s="9"/>
      <c r="O640" s="9"/>
      <c r="P640" s="9"/>
      <c r="Q640" s="9"/>
      <c r="R640" s="9"/>
      <c r="S640" s="9"/>
      <c r="T640" s="9"/>
      <c r="U640" s="9"/>
      <c r="V640" s="9"/>
      <c r="W640" s="9"/>
      <c r="X640" s="9"/>
      <c r="Y640" s="9"/>
      <c r="Z640" s="9"/>
    </row>
    <row r="641" spans="1:26" ht="14.25" customHeight="1">
      <c r="A641" s="9"/>
      <c r="B641" s="9"/>
      <c r="C641" s="9"/>
      <c r="D641" s="406"/>
      <c r="E641" s="406"/>
      <c r="F641" s="406"/>
      <c r="G641" s="406"/>
      <c r="H641" s="406"/>
      <c r="I641" s="406"/>
      <c r="J641" s="406"/>
      <c r="K641" s="406"/>
      <c r="L641" s="9"/>
      <c r="M641" s="407"/>
      <c r="N641" s="9"/>
      <c r="O641" s="9"/>
      <c r="P641" s="9"/>
      <c r="Q641" s="9"/>
      <c r="R641" s="9"/>
      <c r="S641" s="9"/>
      <c r="T641" s="9"/>
      <c r="U641" s="9"/>
      <c r="V641" s="9"/>
      <c r="W641" s="9"/>
      <c r="X641" s="9"/>
      <c r="Y641" s="9"/>
      <c r="Z641" s="9"/>
    </row>
    <row r="642" spans="1:26" ht="14.25" customHeight="1">
      <c r="A642" s="9"/>
      <c r="B642" s="9"/>
      <c r="C642" s="9"/>
      <c r="D642" s="406"/>
      <c r="E642" s="406"/>
      <c r="F642" s="406"/>
      <c r="G642" s="406"/>
      <c r="H642" s="406"/>
      <c r="I642" s="406"/>
      <c r="J642" s="406"/>
      <c r="K642" s="406"/>
      <c r="L642" s="9"/>
      <c r="M642" s="407"/>
      <c r="N642" s="9"/>
      <c r="O642" s="9"/>
      <c r="P642" s="9"/>
      <c r="Q642" s="9"/>
      <c r="R642" s="9"/>
      <c r="S642" s="9"/>
      <c r="T642" s="9"/>
      <c r="U642" s="9"/>
      <c r="V642" s="9"/>
      <c r="W642" s="9"/>
      <c r="X642" s="9"/>
      <c r="Y642" s="9"/>
      <c r="Z642" s="9"/>
    </row>
    <row r="643" spans="1:26" ht="14.25" customHeight="1">
      <c r="A643" s="9"/>
      <c r="B643" s="9"/>
      <c r="C643" s="9"/>
      <c r="D643" s="406"/>
      <c r="E643" s="406"/>
      <c r="F643" s="406"/>
      <c r="G643" s="406"/>
      <c r="H643" s="406"/>
      <c r="I643" s="406"/>
      <c r="J643" s="406"/>
      <c r="K643" s="406"/>
      <c r="L643" s="9"/>
      <c r="M643" s="407"/>
      <c r="N643" s="9"/>
      <c r="O643" s="9"/>
      <c r="P643" s="9"/>
      <c r="Q643" s="9"/>
      <c r="R643" s="9"/>
      <c r="S643" s="9"/>
      <c r="T643" s="9"/>
      <c r="U643" s="9"/>
      <c r="V643" s="9"/>
      <c r="W643" s="9"/>
      <c r="X643" s="9"/>
      <c r="Y643" s="9"/>
      <c r="Z643" s="9"/>
    </row>
    <row r="644" spans="1:26" ht="14.25" customHeight="1">
      <c r="A644" s="9"/>
      <c r="B644" s="9"/>
      <c r="C644" s="9"/>
      <c r="D644" s="406"/>
      <c r="E644" s="406"/>
      <c r="F644" s="406"/>
      <c r="G644" s="406"/>
      <c r="H644" s="406"/>
      <c r="I644" s="406"/>
      <c r="J644" s="406"/>
      <c r="K644" s="406"/>
      <c r="L644" s="9"/>
      <c r="M644" s="407"/>
      <c r="N644" s="9"/>
      <c r="O644" s="9"/>
      <c r="P644" s="9"/>
      <c r="Q644" s="9"/>
      <c r="R644" s="9"/>
      <c r="S644" s="9"/>
      <c r="T644" s="9"/>
      <c r="U644" s="9"/>
      <c r="V644" s="9"/>
      <c r="W644" s="9"/>
      <c r="X644" s="9"/>
      <c r="Y644" s="9"/>
      <c r="Z644" s="9"/>
    </row>
    <row r="645" spans="1:26" ht="14.25" customHeight="1">
      <c r="A645" s="9"/>
      <c r="B645" s="9"/>
      <c r="C645" s="9"/>
      <c r="D645" s="406"/>
      <c r="E645" s="406"/>
      <c r="F645" s="406"/>
      <c r="G645" s="406"/>
      <c r="H645" s="406"/>
      <c r="I645" s="406"/>
      <c r="J645" s="406"/>
      <c r="K645" s="406"/>
      <c r="L645" s="9"/>
      <c r="M645" s="407"/>
      <c r="N645" s="9"/>
      <c r="O645" s="9"/>
      <c r="P645" s="9"/>
      <c r="Q645" s="9"/>
      <c r="R645" s="9"/>
      <c r="S645" s="9"/>
      <c r="T645" s="9"/>
      <c r="U645" s="9"/>
      <c r="V645" s="9"/>
      <c r="W645" s="9"/>
      <c r="X645" s="9"/>
      <c r="Y645" s="9"/>
      <c r="Z645" s="9"/>
    </row>
    <row r="646" spans="1:26" ht="14.25" customHeight="1">
      <c r="A646" s="9"/>
      <c r="B646" s="9"/>
      <c r="C646" s="9"/>
      <c r="D646" s="406"/>
      <c r="E646" s="406"/>
      <c r="F646" s="406"/>
      <c r="G646" s="406"/>
      <c r="H646" s="406"/>
      <c r="I646" s="406"/>
      <c r="J646" s="406"/>
      <c r="K646" s="406"/>
      <c r="L646" s="9"/>
      <c r="M646" s="407"/>
      <c r="N646" s="9"/>
      <c r="O646" s="9"/>
      <c r="P646" s="9"/>
      <c r="Q646" s="9"/>
      <c r="R646" s="9"/>
      <c r="S646" s="9"/>
      <c r="T646" s="9"/>
      <c r="U646" s="9"/>
      <c r="V646" s="9"/>
      <c r="W646" s="9"/>
      <c r="X646" s="9"/>
      <c r="Y646" s="9"/>
      <c r="Z646" s="9"/>
    </row>
    <row r="647" spans="1:26" ht="14.25" customHeight="1">
      <c r="A647" s="9"/>
      <c r="B647" s="9"/>
      <c r="C647" s="9"/>
      <c r="D647" s="406"/>
      <c r="E647" s="406"/>
      <c r="F647" s="406"/>
      <c r="G647" s="406"/>
      <c r="H647" s="406"/>
      <c r="I647" s="406"/>
      <c r="J647" s="406"/>
      <c r="K647" s="406"/>
      <c r="L647" s="9"/>
      <c r="M647" s="407"/>
      <c r="N647" s="9"/>
      <c r="O647" s="9"/>
      <c r="P647" s="9"/>
      <c r="Q647" s="9"/>
      <c r="R647" s="9"/>
      <c r="S647" s="9"/>
      <c r="T647" s="9"/>
      <c r="U647" s="9"/>
      <c r="V647" s="9"/>
      <c r="W647" s="9"/>
      <c r="X647" s="9"/>
      <c r="Y647" s="9"/>
      <c r="Z647" s="9"/>
    </row>
    <row r="648" spans="1:26" ht="14.25" customHeight="1">
      <c r="A648" s="9"/>
      <c r="B648" s="9"/>
      <c r="C648" s="9"/>
      <c r="D648" s="406"/>
      <c r="E648" s="406"/>
      <c r="F648" s="406"/>
      <c r="G648" s="406"/>
      <c r="H648" s="406"/>
      <c r="I648" s="406"/>
      <c r="J648" s="406"/>
      <c r="K648" s="406"/>
      <c r="L648" s="9"/>
      <c r="M648" s="407"/>
      <c r="N648" s="9"/>
      <c r="O648" s="9"/>
      <c r="P648" s="9"/>
      <c r="Q648" s="9"/>
      <c r="R648" s="9"/>
      <c r="S648" s="9"/>
      <c r="T648" s="9"/>
      <c r="U648" s="9"/>
      <c r="V648" s="9"/>
      <c r="W648" s="9"/>
      <c r="X648" s="9"/>
      <c r="Y648" s="9"/>
      <c r="Z648" s="9"/>
    </row>
    <row r="649" spans="1:26" ht="14.25" customHeight="1">
      <c r="A649" s="9"/>
      <c r="B649" s="9"/>
      <c r="C649" s="9"/>
      <c r="D649" s="406"/>
      <c r="E649" s="406"/>
      <c r="F649" s="406"/>
      <c r="G649" s="406"/>
      <c r="H649" s="406"/>
      <c r="I649" s="406"/>
      <c r="J649" s="406"/>
      <c r="K649" s="406"/>
      <c r="L649" s="9"/>
      <c r="M649" s="407"/>
      <c r="N649" s="9"/>
      <c r="O649" s="9"/>
      <c r="P649" s="9"/>
      <c r="Q649" s="9"/>
      <c r="R649" s="9"/>
      <c r="S649" s="9"/>
      <c r="T649" s="9"/>
      <c r="U649" s="9"/>
      <c r="V649" s="9"/>
      <c r="W649" s="9"/>
      <c r="X649" s="9"/>
      <c r="Y649" s="9"/>
      <c r="Z649" s="9"/>
    </row>
    <row r="650" spans="1:26" ht="14.25" customHeight="1">
      <c r="A650" s="9"/>
      <c r="B650" s="9"/>
      <c r="C650" s="9"/>
      <c r="D650" s="406"/>
      <c r="E650" s="406"/>
      <c r="F650" s="406"/>
      <c r="G650" s="406"/>
      <c r="H650" s="406"/>
      <c r="I650" s="406"/>
      <c r="J650" s="406"/>
      <c r="K650" s="406"/>
      <c r="L650" s="9"/>
      <c r="M650" s="407"/>
      <c r="N650" s="9"/>
      <c r="O650" s="9"/>
      <c r="P650" s="9"/>
      <c r="Q650" s="9"/>
      <c r="R650" s="9"/>
      <c r="S650" s="9"/>
      <c r="T650" s="9"/>
      <c r="U650" s="9"/>
      <c r="V650" s="9"/>
      <c r="W650" s="9"/>
      <c r="X650" s="9"/>
      <c r="Y650" s="9"/>
      <c r="Z650" s="9"/>
    </row>
    <row r="651" spans="1:26" ht="14.25" customHeight="1">
      <c r="A651" s="9"/>
      <c r="B651" s="9"/>
      <c r="C651" s="9"/>
      <c r="D651" s="406"/>
      <c r="E651" s="406"/>
      <c r="F651" s="406"/>
      <c r="G651" s="406"/>
      <c r="H651" s="406"/>
      <c r="I651" s="406"/>
      <c r="J651" s="406"/>
      <c r="K651" s="406"/>
      <c r="L651" s="9"/>
      <c r="M651" s="407"/>
      <c r="N651" s="9"/>
      <c r="O651" s="9"/>
      <c r="P651" s="9"/>
      <c r="Q651" s="9"/>
      <c r="R651" s="9"/>
      <c r="S651" s="9"/>
      <c r="T651" s="9"/>
      <c r="U651" s="9"/>
      <c r="V651" s="9"/>
      <c r="W651" s="9"/>
      <c r="X651" s="9"/>
      <c r="Y651" s="9"/>
      <c r="Z651" s="9"/>
    </row>
    <row r="652" spans="1:26" ht="14.25" customHeight="1">
      <c r="A652" s="9"/>
      <c r="B652" s="9"/>
      <c r="C652" s="9"/>
      <c r="D652" s="406"/>
      <c r="E652" s="406"/>
      <c r="F652" s="406"/>
      <c r="G652" s="406"/>
      <c r="H652" s="406"/>
      <c r="I652" s="406"/>
      <c r="J652" s="406"/>
      <c r="K652" s="406"/>
      <c r="L652" s="9"/>
      <c r="M652" s="407"/>
      <c r="N652" s="9"/>
      <c r="O652" s="9"/>
      <c r="P652" s="9"/>
      <c r="Q652" s="9"/>
      <c r="R652" s="9"/>
      <c r="S652" s="9"/>
      <c r="T652" s="9"/>
      <c r="U652" s="9"/>
      <c r="V652" s="9"/>
      <c r="W652" s="9"/>
      <c r="X652" s="9"/>
      <c r="Y652" s="9"/>
      <c r="Z652" s="9"/>
    </row>
    <row r="653" spans="1:26" ht="14.25" customHeight="1">
      <c r="A653" s="9"/>
      <c r="B653" s="9"/>
      <c r="C653" s="9"/>
      <c r="D653" s="406"/>
      <c r="E653" s="406"/>
      <c r="F653" s="406"/>
      <c r="G653" s="406"/>
      <c r="H653" s="406"/>
      <c r="I653" s="406"/>
      <c r="J653" s="406"/>
      <c r="K653" s="406"/>
      <c r="L653" s="9"/>
      <c r="M653" s="407"/>
      <c r="N653" s="9"/>
      <c r="O653" s="9"/>
      <c r="P653" s="9"/>
      <c r="Q653" s="9"/>
      <c r="R653" s="9"/>
      <c r="S653" s="9"/>
      <c r="T653" s="9"/>
      <c r="U653" s="9"/>
      <c r="V653" s="9"/>
      <c r="W653" s="9"/>
      <c r="X653" s="9"/>
      <c r="Y653" s="9"/>
      <c r="Z653" s="9"/>
    </row>
    <row r="654" spans="1:26" ht="14.25" customHeight="1">
      <c r="A654" s="9"/>
      <c r="B654" s="9"/>
      <c r="C654" s="9"/>
      <c r="D654" s="406"/>
      <c r="E654" s="406"/>
      <c r="F654" s="406"/>
      <c r="G654" s="406"/>
      <c r="H654" s="406"/>
      <c r="I654" s="406"/>
      <c r="J654" s="406"/>
      <c r="K654" s="406"/>
      <c r="L654" s="9"/>
      <c r="M654" s="407"/>
      <c r="N654" s="9"/>
      <c r="O654" s="9"/>
      <c r="P654" s="9"/>
      <c r="Q654" s="9"/>
      <c r="R654" s="9"/>
      <c r="S654" s="9"/>
      <c r="T654" s="9"/>
      <c r="U654" s="9"/>
      <c r="V654" s="9"/>
      <c r="W654" s="9"/>
      <c r="X654" s="9"/>
      <c r="Y654" s="9"/>
      <c r="Z654" s="9"/>
    </row>
    <row r="655" spans="1:26" ht="14.25" customHeight="1">
      <c r="A655" s="9"/>
      <c r="B655" s="9"/>
      <c r="C655" s="9"/>
      <c r="D655" s="406"/>
      <c r="E655" s="406"/>
      <c r="F655" s="406"/>
      <c r="G655" s="406"/>
      <c r="H655" s="406"/>
      <c r="I655" s="406"/>
      <c r="J655" s="406"/>
      <c r="K655" s="406"/>
      <c r="L655" s="9"/>
      <c r="M655" s="407"/>
      <c r="N655" s="9"/>
      <c r="O655" s="9"/>
      <c r="P655" s="9"/>
      <c r="Q655" s="9"/>
      <c r="R655" s="9"/>
      <c r="S655" s="9"/>
      <c r="T655" s="9"/>
      <c r="U655" s="9"/>
      <c r="V655" s="9"/>
      <c r="W655" s="9"/>
      <c r="X655" s="9"/>
      <c r="Y655" s="9"/>
      <c r="Z655" s="9"/>
    </row>
    <row r="656" spans="1:26" ht="14.25" customHeight="1">
      <c r="A656" s="9"/>
      <c r="B656" s="9"/>
      <c r="C656" s="9"/>
      <c r="D656" s="406"/>
      <c r="E656" s="406"/>
      <c r="F656" s="406"/>
      <c r="G656" s="406"/>
      <c r="H656" s="406"/>
      <c r="I656" s="406"/>
      <c r="J656" s="406"/>
      <c r="K656" s="406"/>
      <c r="L656" s="9"/>
      <c r="M656" s="407"/>
      <c r="N656" s="9"/>
      <c r="O656" s="9"/>
      <c r="P656" s="9"/>
      <c r="Q656" s="9"/>
      <c r="R656" s="9"/>
      <c r="S656" s="9"/>
      <c r="T656" s="9"/>
      <c r="U656" s="9"/>
      <c r="V656" s="9"/>
      <c r="W656" s="9"/>
      <c r="X656" s="9"/>
      <c r="Y656" s="9"/>
      <c r="Z656" s="9"/>
    </row>
    <row r="657" spans="1:26" ht="14.25" customHeight="1">
      <c r="A657" s="9"/>
      <c r="B657" s="9"/>
      <c r="C657" s="9"/>
      <c r="D657" s="406"/>
      <c r="E657" s="406"/>
      <c r="F657" s="406"/>
      <c r="G657" s="406"/>
      <c r="H657" s="406"/>
      <c r="I657" s="406"/>
      <c r="J657" s="406"/>
      <c r="K657" s="406"/>
      <c r="L657" s="9"/>
      <c r="M657" s="407"/>
      <c r="N657" s="9"/>
      <c r="O657" s="9"/>
      <c r="P657" s="9"/>
      <c r="Q657" s="9"/>
      <c r="R657" s="9"/>
      <c r="S657" s="9"/>
      <c r="T657" s="9"/>
      <c r="U657" s="9"/>
      <c r="V657" s="9"/>
      <c r="W657" s="9"/>
      <c r="X657" s="9"/>
      <c r="Y657" s="9"/>
      <c r="Z657" s="9"/>
    </row>
    <row r="658" spans="1:26" ht="14.25" customHeight="1">
      <c r="A658" s="9"/>
      <c r="B658" s="9"/>
      <c r="C658" s="9"/>
      <c r="D658" s="406"/>
      <c r="E658" s="406"/>
      <c r="F658" s="406"/>
      <c r="G658" s="406"/>
      <c r="H658" s="406"/>
      <c r="I658" s="406"/>
      <c r="J658" s="406"/>
      <c r="K658" s="406"/>
      <c r="L658" s="9"/>
      <c r="M658" s="407"/>
      <c r="N658" s="9"/>
      <c r="O658" s="9"/>
      <c r="P658" s="9"/>
      <c r="Q658" s="9"/>
      <c r="R658" s="9"/>
      <c r="S658" s="9"/>
      <c r="T658" s="9"/>
      <c r="U658" s="9"/>
      <c r="V658" s="9"/>
      <c r="W658" s="9"/>
      <c r="X658" s="9"/>
      <c r="Y658" s="9"/>
      <c r="Z658" s="9"/>
    </row>
    <row r="659" spans="1:26" ht="14.25" customHeight="1">
      <c r="A659" s="9"/>
      <c r="B659" s="9"/>
      <c r="C659" s="9"/>
      <c r="D659" s="406"/>
      <c r="E659" s="406"/>
      <c r="F659" s="406"/>
      <c r="G659" s="406"/>
      <c r="H659" s="406"/>
      <c r="I659" s="406"/>
      <c r="J659" s="406"/>
      <c r="K659" s="406"/>
      <c r="L659" s="9"/>
      <c r="M659" s="407"/>
      <c r="N659" s="9"/>
      <c r="O659" s="9"/>
      <c r="P659" s="9"/>
      <c r="Q659" s="9"/>
      <c r="R659" s="9"/>
      <c r="S659" s="9"/>
      <c r="T659" s="9"/>
      <c r="U659" s="9"/>
      <c r="V659" s="9"/>
      <c r="W659" s="9"/>
      <c r="X659" s="9"/>
      <c r="Y659" s="9"/>
      <c r="Z659" s="9"/>
    </row>
    <row r="660" spans="1:26" ht="14.25" customHeight="1">
      <c r="A660" s="9"/>
      <c r="B660" s="9"/>
      <c r="C660" s="9"/>
      <c r="D660" s="406"/>
      <c r="E660" s="406"/>
      <c r="F660" s="406"/>
      <c r="G660" s="406"/>
      <c r="H660" s="406"/>
      <c r="I660" s="406"/>
      <c r="J660" s="406"/>
      <c r="K660" s="406"/>
      <c r="L660" s="9"/>
      <c r="M660" s="407"/>
      <c r="N660" s="9"/>
      <c r="O660" s="9"/>
      <c r="P660" s="9"/>
      <c r="Q660" s="9"/>
      <c r="R660" s="9"/>
      <c r="S660" s="9"/>
      <c r="T660" s="9"/>
      <c r="U660" s="9"/>
      <c r="V660" s="9"/>
      <c r="W660" s="9"/>
      <c r="X660" s="9"/>
      <c r="Y660" s="9"/>
      <c r="Z660" s="9"/>
    </row>
    <row r="661" spans="1:26" ht="14.25" customHeight="1">
      <c r="A661" s="9"/>
      <c r="B661" s="9"/>
      <c r="C661" s="9"/>
      <c r="D661" s="406"/>
      <c r="E661" s="406"/>
      <c r="F661" s="406"/>
      <c r="G661" s="406"/>
      <c r="H661" s="406"/>
      <c r="I661" s="406"/>
      <c r="J661" s="406"/>
      <c r="K661" s="406"/>
      <c r="L661" s="9"/>
      <c r="M661" s="407"/>
      <c r="N661" s="9"/>
      <c r="O661" s="9"/>
      <c r="P661" s="9"/>
      <c r="Q661" s="9"/>
      <c r="R661" s="9"/>
      <c r="S661" s="9"/>
      <c r="T661" s="9"/>
      <c r="U661" s="9"/>
      <c r="V661" s="9"/>
      <c r="W661" s="9"/>
      <c r="X661" s="9"/>
      <c r="Y661" s="9"/>
      <c r="Z661" s="9"/>
    </row>
    <row r="662" spans="1:26" ht="14.25" customHeight="1">
      <c r="A662" s="9"/>
      <c r="B662" s="9"/>
      <c r="C662" s="9"/>
      <c r="D662" s="406"/>
      <c r="E662" s="406"/>
      <c r="F662" s="406"/>
      <c r="G662" s="406"/>
      <c r="H662" s="406"/>
      <c r="I662" s="406"/>
      <c r="J662" s="406"/>
      <c r="K662" s="406"/>
      <c r="L662" s="9"/>
      <c r="M662" s="407"/>
      <c r="N662" s="9"/>
      <c r="O662" s="9"/>
      <c r="P662" s="9"/>
      <c r="Q662" s="9"/>
      <c r="R662" s="9"/>
      <c r="S662" s="9"/>
      <c r="T662" s="9"/>
      <c r="U662" s="9"/>
      <c r="V662" s="9"/>
      <c r="W662" s="9"/>
      <c r="X662" s="9"/>
      <c r="Y662" s="9"/>
      <c r="Z662" s="9"/>
    </row>
    <row r="663" spans="1:26" ht="14.25" customHeight="1">
      <c r="A663" s="9"/>
      <c r="B663" s="9"/>
      <c r="C663" s="9"/>
      <c r="D663" s="406"/>
      <c r="E663" s="406"/>
      <c r="F663" s="406"/>
      <c r="G663" s="406"/>
      <c r="H663" s="406"/>
      <c r="I663" s="406"/>
      <c r="J663" s="406"/>
      <c r="K663" s="406"/>
      <c r="L663" s="9"/>
      <c r="M663" s="407"/>
      <c r="N663" s="9"/>
      <c r="O663" s="9"/>
      <c r="P663" s="9"/>
      <c r="Q663" s="9"/>
      <c r="R663" s="9"/>
      <c r="S663" s="9"/>
      <c r="T663" s="9"/>
      <c r="U663" s="9"/>
      <c r="V663" s="9"/>
      <c r="W663" s="9"/>
      <c r="X663" s="9"/>
      <c r="Y663" s="9"/>
      <c r="Z663" s="9"/>
    </row>
    <row r="664" spans="1:26" ht="14.25" customHeight="1">
      <c r="A664" s="9"/>
      <c r="B664" s="9"/>
      <c r="C664" s="9"/>
      <c r="D664" s="406"/>
      <c r="E664" s="406"/>
      <c r="F664" s="406"/>
      <c r="G664" s="406"/>
      <c r="H664" s="406"/>
      <c r="I664" s="406"/>
      <c r="J664" s="406"/>
      <c r="K664" s="406"/>
      <c r="L664" s="9"/>
      <c r="M664" s="407"/>
      <c r="N664" s="9"/>
      <c r="O664" s="9"/>
      <c r="P664" s="9"/>
      <c r="Q664" s="9"/>
      <c r="R664" s="9"/>
      <c r="S664" s="9"/>
      <c r="T664" s="9"/>
      <c r="U664" s="9"/>
      <c r="V664" s="9"/>
      <c r="W664" s="9"/>
      <c r="X664" s="9"/>
      <c r="Y664" s="9"/>
      <c r="Z664" s="9"/>
    </row>
    <row r="665" spans="1:26" ht="14.25" customHeight="1">
      <c r="A665" s="9"/>
      <c r="B665" s="9"/>
      <c r="C665" s="9"/>
      <c r="D665" s="406"/>
      <c r="E665" s="406"/>
      <c r="F665" s="406"/>
      <c r="G665" s="406"/>
      <c r="H665" s="406"/>
      <c r="I665" s="406"/>
      <c r="J665" s="406"/>
      <c r="K665" s="406"/>
      <c r="L665" s="9"/>
      <c r="M665" s="407"/>
      <c r="N665" s="9"/>
      <c r="O665" s="9"/>
      <c r="P665" s="9"/>
      <c r="Q665" s="9"/>
      <c r="R665" s="9"/>
      <c r="S665" s="9"/>
      <c r="T665" s="9"/>
      <c r="U665" s="9"/>
      <c r="V665" s="9"/>
      <c r="W665" s="9"/>
      <c r="X665" s="9"/>
      <c r="Y665" s="9"/>
      <c r="Z665" s="9"/>
    </row>
    <row r="666" spans="1:26" ht="14.25" customHeight="1">
      <c r="A666" s="9"/>
      <c r="B666" s="9"/>
      <c r="C666" s="9"/>
      <c r="D666" s="406"/>
      <c r="E666" s="406"/>
      <c r="F666" s="406"/>
      <c r="G666" s="406"/>
      <c r="H666" s="406"/>
      <c r="I666" s="406"/>
      <c r="J666" s="406"/>
      <c r="K666" s="406"/>
      <c r="L666" s="9"/>
      <c r="M666" s="407"/>
      <c r="N666" s="9"/>
      <c r="O666" s="9"/>
      <c r="P666" s="9"/>
      <c r="Q666" s="9"/>
      <c r="R666" s="9"/>
      <c r="S666" s="9"/>
      <c r="T666" s="9"/>
      <c r="U666" s="9"/>
      <c r="V666" s="9"/>
      <c r="W666" s="9"/>
      <c r="X666" s="9"/>
      <c r="Y666" s="9"/>
      <c r="Z666" s="9"/>
    </row>
    <row r="667" spans="1:26" ht="14.25" customHeight="1">
      <c r="A667" s="9"/>
      <c r="B667" s="9"/>
      <c r="C667" s="9"/>
      <c r="D667" s="406"/>
      <c r="E667" s="406"/>
      <c r="F667" s="406"/>
      <c r="G667" s="406"/>
      <c r="H667" s="406"/>
      <c r="I667" s="406"/>
      <c r="J667" s="406"/>
      <c r="K667" s="406"/>
      <c r="L667" s="9"/>
      <c r="M667" s="407"/>
      <c r="N667" s="9"/>
      <c r="O667" s="9"/>
      <c r="P667" s="9"/>
      <c r="Q667" s="9"/>
      <c r="R667" s="9"/>
      <c r="S667" s="9"/>
      <c r="T667" s="9"/>
      <c r="U667" s="9"/>
      <c r="V667" s="9"/>
      <c r="W667" s="9"/>
      <c r="X667" s="9"/>
      <c r="Y667" s="9"/>
      <c r="Z667" s="9"/>
    </row>
    <row r="668" spans="1:26" ht="14.25" customHeight="1">
      <c r="A668" s="9"/>
      <c r="B668" s="9"/>
      <c r="C668" s="9"/>
      <c r="D668" s="406"/>
      <c r="E668" s="406"/>
      <c r="F668" s="406"/>
      <c r="G668" s="406"/>
      <c r="H668" s="406"/>
      <c r="I668" s="406"/>
      <c r="J668" s="406"/>
      <c r="K668" s="406"/>
      <c r="L668" s="9"/>
      <c r="M668" s="407"/>
      <c r="N668" s="9"/>
      <c r="O668" s="9"/>
      <c r="P668" s="9"/>
      <c r="Q668" s="9"/>
      <c r="R668" s="9"/>
      <c r="S668" s="9"/>
      <c r="T668" s="9"/>
      <c r="U668" s="9"/>
      <c r="V668" s="9"/>
      <c r="W668" s="9"/>
      <c r="X668" s="9"/>
      <c r="Y668" s="9"/>
      <c r="Z668" s="9"/>
    </row>
    <row r="669" spans="1:26" ht="14.25" customHeight="1">
      <c r="A669" s="9"/>
      <c r="B669" s="9"/>
      <c r="C669" s="9"/>
      <c r="D669" s="406"/>
      <c r="E669" s="406"/>
      <c r="F669" s="406"/>
      <c r="G669" s="406"/>
      <c r="H669" s="406"/>
      <c r="I669" s="406"/>
      <c r="J669" s="406"/>
      <c r="K669" s="406"/>
      <c r="L669" s="9"/>
      <c r="M669" s="407"/>
      <c r="N669" s="9"/>
      <c r="O669" s="9"/>
      <c r="P669" s="9"/>
      <c r="Q669" s="9"/>
      <c r="R669" s="9"/>
      <c r="S669" s="9"/>
      <c r="T669" s="9"/>
      <c r="U669" s="9"/>
      <c r="V669" s="9"/>
      <c r="W669" s="9"/>
      <c r="X669" s="9"/>
      <c r="Y669" s="9"/>
      <c r="Z669" s="9"/>
    </row>
    <row r="670" spans="1:26" ht="14.25" customHeight="1">
      <c r="A670" s="9"/>
      <c r="B670" s="9"/>
      <c r="C670" s="9"/>
      <c r="D670" s="406"/>
      <c r="E670" s="406"/>
      <c r="F670" s="406"/>
      <c r="G670" s="406"/>
      <c r="H670" s="406"/>
      <c r="I670" s="406"/>
      <c r="J670" s="406"/>
      <c r="K670" s="406"/>
      <c r="L670" s="9"/>
      <c r="M670" s="407"/>
      <c r="N670" s="9"/>
      <c r="O670" s="9"/>
      <c r="P670" s="9"/>
      <c r="Q670" s="9"/>
      <c r="R670" s="9"/>
      <c r="S670" s="9"/>
      <c r="T670" s="9"/>
      <c r="U670" s="9"/>
      <c r="V670" s="9"/>
      <c r="W670" s="9"/>
      <c r="X670" s="9"/>
      <c r="Y670" s="9"/>
      <c r="Z670" s="9"/>
    </row>
    <row r="671" spans="1:26" ht="14.25" customHeight="1">
      <c r="A671" s="9"/>
      <c r="B671" s="9"/>
      <c r="C671" s="9"/>
      <c r="D671" s="406"/>
      <c r="E671" s="406"/>
      <c r="F671" s="406"/>
      <c r="G671" s="406"/>
      <c r="H671" s="406"/>
      <c r="I671" s="406"/>
      <c r="J671" s="406"/>
      <c r="K671" s="406"/>
      <c r="L671" s="9"/>
      <c r="M671" s="407"/>
      <c r="N671" s="9"/>
      <c r="O671" s="9"/>
      <c r="P671" s="9"/>
      <c r="Q671" s="9"/>
      <c r="R671" s="9"/>
      <c r="S671" s="9"/>
      <c r="T671" s="9"/>
      <c r="U671" s="9"/>
      <c r="V671" s="9"/>
      <c r="W671" s="9"/>
      <c r="X671" s="9"/>
      <c r="Y671" s="9"/>
      <c r="Z671" s="9"/>
    </row>
    <row r="672" spans="1:26" ht="14.25" customHeight="1">
      <c r="A672" s="9"/>
      <c r="B672" s="9"/>
      <c r="C672" s="9"/>
      <c r="D672" s="406"/>
      <c r="E672" s="406"/>
      <c r="F672" s="406"/>
      <c r="G672" s="406"/>
      <c r="H672" s="406"/>
      <c r="I672" s="406"/>
      <c r="J672" s="406"/>
      <c r="K672" s="406"/>
      <c r="L672" s="9"/>
      <c r="M672" s="407"/>
      <c r="N672" s="9"/>
      <c r="O672" s="9"/>
      <c r="P672" s="9"/>
      <c r="Q672" s="9"/>
      <c r="R672" s="9"/>
      <c r="S672" s="9"/>
      <c r="T672" s="9"/>
      <c r="U672" s="9"/>
      <c r="V672" s="9"/>
      <c r="W672" s="9"/>
      <c r="X672" s="9"/>
      <c r="Y672" s="9"/>
      <c r="Z672" s="9"/>
    </row>
    <row r="673" spans="1:26" ht="14.25" customHeight="1">
      <c r="A673" s="9"/>
      <c r="B673" s="9"/>
      <c r="C673" s="9"/>
      <c r="D673" s="406"/>
      <c r="E673" s="406"/>
      <c r="F673" s="406"/>
      <c r="G673" s="406"/>
      <c r="H673" s="406"/>
      <c r="I673" s="406"/>
      <c r="J673" s="406"/>
      <c r="K673" s="406"/>
      <c r="L673" s="9"/>
      <c r="M673" s="407"/>
      <c r="N673" s="9"/>
      <c r="O673" s="9"/>
      <c r="P673" s="9"/>
      <c r="Q673" s="9"/>
      <c r="R673" s="9"/>
      <c r="S673" s="9"/>
      <c r="T673" s="9"/>
      <c r="U673" s="9"/>
      <c r="V673" s="9"/>
      <c r="W673" s="9"/>
      <c r="X673" s="9"/>
      <c r="Y673" s="9"/>
      <c r="Z673" s="9"/>
    </row>
    <row r="674" spans="1:26" ht="14.25" customHeight="1">
      <c r="A674" s="9"/>
      <c r="B674" s="9"/>
      <c r="C674" s="9"/>
      <c r="D674" s="406"/>
      <c r="E674" s="406"/>
      <c r="F674" s="406"/>
      <c r="G674" s="406"/>
      <c r="H674" s="406"/>
      <c r="I674" s="406"/>
      <c r="J674" s="406"/>
      <c r="K674" s="406"/>
      <c r="L674" s="9"/>
      <c r="M674" s="407"/>
      <c r="N674" s="9"/>
      <c r="O674" s="9"/>
      <c r="P674" s="9"/>
      <c r="Q674" s="9"/>
      <c r="R674" s="9"/>
      <c r="S674" s="9"/>
      <c r="T674" s="9"/>
      <c r="U674" s="9"/>
      <c r="V674" s="9"/>
      <c r="W674" s="9"/>
      <c r="X674" s="9"/>
      <c r="Y674" s="9"/>
      <c r="Z674" s="9"/>
    </row>
    <row r="675" spans="1:26" ht="14.25" customHeight="1">
      <c r="A675" s="9"/>
      <c r="B675" s="9"/>
      <c r="C675" s="9"/>
      <c r="D675" s="406"/>
      <c r="E675" s="406"/>
      <c r="F675" s="406"/>
      <c r="G675" s="406"/>
      <c r="H675" s="406"/>
      <c r="I675" s="406"/>
      <c r="J675" s="406"/>
      <c r="K675" s="406"/>
      <c r="L675" s="9"/>
      <c r="M675" s="407"/>
      <c r="N675" s="9"/>
      <c r="O675" s="9"/>
      <c r="P675" s="9"/>
      <c r="Q675" s="9"/>
      <c r="R675" s="9"/>
      <c r="S675" s="9"/>
      <c r="T675" s="9"/>
      <c r="U675" s="9"/>
      <c r="V675" s="9"/>
      <c r="W675" s="9"/>
      <c r="X675" s="9"/>
      <c r="Y675" s="9"/>
      <c r="Z675" s="9"/>
    </row>
    <row r="676" spans="1:26" ht="14.25" customHeight="1">
      <c r="A676" s="9"/>
      <c r="B676" s="9"/>
      <c r="C676" s="9"/>
      <c r="D676" s="406"/>
      <c r="E676" s="406"/>
      <c r="F676" s="406"/>
      <c r="G676" s="406"/>
      <c r="H676" s="406"/>
      <c r="I676" s="406"/>
      <c r="J676" s="406"/>
      <c r="K676" s="406"/>
      <c r="L676" s="9"/>
      <c r="M676" s="407"/>
      <c r="N676" s="9"/>
      <c r="O676" s="9"/>
      <c r="P676" s="9"/>
      <c r="Q676" s="9"/>
      <c r="R676" s="9"/>
      <c r="S676" s="9"/>
      <c r="T676" s="9"/>
      <c r="U676" s="9"/>
      <c r="V676" s="9"/>
      <c r="W676" s="9"/>
      <c r="X676" s="9"/>
      <c r="Y676" s="9"/>
      <c r="Z676" s="9"/>
    </row>
    <row r="677" spans="1:26" ht="14.25" customHeight="1">
      <c r="A677" s="9"/>
      <c r="B677" s="9"/>
      <c r="C677" s="9"/>
      <c r="D677" s="406"/>
      <c r="E677" s="406"/>
      <c r="F677" s="406"/>
      <c r="G677" s="406"/>
      <c r="H677" s="406"/>
      <c r="I677" s="406"/>
      <c r="J677" s="406"/>
      <c r="K677" s="406"/>
      <c r="L677" s="9"/>
      <c r="M677" s="407"/>
      <c r="N677" s="9"/>
      <c r="O677" s="9"/>
      <c r="P677" s="9"/>
      <c r="Q677" s="9"/>
      <c r="R677" s="9"/>
      <c r="S677" s="9"/>
      <c r="T677" s="9"/>
      <c r="U677" s="9"/>
      <c r="V677" s="9"/>
      <c r="W677" s="9"/>
      <c r="X677" s="9"/>
      <c r="Y677" s="9"/>
      <c r="Z677" s="9"/>
    </row>
    <row r="678" spans="1:26" ht="14.25" customHeight="1">
      <c r="A678" s="9"/>
      <c r="B678" s="9"/>
      <c r="C678" s="9"/>
      <c r="D678" s="406"/>
      <c r="E678" s="406"/>
      <c r="F678" s="406"/>
      <c r="G678" s="406"/>
      <c r="H678" s="406"/>
      <c r="I678" s="406"/>
      <c r="J678" s="406"/>
      <c r="K678" s="406"/>
      <c r="L678" s="9"/>
      <c r="M678" s="407"/>
      <c r="N678" s="9"/>
      <c r="O678" s="9"/>
      <c r="P678" s="9"/>
      <c r="Q678" s="9"/>
      <c r="R678" s="9"/>
      <c r="S678" s="9"/>
      <c r="T678" s="9"/>
      <c r="U678" s="9"/>
      <c r="V678" s="9"/>
      <c r="W678" s="9"/>
      <c r="X678" s="9"/>
      <c r="Y678" s="9"/>
      <c r="Z678" s="9"/>
    </row>
    <row r="679" spans="1:26" ht="14.25" customHeight="1">
      <c r="A679" s="9"/>
      <c r="B679" s="9"/>
      <c r="C679" s="9"/>
      <c r="D679" s="406"/>
      <c r="E679" s="406"/>
      <c r="F679" s="406"/>
      <c r="G679" s="406"/>
      <c r="H679" s="406"/>
      <c r="I679" s="406"/>
      <c r="J679" s="406"/>
      <c r="K679" s="406"/>
      <c r="L679" s="9"/>
      <c r="M679" s="407"/>
      <c r="N679" s="9"/>
      <c r="O679" s="9"/>
      <c r="P679" s="9"/>
      <c r="Q679" s="9"/>
      <c r="R679" s="9"/>
      <c r="S679" s="9"/>
      <c r="T679" s="9"/>
      <c r="U679" s="9"/>
      <c r="V679" s="9"/>
      <c r="W679" s="9"/>
      <c r="X679" s="9"/>
      <c r="Y679" s="9"/>
      <c r="Z679" s="9"/>
    </row>
    <row r="680" spans="1:26" ht="14.25" customHeight="1">
      <c r="A680" s="9"/>
      <c r="B680" s="9"/>
      <c r="C680" s="9"/>
      <c r="D680" s="406"/>
      <c r="E680" s="406"/>
      <c r="F680" s="406"/>
      <c r="G680" s="406"/>
      <c r="H680" s="406"/>
      <c r="I680" s="406"/>
      <c r="J680" s="406"/>
      <c r="K680" s="406"/>
      <c r="L680" s="9"/>
      <c r="M680" s="407"/>
      <c r="N680" s="9"/>
      <c r="O680" s="9"/>
      <c r="P680" s="9"/>
      <c r="Q680" s="9"/>
      <c r="R680" s="9"/>
      <c r="S680" s="9"/>
      <c r="T680" s="9"/>
      <c r="U680" s="9"/>
      <c r="V680" s="9"/>
      <c r="W680" s="9"/>
      <c r="X680" s="9"/>
      <c r="Y680" s="9"/>
      <c r="Z680" s="9"/>
    </row>
    <row r="681" spans="1:26" ht="14.25" customHeight="1">
      <c r="A681" s="9"/>
      <c r="B681" s="9"/>
      <c r="C681" s="9"/>
      <c r="D681" s="406"/>
      <c r="E681" s="406"/>
      <c r="F681" s="406"/>
      <c r="G681" s="406"/>
      <c r="H681" s="406"/>
      <c r="I681" s="406"/>
      <c r="J681" s="406"/>
      <c r="K681" s="406"/>
      <c r="L681" s="9"/>
      <c r="M681" s="407"/>
      <c r="N681" s="9"/>
      <c r="O681" s="9"/>
      <c r="P681" s="9"/>
      <c r="Q681" s="9"/>
      <c r="R681" s="9"/>
      <c r="S681" s="9"/>
      <c r="T681" s="9"/>
      <c r="U681" s="9"/>
      <c r="V681" s="9"/>
      <c r="W681" s="9"/>
      <c r="X681" s="9"/>
      <c r="Y681" s="9"/>
      <c r="Z681" s="9"/>
    </row>
    <row r="682" spans="1:26" ht="14.25" customHeight="1">
      <c r="A682" s="9"/>
      <c r="B682" s="9"/>
      <c r="C682" s="9"/>
      <c r="D682" s="406"/>
      <c r="E682" s="406"/>
      <c r="F682" s="406"/>
      <c r="G682" s="406"/>
      <c r="H682" s="406"/>
      <c r="I682" s="406"/>
      <c r="J682" s="406"/>
      <c r="K682" s="406"/>
      <c r="L682" s="9"/>
      <c r="M682" s="407"/>
      <c r="N682" s="9"/>
      <c r="O682" s="9"/>
      <c r="P682" s="9"/>
      <c r="Q682" s="9"/>
      <c r="R682" s="9"/>
      <c r="S682" s="9"/>
      <c r="T682" s="9"/>
      <c r="U682" s="9"/>
      <c r="V682" s="9"/>
      <c r="W682" s="9"/>
      <c r="X682" s="9"/>
      <c r="Y682" s="9"/>
      <c r="Z682" s="9"/>
    </row>
    <row r="683" spans="1:26" ht="14.25" customHeight="1">
      <c r="A683" s="9"/>
      <c r="B683" s="9"/>
      <c r="C683" s="9"/>
      <c r="D683" s="406"/>
      <c r="E683" s="406"/>
      <c r="F683" s="406"/>
      <c r="G683" s="406"/>
      <c r="H683" s="406"/>
      <c r="I683" s="406"/>
      <c r="J683" s="406"/>
      <c r="K683" s="406"/>
      <c r="L683" s="9"/>
      <c r="M683" s="407"/>
      <c r="N683" s="9"/>
      <c r="O683" s="9"/>
      <c r="P683" s="9"/>
      <c r="Q683" s="9"/>
      <c r="R683" s="9"/>
      <c r="S683" s="9"/>
      <c r="T683" s="9"/>
      <c r="U683" s="9"/>
      <c r="V683" s="9"/>
      <c r="W683" s="9"/>
      <c r="X683" s="9"/>
      <c r="Y683" s="9"/>
      <c r="Z683" s="9"/>
    </row>
    <row r="684" spans="1:26" ht="14.25" customHeight="1">
      <c r="A684" s="9"/>
      <c r="B684" s="9"/>
      <c r="C684" s="9"/>
      <c r="D684" s="406"/>
      <c r="E684" s="406"/>
      <c r="F684" s="406"/>
      <c r="G684" s="406"/>
      <c r="H684" s="406"/>
      <c r="I684" s="406"/>
      <c r="J684" s="406"/>
      <c r="K684" s="406"/>
      <c r="L684" s="9"/>
      <c r="M684" s="407"/>
      <c r="N684" s="9"/>
      <c r="O684" s="9"/>
      <c r="P684" s="9"/>
      <c r="Q684" s="9"/>
      <c r="R684" s="9"/>
      <c r="S684" s="9"/>
      <c r="T684" s="9"/>
      <c r="U684" s="9"/>
      <c r="V684" s="9"/>
      <c r="W684" s="9"/>
      <c r="X684" s="9"/>
      <c r="Y684" s="9"/>
      <c r="Z684" s="9"/>
    </row>
    <row r="685" spans="1:26" ht="14.25" customHeight="1">
      <c r="A685" s="9"/>
      <c r="B685" s="9"/>
      <c r="C685" s="9"/>
      <c r="D685" s="406"/>
      <c r="E685" s="406"/>
      <c r="F685" s="406"/>
      <c r="G685" s="406"/>
      <c r="H685" s="406"/>
      <c r="I685" s="406"/>
      <c r="J685" s="406"/>
      <c r="K685" s="406"/>
      <c r="L685" s="9"/>
      <c r="M685" s="407"/>
      <c r="N685" s="9"/>
      <c r="O685" s="9"/>
      <c r="P685" s="9"/>
      <c r="Q685" s="9"/>
      <c r="R685" s="9"/>
      <c r="S685" s="9"/>
      <c r="T685" s="9"/>
      <c r="U685" s="9"/>
      <c r="V685" s="9"/>
      <c r="W685" s="9"/>
      <c r="X685" s="9"/>
      <c r="Y685" s="9"/>
      <c r="Z685" s="9"/>
    </row>
    <row r="686" spans="1:26" ht="14.25" customHeight="1">
      <c r="A686" s="9"/>
      <c r="B686" s="9"/>
      <c r="C686" s="9"/>
      <c r="D686" s="406"/>
      <c r="E686" s="406"/>
      <c r="F686" s="406"/>
      <c r="G686" s="406"/>
      <c r="H686" s="406"/>
      <c r="I686" s="406"/>
      <c r="J686" s="406"/>
      <c r="K686" s="406"/>
      <c r="L686" s="9"/>
      <c r="M686" s="407"/>
      <c r="N686" s="9"/>
      <c r="O686" s="9"/>
      <c r="P686" s="9"/>
      <c r="Q686" s="9"/>
      <c r="R686" s="9"/>
      <c r="S686" s="9"/>
      <c r="T686" s="9"/>
      <c r="U686" s="9"/>
      <c r="V686" s="9"/>
      <c r="W686" s="9"/>
      <c r="X686" s="9"/>
      <c r="Y686" s="9"/>
      <c r="Z686" s="9"/>
    </row>
    <row r="687" spans="1:26" ht="14.25" customHeight="1">
      <c r="A687" s="9"/>
      <c r="B687" s="9"/>
      <c r="C687" s="9"/>
      <c r="D687" s="406"/>
      <c r="E687" s="406"/>
      <c r="F687" s="406"/>
      <c r="G687" s="406"/>
      <c r="H687" s="406"/>
      <c r="I687" s="406"/>
      <c r="J687" s="406"/>
      <c r="K687" s="406"/>
      <c r="L687" s="9"/>
      <c r="M687" s="407"/>
      <c r="N687" s="9"/>
      <c r="O687" s="9"/>
      <c r="P687" s="9"/>
      <c r="Q687" s="9"/>
      <c r="R687" s="9"/>
      <c r="S687" s="9"/>
      <c r="T687" s="9"/>
      <c r="U687" s="9"/>
      <c r="V687" s="9"/>
      <c r="W687" s="9"/>
      <c r="X687" s="9"/>
      <c r="Y687" s="9"/>
      <c r="Z687" s="9"/>
    </row>
    <row r="688" spans="1:26" ht="14.25" customHeight="1">
      <c r="A688" s="9"/>
      <c r="B688" s="9"/>
      <c r="C688" s="9"/>
      <c r="D688" s="406"/>
      <c r="E688" s="406"/>
      <c r="F688" s="406"/>
      <c r="G688" s="406"/>
      <c r="H688" s="406"/>
      <c r="I688" s="406"/>
      <c r="J688" s="406"/>
      <c r="K688" s="406"/>
      <c r="L688" s="9"/>
      <c r="M688" s="407"/>
      <c r="N688" s="9"/>
      <c r="O688" s="9"/>
      <c r="P688" s="9"/>
      <c r="Q688" s="9"/>
      <c r="R688" s="9"/>
      <c r="S688" s="9"/>
      <c r="T688" s="9"/>
      <c r="U688" s="9"/>
      <c r="V688" s="9"/>
      <c r="W688" s="9"/>
      <c r="X688" s="9"/>
      <c r="Y688" s="9"/>
      <c r="Z688" s="9"/>
    </row>
    <row r="689" spans="1:26" ht="14.25" customHeight="1">
      <c r="A689" s="9"/>
      <c r="B689" s="9"/>
      <c r="C689" s="9"/>
      <c r="D689" s="406"/>
      <c r="E689" s="406"/>
      <c r="F689" s="406"/>
      <c r="G689" s="406"/>
      <c r="H689" s="406"/>
      <c r="I689" s="406"/>
      <c r="J689" s="406"/>
      <c r="K689" s="406"/>
      <c r="L689" s="9"/>
      <c r="M689" s="407"/>
      <c r="N689" s="9"/>
      <c r="O689" s="9"/>
      <c r="P689" s="9"/>
      <c r="Q689" s="9"/>
      <c r="R689" s="9"/>
      <c r="S689" s="9"/>
      <c r="T689" s="9"/>
      <c r="U689" s="9"/>
      <c r="V689" s="9"/>
      <c r="W689" s="9"/>
      <c r="X689" s="9"/>
      <c r="Y689" s="9"/>
      <c r="Z689" s="9"/>
    </row>
    <row r="690" spans="1:26" ht="14.25" customHeight="1">
      <c r="A690" s="9"/>
      <c r="B690" s="9"/>
      <c r="C690" s="9"/>
      <c r="D690" s="406"/>
      <c r="E690" s="406"/>
      <c r="F690" s="406"/>
      <c r="G690" s="406"/>
      <c r="H690" s="406"/>
      <c r="I690" s="406"/>
      <c r="J690" s="406"/>
      <c r="K690" s="406"/>
      <c r="L690" s="9"/>
      <c r="M690" s="407"/>
      <c r="N690" s="9"/>
      <c r="O690" s="9"/>
      <c r="P690" s="9"/>
      <c r="Q690" s="9"/>
      <c r="R690" s="9"/>
      <c r="S690" s="9"/>
      <c r="T690" s="9"/>
      <c r="U690" s="9"/>
      <c r="V690" s="9"/>
      <c r="W690" s="9"/>
      <c r="X690" s="9"/>
      <c r="Y690" s="9"/>
      <c r="Z690" s="9"/>
    </row>
    <row r="691" spans="1:26" ht="14.25" customHeight="1">
      <c r="A691" s="9"/>
      <c r="B691" s="9"/>
      <c r="C691" s="9"/>
      <c r="D691" s="406"/>
      <c r="E691" s="406"/>
      <c r="F691" s="406"/>
      <c r="G691" s="406"/>
      <c r="H691" s="406"/>
      <c r="I691" s="406"/>
      <c r="J691" s="406"/>
      <c r="K691" s="406"/>
      <c r="L691" s="9"/>
      <c r="M691" s="407"/>
      <c r="N691" s="9"/>
      <c r="O691" s="9"/>
      <c r="P691" s="9"/>
      <c r="Q691" s="9"/>
      <c r="R691" s="9"/>
      <c r="S691" s="9"/>
      <c r="T691" s="9"/>
      <c r="U691" s="9"/>
      <c r="V691" s="9"/>
      <c r="W691" s="9"/>
      <c r="X691" s="9"/>
      <c r="Y691" s="9"/>
      <c r="Z691" s="9"/>
    </row>
    <row r="692" spans="1:26" ht="14.25" customHeight="1">
      <c r="A692" s="9"/>
      <c r="B692" s="9"/>
      <c r="C692" s="9"/>
      <c r="D692" s="406"/>
      <c r="E692" s="406"/>
      <c r="F692" s="406"/>
      <c r="G692" s="406"/>
      <c r="H692" s="406"/>
      <c r="I692" s="406"/>
      <c r="J692" s="406"/>
      <c r="K692" s="406"/>
      <c r="L692" s="9"/>
      <c r="M692" s="407"/>
      <c r="N692" s="9"/>
      <c r="O692" s="9"/>
      <c r="P692" s="9"/>
      <c r="Q692" s="9"/>
      <c r="R692" s="9"/>
      <c r="S692" s="9"/>
      <c r="T692" s="9"/>
      <c r="U692" s="9"/>
      <c r="V692" s="9"/>
      <c r="W692" s="9"/>
      <c r="X692" s="9"/>
      <c r="Y692" s="9"/>
      <c r="Z692" s="9"/>
    </row>
    <row r="693" spans="1:26" ht="14.25" customHeight="1">
      <c r="A693" s="9"/>
      <c r="B693" s="9"/>
      <c r="C693" s="9"/>
      <c r="D693" s="406"/>
      <c r="E693" s="406"/>
      <c r="F693" s="406"/>
      <c r="G693" s="406"/>
      <c r="H693" s="406"/>
      <c r="I693" s="406"/>
      <c r="J693" s="406"/>
      <c r="K693" s="406"/>
      <c r="L693" s="9"/>
      <c r="M693" s="407"/>
      <c r="N693" s="9"/>
      <c r="O693" s="9"/>
      <c r="P693" s="9"/>
      <c r="Q693" s="9"/>
      <c r="R693" s="9"/>
      <c r="S693" s="9"/>
      <c r="T693" s="9"/>
      <c r="U693" s="9"/>
      <c r="V693" s="9"/>
      <c r="W693" s="9"/>
      <c r="X693" s="9"/>
      <c r="Y693" s="9"/>
      <c r="Z693" s="9"/>
    </row>
    <row r="694" spans="1:26" ht="14.25" customHeight="1">
      <c r="A694" s="9"/>
      <c r="B694" s="9"/>
      <c r="C694" s="9"/>
      <c r="D694" s="406"/>
      <c r="E694" s="406"/>
      <c r="F694" s="406"/>
      <c r="G694" s="406"/>
      <c r="H694" s="406"/>
      <c r="I694" s="406"/>
      <c r="J694" s="406"/>
      <c r="K694" s="406"/>
      <c r="L694" s="9"/>
      <c r="M694" s="407"/>
      <c r="N694" s="9"/>
      <c r="O694" s="9"/>
      <c r="P694" s="9"/>
      <c r="Q694" s="9"/>
      <c r="R694" s="9"/>
      <c r="S694" s="9"/>
      <c r="T694" s="9"/>
      <c r="U694" s="9"/>
      <c r="V694" s="9"/>
      <c r="W694" s="9"/>
      <c r="X694" s="9"/>
      <c r="Y694" s="9"/>
      <c r="Z694" s="9"/>
    </row>
    <row r="695" spans="1:26" ht="14.25" customHeight="1">
      <c r="A695" s="9"/>
      <c r="B695" s="9"/>
      <c r="C695" s="9"/>
      <c r="D695" s="406"/>
      <c r="E695" s="406"/>
      <c r="F695" s="406"/>
      <c r="G695" s="406"/>
      <c r="H695" s="406"/>
      <c r="I695" s="406"/>
      <c r="J695" s="406"/>
      <c r="K695" s="406"/>
      <c r="L695" s="9"/>
      <c r="M695" s="407"/>
      <c r="N695" s="9"/>
      <c r="O695" s="9"/>
      <c r="P695" s="9"/>
      <c r="Q695" s="9"/>
      <c r="R695" s="9"/>
      <c r="S695" s="9"/>
      <c r="T695" s="9"/>
      <c r="U695" s="9"/>
      <c r="V695" s="9"/>
      <c r="W695" s="9"/>
      <c r="X695" s="9"/>
      <c r="Y695" s="9"/>
      <c r="Z695" s="9"/>
    </row>
    <row r="696" spans="1:26" ht="14.25" customHeight="1">
      <c r="A696" s="9"/>
      <c r="B696" s="9"/>
      <c r="C696" s="9"/>
      <c r="D696" s="406"/>
      <c r="E696" s="406"/>
      <c r="F696" s="406"/>
      <c r="G696" s="406"/>
      <c r="H696" s="406"/>
      <c r="I696" s="406"/>
      <c r="J696" s="406"/>
      <c r="K696" s="406"/>
      <c r="L696" s="9"/>
      <c r="M696" s="407"/>
      <c r="N696" s="9"/>
      <c r="O696" s="9"/>
      <c r="P696" s="9"/>
      <c r="Q696" s="9"/>
      <c r="R696" s="9"/>
      <c r="S696" s="9"/>
      <c r="T696" s="9"/>
      <c r="U696" s="9"/>
      <c r="V696" s="9"/>
      <c r="W696" s="9"/>
      <c r="X696" s="9"/>
      <c r="Y696" s="9"/>
      <c r="Z696" s="9"/>
    </row>
    <row r="697" spans="1:26" ht="14.25" customHeight="1">
      <c r="A697" s="9"/>
      <c r="B697" s="9"/>
      <c r="C697" s="9"/>
      <c r="D697" s="406"/>
      <c r="E697" s="406"/>
      <c r="F697" s="406"/>
      <c r="G697" s="406"/>
      <c r="H697" s="406"/>
      <c r="I697" s="406"/>
      <c r="J697" s="406"/>
      <c r="K697" s="406"/>
      <c r="L697" s="9"/>
      <c r="M697" s="407"/>
      <c r="N697" s="9"/>
      <c r="O697" s="9"/>
      <c r="P697" s="9"/>
      <c r="Q697" s="9"/>
      <c r="R697" s="9"/>
      <c r="S697" s="9"/>
      <c r="T697" s="9"/>
      <c r="U697" s="9"/>
      <c r="V697" s="9"/>
      <c r="W697" s="9"/>
      <c r="X697" s="9"/>
      <c r="Y697" s="9"/>
      <c r="Z697" s="9"/>
    </row>
    <row r="698" spans="1:26" ht="14.25" customHeight="1">
      <c r="A698" s="9"/>
      <c r="B698" s="9"/>
      <c r="C698" s="9"/>
      <c r="D698" s="406"/>
      <c r="E698" s="406"/>
      <c r="F698" s="406"/>
      <c r="G698" s="406"/>
      <c r="H698" s="406"/>
      <c r="I698" s="406"/>
      <c r="J698" s="406"/>
      <c r="K698" s="406"/>
      <c r="L698" s="9"/>
      <c r="M698" s="407"/>
      <c r="N698" s="9"/>
      <c r="O698" s="9"/>
      <c r="P698" s="9"/>
      <c r="Q698" s="9"/>
      <c r="R698" s="9"/>
      <c r="S698" s="9"/>
      <c r="T698" s="9"/>
      <c r="U698" s="9"/>
      <c r="V698" s="9"/>
      <c r="W698" s="9"/>
      <c r="X698" s="9"/>
      <c r="Y698" s="9"/>
      <c r="Z698" s="9"/>
    </row>
    <row r="699" spans="1:26" ht="14.25" customHeight="1">
      <c r="A699" s="9"/>
      <c r="B699" s="9"/>
      <c r="C699" s="9"/>
      <c r="D699" s="406"/>
      <c r="E699" s="406"/>
      <c r="F699" s="406"/>
      <c r="G699" s="406"/>
      <c r="H699" s="406"/>
      <c r="I699" s="406"/>
      <c r="J699" s="406"/>
      <c r="K699" s="406"/>
      <c r="L699" s="9"/>
      <c r="M699" s="407"/>
      <c r="N699" s="9"/>
      <c r="O699" s="9"/>
      <c r="P699" s="9"/>
      <c r="Q699" s="9"/>
      <c r="R699" s="9"/>
      <c r="S699" s="9"/>
      <c r="T699" s="9"/>
      <c r="U699" s="9"/>
      <c r="V699" s="9"/>
      <c r="W699" s="9"/>
      <c r="X699" s="9"/>
      <c r="Y699" s="9"/>
      <c r="Z699" s="9"/>
    </row>
    <row r="700" spans="1:26" ht="14.25" customHeight="1">
      <c r="A700" s="9"/>
      <c r="B700" s="9"/>
      <c r="C700" s="9"/>
      <c r="D700" s="406"/>
      <c r="E700" s="406"/>
      <c r="F700" s="406"/>
      <c r="G700" s="406"/>
      <c r="H700" s="406"/>
      <c r="I700" s="406"/>
      <c r="J700" s="406"/>
      <c r="K700" s="406"/>
      <c r="L700" s="9"/>
      <c r="M700" s="407"/>
      <c r="N700" s="9"/>
      <c r="O700" s="9"/>
      <c r="P700" s="9"/>
      <c r="Q700" s="9"/>
      <c r="R700" s="9"/>
      <c r="S700" s="9"/>
      <c r="T700" s="9"/>
      <c r="U700" s="9"/>
      <c r="V700" s="9"/>
      <c r="W700" s="9"/>
      <c r="X700" s="9"/>
      <c r="Y700" s="9"/>
      <c r="Z700" s="9"/>
    </row>
    <row r="701" spans="1:26" ht="14.25" customHeight="1">
      <c r="A701" s="9"/>
      <c r="B701" s="9"/>
      <c r="C701" s="9"/>
      <c r="D701" s="406"/>
      <c r="E701" s="406"/>
      <c r="F701" s="406"/>
      <c r="G701" s="406"/>
      <c r="H701" s="406"/>
      <c r="I701" s="406"/>
      <c r="J701" s="406"/>
      <c r="K701" s="406"/>
      <c r="L701" s="9"/>
      <c r="M701" s="407"/>
      <c r="N701" s="9"/>
      <c r="O701" s="9"/>
      <c r="P701" s="9"/>
      <c r="Q701" s="9"/>
      <c r="R701" s="9"/>
      <c r="S701" s="9"/>
      <c r="T701" s="9"/>
      <c r="U701" s="9"/>
      <c r="V701" s="9"/>
      <c r="W701" s="9"/>
      <c r="X701" s="9"/>
      <c r="Y701" s="9"/>
      <c r="Z701" s="9"/>
    </row>
    <row r="702" spans="1:26" ht="14.25" customHeight="1">
      <c r="A702" s="9"/>
      <c r="B702" s="9"/>
      <c r="C702" s="9"/>
      <c r="D702" s="406"/>
      <c r="E702" s="406"/>
      <c r="F702" s="406"/>
      <c r="G702" s="406"/>
      <c r="H702" s="406"/>
      <c r="I702" s="406"/>
      <c r="J702" s="406"/>
      <c r="K702" s="406"/>
      <c r="L702" s="9"/>
      <c r="M702" s="407"/>
      <c r="N702" s="9"/>
      <c r="O702" s="9"/>
      <c r="P702" s="9"/>
      <c r="Q702" s="9"/>
      <c r="R702" s="9"/>
      <c r="S702" s="9"/>
      <c r="T702" s="9"/>
      <c r="U702" s="9"/>
      <c r="V702" s="9"/>
      <c r="W702" s="9"/>
      <c r="X702" s="9"/>
      <c r="Y702" s="9"/>
      <c r="Z702" s="9"/>
    </row>
    <row r="703" spans="1:26" ht="14.25" customHeight="1">
      <c r="A703" s="9"/>
      <c r="B703" s="9"/>
      <c r="C703" s="9"/>
      <c r="D703" s="406"/>
      <c r="E703" s="406"/>
      <c r="F703" s="406"/>
      <c r="G703" s="406"/>
      <c r="H703" s="406"/>
      <c r="I703" s="406"/>
      <c r="J703" s="406"/>
      <c r="K703" s="406"/>
      <c r="L703" s="9"/>
      <c r="M703" s="407"/>
      <c r="N703" s="9"/>
      <c r="O703" s="9"/>
      <c r="P703" s="9"/>
      <c r="Q703" s="9"/>
      <c r="R703" s="9"/>
      <c r="S703" s="9"/>
      <c r="T703" s="9"/>
      <c r="U703" s="9"/>
      <c r="V703" s="9"/>
      <c r="W703" s="9"/>
      <c r="X703" s="9"/>
      <c r="Y703" s="9"/>
      <c r="Z703" s="9"/>
    </row>
    <row r="704" spans="1:26" ht="14.25" customHeight="1">
      <c r="A704" s="9"/>
      <c r="B704" s="9"/>
      <c r="C704" s="9"/>
      <c r="D704" s="406"/>
      <c r="E704" s="406"/>
      <c r="F704" s="406"/>
      <c r="G704" s="406"/>
      <c r="H704" s="406"/>
      <c r="I704" s="406"/>
      <c r="J704" s="406"/>
      <c r="K704" s="406"/>
      <c r="L704" s="9"/>
      <c r="M704" s="407"/>
      <c r="N704" s="9"/>
      <c r="O704" s="9"/>
      <c r="P704" s="9"/>
      <c r="Q704" s="9"/>
      <c r="R704" s="9"/>
      <c r="S704" s="9"/>
      <c r="T704" s="9"/>
      <c r="U704" s="9"/>
      <c r="V704" s="9"/>
      <c r="W704" s="9"/>
      <c r="X704" s="9"/>
      <c r="Y704" s="9"/>
      <c r="Z704" s="9"/>
    </row>
    <row r="705" spans="1:26" ht="14.25" customHeight="1">
      <c r="A705" s="9"/>
      <c r="B705" s="9"/>
      <c r="C705" s="9"/>
      <c r="D705" s="406"/>
      <c r="E705" s="406"/>
      <c r="F705" s="406"/>
      <c r="G705" s="406"/>
      <c r="H705" s="406"/>
      <c r="I705" s="406"/>
      <c r="J705" s="406"/>
      <c r="K705" s="406"/>
      <c r="L705" s="9"/>
      <c r="M705" s="407"/>
      <c r="N705" s="9"/>
      <c r="O705" s="9"/>
      <c r="P705" s="9"/>
      <c r="Q705" s="9"/>
      <c r="R705" s="9"/>
      <c r="S705" s="9"/>
      <c r="T705" s="9"/>
      <c r="U705" s="9"/>
      <c r="V705" s="9"/>
      <c r="W705" s="9"/>
      <c r="X705" s="9"/>
      <c r="Y705" s="9"/>
      <c r="Z705" s="9"/>
    </row>
    <row r="706" spans="1:26" ht="14.25" customHeight="1">
      <c r="A706" s="9"/>
      <c r="B706" s="9"/>
      <c r="C706" s="9"/>
      <c r="D706" s="406"/>
      <c r="E706" s="406"/>
      <c r="F706" s="406"/>
      <c r="G706" s="406"/>
      <c r="H706" s="406"/>
      <c r="I706" s="406"/>
      <c r="J706" s="406"/>
      <c r="K706" s="406"/>
      <c r="L706" s="9"/>
      <c r="M706" s="407"/>
      <c r="N706" s="9"/>
      <c r="O706" s="9"/>
      <c r="P706" s="9"/>
      <c r="Q706" s="9"/>
      <c r="R706" s="9"/>
      <c r="S706" s="9"/>
      <c r="T706" s="9"/>
      <c r="U706" s="9"/>
      <c r="V706" s="9"/>
      <c r="W706" s="9"/>
      <c r="X706" s="9"/>
      <c r="Y706" s="9"/>
      <c r="Z706" s="9"/>
    </row>
    <row r="707" spans="1:26" ht="14.25" customHeight="1">
      <c r="A707" s="9"/>
      <c r="B707" s="9"/>
      <c r="C707" s="9"/>
      <c r="D707" s="406"/>
      <c r="E707" s="406"/>
      <c r="F707" s="406"/>
      <c r="G707" s="406"/>
      <c r="H707" s="406"/>
      <c r="I707" s="406"/>
      <c r="J707" s="406"/>
      <c r="K707" s="406"/>
      <c r="L707" s="9"/>
      <c r="M707" s="407"/>
      <c r="N707" s="9"/>
      <c r="O707" s="9"/>
      <c r="P707" s="9"/>
      <c r="Q707" s="9"/>
      <c r="R707" s="9"/>
      <c r="S707" s="9"/>
      <c r="T707" s="9"/>
      <c r="U707" s="9"/>
      <c r="V707" s="9"/>
      <c r="W707" s="9"/>
      <c r="X707" s="9"/>
      <c r="Y707" s="9"/>
      <c r="Z707" s="9"/>
    </row>
    <row r="708" spans="1:26" ht="14.25" customHeight="1">
      <c r="A708" s="9"/>
      <c r="B708" s="9"/>
      <c r="C708" s="9"/>
      <c r="D708" s="406"/>
      <c r="E708" s="406"/>
      <c r="F708" s="406"/>
      <c r="G708" s="406"/>
      <c r="H708" s="406"/>
      <c r="I708" s="406"/>
      <c r="J708" s="406"/>
      <c r="K708" s="406"/>
      <c r="L708" s="9"/>
      <c r="M708" s="407"/>
      <c r="N708" s="9"/>
      <c r="O708" s="9"/>
      <c r="P708" s="9"/>
      <c r="Q708" s="9"/>
      <c r="R708" s="9"/>
      <c r="S708" s="9"/>
      <c r="T708" s="9"/>
      <c r="U708" s="9"/>
      <c r="V708" s="9"/>
      <c r="W708" s="9"/>
      <c r="X708" s="9"/>
      <c r="Y708" s="9"/>
      <c r="Z708" s="9"/>
    </row>
    <row r="709" spans="1:26" ht="14.25" customHeight="1">
      <c r="A709" s="9"/>
      <c r="B709" s="9"/>
      <c r="C709" s="9"/>
      <c r="D709" s="406"/>
      <c r="E709" s="406"/>
      <c r="F709" s="406"/>
      <c r="G709" s="406"/>
      <c r="H709" s="406"/>
      <c r="I709" s="406"/>
      <c r="J709" s="406"/>
      <c r="K709" s="406"/>
      <c r="L709" s="9"/>
      <c r="M709" s="407"/>
      <c r="N709" s="9"/>
      <c r="O709" s="9"/>
      <c r="P709" s="9"/>
      <c r="Q709" s="9"/>
      <c r="R709" s="9"/>
      <c r="S709" s="9"/>
      <c r="T709" s="9"/>
      <c r="U709" s="9"/>
      <c r="V709" s="9"/>
      <c r="W709" s="9"/>
      <c r="X709" s="9"/>
      <c r="Y709" s="9"/>
      <c r="Z709" s="9"/>
    </row>
    <row r="710" spans="1:26" ht="14.25" customHeight="1">
      <c r="A710" s="9"/>
      <c r="B710" s="9"/>
      <c r="C710" s="9"/>
      <c r="D710" s="406"/>
      <c r="E710" s="406"/>
      <c r="F710" s="406"/>
      <c r="G710" s="406"/>
      <c r="H710" s="406"/>
      <c r="I710" s="406"/>
      <c r="J710" s="406"/>
      <c r="K710" s="406"/>
      <c r="L710" s="9"/>
      <c r="M710" s="407"/>
      <c r="N710" s="9"/>
      <c r="O710" s="9"/>
      <c r="P710" s="9"/>
      <c r="Q710" s="9"/>
      <c r="R710" s="9"/>
      <c r="S710" s="9"/>
      <c r="T710" s="9"/>
      <c r="U710" s="9"/>
      <c r="V710" s="9"/>
      <c r="W710" s="9"/>
      <c r="X710" s="9"/>
      <c r="Y710" s="9"/>
      <c r="Z710" s="9"/>
    </row>
    <row r="711" spans="1:26" ht="14.25" customHeight="1">
      <c r="A711" s="9"/>
      <c r="B711" s="9"/>
      <c r="C711" s="9"/>
      <c r="D711" s="406"/>
      <c r="E711" s="406"/>
      <c r="F711" s="406"/>
      <c r="G711" s="406"/>
      <c r="H711" s="406"/>
      <c r="I711" s="406"/>
      <c r="J711" s="406"/>
      <c r="K711" s="406"/>
      <c r="L711" s="9"/>
      <c r="M711" s="407"/>
      <c r="N711" s="9"/>
      <c r="O711" s="9"/>
      <c r="P711" s="9"/>
      <c r="Q711" s="9"/>
      <c r="R711" s="9"/>
      <c r="S711" s="9"/>
      <c r="T711" s="9"/>
      <c r="U711" s="9"/>
      <c r="V711" s="9"/>
      <c r="W711" s="9"/>
      <c r="X711" s="9"/>
      <c r="Y711" s="9"/>
      <c r="Z711" s="9"/>
    </row>
    <row r="712" spans="1:26" ht="14.25" customHeight="1">
      <c r="A712" s="9"/>
      <c r="B712" s="9"/>
      <c r="C712" s="9"/>
      <c r="D712" s="406"/>
      <c r="E712" s="406"/>
      <c r="F712" s="406"/>
      <c r="G712" s="406"/>
      <c r="H712" s="406"/>
      <c r="I712" s="406"/>
      <c r="J712" s="406"/>
      <c r="K712" s="406"/>
      <c r="L712" s="9"/>
      <c r="M712" s="407"/>
      <c r="N712" s="9"/>
      <c r="O712" s="9"/>
      <c r="P712" s="9"/>
      <c r="Q712" s="9"/>
      <c r="R712" s="9"/>
      <c r="S712" s="9"/>
      <c r="T712" s="9"/>
      <c r="U712" s="9"/>
      <c r="V712" s="9"/>
      <c r="W712" s="9"/>
      <c r="X712" s="9"/>
      <c r="Y712" s="9"/>
      <c r="Z712" s="9"/>
    </row>
    <row r="713" spans="1:26" ht="14.25" customHeight="1">
      <c r="A713" s="9"/>
      <c r="B713" s="9"/>
      <c r="C713" s="9"/>
      <c r="D713" s="406"/>
      <c r="E713" s="406"/>
      <c r="F713" s="406"/>
      <c r="G713" s="406"/>
      <c r="H713" s="406"/>
      <c r="I713" s="406"/>
      <c r="J713" s="406"/>
      <c r="K713" s="406"/>
      <c r="L713" s="9"/>
      <c r="M713" s="407"/>
      <c r="N713" s="9"/>
      <c r="O713" s="9"/>
      <c r="P713" s="9"/>
      <c r="Q713" s="9"/>
      <c r="R713" s="9"/>
      <c r="S713" s="9"/>
      <c r="T713" s="9"/>
      <c r="U713" s="9"/>
      <c r="V713" s="9"/>
      <c r="W713" s="9"/>
      <c r="X713" s="9"/>
      <c r="Y713" s="9"/>
      <c r="Z713" s="9"/>
    </row>
    <row r="714" spans="1:26" ht="14.25" customHeight="1">
      <c r="A714" s="9"/>
      <c r="B714" s="9"/>
      <c r="C714" s="9"/>
      <c r="D714" s="406"/>
      <c r="E714" s="406"/>
      <c r="F714" s="406"/>
      <c r="G714" s="406"/>
      <c r="H714" s="406"/>
      <c r="I714" s="406"/>
      <c r="J714" s="406"/>
      <c r="K714" s="406"/>
      <c r="L714" s="9"/>
      <c r="M714" s="407"/>
      <c r="N714" s="9"/>
      <c r="O714" s="9"/>
      <c r="P714" s="9"/>
      <c r="Q714" s="9"/>
      <c r="R714" s="9"/>
      <c r="S714" s="9"/>
      <c r="T714" s="9"/>
      <c r="U714" s="9"/>
      <c r="V714" s="9"/>
      <c r="W714" s="9"/>
      <c r="X714" s="9"/>
      <c r="Y714" s="9"/>
      <c r="Z714" s="9"/>
    </row>
    <row r="715" spans="1:26" ht="14.25" customHeight="1">
      <c r="A715" s="9"/>
      <c r="B715" s="9"/>
      <c r="C715" s="9"/>
      <c r="D715" s="406"/>
      <c r="E715" s="406"/>
      <c r="F715" s="406"/>
      <c r="G715" s="406"/>
      <c r="H715" s="406"/>
      <c r="I715" s="406"/>
      <c r="J715" s="406"/>
      <c r="K715" s="406"/>
      <c r="L715" s="9"/>
      <c r="M715" s="407"/>
      <c r="N715" s="9"/>
      <c r="O715" s="9"/>
      <c r="P715" s="9"/>
      <c r="Q715" s="9"/>
      <c r="R715" s="9"/>
      <c r="S715" s="9"/>
      <c r="T715" s="9"/>
      <c r="U715" s="9"/>
      <c r="V715" s="9"/>
      <c r="W715" s="9"/>
      <c r="X715" s="9"/>
      <c r="Y715" s="9"/>
      <c r="Z715" s="9"/>
    </row>
    <row r="716" spans="1:26" ht="14.25" customHeight="1">
      <c r="A716" s="9"/>
      <c r="B716" s="9"/>
      <c r="C716" s="9"/>
      <c r="D716" s="406"/>
      <c r="E716" s="406"/>
      <c r="F716" s="406"/>
      <c r="G716" s="406"/>
      <c r="H716" s="406"/>
      <c r="I716" s="406"/>
      <c r="J716" s="406"/>
      <c r="K716" s="406"/>
      <c r="L716" s="9"/>
      <c r="M716" s="407"/>
      <c r="N716" s="9"/>
      <c r="O716" s="9"/>
      <c r="P716" s="9"/>
      <c r="Q716" s="9"/>
      <c r="R716" s="9"/>
      <c r="S716" s="9"/>
      <c r="T716" s="9"/>
      <c r="U716" s="9"/>
      <c r="V716" s="9"/>
      <c r="W716" s="9"/>
      <c r="X716" s="9"/>
      <c r="Y716" s="9"/>
      <c r="Z716" s="9"/>
    </row>
    <row r="717" spans="1:26" ht="14.25" customHeight="1">
      <c r="A717" s="9"/>
      <c r="B717" s="9"/>
      <c r="C717" s="9"/>
      <c r="D717" s="406"/>
      <c r="E717" s="406"/>
      <c r="F717" s="406"/>
      <c r="G717" s="406"/>
      <c r="H717" s="406"/>
      <c r="I717" s="406"/>
      <c r="J717" s="406"/>
      <c r="K717" s="406"/>
      <c r="L717" s="9"/>
      <c r="M717" s="407"/>
      <c r="N717" s="9"/>
      <c r="O717" s="9"/>
      <c r="P717" s="9"/>
      <c r="Q717" s="9"/>
      <c r="R717" s="9"/>
      <c r="S717" s="9"/>
      <c r="T717" s="9"/>
      <c r="U717" s="9"/>
      <c r="V717" s="9"/>
      <c r="W717" s="9"/>
      <c r="X717" s="9"/>
      <c r="Y717" s="9"/>
      <c r="Z717" s="9"/>
    </row>
    <row r="718" spans="1:26" ht="14.25" customHeight="1">
      <c r="A718" s="9"/>
      <c r="B718" s="9"/>
      <c r="C718" s="9"/>
      <c r="D718" s="406"/>
      <c r="E718" s="406"/>
      <c r="F718" s="406"/>
      <c r="G718" s="406"/>
      <c r="H718" s="406"/>
      <c r="I718" s="406"/>
      <c r="J718" s="406"/>
      <c r="K718" s="406"/>
      <c r="L718" s="9"/>
      <c r="M718" s="407"/>
      <c r="N718" s="9"/>
      <c r="O718" s="9"/>
      <c r="P718" s="9"/>
      <c r="Q718" s="9"/>
      <c r="R718" s="9"/>
      <c r="S718" s="9"/>
      <c r="T718" s="9"/>
      <c r="U718" s="9"/>
      <c r="V718" s="9"/>
      <c r="W718" s="9"/>
      <c r="X718" s="9"/>
      <c r="Y718" s="9"/>
      <c r="Z718" s="9"/>
    </row>
    <row r="719" spans="1:26" ht="14.25" customHeight="1">
      <c r="A719" s="9"/>
      <c r="B719" s="9"/>
      <c r="C719" s="9"/>
      <c r="D719" s="406"/>
      <c r="E719" s="406"/>
      <c r="F719" s="406"/>
      <c r="G719" s="406"/>
      <c r="H719" s="406"/>
      <c r="I719" s="406"/>
      <c r="J719" s="406"/>
      <c r="K719" s="406"/>
      <c r="L719" s="9"/>
      <c r="M719" s="407"/>
      <c r="N719" s="9"/>
      <c r="O719" s="9"/>
      <c r="P719" s="9"/>
      <c r="Q719" s="9"/>
      <c r="R719" s="9"/>
      <c r="S719" s="9"/>
      <c r="T719" s="9"/>
      <c r="U719" s="9"/>
      <c r="V719" s="9"/>
      <c r="W719" s="9"/>
      <c r="X719" s="9"/>
      <c r="Y719" s="9"/>
      <c r="Z719" s="9"/>
    </row>
    <row r="720" spans="1:26" ht="14.25" customHeight="1">
      <c r="A720" s="9"/>
      <c r="B720" s="9"/>
      <c r="C720" s="9"/>
      <c r="D720" s="406"/>
      <c r="E720" s="406"/>
      <c r="F720" s="406"/>
      <c r="G720" s="406"/>
      <c r="H720" s="406"/>
      <c r="I720" s="406"/>
      <c r="J720" s="406"/>
      <c r="K720" s="406"/>
      <c r="L720" s="9"/>
      <c r="M720" s="407"/>
      <c r="N720" s="9"/>
      <c r="O720" s="9"/>
      <c r="P720" s="9"/>
      <c r="Q720" s="9"/>
      <c r="R720" s="9"/>
      <c r="S720" s="9"/>
      <c r="T720" s="9"/>
      <c r="U720" s="9"/>
      <c r="V720" s="9"/>
      <c r="W720" s="9"/>
      <c r="X720" s="9"/>
      <c r="Y720" s="9"/>
      <c r="Z720" s="9"/>
    </row>
    <row r="721" spans="1:26" ht="14.25" customHeight="1">
      <c r="A721" s="9"/>
      <c r="B721" s="9"/>
      <c r="C721" s="9"/>
      <c r="D721" s="406"/>
      <c r="E721" s="406"/>
      <c r="F721" s="406"/>
      <c r="G721" s="406"/>
      <c r="H721" s="406"/>
      <c r="I721" s="406"/>
      <c r="J721" s="406"/>
      <c r="K721" s="406"/>
      <c r="L721" s="9"/>
      <c r="M721" s="407"/>
      <c r="N721" s="9"/>
      <c r="O721" s="9"/>
      <c r="P721" s="9"/>
      <c r="Q721" s="9"/>
      <c r="R721" s="9"/>
      <c r="S721" s="9"/>
      <c r="T721" s="9"/>
      <c r="U721" s="9"/>
      <c r="V721" s="9"/>
      <c r="W721" s="9"/>
      <c r="X721" s="9"/>
      <c r="Y721" s="9"/>
      <c r="Z721" s="9"/>
    </row>
    <row r="722" spans="1:26" ht="14.25" customHeight="1">
      <c r="A722" s="9"/>
      <c r="B722" s="9"/>
      <c r="C722" s="9"/>
      <c r="D722" s="406"/>
      <c r="E722" s="406"/>
      <c r="F722" s="406"/>
      <c r="G722" s="406"/>
      <c r="H722" s="406"/>
      <c r="I722" s="406"/>
      <c r="J722" s="406"/>
      <c r="K722" s="406"/>
      <c r="L722" s="9"/>
      <c r="M722" s="407"/>
      <c r="N722" s="9"/>
      <c r="O722" s="9"/>
      <c r="P722" s="9"/>
      <c r="Q722" s="9"/>
      <c r="R722" s="9"/>
      <c r="S722" s="9"/>
      <c r="T722" s="9"/>
      <c r="U722" s="9"/>
      <c r="V722" s="9"/>
      <c r="W722" s="9"/>
      <c r="X722" s="9"/>
      <c r="Y722" s="9"/>
      <c r="Z722" s="9"/>
    </row>
    <row r="723" spans="1:26" ht="14.25" customHeight="1">
      <c r="A723" s="9"/>
      <c r="B723" s="9"/>
      <c r="C723" s="9"/>
      <c r="D723" s="406"/>
      <c r="E723" s="406"/>
      <c r="F723" s="406"/>
      <c r="G723" s="406"/>
      <c r="H723" s="406"/>
      <c r="I723" s="406"/>
      <c r="J723" s="406"/>
      <c r="K723" s="406"/>
      <c r="L723" s="9"/>
      <c r="M723" s="407"/>
      <c r="N723" s="9"/>
      <c r="O723" s="9"/>
      <c r="P723" s="9"/>
      <c r="Q723" s="9"/>
      <c r="R723" s="9"/>
      <c r="S723" s="9"/>
      <c r="T723" s="9"/>
      <c r="U723" s="9"/>
      <c r="V723" s="9"/>
      <c r="W723" s="9"/>
      <c r="X723" s="9"/>
      <c r="Y723" s="9"/>
      <c r="Z723" s="9"/>
    </row>
    <row r="724" spans="1:26" ht="14.25" customHeight="1">
      <c r="A724" s="9"/>
      <c r="B724" s="9"/>
      <c r="C724" s="9"/>
      <c r="D724" s="406"/>
      <c r="E724" s="406"/>
      <c r="F724" s="406"/>
      <c r="G724" s="406"/>
      <c r="H724" s="406"/>
      <c r="I724" s="406"/>
      <c r="J724" s="406"/>
      <c r="K724" s="406"/>
      <c r="L724" s="9"/>
      <c r="M724" s="407"/>
      <c r="N724" s="9"/>
      <c r="O724" s="9"/>
      <c r="P724" s="9"/>
      <c r="Q724" s="9"/>
      <c r="R724" s="9"/>
      <c r="S724" s="9"/>
      <c r="T724" s="9"/>
      <c r="U724" s="9"/>
      <c r="V724" s="9"/>
      <c r="W724" s="9"/>
      <c r="X724" s="9"/>
      <c r="Y724" s="9"/>
      <c r="Z724" s="9"/>
    </row>
    <row r="725" spans="1:26" ht="14.25" customHeight="1">
      <c r="A725" s="9"/>
      <c r="B725" s="9"/>
      <c r="C725" s="9"/>
      <c r="D725" s="406"/>
      <c r="E725" s="406"/>
      <c r="F725" s="406"/>
      <c r="G725" s="406"/>
      <c r="H725" s="406"/>
      <c r="I725" s="406"/>
      <c r="J725" s="406"/>
      <c r="K725" s="406"/>
      <c r="L725" s="9"/>
      <c r="M725" s="407"/>
      <c r="N725" s="9"/>
      <c r="O725" s="9"/>
      <c r="P725" s="9"/>
      <c r="Q725" s="9"/>
      <c r="R725" s="9"/>
      <c r="S725" s="9"/>
      <c r="T725" s="9"/>
      <c r="U725" s="9"/>
      <c r="V725" s="9"/>
      <c r="W725" s="9"/>
      <c r="X725" s="9"/>
      <c r="Y725" s="9"/>
      <c r="Z725" s="9"/>
    </row>
    <row r="726" spans="1:26" ht="14.25" customHeight="1">
      <c r="A726" s="9"/>
      <c r="B726" s="9"/>
      <c r="C726" s="9"/>
      <c r="D726" s="406"/>
      <c r="E726" s="406"/>
      <c r="F726" s="406"/>
      <c r="G726" s="406"/>
      <c r="H726" s="406"/>
      <c r="I726" s="406"/>
      <c r="J726" s="406"/>
      <c r="K726" s="406"/>
      <c r="L726" s="9"/>
      <c r="M726" s="407"/>
      <c r="N726" s="9"/>
      <c r="O726" s="9"/>
      <c r="P726" s="9"/>
      <c r="Q726" s="9"/>
      <c r="R726" s="9"/>
      <c r="S726" s="9"/>
      <c r="T726" s="9"/>
      <c r="U726" s="9"/>
      <c r="V726" s="9"/>
      <c r="W726" s="9"/>
      <c r="X726" s="9"/>
      <c r="Y726" s="9"/>
      <c r="Z726" s="9"/>
    </row>
    <row r="727" spans="1:26" ht="14.25" customHeight="1">
      <c r="A727" s="9"/>
      <c r="B727" s="9"/>
      <c r="C727" s="9"/>
      <c r="D727" s="406"/>
      <c r="E727" s="406"/>
      <c r="F727" s="406"/>
      <c r="G727" s="406"/>
      <c r="H727" s="406"/>
      <c r="I727" s="406"/>
      <c r="J727" s="406"/>
      <c r="K727" s="406"/>
      <c r="L727" s="9"/>
      <c r="M727" s="407"/>
      <c r="N727" s="9"/>
      <c r="O727" s="9"/>
      <c r="P727" s="9"/>
      <c r="Q727" s="9"/>
      <c r="R727" s="9"/>
      <c r="S727" s="9"/>
      <c r="T727" s="9"/>
      <c r="U727" s="9"/>
      <c r="V727" s="9"/>
      <c r="W727" s="9"/>
      <c r="X727" s="9"/>
      <c r="Y727" s="9"/>
      <c r="Z727" s="9"/>
    </row>
    <row r="728" spans="1:26" ht="14.25" customHeight="1">
      <c r="A728" s="9"/>
      <c r="B728" s="9"/>
      <c r="C728" s="9"/>
      <c r="D728" s="406"/>
      <c r="E728" s="406"/>
      <c r="F728" s="406"/>
      <c r="G728" s="406"/>
      <c r="H728" s="406"/>
      <c r="I728" s="406"/>
      <c r="J728" s="406"/>
      <c r="K728" s="406"/>
      <c r="L728" s="9"/>
      <c r="M728" s="407"/>
      <c r="N728" s="9"/>
      <c r="O728" s="9"/>
      <c r="P728" s="9"/>
      <c r="Q728" s="9"/>
      <c r="R728" s="9"/>
      <c r="S728" s="9"/>
      <c r="T728" s="9"/>
      <c r="U728" s="9"/>
      <c r="V728" s="9"/>
      <c r="W728" s="9"/>
      <c r="X728" s="9"/>
      <c r="Y728" s="9"/>
      <c r="Z728" s="9"/>
    </row>
    <row r="729" spans="1:26" ht="14.25" customHeight="1">
      <c r="A729" s="9"/>
      <c r="B729" s="9"/>
      <c r="C729" s="9"/>
      <c r="D729" s="406"/>
      <c r="E729" s="406"/>
      <c r="F729" s="406"/>
      <c r="G729" s="406"/>
      <c r="H729" s="406"/>
      <c r="I729" s="406"/>
      <c r="J729" s="406"/>
      <c r="K729" s="406"/>
      <c r="L729" s="9"/>
      <c r="M729" s="407"/>
      <c r="N729" s="9"/>
      <c r="O729" s="9"/>
      <c r="P729" s="9"/>
      <c r="Q729" s="9"/>
      <c r="R729" s="9"/>
      <c r="S729" s="9"/>
      <c r="T729" s="9"/>
      <c r="U729" s="9"/>
      <c r="V729" s="9"/>
      <c r="W729" s="9"/>
      <c r="X729" s="9"/>
      <c r="Y729" s="9"/>
      <c r="Z729" s="9"/>
    </row>
    <row r="730" spans="1:26" ht="14.25" customHeight="1">
      <c r="A730" s="9"/>
      <c r="B730" s="9"/>
      <c r="C730" s="9"/>
      <c r="D730" s="406"/>
      <c r="E730" s="406"/>
      <c r="F730" s="406"/>
      <c r="G730" s="406"/>
      <c r="H730" s="406"/>
      <c r="I730" s="406"/>
      <c r="J730" s="406"/>
      <c r="K730" s="406"/>
      <c r="L730" s="9"/>
      <c r="M730" s="407"/>
      <c r="N730" s="9"/>
      <c r="O730" s="9"/>
      <c r="P730" s="9"/>
      <c r="Q730" s="9"/>
      <c r="R730" s="9"/>
      <c r="S730" s="9"/>
      <c r="T730" s="9"/>
      <c r="U730" s="9"/>
      <c r="V730" s="9"/>
      <c r="W730" s="9"/>
      <c r="X730" s="9"/>
      <c r="Y730" s="9"/>
      <c r="Z730" s="9"/>
    </row>
    <row r="731" spans="1:26" ht="14.25" customHeight="1">
      <c r="A731" s="9"/>
      <c r="B731" s="9"/>
      <c r="C731" s="9"/>
      <c r="D731" s="406"/>
      <c r="E731" s="406"/>
      <c r="F731" s="406"/>
      <c r="G731" s="406"/>
      <c r="H731" s="406"/>
      <c r="I731" s="406"/>
      <c r="J731" s="406"/>
      <c r="K731" s="406"/>
      <c r="L731" s="9"/>
      <c r="M731" s="407"/>
      <c r="N731" s="9"/>
      <c r="O731" s="9"/>
      <c r="P731" s="9"/>
      <c r="Q731" s="9"/>
      <c r="R731" s="9"/>
      <c r="S731" s="9"/>
      <c r="T731" s="9"/>
      <c r="U731" s="9"/>
      <c r="V731" s="9"/>
      <c r="W731" s="9"/>
      <c r="X731" s="9"/>
      <c r="Y731" s="9"/>
      <c r="Z731" s="9"/>
    </row>
    <row r="732" spans="1:26" ht="14.25" customHeight="1">
      <c r="A732" s="9"/>
      <c r="B732" s="9"/>
      <c r="C732" s="9"/>
      <c r="D732" s="406"/>
      <c r="E732" s="406"/>
      <c r="F732" s="406"/>
      <c r="G732" s="406"/>
      <c r="H732" s="406"/>
      <c r="I732" s="406"/>
      <c r="J732" s="406"/>
      <c r="K732" s="406"/>
      <c r="L732" s="9"/>
      <c r="M732" s="407"/>
      <c r="N732" s="9"/>
      <c r="O732" s="9"/>
      <c r="P732" s="9"/>
      <c r="Q732" s="9"/>
      <c r="R732" s="9"/>
      <c r="S732" s="9"/>
      <c r="T732" s="9"/>
      <c r="U732" s="9"/>
      <c r="V732" s="9"/>
      <c r="W732" s="9"/>
      <c r="X732" s="9"/>
      <c r="Y732" s="9"/>
      <c r="Z732" s="9"/>
    </row>
    <row r="733" spans="1:26" ht="14.25" customHeight="1">
      <c r="A733" s="9"/>
      <c r="B733" s="9"/>
      <c r="C733" s="9"/>
      <c r="D733" s="406"/>
      <c r="E733" s="406"/>
      <c r="F733" s="406"/>
      <c r="G733" s="406"/>
      <c r="H733" s="406"/>
      <c r="I733" s="406"/>
      <c r="J733" s="406"/>
      <c r="K733" s="406"/>
      <c r="L733" s="9"/>
      <c r="M733" s="407"/>
      <c r="N733" s="9"/>
      <c r="O733" s="9"/>
      <c r="P733" s="9"/>
      <c r="Q733" s="9"/>
      <c r="R733" s="9"/>
      <c r="S733" s="9"/>
      <c r="T733" s="9"/>
      <c r="U733" s="9"/>
      <c r="V733" s="9"/>
      <c r="W733" s="9"/>
      <c r="X733" s="9"/>
      <c r="Y733" s="9"/>
      <c r="Z733" s="9"/>
    </row>
    <row r="734" spans="1:26" ht="14.25" customHeight="1">
      <c r="A734" s="9"/>
      <c r="B734" s="9"/>
      <c r="C734" s="9"/>
      <c r="D734" s="406"/>
      <c r="E734" s="406"/>
      <c r="F734" s="406"/>
      <c r="G734" s="406"/>
      <c r="H734" s="406"/>
      <c r="I734" s="406"/>
      <c r="J734" s="406"/>
      <c r="K734" s="406"/>
      <c r="L734" s="9"/>
      <c r="M734" s="407"/>
      <c r="N734" s="9"/>
      <c r="O734" s="9"/>
      <c r="P734" s="9"/>
      <c r="Q734" s="9"/>
      <c r="R734" s="9"/>
      <c r="S734" s="9"/>
      <c r="T734" s="9"/>
      <c r="U734" s="9"/>
      <c r="V734" s="9"/>
      <c r="W734" s="9"/>
      <c r="X734" s="9"/>
      <c r="Y734" s="9"/>
      <c r="Z734" s="9"/>
    </row>
    <row r="735" spans="1:26" ht="14.25" customHeight="1">
      <c r="A735" s="9"/>
      <c r="B735" s="9"/>
      <c r="C735" s="9"/>
      <c r="D735" s="406"/>
      <c r="E735" s="406"/>
      <c r="F735" s="406"/>
      <c r="G735" s="406"/>
      <c r="H735" s="406"/>
      <c r="I735" s="406"/>
      <c r="J735" s="406"/>
      <c r="K735" s="406"/>
      <c r="L735" s="9"/>
      <c r="M735" s="407"/>
      <c r="N735" s="9"/>
      <c r="O735" s="9"/>
      <c r="P735" s="9"/>
      <c r="Q735" s="9"/>
      <c r="R735" s="9"/>
      <c r="S735" s="9"/>
      <c r="T735" s="9"/>
      <c r="U735" s="9"/>
      <c r="V735" s="9"/>
      <c r="W735" s="9"/>
      <c r="X735" s="9"/>
      <c r="Y735" s="9"/>
      <c r="Z735" s="9"/>
    </row>
    <row r="736" spans="1:26" ht="14.25" customHeight="1">
      <c r="A736" s="9"/>
      <c r="B736" s="9"/>
      <c r="C736" s="9"/>
      <c r="D736" s="406"/>
      <c r="E736" s="406"/>
      <c r="F736" s="406"/>
      <c r="G736" s="406"/>
      <c r="H736" s="406"/>
      <c r="I736" s="406"/>
      <c r="J736" s="406"/>
      <c r="K736" s="406"/>
      <c r="L736" s="9"/>
      <c r="M736" s="407"/>
      <c r="N736" s="9"/>
      <c r="O736" s="9"/>
      <c r="P736" s="9"/>
      <c r="Q736" s="9"/>
      <c r="R736" s="9"/>
      <c r="S736" s="9"/>
      <c r="T736" s="9"/>
      <c r="U736" s="9"/>
      <c r="V736" s="9"/>
      <c r="W736" s="9"/>
      <c r="X736" s="9"/>
      <c r="Y736" s="9"/>
      <c r="Z736" s="9"/>
    </row>
    <row r="737" spans="1:26" ht="14.25" customHeight="1">
      <c r="A737" s="9"/>
      <c r="B737" s="9"/>
      <c r="C737" s="9"/>
      <c r="D737" s="406"/>
      <c r="E737" s="406"/>
      <c r="F737" s="406"/>
      <c r="G737" s="406"/>
      <c r="H737" s="406"/>
      <c r="I737" s="406"/>
      <c r="J737" s="406"/>
      <c r="K737" s="406"/>
      <c r="L737" s="9"/>
      <c r="M737" s="407"/>
      <c r="N737" s="9"/>
      <c r="O737" s="9"/>
      <c r="P737" s="9"/>
      <c r="Q737" s="9"/>
      <c r="R737" s="9"/>
      <c r="S737" s="9"/>
      <c r="T737" s="9"/>
      <c r="U737" s="9"/>
      <c r="V737" s="9"/>
      <c r="W737" s="9"/>
      <c r="X737" s="9"/>
      <c r="Y737" s="9"/>
      <c r="Z737" s="9"/>
    </row>
    <row r="738" spans="1:26" ht="14.25" customHeight="1">
      <c r="A738" s="9"/>
      <c r="B738" s="9"/>
      <c r="C738" s="9"/>
      <c r="D738" s="406"/>
      <c r="E738" s="406"/>
      <c r="F738" s="406"/>
      <c r="G738" s="406"/>
      <c r="H738" s="406"/>
      <c r="I738" s="406"/>
      <c r="J738" s="406"/>
      <c r="K738" s="406"/>
      <c r="L738" s="9"/>
      <c r="M738" s="407"/>
      <c r="N738" s="9"/>
      <c r="O738" s="9"/>
      <c r="P738" s="9"/>
      <c r="Q738" s="9"/>
      <c r="R738" s="9"/>
      <c r="S738" s="9"/>
      <c r="T738" s="9"/>
      <c r="U738" s="9"/>
      <c r="V738" s="9"/>
      <c r="W738" s="9"/>
      <c r="X738" s="9"/>
      <c r="Y738" s="9"/>
      <c r="Z738" s="9"/>
    </row>
    <row r="739" spans="1:26" ht="14.25" customHeight="1">
      <c r="A739" s="9"/>
      <c r="B739" s="9"/>
      <c r="C739" s="9"/>
      <c r="D739" s="406"/>
      <c r="E739" s="406"/>
      <c r="F739" s="406"/>
      <c r="G739" s="406"/>
      <c r="H739" s="406"/>
      <c r="I739" s="406"/>
      <c r="J739" s="406"/>
      <c r="K739" s="406"/>
      <c r="L739" s="9"/>
      <c r="M739" s="407"/>
      <c r="N739" s="9"/>
      <c r="O739" s="9"/>
      <c r="P739" s="9"/>
      <c r="Q739" s="9"/>
      <c r="R739" s="9"/>
      <c r="S739" s="9"/>
      <c r="T739" s="9"/>
      <c r="U739" s="9"/>
      <c r="V739" s="9"/>
      <c r="W739" s="9"/>
      <c r="X739" s="9"/>
      <c r="Y739" s="9"/>
      <c r="Z739" s="9"/>
    </row>
    <row r="740" spans="1:26" ht="14.25" customHeight="1">
      <c r="A740" s="9"/>
      <c r="B740" s="9"/>
      <c r="C740" s="9"/>
      <c r="D740" s="406"/>
      <c r="E740" s="406"/>
      <c r="F740" s="406"/>
      <c r="G740" s="406"/>
      <c r="H740" s="406"/>
      <c r="I740" s="406"/>
      <c r="J740" s="406"/>
      <c r="K740" s="406"/>
      <c r="L740" s="9"/>
      <c r="M740" s="407"/>
      <c r="N740" s="9"/>
      <c r="O740" s="9"/>
      <c r="P740" s="9"/>
      <c r="Q740" s="9"/>
      <c r="R740" s="9"/>
      <c r="S740" s="9"/>
      <c r="T740" s="9"/>
      <c r="U740" s="9"/>
      <c r="V740" s="9"/>
      <c r="W740" s="9"/>
      <c r="X740" s="9"/>
      <c r="Y740" s="9"/>
      <c r="Z740" s="9"/>
    </row>
    <row r="741" spans="1:26" ht="14.25" customHeight="1">
      <c r="A741" s="9"/>
      <c r="B741" s="9"/>
      <c r="C741" s="9"/>
      <c r="D741" s="406"/>
      <c r="E741" s="406"/>
      <c r="F741" s="406"/>
      <c r="G741" s="406"/>
      <c r="H741" s="406"/>
      <c r="I741" s="406"/>
      <c r="J741" s="406"/>
      <c r="K741" s="406"/>
      <c r="L741" s="9"/>
      <c r="M741" s="407"/>
      <c r="N741" s="9"/>
      <c r="O741" s="9"/>
      <c r="P741" s="9"/>
      <c r="Q741" s="9"/>
      <c r="R741" s="9"/>
      <c r="S741" s="9"/>
      <c r="T741" s="9"/>
      <c r="U741" s="9"/>
      <c r="V741" s="9"/>
      <c r="W741" s="9"/>
      <c r="X741" s="9"/>
      <c r="Y741" s="9"/>
      <c r="Z741" s="9"/>
    </row>
    <row r="742" spans="1:26" ht="14.25" customHeight="1">
      <c r="A742" s="9"/>
      <c r="B742" s="9"/>
      <c r="C742" s="9"/>
      <c r="D742" s="406"/>
      <c r="E742" s="406"/>
      <c r="F742" s="406"/>
      <c r="G742" s="406"/>
      <c r="H742" s="406"/>
      <c r="I742" s="406"/>
      <c r="J742" s="406"/>
      <c r="K742" s="406"/>
      <c r="L742" s="9"/>
      <c r="M742" s="407"/>
      <c r="N742" s="9"/>
      <c r="O742" s="9"/>
      <c r="P742" s="9"/>
      <c r="Q742" s="9"/>
      <c r="R742" s="9"/>
      <c r="S742" s="9"/>
      <c r="T742" s="9"/>
      <c r="U742" s="9"/>
      <c r="V742" s="9"/>
      <c r="W742" s="9"/>
      <c r="X742" s="9"/>
      <c r="Y742" s="9"/>
      <c r="Z742" s="9"/>
    </row>
    <row r="743" spans="1:26" ht="14.25" customHeight="1">
      <c r="A743" s="9"/>
      <c r="B743" s="9"/>
      <c r="C743" s="9"/>
      <c r="D743" s="406"/>
      <c r="E743" s="406"/>
      <c r="F743" s="406"/>
      <c r="G743" s="406"/>
      <c r="H743" s="406"/>
      <c r="I743" s="406"/>
      <c r="J743" s="406"/>
      <c r="K743" s="406"/>
      <c r="L743" s="9"/>
      <c r="M743" s="407"/>
      <c r="N743" s="9"/>
      <c r="O743" s="9"/>
      <c r="P743" s="9"/>
      <c r="Q743" s="9"/>
      <c r="R743" s="9"/>
      <c r="S743" s="9"/>
      <c r="T743" s="9"/>
      <c r="U743" s="9"/>
      <c r="V743" s="9"/>
      <c r="W743" s="9"/>
      <c r="X743" s="9"/>
      <c r="Y743" s="9"/>
      <c r="Z743" s="9"/>
    </row>
    <row r="744" spans="1:26" ht="14.25" customHeight="1">
      <c r="A744" s="9"/>
      <c r="B744" s="9"/>
      <c r="C744" s="9"/>
      <c r="D744" s="406"/>
      <c r="E744" s="406"/>
      <c r="F744" s="406"/>
      <c r="G744" s="406"/>
      <c r="H744" s="406"/>
      <c r="I744" s="406"/>
      <c r="J744" s="406"/>
      <c r="K744" s="406"/>
      <c r="L744" s="9"/>
      <c r="M744" s="407"/>
      <c r="N744" s="9"/>
      <c r="O744" s="9"/>
      <c r="P744" s="9"/>
      <c r="Q744" s="9"/>
      <c r="R744" s="9"/>
      <c r="S744" s="9"/>
      <c r="T744" s="9"/>
      <c r="U744" s="9"/>
      <c r="V744" s="9"/>
      <c r="W744" s="9"/>
      <c r="X744" s="9"/>
      <c r="Y744" s="9"/>
      <c r="Z744" s="9"/>
    </row>
    <row r="745" spans="1:26" ht="14.25" customHeight="1">
      <c r="A745" s="9"/>
      <c r="B745" s="9"/>
      <c r="C745" s="9"/>
      <c r="D745" s="406"/>
      <c r="E745" s="406"/>
      <c r="F745" s="406"/>
      <c r="G745" s="406"/>
      <c r="H745" s="406"/>
      <c r="I745" s="406"/>
      <c r="J745" s="406"/>
      <c r="K745" s="406"/>
      <c r="L745" s="9"/>
      <c r="M745" s="407"/>
      <c r="N745" s="9"/>
      <c r="O745" s="9"/>
      <c r="P745" s="9"/>
      <c r="Q745" s="9"/>
      <c r="R745" s="9"/>
      <c r="S745" s="9"/>
      <c r="T745" s="9"/>
      <c r="U745" s="9"/>
      <c r="V745" s="9"/>
      <c r="W745" s="9"/>
      <c r="X745" s="9"/>
      <c r="Y745" s="9"/>
      <c r="Z745" s="9"/>
    </row>
    <row r="746" spans="1:26" ht="14.25" customHeight="1">
      <c r="A746" s="9"/>
      <c r="B746" s="9"/>
      <c r="C746" s="9"/>
      <c r="D746" s="406"/>
      <c r="E746" s="406"/>
      <c r="F746" s="406"/>
      <c r="G746" s="406"/>
      <c r="H746" s="406"/>
      <c r="I746" s="406"/>
      <c r="J746" s="406"/>
      <c r="K746" s="406"/>
      <c r="L746" s="9"/>
      <c r="M746" s="407"/>
      <c r="N746" s="9"/>
      <c r="O746" s="9"/>
      <c r="P746" s="9"/>
      <c r="Q746" s="9"/>
      <c r="R746" s="9"/>
      <c r="S746" s="9"/>
      <c r="T746" s="9"/>
      <c r="U746" s="9"/>
      <c r="V746" s="9"/>
      <c r="W746" s="9"/>
      <c r="X746" s="9"/>
      <c r="Y746" s="9"/>
      <c r="Z746" s="9"/>
    </row>
    <row r="747" spans="1:26" ht="14.25" customHeight="1">
      <c r="A747" s="9"/>
      <c r="B747" s="9"/>
      <c r="C747" s="9"/>
      <c r="D747" s="406"/>
      <c r="E747" s="406"/>
      <c r="F747" s="406"/>
      <c r="G747" s="406"/>
      <c r="H747" s="406"/>
      <c r="I747" s="406"/>
      <c r="J747" s="406"/>
      <c r="K747" s="406"/>
      <c r="L747" s="9"/>
      <c r="M747" s="407"/>
      <c r="N747" s="9"/>
      <c r="O747" s="9"/>
      <c r="P747" s="9"/>
      <c r="Q747" s="9"/>
      <c r="R747" s="9"/>
      <c r="S747" s="9"/>
      <c r="T747" s="9"/>
      <c r="U747" s="9"/>
      <c r="V747" s="9"/>
      <c r="W747" s="9"/>
      <c r="X747" s="9"/>
      <c r="Y747" s="9"/>
      <c r="Z747" s="9"/>
    </row>
    <row r="748" spans="1:26" ht="14.25" customHeight="1">
      <c r="A748" s="9"/>
      <c r="B748" s="9"/>
      <c r="C748" s="9"/>
      <c r="D748" s="406"/>
      <c r="E748" s="406"/>
      <c r="F748" s="406"/>
      <c r="G748" s="406"/>
      <c r="H748" s="406"/>
      <c r="I748" s="406"/>
      <c r="J748" s="406"/>
      <c r="K748" s="406"/>
      <c r="L748" s="9"/>
      <c r="M748" s="407"/>
      <c r="N748" s="9"/>
      <c r="O748" s="9"/>
      <c r="P748" s="9"/>
      <c r="Q748" s="9"/>
      <c r="R748" s="9"/>
      <c r="S748" s="9"/>
      <c r="T748" s="9"/>
      <c r="U748" s="9"/>
      <c r="V748" s="9"/>
      <c r="W748" s="9"/>
      <c r="X748" s="9"/>
      <c r="Y748" s="9"/>
      <c r="Z748" s="9"/>
    </row>
    <row r="749" spans="1:26" ht="14.25" customHeight="1">
      <c r="A749" s="9"/>
      <c r="B749" s="9"/>
      <c r="C749" s="9"/>
      <c r="D749" s="406"/>
      <c r="E749" s="406"/>
      <c r="F749" s="406"/>
      <c r="G749" s="406"/>
      <c r="H749" s="406"/>
      <c r="I749" s="406"/>
      <c r="J749" s="406"/>
      <c r="K749" s="406"/>
      <c r="L749" s="9"/>
      <c r="M749" s="407"/>
      <c r="N749" s="9"/>
      <c r="O749" s="9"/>
      <c r="P749" s="9"/>
      <c r="Q749" s="9"/>
      <c r="R749" s="9"/>
      <c r="S749" s="9"/>
      <c r="T749" s="9"/>
      <c r="U749" s="9"/>
      <c r="V749" s="9"/>
      <c r="W749" s="9"/>
      <c r="X749" s="9"/>
      <c r="Y749" s="9"/>
      <c r="Z749" s="9"/>
    </row>
    <row r="750" spans="1:26" ht="14.25" customHeight="1">
      <c r="A750" s="9"/>
      <c r="B750" s="9"/>
      <c r="C750" s="9"/>
      <c r="D750" s="406"/>
      <c r="E750" s="406"/>
      <c r="F750" s="406"/>
      <c r="G750" s="406"/>
      <c r="H750" s="406"/>
      <c r="I750" s="406"/>
      <c r="J750" s="406"/>
      <c r="K750" s="406"/>
      <c r="L750" s="9"/>
      <c r="M750" s="407"/>
      <c r="N750" s="9"/>
      <c r="O750" s="9"/>
      <c r="P750" s="9"/>
      <c r="Q750" s="9"/>
      <c r="R750" s="9"/>
      <c r="S750" s="9"/>
      <c r="T750" s="9"/>
      <c r="U750" s="9"/>
      <c r="V750" s="9"/>
      <c r="W750" s="9"/>
      <c r="X750" s="9"/>
      <c r="Y750" s="9"/>
      <c r="Z750" s="9"/>
    </row>
    <row r="751" spans="1:26" ht="14.25" customHeight="1">
      <c r="A751" s="9"/>
      <c r="B751" s="9"/>
      <c r="C751" s="9"/>
      <c r="D751" s="406"/>
      <c r="E751" s="406"/>
      <c r="F751" s="406"/>
      <c r="G751" s="406"/>
      <c r="H751" s="406"/>
      <c r="I751" s="406"/>
      <c r="J751" s="406"/>
      <c r="K751" s="406"/>
      <c r="L751" s="9"/>
      <c r="M751" s="407"/>
      <c r="N751" s="9"/>
      <c r="O751" s="9"/>
      <c r="P751" s="9"/>
      <c r="Q751" s="9"/>
      <c r="R751" s="9"/>
      <c r="S751" s="9"/>
      <c r="T751" s="9"/>
      <c r="U751" s="9"/>
      <c r="V751" s="9"/>
      <c r="W751" s="9"/>
      <c r="X751" s="9"/>
      <c r="Y751" s="9"/>
      <c r="Z751" s="9"/>
    </row>
    <row r="752" spans="1:26" ht="14.25" customHeight="1">
      <c r="A752" s="9"/>
      <c r="B752" s="9"/>
      <c r="C752" s="9"/>
      <c r="D752" s="406"/>
      <c r="E752" s="406"/>
      <c r="F752" s="406"/>
      <c r="G752" s="406"/>
      <c r="H752" s="406"/>
      <c r="I752" s="406"/>
      <c r="J752" s="406"/>
      <c r="K752" s="406"/>
      <c r="L752" s="9"/>
      <c r="M752" s="407"/>
      <c r="N752" s="9"/>
      <c r="O752" s="9"/>
      <c r="P752" s="9"/>
      <c r="Q752" s="9"/>
      <c r="R752" s="9"/>
      <c r="S752" s="9"/>
      <c r="T752" s="9"/>
      <c r="U752" s="9"/>
      <c r="V752" s="9"/>
      <c r="W752" s="9"/>
      <c r="X752" s="9"/>
      <c r="Y752" s="9"/>
      <c r="Z752" s="9"/>
    </row>
    <row r="753" spans="1:26" ht="14.25" customHeight="1">
      <c r="A753" s="9"/>
      <c r="B753" s="9"/>
      <c r="C753" s="9"/>
      <c r="D753" s="406"/>
      <c r="E753" s="406"/>
      <c r="F753" s="406"/>
      <c r="G753" s="406"/>
      <c r="H753" s="406"/>
      <c r="I753" s="406"/>
      <c r="J753" s="406"/>
      <c r="K753" s="406"/>
      <c r="L753" s="9"/>
      <c r="M753" s="407"/>
      <c r="N753" s="9"/>
      <c r="O753" s="9"/>
      <c r="P753" s="9"/>
      <c r="Q753" s="9"/>
      <c r="R753" s="9"/>
      <c r="S753" s="9"/>
      <c r="T753" s="9"/>
      <c r="U753" s="9"/>
      <c r="V753" s="9"/>
      <c r="W753" s="9"/>
      <c r="X753" s="9"/>
      <c r="Y753" s="9"/>
      <c r="Z753" s="9"/>
    </row>
    <row r="754" spans="1:26" ht="14.25" customHeight="1">
      <c r="A754" s="9"/>
      <c r="B754" s="9"/>
      <c r="C754" s="9"/>
      <c r="D754" s="406"/>
      <c r="E754" s="406"/>
      <c r="F754" s="406"/>
      <c r="G754" s="406"/>
      <c r="H754" s="406"/>
      <c r="I754" s="406"/>
      <c r="J754" s="406"/>
      <c r="K754" s="406"/>
      <c r="L754" s="9"/>
      <c r="M754" s="407"/>
      <c r="N754" s="9"/>
      <c r="O754" s="9"/>
      <c r="P754" s="9"/>
      <c r="Q754" s="9"/>
      <c r="R754" s="9"/>
      <c r="S754" s="9"/>
      <c r="T754" s="9"/>
      <c r="U754" s="9"/>
      <c r="V754" s="9"/>
      <c r="W754" s="9"/>
      <c r="X754" s="9"/>
      <c r="Y754" s="9"/>
      <c r="Z754" s="9"/>
    </row>
    <row r="755" spans="1:26" ht="14.25" customHeight="1">
      <c r="A755" s="9"/>
      <c r="B755" s="9"/>
      <c r="C755" s="9"/>
      <c r="D755" s="406"/>
      <c r="E755" s="406"/>
      <c r="F755" s="406"/>
      <c r="G755" s="406"/>
      <c r="H755" s="406"/>
      <c r="I755" s="406"/>
      <c r="J755" s="406"/>
      <c r="K755" s="406"/>
      <c r="L755" s="9"/>
      <c r="M755" s="407"/>
      <c r="N755" s="9"/>
      <c r="O755" s="9"/>
      <c r="P755" s="9"/>
      <c r="Q755" s="9"/>
      <c r="R755" s="9"/>
      <c r="S755" s="9"/>
      <c r="T755" s="9"/>
      <c r="U755" s="9"/>
      <c r="V755" s="9"/>
      <c r="W755" s="9"/>
      <c r="X755" s="9"/>
      <c r="Y755" s="9"/>
      <c r="Z755" s="9"/>
    </row>
    <row r="756" spans="1:26" ht="14.25" customHeight="1">
      <c r="A756" s="9"/>
      <c r="B756" s="9"/>
      <c r="C756" s="9"/>
      <c r="D756" s="406"/>
      <c r="E756" s="406"/>
      <c r="F756" s="406"/>
      <c r="G756" s="406"/>
      <c r="H756" s="406"/>
      <c r="I756" s="406"/>
      <c r="J756" s="406"/>
      <c r="K756" s="406"/>
      <c r="L756" s="9"/>
      <c r="M756" s="407"/>
      <c r="N756" s="9"/>
      <c r="O756" s="9"/>
      <c r="P756" s="9"/>
      <c r="Q756" s="9"/>
      <c r="R756" s="9"/>
      <c r="S756" s="9"/>
      <c r="T756" s="9"/>
      <c r="U756" s="9"/>
      <c r="V756" s="9"/>
      <c r="W756" s="9"/>
      <c r="X756" s="9"/>
      <c r="Y756" s="9"/>
      <c r="Z756" s="9"/>
    </row>
    <row r="757" spans="1:26" ht="14.25" customHeight="1">
      <c r="A757" s="9"/>
      <c r="B757" s="9"/>
      <c r="C757" s="9"/>
      <c r="D757" s="406"/>
      <c r="E757" s="406"/>
      <c r="F757" s="406"/>
      <c r="G757" s="406"/>
      <c r="H757" s="406"/>
      <c r="I757" s="406"/>
      <c r="J757" s="406"/>
      <c r="K757" s="406"/>
      <c r="L757" s="9"/>
      <c r="M757" s="407"/>
      <c r="N757" s="9"/>
      <c r="O757" s="9"/>
      <c r="P757" s="9"/>
      <c r="Q757" s="9"/>
      <c r="R757" s="9"/>
      <c r="S757" s="9"/>
      <c r="T757" s="9"/>
      <c r="U757" s="9"/>
      <c r="V757" s="9"/>
      <c r="W757" s="9"/>
      <c r="X757" s="9"/>
      <c r="Y757" s="9"/>
      <c r="Z757" s="9"/>
    </row>
    <row r="758" spans="1:26" ht="14.25" customHeight="1">
      <c r="A758" s="9"/>
      <c r="B758" s="9"/>
      <c r="C758" s="9"/>
      <c r="D758" s="406"/>
      <c r="E758" s="406"/>
      <c r="F758" s="406"/>
      <c r="G758" s="406"/>
      <c r="H758" s="406"/>
      <c r="I758" s="406"/>
      <c r="J758" s="406"/>
      <c r="K758" s="406"/>
      <c r="L758" s="9"/>
      <c r="M758" s="407"/>
      <c r="N758" s="9"/>
      <c r="O758" s="9"/>
      <c r="P758" s="9"/>
      <c r="Q758" s="9"/>
      <c r="R758" s="9"/>
      <c r="S758" s="9"/>
      <c r="T758" s="9"/>
      <c r="U758" s="9"/>
      <c r="V758" s="9"/>
      <c r="W758" s="9"/>
      <c r="X758" s="9"/>
      <c r="Y758" s="9"/>
      <c r="Z758" s="9"/>
    </row>
    <row r="759" spans="1:26" ht="14.25" customHeight="1">
      <c r="A759" s="9"/>
      <c r="B759" s="9"/>
      <c r="C759" s="9"/>
      <c r="D759" s="406"/>
      <c r="E759" s="406"/>
      <c r="F759" s="406"/>
      <c r="G759" s="406"/>
      <c r="H759" s="406"/>
      <c r="I759" s="406"/>
      <c r="J759" s="406"/>
      <c r="K759" s="406"/>
      <c r="L759" s="9"/>
      <c r="M759" s="407"/>
      <c r="N759" s="9"/>
      <c r="O759" s="9"/>
      <c r="P759" s="9"/>
      <c r="Q759" s="9"/>
      <c r="R759" s="9"/>
      <c r="S759" s="9"/>
      <c r="T759" s="9"/>
      <c r="U759" s="9"/>
      <c r="V759" s="9"/>
      <c r="W759" s="9"/>
      <c r="X759" s="9"/>
      <c r="Y759" s="9"/>
      <c r="Z759" s="9"/>
    </row>
    <row r="760" spans="1:26" ht="14.25" customHeight="1">
      <c r="A760" s="9"/>
      <c r="B760" s="9"/>
      <c r="C760" s="9"/>
      <c r="D760" s="406"/>
      <c r="E760" s="406"/>
      <c r="F760" s="406"/>
      <c r="G760" s="406"/>
      <c r="H760" s="406"/>
      <c r="I760" s="406"/>
      <c r="J760" s="406"/>
      <c r="K760" s="406"/>
      <c r="L760" s="9"/>
      <c r="M760" s="407"/>
      <c r="N760" s="9"/>
      <c r="O760" s="9"/>
      <c r="P760" s="9"/>
      <c r="Q760" s="9"/>
      <c r="R760" s="9"/>
      <c r="S760" s="9"/>
      <c r="T760" s="9"/>
      <c r="U760" s="9"/>
      <c r="V760" s="9"/>
      <c r="W760" s="9"/>
      <c r="X760" s="9"/>
      <c r="Y760" s="9"/>
      <c r="Z760" s="9"/>
    </row>
    <row r="761" spans="1:26" ht="14.25" customHeight="1">
      <c r="A761" s="9"/>
      <c r="B761" s="9"/>
      <c r="C761" s="9"/>
      <c r="D761" s="406"/>
      <c r="E761" s="406"/>
      <c r="F761" s="406"/>
      <c r="G761" s="406"/>
      <c r="H761" s="406"/>
      <c r="I761" s="406"/>
      <c r="J761" s="406"/>
      <c r="K761" s="406"/>
      <c r="L761" s="9"/>
      <c r="M761" s="407"/>
      <c r="N761" s="9"/>
      <c r="O761" s="9"/>
      <c r="P761" s="9"/>
      <c r="Q761" s="9"/>
      <c r="R761" s="9"/>
      <c r="S761" s="9"/>
      <c r="T761" s="9"/>
      <c r="U761" s="9"/>
      <c r="V761" s="9"/>
      <c r="W761" s="9"/>
      <c r="X761" s="9"/>
      <c r="Y761" s="9"/>
      <c r="Z761" s="9"/>
    </row>
    <row r="762" spans="1:26" ht="14.25" customHeight="1">
      <c r="A762" s="9"/>
      <c r="B762" s="9"/>
      <c r="C762" s="9"/>
      <c r="D762" s="406"/>
      <c r="E762" s="406"/>
      <c r="F762" s="406"/>
      <c r="G762" s="406"/>
      <c r="H762" s="406"/>
      <c r="I762" s="406"/>
      <c r="J762" s="406"/>
      <c r="K762" s="406"/>
      <c r="L762" s="9"/>
      <c r="M762" s="407"/>
      <c r="N762" s="9"/>
      <c r="O762" s="9"/>
      <c r="P762" s="9"/>
      <c r="Q762" s="9"/>
      <c r="R762" s="9"/>
      <c r="S762" s="9"/>
      <c r="T762" s="9"/>
      <c r="U762" s="9"/>
      <c r="V762" s="9"/>
      <c r="W762" s="9"/>
      <c r="X762" s="9"/>
      <c r="Y762" s="9"/>
      <c r="Z762" s="9"/>
    </row>
    <row r="763" spans="1:26" ht="14.25" customHeight="1">
      <c r="A763" s="9"/>
      <c r="B763" s="9"/>
      <c r="C763" s="9"/>
      <c r="D763" s="406"/>
      <c r="E763" s="406"/>
      <c r="F763" s="406"/>
      <c r="G763" s="406"/>
      <c r="H763" s="406"/>
      <c r="I763" s="406"/>
      <c r="J763" s="406"/>
      <c r="K763" s="406"/>
      <c r="L763" s="9"/>
      <c r="M763" s="407"/>
      <c r="N763" s="9"/>
      <c r="O763" s="9"/>
      <c r="P763" s="9"/>
      <c r="Q763" s="9"/>
      <c r="R763" s="9"/>
      <c r="S763" s="9"/>
      <c r="T763" s="9"/>
      <c r="U763" s="9"/>
      <c r="V763" s="9"/>
      <c r="W763" s="9"/>
      <c r="X763" s="9"/>
      <c r="Y763" s="9"/>
      <c r="Z763" s="9"/>
    </row>
    <row r="764" spans="1:26" ht="14.25" customHeight="1">
      <c r="A764" s="9"/>
      <c r="B764" s="9"/>
      <c r="C764" s="9"/>
      <c r="D764" s="406"/>
      <c r="E764" s="406"/>
      <c r="F764" s="406"/>
      <c r="G764" s="406"/>
      <c r="H764" s="406"/>
      <c r="I764" s="406"/>
      <c r="J764" s="406"/>
      <c r="K764" s="406"/>
      <c r="L764" s="9"/>
      <c r="M764" s="407"/>
      <c r="N764" s="9"/>
      <c r="O764" s="9"/>
      <c r="P764" s="9"/>
      <c r="Q764" s="9"/>
      <c r="R764" s="9"/>
      <c r="S764" s="9"/>
      <c r="T764" s="9"/>
      <c r="U764" s="9"/>
      <c r="V764" s="9"/>
      <c r="W764" s="9"/>
      <c r="X764" s="9"/>
      <c r="Y764" s="9"/>
      <c r="Z764" s="9"/>
    </row>
    <row r="765" spans="1:26" ht="14.25" customHeight="1">
      <c r="A765" s="9"/>
      <c r="B765" s="9"/>
      <c r="C765" s="9"/>
      <c r="D765" s="406"/>
      <c r="E765" s="406"/>
      <c r="F765" s="406"/>
      <c r="G765" s="406"/>
      <c r="H765" s="406"/>
      <c r="I765" s="406"/>
      <c r="J765" s="406"/>
      <c r="K765" s="406"/>
      <c r="L765" s="9"/>
      <c r="M765" s="407"/>
      <c r="N765" s="9"/>
      <c r="O765" s="9"/>
      <c r="P765" s="9"/>
      <c r="Q765" s="9"/>
      <c r="R765" s="9"/>
      <c r="S765" s="9"/>
      <c r="T765" s="9"/>
      <c r="U765" s="9"/>
      <c r="V765" s="9"/>
      <c r="W765" s="9"/>
      <c r="X765" s="9"/>
      <c r="Y765" s="9"/>
      <c r="Z765" s="9"/>
    </row>
    <row r="766" spans="1:26" ht="14.25" customHeight="1">
      <c r="A766" s="9"/>
      <c r="B766" s="9"/>
      <c r="C766" s="9"/>
      <c r="D766" s="406"/>
      <c r="E766" s="406"/>
      <c r="F766" s="406"/>
      <c r="G766" s="406"/>
      <c r="H766" s="406"/>
      <c r="I766" s="406"/>
      <c r="J766" s="406"/>
      <c r="K766" s="406"/>
      <c r="L766" s="9"/>
      <c r="M766" s="407"/>
      <c r="N766" s="9"/>
      <c r="O766" s="9"/>
      <c r="P766" s="9"/>
      <c r="Q766" s="9"/>
      <c r="R766" s="9"/>
      <c r="S766" s="9"/>
      <c r="T766" s="9"/>
      <c r="U766" s="9"/>
      <c r="V766" s="9"/>
      <c r="W766" s="9"/>
      <c r="X766" s="9"/>
      <c r="Y766" s="9"/>
      <c r="Z766" s="9"/>
    </row>
    <row r="767" spans="1:26" ht="14.25" customHeight="1">
      <c r="A767" s="9"/>
      <c r="B767" s="9"/>
      <c r="C767" s="9"/>
      <c r="D767" s="406"/>
      <c r="E767" s="406"/>
      <c r="F767" s="406"/>
      <c r="G767" s="406"/>
      <c r="H767" s="406"/>
      <c r="I767" s="406"/>
      <c r="J767" s="406"/>
      <c r="K767" s="406"/>
      <c r="L767" s="9"/>
      <c r="M767" s="407"/>
      <c r="N767" s="9"/>
      <c r="O767" s="9"/>
      <c r="P767" s="9"/>
      <c r="Q767" s="9"/>
      <c r="R767" s="9"/>
      <c r="S767" s="9"/>
      <c r="T767" s="9"/>
      <c r="U767" s="9"/>
      <c r="V767" s="9"/>
      <c r="W767" s="9"/>
      <c r="X767" s="9"/>
      <c r="Y767" s="9"/>
      <c r="Z767" s="9"/>
    </row>
    <row r="768" spans="1:26" ht="14.25" customHeight="1">
      <c r="A768" s="9"/>
      <c r="B768" s="9"/>
      <c r="C768" s="9"/>
      <c r="D768" s="406"/>
      <c r="E768" s="406"/>
      <c r="F768" s="406"/>
      <c r="G768" s="406"/>
      <c r="H768" s="406"/>
      <c r="I768" s="406"/>
      <c r="J768" s="406"/>
      <c r="K768" s="406"/>
      <c r="L768" s="9"/>
      <c r="M768" s="407"/>
      <c r="N768" s="9"/>
      <c r="O768" s="9"/>
      <c r="P768" s="9"/>
      <c r="Q768" s="9"/>
      <c r="R768" s="9"/>
      <c r="S768" s="9"/>
      <c r="T768" s="9"/>
      <c r="U768" s="9"/>
      <c r="V768" s="9"/>
      <c r="W768" s="9"/>
      <c r="X768" s="9"/>
      <c r="Y768" s="9"/>
      <c r="Z768" s="9"/>
    </row>
    <row r="769" spans="1:26" ht="14.25" customHeight="1">
      <c r="A769" s="9"/>
      <c r="B769" s="9"/>
      <c r="C769" s="9"/>
      <c r="D769" s="406"/>
      <c r="E769" s="406"/>
      <c r="F769" s="406"/>
      <c r="G769" s="406"/>
      <c r="H769" s="406"/>
      <c r="I769" s="406"/>
      <c r="J769" s="406"/>
      <c r="K769" s="406"/>
      <c r="L769" s="9"/>
      <c r="M769" s="407"/>
      <c r="N769" s="9"/>
      <c r="O769" s="9"/>
      <c r="P769" s="9"/>
      <c r="Q769" s="9"/>
      <c r="R769" s="9"/>
      <c r="S769" s="9"/>
      <c r="T769" s="9"/>
      <c r="U769" s="9"/>
      <c r="V769" s="9"/>
      <c r="W769" s="9"/>
      <c r="X769" s="9"/>
      <c r="Y769" s="9"/>
      <c r="Z769" s="9"/>
    </row>
    <row r="770" spans="1:26" ht="14.25" customHeight="1">
      <c r="A770" s="9"/>
      <c r="B770" s="9"/>
      <c r="C770" s="9"/>
      <c r="D770" s="406"/>
      <c r="E770" s="406"/>
      <c r="F770" s="406"/>
      <c r="G770" s="406"/>
      <c r="H770" s="406"/>
      <c r="I770" s="406"/>
      <c r="J770" s="406"/>
      <c r="K770" s="406"/>
      <c r="L770" s="9"/>
      <c r="M770" s="407"/>
      <c r="N770" s="9"/>
      <c r="O770" s="9"/>
      <c r="P770" s="9"/>
      <c r="Q770" s="9"/>
      <c r="R770" s="9"/>
      <c r="S770" s="9"/>
      <c r="T770" s="9"/>
      <c r="U770" s="9"/>
      <c r="V770" s="9"/>
      <c r="W770" s="9"/>
      <c r="X770" s="9"/>
      <c r="Y770" s="9"/>
      <c r="Z770" s="9"/>
    </row>
    <row r="771" spans="1:26" ht="14.25" customHeight="1">
      <c r="A771" s="9"/>
      <c r="B771" s="9"/>
      <c r="C771" s="9"/>
      <c r="D771" s="406"/>
      <c r="E771" s="406"/>
      <c r="F771" s="406"/>
      <c r="G771" s="406"/>
      <c r="H771" s="406"/>
      <c r="I771" s="406"/>
      <c r="J771" s="406"/>
      <c r="K771" s="406"/>
      <c r="L771" s="9"/>
      <c r="M771" s="407"/>
      <c r="N771" s="9"/>
      <c r="O771" s="9"/>
      <c r="P771" s="9"/>
      <c r="Q771" s="9"/>
      <c r="R771" s="9"/>
      <c r="S771" s="9"/>
      <c r="T771" s="9"/>
      <c r="U771" s="9"/>
      <c r="V771" s="9"/>
      <c r="W771" s="9"/>
      <c r="X771" s="9"/>
      <c r="Y771" s="9"/>
      <c r="Z771" s="9"/>
    </row>
    <row r="772" spans="1:26" ht="14.25" customHeight="1">
      <c r="A772" s="9"/>
      <c r="B772" s="9"/>
      <c r="C772" s="9"/>
      <c r="D772" s="406"/>
      <c r="E772" s="406"/>
      <c r="F772" s="406"/>
      <c r="G772" s="406"/>
      <c r="H772" s="406"/>
      <c r="I772" s="406"/>
      <c r="J772" s="406"/>
      <c r="K772" s="406"/>
      <c r="L772" s="9"/>
      <c r="M772" s="407"/>
      <c r="N772" s="9"/>
      <c r="O772" s="9"/>
      <c r="P772" s="9"/>
      <c r="Q772" s="9"/>
      <c r="R772" s="9"/>
      <c r="S772" s="9"/>
      <c r="T772" s="9"/>
      <c r="U772" s="9"/>
      <c r="V772" s="9"/>
      <c r="W772" s="9"/>
      <c r="X772" s="9"/>
      <c r="Y772" s="9"/>
      <c r="Z772" s="9"/>
    </row>
    <row r="773" spans="1:26" ht="14.25" customHeight="1">
      <c r="A773" s="9"/>
      <c r="B773" s="9"/>
      <c r="C773" s="9"/>
      <c r="D773" s="406"/>
      <c r="E773" s="406"/>
      <c r="F773" s="406"/>
      <c r="G773" s="406"/>
      <c r="H773" s="406"/>
      <c r="I773" s="406"/>
      <c r="J773" s="406"/>
      <c r="K773" s="406"/>
      <c r="L773" s="9"/>
      <c r="M773" s="407"/>
      <c r="N773" s="9"/>
      <c r="O773" s="9"/>
      <c r="P773" s="9"/>
      <c r="Q773" s="9"/>
      <c r="R773" s="9"/>
      <c r="S773" s="9"/>
      <c r="T773" s="9"/>
      <c r="U773" s="9"/>
      <c r="V773" s="9"/>
      <c r="W773" s="9"/>
      <c r="X773" s="9"/>
      <c r="Y773" s="9"/>
      <c r="Z773" s="9"/>
    </row>
    <row r="774" spans="1:26" ht="14.25" customHeight="1">
      <c r="A774" s="9"/>
      <c r="B774" s="9"/>
      <c r="C774" s="9"/>
      <c r="D774" s="406"/>
      <c r="E774" s="406"/>
      <c r="F774" s="406"/>
      <c r="G774" s="406"/>
      <c r="H774" s="406"/>
      <c r="I774" s="406"/>
      <c r="J774" s="406"/>
      <c r="K774" s="406"/>
      <c r="L774" s="9"/>
      <c r="M774" s="407"/>
      <c r="N774" s="9"/>
      <c r="O774" s="9"/>
      <c r="P774" s="9"/>
      <c r="Q774" s="9"/>
      <c r="R774" s="9"/>
      <c r="S774" s="9"/>
      <c r="T774" s="9"/>
      <c r="U774" s="9"/>
      <c r="V774" s="9"/>
      <c r="W774" s="9"/>
      <c r="X774" s="9"/>
      <c r="Y774" s="9"/>
      <c r="Z774" s="9"/>
    </row>
    <row r="775" spans="1:26" ht="14.25" customHeight="1">
      <c r="A775" s="9"/>
      <c r="B775" s="9"/>
      <c r="C775" s="9"/>
      <c r="D775" s="406"/>
      <c r="E775" s="406"/>
      <c r="F775" s="406"/>
      <c r="G775" s="406"/>
      <c r="H775" s="406"/>
      <c r="I775" s="406"/>
      <c r="J775" s="406"/>
      <c r="K775" s="406"/>
      <c r="L775" s="9"/>
      <c r="M775" s="407"/>
      <c r="N775" s="9"/>
      <c r="O775" s="9"/>
      <c r="P775" s="9"/>
      <c r="Q775" s="9"/>
      <c r="R775" s="9"/>
      <c r="S775" s="9"/>
      <c r="T775" s="9"/>
      <c r="U775" s="9"/>
      <c r="V775" s="9"/>
      <c r="W775" s="9"/>
      <c r="X775" s="9"/>
      <c r="Y775" s="9"/>
      <c r="Z775" s="9"/>
    </row>
    <row r="776" spans="1:26" ht="14.25" customHeight="1">
      <c r="A776" s="9"/>
      <c r="B776" s="9"/>
      <c r="C776" s="9"/>
      <c r="D776" s="406"/>
      <c r="E776" s="406"/>
      <c r="F776" s="406"/>
      <c r="G776" s="406"/>
      <c r="H776" s="406"/>
      <c r="I776" s="406"/>
      <c r="J776" s="406"/>
      <c r="K776" s="406"/>
      <c r="L776" s="9"/>
      <c r="M776" s="407"/>
      <c r="N776" s="9"/>
      <c r="O776" s="9"/>
      <c r="P776" s="9"/>
      <c r="Q776" s="9"/>
      <c r="R776" s="9"/>
      <c r="S776" s="9"/>
      <c r="T776" s="9"/>
      <c r="U776" s="9"/>
      <c r="V776" s="9"/>
      <c r="W776" s="9"/>
      <c r="X776" s="9"/>
      <c r="Y776" s="9"/>
      <c r="Z776" s="9"/>
    </row>
    <row r="777" spans="1:26" ht="14.25" customHeight="1">
      <c r="A777" s="9"/>
      <c r="B777" s="9"/>
      <c r="C777" s="9"/>
      <c r="D777" s="406"/>
      <c r="E777" s="406"/>
      <c r="F777" s="406"/>
      <c r="G777" s="406"/>
      <c r="H777" s="406"/>
      <c r="I777" s="406"/>
      <c r="J777" s="406"/>
      <c r="K777" s="406"/>
      <c r="L777" s="9"/>
      <c r="M777" s="407"/>
      <c r="N777" s="9"/>
      <c r="O777" s="9"/>
      <c r="P777" s="9"/>
      <c r="Q777" s="9"/>
      <c r="R777" s="9"/>
      <c r="S777" s="9"/>
      <c r="T777" s="9"/>
      <c r="U777" s="9"/>
      <c r="V777" s="9"/>
      <c r="W777" s="9"/>
      <c r="X777" s="9"/>
      <c r="Y777" s="9"/>
      <c r="Z777" s="9"/>
    </row>
    <row r="778" spans="1:26" ht="14.25" customHeight="1">
      <c r="A778" s="9"/>
      <c r="B778" s="9"/>
      <c r="C778" s="9"/>
      <c r="D778" s="406"/>
      <c r="E778" s="406"/>
      <c r="F778" s="406"/>
      <c r="G778" s="406"/>
      <c r="H778" s="406"/>
      <c r="I778" s="406"/>
      <c r="J778" s="406"/>
      <c r="K778" s="406"/>
      <c r="L778" s="9"/>
      <c r="M778" s="407"/>
      <c r="N778" s="9"/>
      <c r="O778" s="9"/>
      <c r="P778" s="9"/>
      <c r="Q778" s="9"/>
      <c r="R778" s="9"/>
      <c r="S778" s="9"/>
      <c r="T778" s="9"/>
      <c r="U778" s="9"/>
      <c r="V778" s="9"/>
      <c r="W778" s="9"/>
      <c r="X778" s="9"/>
      <c r="Y778" s="9"/>
      <c r="Z778" s="9"/>
    </row>
    <row r="779" spans="1:26" ht="14.25" customHeight="1">
      <c r="A779" s="9"/>
      <c r="B779" s="9"/>
      <c r="C779" s="9"/>
      <c r="D779" s="406"/>
      <c r="E779" s="406"/>
      <c r="F779" s="406"/>
      <c r="G779" s="406"/>
      <c r="H779" s="406"/>
      <c r="I779" s="406"/>
      <c r="J779" s="406"/>
      <c r="K779" s="406"/>
      <c r="L779" s="9"/>
      <c r="M779" s="407"/>
      <c r="N779" s="9"/>
      <c r="O779" s="9"/>
      <c r="P779" s="9"/>
      <c r="Q779" s="9"/>
      <c r="R779" s="9"/>
      <c r="S779" s="9"/>
      <c r="T779" s="9"/>
      <c r="U779" s="9"/>
      <c r="V779" s="9"/>
      <c r="W779" s="9"/>
      <c r="X779" s="9"/>
      <c r="Y779" s="9"/>
      <c r="Z779" s="9"/>
    </row>
    <row r="780" spans="1:26" ht="14.25" customHeight="1">
      <c r="A780" s="9"/>
      <c r="B780" s="9"/>
      <c r="C780" s="9"/>
      <c r="D780" s="406"/>
      <c r="E780" s="406"/>
      <c r="F780" s="406"/>
      <c r="G780" s="406"/>
      <c r="H780" s="406"/>
      <c r="I780" s="406"/>
      <c r="J780" s="406"/>
      <c r="K780" s="406"/>
      <c r="L780" s="9"/>
      <c r="M780" s="407"/>
      <c r="N780" s="9"/>
      <c r="O780" s="9"/>
      <c r="P780" s="9"/>
      <c r="Q780" s="9"/>
      <c r="R780" s="9"/>
      <c r="S780" s="9"/>
      <c r="T780" s="9"/>
      <c r="U780" s="9"/>
      <c r="V780" s="9"/>
      <c r="W780" s="9"/>
      <c r="X780" s="9"/>
      <c r="Y780" s="9"/>
      <c r="Z780" s="9"/>
    </row>
    <row r="781" spans="1:26" ht="14.25" customHeight="1">
      <c r="A781" s="9"/>
      <c r="B781" s="9"/>
      <c r="C781" s="9"/>
      <c r="D781" s="406"/>
      <c r="E781" s="406"/>
      <c r="F781" s="406"/>
      <c r="G781" s="406"/>
      <c r="H781" s="406"/>
      <c r="I781" s="406"/>
      <c r="J781" s="406"/>
      <c r="K781" s="406"/>
      <c r="L781" s="9"/>
      <c r="M781" s="407"/>
      <c r="N781" s="9"/>
      <c r="O781" s="9"/>
      <c r="P781" s="9"/>
      <c r="Q781" s="9"/>
      <c r="R781" s="9"/>
      <c r="S781" s="9"/>
      <c r="T781" s="9"/>
      <c r="U781" s="9"/>
      <c r="V781" s="9"/>
      <c r="W781" s="9"/>
      <c r="X781" s="9"/>
      <c r="Y781" s="9"/>
      <c r="Z781" s="9"/>
    </row>
    <row r="782" spans="1:26" ht="14.25" customHeight="1">
      <c r="A782" s="9"/>
      <c r="B782" s="9"/>
      <c r="C782" s="9"/>
      <c r="D782" s="406"/>
      <c r="E782" s="406"/>
      <c r="F782" s="406"/>
      <c r="G782" s="406"/>
      <c r="H782" s="406"/>
      <c r="I782" s="406"/>
      <c r="J782" s="406"/>
      <c r="K782" s="406"/>
      <c r="L782" s="9"/>
      <c r="M782" s="407"/>
      <c r="N782" s="9"/>
      <c r="O782" s="9"/>
      <c r="P782" s="9"/>
      <c r="Q782" s="9"/>
      <c r="R782" s="9"/>
      <c r="S782" s="9"/>
      <c r="T782" s="9"/>
      <c r="U782" s="9"/>
      <c r="V782" s="9"/>
      <c r="W782" s="9"/>
      <c r="X782" s="9"/>
      <c r="Y782" s="9"/>
      <c r="Z782" s="9"/>
    </row>
    <row r="783" spans="1:26" ht="14.25" customHeight="1">
      <c r="A783" s="9"/>
      <c r="B783" s="9"/>
      <c r="C783" s="9"/>
      <c r="D783" s="406"/>
      <c r="E783" s="406"/>
      <c r="F783" s="406"/>
      <c r="G783" s="406"/>
      <c r="H783" s="406"/>
      <c r="I783" s="406"/>
      <c r="J783" s="406"/>
      <c r="K783" s="406"/>
      <c r="L783" s="9"/>
      <c r="M783" s="407"/>
      <c r="N783" s="9"/>
      <c r="O783" s="9"/>
      <c r="P783" s="9"/>
      <c r="Q783" s="9"/>
      <c r="R783" s="9"/>
      <c r="S783" s="9"/>
      <c r="T783" s="9"/>
      <c r="U783" s="9"/>
      <c r="V783" s="9"/>
      <c r="W783" s="9"/>
      <c r="X783" s="9"/>
      <c r="Y783" s="9"/>
      <c r="Z783" s="9"/>
    </row>
    <row r="784" spans="1:26" ht="14.25" customHeight="1">
      <c r="A784" s="9"/>
      <c r="B784" s="9"/>
      <c r="C784" s="9"/>
      <c r="D784" s="406"/>
      <c r="E784" s="406"/>
      <c r="F784" s="406"/>
      <c r="G784" s="406"/>
      <c r="H784" s="406"/>
      <c r="I784" s="406"/>
      <c r="J784" s="406"/>
      <c r="K784" s="406"/>
      <c r="L784" s="9"/>
      <c r="M784" s="407"/>
      <c r="N784" s="9"/>
      <c r="O784" s="9"/>
      <c r="P784" s="9"/>
      <c r="Q784" s="9"/>
      <c r="R784" s="9"/>
      <c r="S784" s="9"/>
      <c r="T784" s="9"/>
      <c r="U784" s="9"/>
      <c r="V784" s="9"/>
      <c r="W784" s="9"/>
      <c r="X784" s="9"/>
      <c r="Y784" s="9"/>
      <c r="Z784" s="9"/>
    </row>
    <row r="785" spans="1:26" ht="14.25" customHeight="1">
      <c r="A785" s="9"/>
      <c r="B785" s="9"/>
      <c r="C785" s="9"/>
      <c r="D785" s="406"/>
      <c r="E785" s="406"/>
      <c r="F785" s="406"/>
      <c r="G785" s="406"/>
      <c r="H785" s="406"/>
      <c r="I785" s="406"/>
      <c r="J785" s="406"/>
      <c r="K785" s="406"/>
      <c r="L785" s="9"/>
      <c r="M785" s="407"/>
      <c r="N785" s="9"/>
      <c r="O785" s="9"/>
      <c r="P785" s="9"/>
      <c r="Q785" s="9"/>
      <c r="R785" s="9"/>
      <c r="S785" s="9"/>
      <c r="T785" s="9"/>
      <c r="U785" s="9"/>
      <c r="V785" s="9"/>
      <c r="W785" s="9"/>
      <c r="X785" s="9"/>
      <c r="Y785" s="9"/>
      <c r="Z785" s="9"/>
    </row>
    <row r="786" spans="1:26" ht="14.25" customHeight="1">
      <c r="A786" s="9"/>
      <c r="B786" s="9"/>
      <c r="C786" s="9"/>
      <c r="D786" s="406"/>
      <c r="E786" s="406"/>
      <c r="F786" s="406"/>
      <c r="G786" s="406"/>
      <c r="H786" s="406"/>
      <c r="I786" s="406"/>
      <c r="J786" s="406"/>
      <c r="K786" s="406"/>
      <c r="L786" s="9"/>
      <c r="M786" s="407"/>
      <c r="N786" s="9"/>
      <c r="O786" s="9"/>
      <c r="P786" s="9"/>
      <c r="Q786" s="9"/>
      <c r="R786" s="9"/>
      <c r="S786" s="9"/>
      <c r="T786" s="9"/>
      <c r="U786" s="9"/>
      <c r="V786" s="9"/>
      <c r="W786" s="9"/>
      <c r="X786" s="9"/>
      <c r="Y786" s="9"/>
      <c r="Z786" s="9"/>
    </row>
    <row r="787" spans="1:26" ht="14.25" customHeight="1">
      <c r="A787" s="9"/>
      <c r="B787" s="9"/>
      <c r="C787" s="9"/>
      <c r="D787" s="406"/>
      <c r="E787" s="406"/>
      <c r="F787" s="406"/>
      <c r="G787" s="406"/>
      <c r="H787" s="406"/>
      <c r="I787" s="406"/>
      <c r="J787" s="406"/>
      <c r="K787" s="406"/>
      <c r="L787" s="9"/>
      <c r="M787" s="407"/>
      <c r="N787" s="9"/>
      <c r="O787" s="9"/>
      <c r="P787" s="9"/>
      <c r="Q787" s="9"/>
      <c r="R787" s="9"/>
      <c r="S787" s="9"/>
      <c r="T787" s="9"/>
      <c r="U787" s="9"/>
      <c r="V787" s="9"/>
      <c r="W787" s="9"/>
      <c r="X787" s="9"/>
      <c r="Y787" s="9"/>
      <c r="Z787" s="9"/>
    </row>
    <row r="788" spans="1:26" ht="14.25" customHeight="1">
      <c r="A788" s="9"/>
      <c r="B788" s="9"/>
      <c r="C788" s="9"/>
      <c r="D788" s="406"/>
      <c r="E788" s="406"/>
      <c r="F788" s="406"/>
      <c r="G788" s="406"/>
      <c r="H788" s="406"/>
      <c r="I788" s="406"/>
      <c r="J788" s="406"/>
      <c r="K788" s="406"/>
      <c r="L788" s="9"/>
      <c r="M788" s="407"/>
      <c r="N788" s="9"/>
      <c r="O788" s="9"/>
      <c r="P788" s="9"/>
      <c r="Q788" s="9"/>
      <c r="R788" s="9"/>
      <c r="S788" s="9"/>
      <c r="T788" s="9"/>
      <c r="U788" s="9"/>
      <c r="V788" s="9"/>
      <c r="W788" s="9"/>
      <c r="X788" s="9"/>
      <c r="Y788" s="9"/>
      <c r="Z788" s="9"/>
    </row>
    <row r="789" spans="1:26" ht="14.25" customHeight="1">
      <c r="A789" s="9"/>
      <c r="B789" s="9"/>
      <c r="C789" s="9"/>
      <c r="D789" s="406"/>
      <c r="E789" s="406"/>
      <c r="F789" s="406"/>
      <c r="G789" s="406"/>
      <c r="H789" s="406"/>
      <c r="I789" s="406"/>
      <c r="J789" s="406"/>
      <c r="K789" s="406"/>
      <c r="L789" s="9"/>
      <c r="M789" s="407"/>
      <c r="N789" s="9"/>
      <c r="O789" s="9"/>
      <c r="P789" s="9"/>
      <c r="Q789" s="9"/>
      <c r="R789" s="9"/>
      <c r="S789" s="9"/>
      <c r="T789" s="9"/>
      <c r="U789" s="9"/>
      <c r="V789" s="9"/>
      <c r="W789" s="9"/>
      <c r="X789" s="9"/>
      <c r="Y789" s="9"/>
      <c r="Z789" s="9"/>
    </row>
    <row r="790" spans="1:26" ht="14.25" customHeight="1">
      <c r="A790" s="9"/>
      <c r="B790" s="9"/>
      <c r="C790" s="9"/>
      <c r="D790" s="406"/>
      <c r="E790" s="406"/>
      <c r="F790" s="406"/>
      <c r="G790" s="406"/>
      <c r="H790" s="406"/>
      <c r="I790" s="406"/>
      <c r="J790" s="406"/>
      <c r="K790" s="406"/>
      <c r="L790" s="9"/>
      <c r="M790" s="407"/>
      <c r="N790" s="9"/>
      <c r="O790" s="9"/>
      <c r="P790" s="9"/>
      <c r="Q790" s="9"/>
      <c r="R790" s="9"/>
      <c r="S790" s="9"/>
      <c r="T790" s="9"/>
      <c r="U790" s="9"/>
      <c r="V790" s="9"/>
      <c r="W790" s="9"/>
      <c r="X790" s="9"/>
      <c r="Y790" s="9"/>
      <c r="Z790" s="9"/>
    </row>
    <row r="791" spans="1:26" ht="14.25" customHeight="1">
      <c r="A791" s="9"/>
      <c r="B791" s="9"/>
      <c r="C791" s="9"/>
      <c r="D791" s="406"/>
      <c r="E791" s="406"/>
      <c r="F791" s="406"/>
      <c r="G791" s="406"/>
      <c r="H791" s="406"/>
      <c r="I791" s="406"/>
      <c r="J791" s="406"/>
      <c r="K791" s="406"/>
      <c r="L791" s="9"/>
      <c r="M791" s="407"/>
      <c r="N791" s="9"/>
      <c r="O791" s="9"/>
      <c r="P791" s="9"/>
      <c r="Q791" s="9"/>
      <c r="R791" s="9"/>
      <c r="S791" s="9"/>
      <c r="T791" s="9"/>
      <c r="U791" s="9"/>
      <c r="V791" s="9"/>
      <c r="W791" s="9"/>
      <c r="X791" s="9"/>
      <c r="Y791" s="9"/>
      <c r="Z791" s="9"/>
    </row>
    <row r="792" spans="1:26" ht="14.25" customHeight="1">
      <c r="A792" s="9"/>
      <c r="B792" s="9"/>
      <c r="C792" s="9"/>
      <c r="D792" s="406"/>
      <c r="E792" s="406"/>
      <c r="F792" s="406"/>
      <c r="G792" s="406"/>
      <c r="H792" s="406"/>
      <c r="I792" s="406"/>
      <c r="J792" s="406"/>
      <c r="K792" s="406"/>
      <c r="L792" s="9"/>
      <c r="M792" s="407"/>
      <c r="N792" s="9"/>
      <c r="O792" s="9"/>
      <c r="P792" s="9"/>
      <c r="Q792" s="9"/>
      <c r="R792" s="9"/>
      <c r="S792" s="9"/>
      <c r="T792" s="9"/>
      <c r="U792" s="9"/>
      <c r="V792" s="9"/>
      <c r="W792" s="9"/>
      <c r="X792" s="9"/>
      <c r="Y792" s="9"/>
      <c r="Z792" s="9"/>
    </row>
    <row r="793" spans="1:26" ht="14.25" customHeight="1">
      <c r="A793" s="9"/>
      <c r="B793" s="9"/>
      <c r="C793" s="9"/>
      <c r="D793" s="406"/>
      <c r="E793" s="406"/>
      <c r="F793" s="406"/>
      <c r="G793" s="406"/>
      <c r="H793" s="406"/>
      <c r="I793" s="406"/>
      <c r="J793" s="406"/>
      <c r="K793" s="406"/>
      <c r="L793" s="9"/>
      <c r="M793" s="407"/>
      <c r="N793" s="9"/>
      <c r="O793" s="9"/>
      <c r="P793" s="9"/>
      <c r="Q793" s="9"/>
      <c r="R793" s="9"/>
      <c r="S793" s="9"/>
      <c r="T793" s="9"/>
      <c r="U793" s="9"/>
      <c r="V793" s="9"/>
      <c r="W793" s="9"/>
      <c r="X793" s="9"/>
      <c r="Y793" s="9"/>
      <c r="Z793" s="9"/>
    </row>
    <row r="794" spans="1:26" ht="14.25" customHeight="1">
      <c r="A794" s="9"/>
      <c r="B794" s="9"/>
      <c r="C794" s="9"/>
      <c r="D794" s="406"/>
      <c r="E794" s="406"/>
      <c r="F794" s="406"/>
      <c r="G794" s="406"/>
      <c r="H794" s="406"/>
      <c r="I794" s="406"/>
      <c r="J794" s="406"/>
      <c r="K794" s="406"/>
      <c r="L794" s="9"/>
      <c r="M794" s="407"/>
      <c r="N794" s="9"/>
      <c r="O794" s="9"/>
      <c r="P794" s="9"/>
      <c r="Q794" s="9"/>
      <c r="R794" s="9"/>
      <c r="S794" s="9"/>
      <c r="T794" s="9"/>
      <c r="U794" s="9"/>
      <c r="V794" s="9"/>
      <c r="W794" s="9"/>
      <c r="X794" s="9"/>
      <c r="Y794" s="9"/>
      <c r="Z794" s="9"/>
    </row>
    <row r="795" spans="1:26" ht="14.25" customHeight="1">
      <c r="A795" s="9"/>
      <c r="B795" s="9"/>
      <c r="C795" s="9"/>
      <c r="D795" s="406"/>
      <c r="E795" s="406"/>
      <c r="F795" s="406"/>
      <c r="G795" s="406"/>
      <c r="H795" s="406"/>
      <c r="I795" s="406"/>
      <c r="J795" s="406"/>
      <c r="K795" s="406"/>
      <c r="L795" s="9"/>
      <c r="M795" s="407"/>
      <c r="N795" s="9"/>
      <c r="O795" s="9"/>
      <c r="P795" s="9"/>
      <c r="Q795" s="9"/>
      <c r="R795" s="9"/>
      <c r="S795" s="9"/>
      <c r="T795" s="9"/>
      <c r="U795" s="9"/>
      <c r="V795" s="9"/>
      <c r="W795" s="9"/>
      <c r="X795" s="9"/>
      <c r="Y795" s="9"/>
      <c r="Z795" s="9"/>
    </row>
    <row r="796" spans="1:26" ht="14.25" customHeight="1">
      <c r="A796" s="9"/>
      <c r="B796" s="9"/>
      <c r="C796" s="9"/>
      <c r="D796" s="406"/>
      <c r="E796" s="406"/>
      <c r="F796" s="406"/>
      <c r="G796" s="406"/>
      <c r="H796" s="406"/>
      <c r="I796" s="406"/>
      <c r="J796" s="406"/>
      <c r="K796" s="406"/>
      <c r="L796" s="9"/>
      <c r="M796" s="407"/>
      <c r="N796" s="9"/>
      <c r="O796" s="9"/>
      <c r="P796" s="9"/>
      <c r="Q796" s="9"/>
      <c r="R796" s="9"/>
      <c r="S796" s="9"/>
      <c r="T796" s="9"/>
      <c r="U796" s="9"/>
      <c r="V796" s="9"/>
      <c r="W796" s="9"/>
      <c r="X796" s="9"/>
      <c r="Y796" s="9"/>
      <c r="Z796" s="9"/>
    </row>
    <row r="797" spans="1:26" ht="14.25" customHeight="1">
      <c r="A797" s="9"/>
      <c r="B797" s="9"/>
      <c r="C797" s="9"/>
      <c r="D797" s="406"/>
      <c r="E797" s="406"/>
      <c r="F797" s="406"/>
      <c r="G797" s="406"/>
      <c r="H797" s="406"/>
      <c r="I797" s="406"/>
      <c r="J797" s="406"/>
      <c r="K797" s="406"/>
      <c r="L797" s="9"/>
      <c r="M797" s="407"/>
      <c r="N797" s="9"/>
      <c r="O797" s="9"/>
      <c r="P797" s="9"/>
      <c r="Q797" s="9"/>
      <c r="R797" s="9"/>
      <c r="S797" s="9"/>
      <c r="T797" s="9"/>
      <c r="U797" s="9"/>
      <c r="V797" s="9"/>
      <c r="W797" s="9"/>
      <c r="X797" s="9"/>
      <c r="Y797" s="9"/>
      <c r="Z797" s="9"/>
    </row>
    <row r="798" spans="1:26" ht="14.25" customHeight="1">
      <c r="A798" s="9"/>
      <c r="B798" s="9"/>
      <c r="C798" s="9"/>
      <c r="D798" s="406"/>
      <c r="E798" s="406"/>
      <c r="F798" s="406"/>
      <c r="G798" s="406"/>
      <c r="H798" s="406"/>
      <c r="I798" s="406"/>
      <c r="J798" s="406"/>
      <c r="K798" s="406"/>
      <c r="L798" s="9"/>
      <c r="M798" s="407"/>
      <c r="N798" s="9"/>
      <c r="O798" s="9"/>
      <c r="P798" s="9"/>
      <c r="Q798" s="9"/>
      <c r="R798" s="9"/>
      <c r="S798" s="9"/>
      <c r="T798" s="9"/>
      <c r="U798" s="9"/>
      <c r="V798" s="9"/>
      <c r="W798" s="9"/>
      <c r="X798" s="9"/>
      <c r="Y798" s="9"/>
      <c r="Z798" s="9"/>
    </row>
    <row r="799" spans="1:26" ht="14.25" customHeight="1">
      <c r="A799" s="9"/>
      <c r="B799" s="9"/>
      <c r="C799" s="9"/>
      <c r="D799" s="406"/>
      <c r="E799" s="406"/>
      <c r="F799" s="406"/>
      <c r="G799" s="406"/>
      <c r="H799" s="406"/>
      <c r="I799" s="406"/>
      <c r="J799" s="406"/>
      <c r="K799" s="406"/>
      <c r="L799" s="9"/>
      <c r="M799" s="407"/>
      <c r="N799" s="9"/>
      <c r="O799" s="9"/>
      <c r="P799" s="9"/>
      <c r="Q799" s="9"/>
      <c r="R799" s="9"/>
      <c r="S799" s="9"/>
      <c r="T799" s="9"/>
      <c r="U799" s="9"/>
      <c r="V799" s="9"/>
      <c r="W799" s="9"/>
      <c r="X799" s="9"/>
      <c r="Y799" s="9"/>
      <c r="Z799" s="9"/>
    </row>
    <row r="800" spans="1:26" ht="14.25" customHeight="1">
      <c r="A800" s="9"/>
      <c r="B800" s="9"/>
      <c r="C800" s="9"/>
      <c r="D800" s="406"/>
      <c r="E800" s="406"/>
      <c r="F800" s="406"/>
      <c r="G800" s="406"/>
      <c r="H800" s="406"/>
      <c r="I800" s="406"/>
      <c r="J800" s="406"/>
      <c r="K800" s="406"/>
      <c r="L800" s="9"/>
      <c r="M800" s="407"/>
      <c r="N800" s="9"/>
      <c r="O800" s="9"/>
      <c r="P800" s="9"/>
      <c r="Q800" s="9"/>
      <c r="R800" s="9"/>
      <c r="S800" s="9"/>
      <c r="T800" s="9"/>
      <c r="U800" s="9"/>
      <c r="V800" s="9"/>
      <c r="W800" s="9"/>
      <c r="X800" s="9"/>
      <c r="Y800" s="9"/>
      <c r="Z800" s="9"/>
    </row>
    <row r="801" spans="1:26" ht="14.25" customHeight="1">
      <c r="A801" s="9"/>
      <c r="B801" s="9"/>
      <c r="C801" s="9"/>
      <c r="D801" s="406"/>
      <c r="E801" s="406"/>
      <c r="F801" s="406"/>
      <c r="G801" s="406"/>
      <c r="H801" s="406"/>
      <c r="I801" s="406"/>
      <c r="J801" s="406"/>
      <c r="K801" s="406"/>
      <c r="L801" s="9"/>
      <c r="M801" s="407"/>
      <c r="N801" s="9"/>
      <c r="O801" s="9"/>
      <c r="P801" s="9"/>
      <c r="Q801" s="9"/>
      <c r="R801" s="9"/>
      <c r="S801" s="9"/>
      <c r="T801" s="9"/>
      <c r="U801" s="9"/>
      <c r="V801" s="9"/>
      <c r="W801" s="9"/>
      <c r="X801" s="9"/>
      <c r="Y801" s="9"/>
      <c r="Z801" s="9"/>
    </row>
    <row r="802" spans="1:26" ht="14.25" customHeight="1">
      <c r="A802" s="9"/>
      <c r="B802" s="9"/>
      <c r="C802" s="9"/>
      <c r="D802" s="406"/>
      <c r="E802" s="406"/>
      <c r="F802" s="406"/>
      <c r="G802" s="406"/>
      <c r="H802" s="406"/>
      <c r="I802" s="406"/>
      <c r="J802" s="406"/>
      <c r="K802" s="406"/>
      <c r="L802" s="9"/>
      <c r="M802" s="407"/>
      <c r="N802" s="9"/>
      <c r="O802" s="9"/>
      <c r="P802" s="9"/>
      <c r="Q802" s="9"/>
      <c r="R802" s="9"/>
      <c r="S802" s="9"/>
      <c r="T802" s="9"/>
      <c r="U802" s="9"/>
      <c r="V802" s="9"/>
      <c r="W802" s="9"/>
      <c r="X802" s="9"/>
      <c r="Y802" s="9"/>
      <c r="Z802" s="9"/>
    </row>
    <row r="803" spans="1:26" ht="14.25" customHeight="1">
      <c r="A803" s="9"/>
      <c r="B803" s="9"/>
      <c r="C803" s="9"/>
      <c r="D803" s="406"/>
      <c r="E803" s="406"/>
      <c r="F803" s="406"/>
      <c r="G803" s="406"/>
      <c r="H803" s="406"/>
      <c r="I803" s="406"/>
      <c r="J803" s="406"/>
      <c r="K803" s="406"/>
      <c r="L803" s="9"/>
      <c r="M803" s="407"/>
      <c r="N803" s="9"/>
      <c r="O803" s="9"/>
      <c r="P803" s="9"/>
      <c r="Q803" s="9"/>
      <c r="R803" s="9"/>
      <c r="S803" s="9"/>
      <c r="T803" s="9"/>
      <c r="U803" s="9"/>
      <c r="V803" s="9"/>
      <c r="W803" s="9"/>
      <c r="X803" s="9"/>
      <c r="Y803" s="9"/>
      <c r="Z803" s="9"/>
    </row>
    <row r="804" spans="1:26" ht="14.25" customHeight="1">
      <c r="A804" s="9"/>
      <c r="B804" s="9"/>
      <c r="C804" s="9"/>
      <c r="D804" s="406"/>
      <c r="E804" s="406"/>
      <c r="F804" s="406"/>
      <c r="G804" s="406"/>
      <c r="H804" s="406"/>
      <c r="I804" s="406"/>
      <c r="J804" s="406"/>
      <c r="K804" s="406"/>
      <c r="L804" s="9"/>
      <c r="M804" s="407"/>
      <c r="N804" s="9"/>
      <c r="O804" s="9"/>
      <c r="P804" s="9"/>
      <c r="Q804" s="9"/>
      <c r="R804" s="9"/>
      <c r="S804" s="9"/>
      <c r="T804" s="9"/>
      <c r="U804" s="9"/>
      <c r="V804" s="9"/>
      <c r="W804" s="9"/>
      <c r="X804" s="9"/>
      <c r="Y804" s="9"/>
      <c r="Z804" s="9"/>
    </row>
    <row r="805" spans="1:26" ht="14.25" customHeight="1">
      <c r="A805" s="9"/>
      <c r="B805" s="9"/>
      <c r="C805" s="9"/>
      <c r="D805" s="406"/>
      <c r="E805" s="406"/>
      <c r="F805" s="406"/>
      <c r="G805" s="406"/>
      <c r="H805" s="406"/>
      <c r="I805" s="406"/>
      <c r="J805" s="406"/>
      <c r="K805" s="406"/>
      <c r="L805" s="9"/>
      <c r="M805" s="407"/>
      <c r="N805" s="9"/>
      <c r="O805" s="9"/>
      <c r="P805" s="9"/>
      <c r="Q805" s="9"/>
      <c r="R805" s="9"/>
      <c r="S805" s="9"/>
      <c r="T805" s="9"/>
      <c r="U805" s="9"/>
      <c r="V805" s="9"/>
      <c r="W805" s="9"/>
      <c r="X805" s="9"/>
      <c r="Y805" s="9"/>
      <c r="Z805" s="9"/>
    </row>
    <row r="806" spans="1:26" ht="14.25" customHeight="1">
      <c r="A806" s="9"/>
      <c r="B806" s="9"/>
      <c r="C806" s="9"/>
      <c r="D806" s="406"/>
      <c r="E806" s="406"/>
      <c r="F806" s="406"/>
      <c r="G806" s="406"/>
      <c r="H806" s="406"/>
      <c r="I806" s="406"/>
      <c r="J806" s="406"/>
      <c r="K806" s="406"/>
      <c r="L806" s="9"/>
      <c r="M806" s="407"/>
      <c r="N806" s="9"/>
      <c r="O806" s="9"/>
      <c r="P806" s="9"/>
      <c r="Q806" s="9"/>
      <c r="R806" s="9"/>
      <c r="S806" s="9"/>
      <c r="T806" s="9"/>
      <c r="U806" s="9"/>
      <c r="V806" s="9"/>
      <c r="W806" s="9"/>
      <c r="X806" s="9"/>
      <c r="Y806" s="9"/>
      <c r="Z806" s="9"/>
    </row>
    <row r="807" spans="1:26" ht="14.25" customHeight="1">
      <c r="A807" s="9"/>
      <c r="B807" s="9"/>
      <c r="C807" s="9"/>
      <c r="D807" s="406"/>
      <c r="E807" s="406"/>
      <c r="F807" s="406"/>
      <c r="G807" s="406"/>
      <c r="H807" s="406"/>
      <c r="I807" s="406"/>
      <c r="J807" s="406"/>
      <c r="K807" s="406"/>
      <c r="L807" s="9"/>
      <c r="M807" s="407"/>
      <c r="N807" s="9"/>
      <c r="O807" s="9"/>
      <c r="P807" s="9"/>
      <c r="Q807" s="9"/>
      <c r="R807" s="9"/>
      <c r="S807" s="9"/>
      <c r="T807" s="9"/>
      <c r="U807" s="9"/>
      <c r="V807" s="9"/>
      <c r="W807" s="9"/>
      <c r="X807" s="9"/>
      <c r="Y807" s="9"/>
      <c r="Z807" s="9"/>
    </row>
    <row r="808" spans="1:26" ht="14.25" customHeight="1">
      <c r="A808" s="9"/>
      <c r="B808" s="9"/>
      <c r="C808" s="9"/>
      <c r="D808" s="406"/>
      <c r="E808" s="406"/>
      <c r="F808" s="406"/>
      <c r="G808" s="406"/>
      <c r="H808" s="406"/>
      <c r="I808" s="406"/>
      <c r="J808" s="406"/>
      <c r="K808" s="406"/>
      <c r="L808" s="9"/>
      <c r="M808" s="407"/>
      <c r="N808" s="9"/>
      <c r="O808" s="9"/>
      <c r="P808" s="9"/>
      <c r="Q808" s="9"/>
      <c r="R808" s="9"/>
      <c r="S808" s="9"/>
      <c r="T808" s="9"/>
      <c r="U808" s="9"/>
      <c r="V808" s="9"/>
      <c r="W808" s="9"/>
      <c r="X808" s="9"/>
      <c r="Y808" s="9"/>
      <c r="Z808" s="9"/>
    </row>
    <row r="809" spans="1:26" ht="14.25" customHeight="1">
      <c r="A809" s="9"/>
      <c r="B809" s="9"/>
      <c r="C809" s="9"/>
      <c r="D809" s="406"/>
      <c r="E809" s="406"/>
      <c r="F809" s="406"/>
      <c r="G809" s="406"/>
      <c r="H809" s="406"/>
      <c r="I809" s="406"/>
      <c r="J809" s="406"/>
      <c r="K809" s="406"/>
      <c r="L809" s="9"/>
      <c r="M809" s="407"/>
      <c r="N809" s="9"/>
      <c r="O809" s="9"/>
      <c r="P809" s="9"/>
      <c r="Q809" s="9"/>
      <c r="R809" s="9"/>
      <c r="S809" s="9"/>
      <c r="T809" s="9"/>
      <c r="U809" s="9"/>
      <c r="V809" s="9"/>
      <c r="W809" s="9"/>
      <c r="X809" s="9"/>
      <c r="Y809" s="9"/>
      <c r="Z809" s="9"/>
    </row>
    <row r="810" spans="1:26" ht="14.25" customHeight="1">
      <c r="A810" s="9"/>
      <c r="B810" s="9"/>
      <c r="C810" s="9"/>
      <c r="D810" s="406"/>
      <c r="E810" s="406"/>
      <c r="F810" s="406"/>
      <c r="G810" s="406"/>
      <c r="H810" s="406"/>
      <c r="I810" s="406"/>
      <c r="J810" s="406"/>
      <c r="K810" s="406"/>
      <c r="L810" s="9"/>
      <c r="M810" s="407"/>
      <c r="N810" s="9"/>
      <c r="O810" s="9"/>
      <c r="P810" s="9"/>
      <c r="Q810" s="9"/>
      <c r="R810" s="9"/>
      <c r="S810" s="9"/>
      <c r="T810" s="9"/>
      <c r="U810" s="9"/>
      <c r="V810" s="9"/>
      <c r="W810" s="9"/>
      <c r="X810" s="9"/>
      <c r="Y810" s="9"/>
      <c r="Z810" s="9"/>
    </row>
    <row r="811" spans="1:26" ht="14.25" customHeight="1">
      <c r="A811" s="9"/>
      <c r="B811" s="9"/>
      <c r="C811" s="9"/>
      <c r="D811" s="406"/>
      <c r="E811" s="406"/>
      <c r="F811" s="406"/>
      <c r="G811" s="406"/>
      <c r="H811" s="406"/>
      <c r="I811" s="406"/>
      <c r="J811" s="406"/>
      <c r="K811" s="406"/>
      <c r="L811" s="9"/>
      <c r="M811" s="407"/>
      <c r="N811" s="9"/>
      <c r="O811" s="9"/>
      <c r="P811" s="9"/>
      <c r="Q811" s="9"/>
      <c r="R811" s="9"/>
      <c r="S811" s="9"/>
      <c r="T811" s="9"/>
      <c r="U811" s="9"/>
      <c r="V811" s="9"/>
      <c r="W811" s="9"/>
      <c r="X811" s="9"/>
      <c r="Y811" s="9"/>
      <c r="Z811" s="9"/>
    </row>
    <row r="812" spans="1:26" ht="14.25" customHeight="1">
      <c r="A812" s="9"/>
      <c r="B812" s="9"/>
      <c r="C812" s="9"/>
      <c r="D812" s="406"/>
      <c r="E812" s="406"/>
      <c r="F812" s="406"/>
      <c r="G812" s="406"/>
      <c r="H812" s="406"/>
      <c r="I812" s="406"/>
      <c r="J812" s="406"/>
      <c r="K812" s="406"/>
      <c r="L812" s="9"/>
      <c r="M812" s="407"/>
      <c r="N812" s="9"/>
      <c r="O812" s="9"/>
      <c r="P812" s="9"/>
      <c r="Q812" s="9"/>
      <c r="R812" s="9"/>
      <c r="S812" s="9"/>
      <c r="T812" s="9"/>
      <c r="U812" s="9"/>
      <c r="V812" s="9"/>
      <c r="W812" s="9"/>
      <c r="X812" s="9"/>
      <c r="Y812" s="9"/>
      <c r="Z812" s="9"/>
    </row>
    <row r="813" spans="1:26" ht="14.25" customHeight="1">
      <c r="A813" s="9"/>
      <c r="B813" s="9"/>
      <c r="C813" s="9"/>
      <c r="D813" s="406"/>
      <c r="E813" s="406"/>
      <c r="F813" s="406"/>
      <c r="G813" s="406"/>
      <c r="H813" s="406"/>
      <c r="I813" s="406"/>
      <c r="J813" s="406"/>
      <c r="K813" s="406"/>
      <c r="L813" s="9"/>
      <c r="M813" s="407"/>
      <c r="N813" s="9"/>
      <c r="O813" s="9"/>
      <c r="P813" s="9"/>
      <c r="Q813" s="9"/>
      <c r="R813" s="9"/>
      <c r="S813" s="9"/>
      <c r="T813" s="9"/>
      <c r="U813" s="9"/>
      <c r="V813" s="9"/>
      <c r="W813" s="9"/>
      <c r="X813" s="9"/>
      <c r="Y813" s="9"/>
      <c r="Z813" s="9"/>
    </row>
    <row r="814" spans="1:26" ht="14.25" customHeight="1">
      <c r="A814" s="9"/>
      <c r="B814" s="9"/>
      <c r="C814" s="9"/>
      <c r="D814" s="406"/>
      <c r="E814" s="406"/>
      <c r="F814" s="406"/>
      <c r="G814" s="406"/>
      <c r="H814" s="406"/>
      <c r="I814" s="406"/>
      <c r="J814" s="406"/>
      <c r="K814" s="406"/>
      <c r="L814" s="9"/>
      <c r="M814" s="407"/>
      <c r="N814" s="9"/>
      <c r="O814" s="9"/>
      <c r="P814" s="9"/>
      <c r="Q814" s="9"/>
      <c r="R814" s="9"/>
      <c r="S814" s="9"/>
      <c r="T814" s="9"/>
      <c r="U814" s="9"/>
      <c r="V814" s="9"/>
      <c r="W814" s="9"/>
      <c r="X814" s="9"/>
      <c r="Y814" s="9"/>
      <c r="Z814" s="9"/>
    </row>
    <row r="815" spans="1:26" ht="14.25" customHeight="1">
      <c r="A815" s="9"/>
      <c r="B815" s="9"/>
      <c r="C815" s="9"/>
      <c r="D815" s="406"/>
      <c r="E815" s="406"/>
      <c r="F815" s="406"/>
      <c r="G815" s="406"/>
      <c r="H815" s="406"/>
      <c r="I815" s="406"/>
      <c r="J815" s="406"/>
      <c r="K815" s="406"/>
      <c r="L815" s="9"/>
      <c r="M815" s="407"/>
      <c r="N815" s="9"/>
      <c r="O815" s="9"/>
      <c r="P815" s="9"/>
      <c r="Q815" s="9"/>
      <c r="R815" s="9"/>
      <c r="S815" s="9"/>
      <c r="T815" s="9"/>
      <c r="U815" s="9"/>
      <c r="V815" s="9"/>
      <c r="W815" s="9"/>
      <c r="X815" s="9"/>
      <c r="Y815" s="9"/>
      <c r="Z815" s="9"/>
    </row>
    <row r="816" spans="1:26" ht="14.25" customHeight="1">
      <c r="A816" s="9"/>
      <c r="B816" s="9"/>
      <c r="C816" s="9"/>
      <c r="D816" s="406"/>
      <c r="E816" s="406"/>
      <c r="F816" s="406"/>
      <c r="G816" s="406"/>
      <c r="H816" s="406"/>
      <c r="I816" s="406"/>
      <c r="J816" s="406"/>
      <c r="K816" s="406"/>
      <c r="L816" s="9"/>
      <c r="M816" s="407"/>
      <c r="N816" s="9"/>
      <c r="O816" s="9"/>
      <c r="P816" s="9"/>
      <c r="Q816" s="9"/>
      <c r="R816" s="9"/>
      <c r="S816" s="9"/>
      <c r="T816" s="9"/>
      <c r="U816" s="9"/>
      <c r="V816" s="9"/>
      <c r="W816" s="9"/>
      <c r="X816" s="9"/>
      <c r="Y816" s="9"/>
      <c r="Z816" s="9"/>
    </row>
    <row r="817" spans="1:26" ht="14.25" customHeight="1">
      <c r="A817" s="9"/>
      <c r="B817" s="9"/>
      <c r="C817" s="9"/>
      <c r="D817" s="406"/>
      <c r="E817" s="406"/>
      <c r="F817" s="406"/>
      <c r="G817" s="406"/>
      <c r="H817" s="406"/>
      <c r="I817" s="406"/>
      <c r="J817" s="406"/>
      <c r="K817" s="406"/>
      <c r="L817" s="9"/>
      <c r="M817" s="407"/>
      <c r="N817" s="9"/>
      <c r="O817" s="9"/>
      <c r="P817" s="9"/>
      <c r="Q817" s="9"/>
      <c r="R817" s="9"/>
      <c r="S817" s="9"/>
      <c r="T817" s="9"/>
      <c r="U817" s="9"/>
      <c r="V817" s="9"/>
      <c r="W817" s="9"/>
      <c r="X817" s="9"/>
      <c r="Y817" s="9"/>
      <c r="Z817" s="9"/>
    </row>
    <row r="818" spans="1:26" ht="14.25" customHeight="1">
      <c r="A818" s="9"/>
      <c r="B818" s="9"/>
      <c r="C818" s="9"/>
      <c r="D818" s="406"/>
      <c r="E818" s="406"/>
      <c r="F818" s="406"/>
      <c r="G818" s="406"/>
      <c r="H818" s="406"/>
      <c r="I818" s="406"/>
      <c r="J818" s="406"/>
      <c r="K818" s="406"/>
      <c r="L818" s="9"/>
      <c r="M818" s="407"/>
      <c r="N818" s="9"/>
      <c r="O818" s="9"/>
      <c r="P818" s="9"/>
      <c r="Q818" s="9"/>
      <c r="R818" s="9"/>
      <c r="S818" s="9"/>
      <c r="T818" s="9"/>
      <c r="U818" s="9"/>
      <c r="V818" s="9"/>
      <c r="W818" s="9"/>
      <c r="X818" s="9"/>
      <c r="Y818" s="9"/>
      <c r="Z818" s="9"/>
    </row>
    <row r="819" spans="1:26" ht="14.25" customHeight="1">
      <c r="A819" s="9"/>
      <c r="B819" s="9"/>
      <c r="C819" s="9"/>
      <c r="D819" s="406"/>
      <c r="E819" s="406"/>
      <c r="F819" s="406"/>
      <c r="G819" s="406"/>
      <c r="H819" s="406"/>
      <c r="I819" s="406"/>
      <c r="J819" s="406"/>
      <c r="K819" s="406"/>
      <c r="L819" s="9"/>
      <c r="M819" s="407"/>
      <c r="N819" s="9"/>
      <c r="O819" s="9"/>
      <c r="P819" s="9"/>
      <c r="Q819" s="9"/>
      <c r="R819" s="9"/>
      <c r="S819" s="9"/>
      <c r="T819" s="9"/>
      <c r="U819" s="9"/>
      <c r="V819" s="9"/>
      <c r="W819" s="9"/>
      <c r="X819" s="9"/>
      <c r="Y819" s="9"/>
      <c r="Z819" s="9"/>
    </row>
    <row r="820" spans="1:26" ht="14.25" customHeight="1">
      <c r="A820" s="9"/>
      <c r="B820" s="9"/>
      <c r="C820" s="9"/>
      <c r="D820" s="406"/>
      <c r="E820" s="406"/>
      <c r="F820" s="406"/>
      <c r="G820" s="406"/>
      <c r="H820" s="406"/>
      <c r="I820" s="406"/>
      <c r="J820" s="406"/>
      <c r="K820" s="406"/>
      <c r="L820" s="9"/>
      <c r="M820" s="407"/>
      <c r="N820" s="9"/>
      <c r="O820" s="9"/>
      <c r="P820" s="9"/>
      <c r="Q820" s="9"/>
      <c r="R820" s="9"/>
      <c r="S820" s="9"/>
      <c r="T820" s="9"/>
      <c r="U820" s="9"/>
      <c r="V820" s="9"/>
      <c r="W820" s="9"/>
      <c r="X820" s="9"/>
      <c r="Y820" s="9"/>
      <c r="Z820" s="9"/>
    </row>
    <row r="821" spans="1:26" ht="14.25" customHeight="1">
      <c r="A821" s="9"/>
      <c r="B821" s="9"/>
      <c r="C821" s="9"/>
      <c r="D821" s="406"/>
      <c r="E821" s="406"/>
      <c r="F821" s="406"/>
      <c r="G821" s="406"/>
      <c r="H821" s="406"/>
      <c r="I821" s="406"/>
      <c r="J821" s="406"/>
      <c r="K821" s="406"/>
      <c r="L821" s="9"/>
      <c r="M821" s="407"/>
      <c r="N821" s="9"/>
      <c r="O821" s="9"/>
      <c r="P821" s="9"/>
      <c r="Q821" s="9"/>
      <c r="R821" s="9"/>
      <c r="S821" s="9"/>
      <c r="T821" s="9"/>
      <c r="U821" s="9"/>
      <c r="V821" s="9"/>
      <c r="W821" s="9"/>
      <c r="X821" s="9"/>
      <c r="Y821" s="9"/>
      <c r="Z821" s="9"/>
    </row>
    <row r="822" spans="1:26" ht="14.25" customHeight="1">
      <c r="A822" s="9"/>
      <c r="B822" s="9"/>
      <c r="C822" s="9"/>
      <c r="D822" s="406"/>
      <c r="E822" s="406"/>
      <c r="F822" s="406"/>
      <c r="G822" s="406"/>
      <c r="H822" s="406"/>
      <c r="I822" s="406"/>
      <c r="J822" s="406"/>
      <c r="K822" s="406"/>
      <c r="L822" s="9"/>
      <c r="M822" s="407"/>
      <c r="N822" s="9"/>
      <c r="O822" s="9"/>
      <c r="P822" s="9"/>
      <c r="Q822" s="9"/>
      <c r="R822" s="9"/>
      <c r="S822" s="9"/>
      <c r="T822" s="9"/>
      <c r="U822" s="9"/>
      <c r="V822" s="9"/>
      <c r="W822" s="9"/>
      <c r="X822" s="9"/>
      <c r="Y822" s="9"/>
      <c r="Z822" s="9"/>
    </row>
    <row r="823" spans="1:26" ht="14.25" customHeight="1">
      <c r="A823" s="9"/>
      <c r="B823" s="9"/>
      <c r="C823" s="9"/>
      <c r="D823" s="406"/>
      <c r="E823" s="406"/>
      <c r="F823" s="406"/>
      <c r="G823" s="406"/>
      <c r="H823" s="406"/>
      <c r="I823" s="406"/>
      <c r="J823" s="406"/>
      <c r="K823" s="406"/>
      <c r="L823" s="9"/>
      <c r="M823" s="407"/>
      <c r="N823" s="9"/>
      <c r="O823" s="9"/>
      <c r="P823" s="9"/>
      <c r="Q823" s="9"/>
      <c r="R823" s="9"/>
      <c r="S823" s="9"/>
      <c r="T823" s="9"/>
      <c r="U823" s="9"/>
      <c r="V823" s="9"/>
      <c r="W823" s="9"/>
      <c r="X823" s="9"/>
      <c r="Y823" s="9"/>
      <c r="Z823" s="9"/>
    </row>
    <row r="824" spans="1:26" ht="14.25" customHeight="1">
      <c r="A824" s="9"/>
      <c r="B824" s="9"/>
      <c r="C824" s="9"/>
      <c r="D824" s="406"/>
      <c r="E824" s="406"/>
      <c r="F824" s="406"/>
      <c r="G824" s="406"/>
      <c r="H824" s="406"/>
      <c r="I824" s="406"/>
      <c r="J824" s="406"/>
      <c r="K824" s="406"/>
      <c r="L824" s="9"/>
      <c r="M824" s="407"/>
      <c r="N824" s="9"/>
      <c r="O824" s="9"/>
      <c r="P824" s="9"/>
      <c r="Q824" s="9"/>
      <c r="R824" s="9"/>
      <c r="S824" s="9"/>
      <c r="T824" s="9"/>
      <c r="U824" s="9"/>
      <c r="V824" s="9"/>
      <c r="W824" s="9"/>
      <c r="X824" s="9"/>
      <c r="Y824" s="9"/>
      <c r="Z824" s="9"/>
    </row>
    <row r="825" spans="1:26" ht="14.25" customHeight="1">
      <c r="A825" s="9"/>
      <c r="B825" s="9"/>
      <c r="C825" s="9"/>
      <c r="D825" s="406"/>
      <c r="E825" s="406"/>
      <c r="F825" s="406"/>
      <c r="G825" s="406"/>
      <c r="H825" s="406"/>
      <c r="I825" s="406"/>
      <c r="J825" s="406"/>
      <c r="K825" s="406"/>
      <c r="L825" s="9"/>
      <c r="M825" s="407"/>
      <c r="N825" s="9"/>
      <c r="O825" s="9"/>
      <c r="P825" s="9"/>
      <c r="Q825" s="9"/>
      <c r="R825" s="9"/>
      <c r="S825" s="9"/>
      <c r="T825" s="9"/>
      <c r="U825" s="9"/>
      <c r="V825" s="9"/>
      <c r="W825" s="9"/>
      <c r="X825" s="9"/>
      <c r="Y825" s="9"/>
      <c r="Z825" s="9"/>
    </row>
    <row r="826" spans="1:26" ht="14.25" customHeight="1">
      <c r="A826" s="9"/>
      <c r="B826" s="9"/>
      <c r="C826" s="9"/>
      <c r="D826" s="406"/>
      <c r="E826" s="406"/>
      <c r="F826" s="406"/>
      <c r="G826" s="406"/>
      <c r="H826" s="406"/>
      <c r="I826" s="406"/>
      <c r="J826" s="406"/>
      <c r="K826" s="406"/>
      <c r="L826" s="9"/>
      <c r="M826" s="407"/>
      <c r="N826" s="9"/>
      <c r="O826" s="9"/>
      <c r="P826" s="9"/>
      <c r="Q826" s="9"/>
      <c r="R826" s="9"/>
      <c r="S826" s="9"/>
      <c r="T826" s="9"/>
      <c r="U826" s="9"/>
      <c r="V826" s="9"/>
      <c r="W826" s="9"/>
      <c r="X826" s="9"/>
      <c r="Y826" s="9"/>
      <c r="Z826" s="9"/>
    </row>
    <row r="827" spans="1:26" ht="14.25" customHeight="1">
      <c r="A827" s="9"/>
      <c r="B827" s="9"/>
      <c r="C827" s="9"/>
      <c r="D827" s="406"/>
      <c r="E827" s="406"/>
      <c r="F827" s="406"/>
      <c r="G827" s="406"/>
      <c r="H827" s="406"/>
      <c r="I827" s="406"/>
      <c r="J827" s="406"/>
      <c r="K827" s="406"/>
      <c r="L827" s="9"/>
      <c r="M827" s="407"/>
      <c r="N827" s="9"/>
      <c r="O827" s="9"/>
      <c r="P827" s="9"/>
      <c r="Q827" s="9"/>
      <c r="R827" s="9"/>
      <c r="S827" s="9"/>
      <c r="T827" s="9"/>
      <c r="U827" s="9"/>
      <c r="V827" s="9"/>
      <c r="W827" s="9"/>
      <c r="X827" s="9"/>
      <c r="Y827" s="9"/>
      <c r="Z827" s="9"/>
    </row>
    <row r="828" spans="1:26" ht="14.25" customHeight="1">
      <c r="A828" s="9"/>
      <c r="B828" s="9"/>
      <c r="C828" s="9"/>
      <c r="D828" s="406"/>
      <c r="E828" s="406"/>
      <c r="F828" s="406"/>
      <c r="G828" s="406"/>
      <c r="H828" s="406"/>
      <c r="I828" s="406"/>
      <c r="J828" s="406"/>
      <c r="K828" s="406"/>
      <c r="L828" s="9"/>
      <c r="M828" s="407"/>
      <c r="N828" s="9"/>
      <c r="O828" s="9"/>
      <c r="P828" s="9"/>
      <c r="Q828" s="9"/>
      <c r="R828" s="9"/>
      <c r="S828" s="9"/>
      <c r="T828" s="9"/>
      <c r="U828" s="9"/>
      <c r="V828" s="9"/>
      <c r="W828" s="9"/>
      <c r="X828" s="9"/>
      <c r="Y828" s="9"/>
      <c r="Z828" s="9"/>
    </row>
    <row r="829" spans="1:26" ht="14.25" customHeight="1">
      <c r="A829" s="9"/>
      <c r="B829" s="9"/>
      <c r="C829" s="9"/>
      <c r="D829" s="406"/>
      <c r="E829" s="406"/>
      <c r="F829" s="406"/>
      <c r="G829" s="406"/>
      <c r="H829" s="406"/>
      <c r="I829" s="406"/>
      <c r="J829" s="406"/>
      <c r="K829" s="406"/>
      <c r="L829" s="9"/>
      <c r="M829" s="407"/>
      <c r="N829" s="9"/>
      <c r="O829" s="9"/>
      <c r="P829" s="9"/>
      <c r="Q829" s="9"/>
      <c r="R829" s="9"/>
      <c r="S829" s="9"/>
      <c r="T829" s="9"/>
      <c r="U829" s="9"/>
      <c r="V829" s="9"/>
      <c r="W829" s="9"/>
      <c r="X829" s="9"/>
      <c r="Y829" s="9"/>
      <c r="Z829" s="9"/>
    </row>
    <row r="830" spans="1:26" ht="14.25" customHeight="1">
      <c r="A830" s="9"/>
      <c r="B830" s="9"/>
      <c r="C830" s="9"/>
      <c r="D830" s="406"/>
      <c r="E830" s="406"/>
      <c r="F830" s="406"/>
      <c r="G830" s="406"/>
      <c r="H830" s="406"/>
      <c r="I830" s="406"/>
      <c r="J830" s="406"/>
      <c r="K830" s="406"/>
      <c r="L830" s="9"/>
      <c r="M830" s="407"/>
      <c r="N830" s="9"/>
      <c r="O830" s="9"/>
      <c r="P830" s="9"/>
      <c r="Q830" s="9"/>
      <c r="R830" s="9"/>
      <c r="S830" s="9"/>
      <c r="T830" s="9"/>
      <c r="U830" s="9"/>
      <c r="V830" s="9"/>
      <c r="W830" s="9"/>
      <c r="X830" s="9"/>
      <c r="Y830" s="9"/>
      <c r="Z830" s="9"/>
    </row>
    <row r="831" spans="1:26" ht="14.25" customHeight="1">
      <c r="A831" s="9"/>
      <c r="B831" s="9"/>
      <c r="C831" s="9"/>
      <c r="D831" s="406"/>
      <c r="E831" s="406"/>
      <c r="F831" s="406"/>
      <c r="G831" s="406"/>
      <c r="H831" s="406"/>
      <c r="I831" s="406"/>
      <c r="J831" s="406"/>
      <c r="K831" s="406"/>
      <c r="L831" s="9"/>
      <c r="M831" s="407"/>
      <c r="N831" s="9"/>
      <c r="O831" s="9"/>
      <c r="P831" s="9"/>
      <c r="Q831" s="9"/>
      <c r="R831" s="9"/>
      <c r="S831" s="9"/>
      <c r="T831" s="9"/>
      <c r="U831" s="9"/>
      <c r="V831" s="9"/>
      <c r="W831" s="9"/>
      <c r="X831" s="9"/>
      <c r="Y831" s="9"/>
      <c r="Z831" s="9"/>
    </row>
    <row r="832" spans="1:26" ht="14.25" customHeight="1">
      <c r="A832" s="9"/>
      <c r="B832" s="9"/>
      <c r="C832" s="9"/>
      <c r="D832" s="406"/>
      <c r="E832" s="406"/>
      <c r="F832" s="406"/>
      <c r="G832" s="406"/>
      <c r="H832" s="406"/>
      <c r="I832" s="406"/>
      <c r="J832" s="406"/>
      <c r="K832" s="406"/>
      <c r="L832" s="9"/>
      <c r="M832" s="407"/>
      <c r="N832" s="9"/>
      <c r="O832" s="9"/>
      <c r="P832" s="9"/>
      <c r="Q832" s="9"/>
      <c r="R832" s="9"/>
      <c r="S832" s="9"/>
      <c r="T832" s="9"/>
      <c r="U832" s="9"/>
      <c r="V832" s="9"/>
      <c r="W832" s="9"/>
      <c r="X832" s="9"/>
      <c r="Y832" s="9"/>
      <c r="Z832" s="9"/>
    </row>
    <row r="833" spans="1:26" ht="14.25" customHeight="1">
      <c r="A833" s="9"/>
      <c r="B833" s="9"/>
      <c r="C833" s="9"/>
      <c r="D833" s="406"/>
      <c r="E833" s="406"/>
      <c r="F833" s="406"/>
      <c r="G833" s="406"/>
      <c r="H833" s="406"/>
      <c r="I833" s="406"/>
      <c r="J833" s="406"/>
      <c r="K833" s="406"/>
      <c r="L833" s="9"/>
      <c r="M833" s="407"/>
      <c r="N833" s="9"/>
      <c r="O833" s="9"/>
      <c r="P833" s="9"/>
      <c r="Q833" s="9"/>
      <c r="R833" s="9"/>
      <c r="S833" s="9"/>
      <c r="T833" s="9"/>
      <c r="U833" s="9"/>
      <c r="V833" s="9"/>
      <c r="W833" s="9"/>
      <c r="X833" s="9"/>
      <c r="Y833" s="9"/>
      <c r="Z833" s="9"/>
    </row>
    <row r="834" spans="1:26" ht="14.25" customHeight="1">
      <c r="A834" s="9"/>
      <c r="B834" s="9"/>
      <c r="C834" s="9"/>
      <c r="D834" s="406"/>
      <c r="E834" s="406"/>
      <c r="F834" s="406"/>
      <c r="G834" s="406"/>
      <c r="H834" s="406"/>
      <c r="I834" s="406"/>
      <c r="J834" s="406"/>
      <c r="K834" s="406"/>
      <c r="L834" s="9"/>
      <c r="M834" s="407"/>
      <c r="N834" s="9"/>
      <c r="O834" s="9"/>
      <c r="P834" s="9"/>
      <c r="Q834" s="9"/>
      <c r="R834" s="9"/>
      <c r="S834" s="9"/>
      <c r="T834" s="9"/>
      <c r="U834" s="9"/>
      <c r="V834" s="9"/>
      <c r="W834" s="9"/>
      <c r="X834" s="9"/>
      <c r="Y834" s="9"/>
      <c r="Z834" s="9"/>
    </row>
    <row r="835" spans="1:26" ht="14.25" customHeight="1">
      <c r="A835" s="9"/>
      <c r="B835" s="9"/>
      <c r="C835" s="9"/>
      <c r="D835" s="406"/>
      <c r="E835" s="406"/>
      <c r="F835" s="406"/>
      <c r="G835" s="406"/>
      <c r="H835" s="406"/>
      <c r="I835" s="406"/>
      <c r="J835" s="406"/>
      <c r="K835" s="406"/>
      <c r="L835" s="9"/>
      <c r="M835" s="407"/>
      <c r="N835" s="9"/>
      <c r="O835" s="9"/>
      <c r="P835" s="9"/>
      <c r="Q835" s="9"/>
      <c r="R835" s="9"/>
      <c r="S835" s="9"/>
      <c r="T835" s="9"/>
      <c r="U835" s="9"/>
      <c r="V835" s="9"/>
      <c r="W835" s="9"/>
      <c r="X835" s="9"/>
      <c r="Y835" s="9"/>
      <c r="Z835" s="9"/>
    </row>
    <row r="836" spans="1:26" ht="14.25" customHeight="1">
      <c r="A836" s="9"/>
      <c r="B836" s="9"/>
      <c r="C836" s="9"/>
      <c r="D836" s="406"/>
      <c r="E836" s="406"/>
      <c r="F836" s="406"/>
      <c r="G836" s="406"/>
      <c r="H836" s="406"/>
      <c r="I836" s="406"/>
      <c r="J836" s="406"/>
      <c r="K836" s="406"/>
      <c r="L836" s="9"/>
      <c r="M836" s="407"/>
      <c r="N836" s="9"/>
      <c r="O836" s="9"/>
      <c r="P836" s="9"/>
      <c r="Q836" s="9"/>
      <c r="R836" s="9"/>
      <c r="S836" s="9"/>
      <c r="T836" s="9"/>
      <c r="U836" s="9"/>
      <c r="V836" s="9"/>
      <c r="W836" s="9"/>
      <c r="X836" s="9"/>
      <c r="Y836" s="9"/>
      <c r="Z836" s="9"/>
    </row>
    <row r="837" spans="1:26" ht="14.25" customHeight="1">
      <c r="A837" s="9"/>
      <c r="B837" s="9"/>
      <c r="C837" s="9"/>
      <c r="D837" s="406"/>
      <c r="E837" s="406"/>
      <c r="F837" s="406"/>
      <c r="G837" s="406"/>
      <c r="H837" s="406"/>
      <c r="I837" s="406"/>
      <c r="J837" s="406"/>
      <c r="K837" s="406"/>
      <c r="L837" s="9"/>
      <c r="M837" s="407"/>
      <c r="N837" s="9"/>
      <c r="O837" s="9"/>
      <c r="P837" s="9"/>
      <c r="Q837" s="9"/>
      <c r="R837" s="9"/>
      <c r="S837" s="9"/>
      <c r="T837" s="9"/>
      <c r="U837" s="9"/>
      <c r="V837" s="9"/>
      <c r="W837" s="9"/>
      <c r="X837" s="9"/>
      <c r="Y837" s="9"/>
      <c r="Z837" s="9"/>
    </row>
    <row r="838" spans="1:26" ht="14.25" customHeight="1">
      <c r="A838" s="9"/>
      <c r="B838" s="9"/>
      <c r="C838" s="9"/>
      <c r="D838" s="406"/>
      <c r="E838" s="406"/>
      <c r="F838" s="406"/>
      <c r="G838" s="406"/>
      <c r="H838" s="406"/>
      <c r="I838" s="406"/>
      <c r="J838" s="406"/>
      <c r="K838" s="406"/>
      <c r="L838" s="9"/>
      <c r="M838" s="407"/>
      <c r="N838" s="9"/>
      <c r="O838" s="9"/>
      <c r="P838" s="9"/>
      <c r="Q838" s="9"/>
      <c r="R838" s="9"/>
      <c r="S838" s="9"/>
      <c r="T838" s="9"/>
      <c r="U838" s="9"/>
      <c r="V838" s="9"/>
      <c r="W838" s="9"/>
      <c r="X838" s="9"/>
      <c r="Y838" s="9"/>
      <c r="Z838" s="9"/>
    </row>
    <row r="839" spans="1:26" ht="14.25" customHeight="1">
      <c r="A839" s="9"/>
      <c r="B839" s="9"/>
      <c r="C839" s="9"/>
      <c r="D839" s="406"/>
      <c r="E839" s="406"/>
      <c r="F839" s="406"/>
      <c r="G839" s="406"/>
      <c r="H839" s="406"/>
      <c r="I839" s="406"/>
      <c r="J839" s="406"/>
      <c r="K839" s="406"/>
      <c r="L839" s="9"/>
      <c r="M839" s="407"/>
      <c r="N839" s="9"/>
      <c r="O839" s="9"/>
      <c r="P839" s="9"/>
      <c r="Q839" s="9"/>
      <c r="R839" s="9"/>
      <c r="S839" s="9"/>
      <c r="T839" s="9"/>
      <c r="U839" s="9"/>
      <c r="V839" s="9"/>
      <c r="W839" s="9"/>
      <c r="X839" s="9"/>
      <c r="Y839" s="9"/>
      <c r="Z839" s="9"/>
    </row>
    <row r="840" spans="1:26" ht="14.25" customHeight="1">
      <c r="A840" s="9"/>
      <c r="B840" s="9"/>
      <c r="C840" s="9"/>
      <c r="D840" s="406"/>
      <c r="E840" s="406"/>
      <c r="F840" s="406"/>
      <c r="G840" s="406"/>
      <c r="H840" s="406"/>
      <c r="I840" s="406"/>
      <c r="J840" s="406"/>
      <c r="K840" s="406"/>
      <c r="L840" s="9"/>
      <c r="M840" s="407"/>
      <c r="N840" s="9"/>
      <c r="O840" s="9"/>
      <c r="P840" s="9"/>
      <c r="Q840" s="9"/>
      <c r="R840" s="9"/>
      <c r="S840" s="9"/>
      <c r="T840" s="9"/>
      <c r="U840" s="9"/>
      <c r="V840" s="9"/>
      <c r="W840" s="9"/>
      <c r="X840" s="9"/>
      <c r="Y840" s="9"/>
      <c r="Z840" s="9"/>
    </row>
    <row r="841" spans="1:26" ht="14.25" customHeight="1">
      <c r="A841" s="9"/>
      <c r="B841" s="9"/>
      <c r="C841" s="9"/>
      <c r="D841" s="406"/>
      <c r="E841" s="406"/>
      <c r="F841" s="406"/>
      <c r="G841" s="406"/>
      <c r="H841" s="406"/>
      <c r="I841" s="406"/>
      <c r="J841" s="406"/>
      <c r="K841" s="406"/>
      <c r="L841" s="9"/>
      <c r="M841" s="407"/>
      <c r="N841" s="9"/>
      <c r="O841" s="9"/>
      <c r="P841" s="9"/>
      <c r="Q841" s="9"/>
      <c r="R841" s="9"/>
      <c r="S841" s="9"/>
      <c r="T841" s="9"/>
      <c r="U841" s="9"/>
      <c r="V841" s="9"/>
      <c r="W841" s="9"/>
      <c r="X841" s="9"/>
      <c r="Y841" s="9"/>
      <c r="Z841" s="9"/>
    </row>
    <row r="842" spans="1:26" ht="14.25" customHeight="1">
      <c r="A842" s="9"/>
      <c r="B842" s="9"/>
      <c r="C842" s="9"/>
      <c r="D842" s="406"/>
      <c r="E842" s="406"/>
      <c r="F842" s="406"/>
      <c r="G842" s="406"/>
      <c r="H842" s="406"/>
      <c r="I842" s="406"/>
      <c r="J842" s="406"/>
      <c r="K842" s="406"/>
      <c r="L842" s="9"/>
      <c r="M842" s="407"/>
      <c r="N842" s="9"/>
      <c r="O842" s="9"/>
      <c r="P842" s="9"/>
      <c r="Q842" s="9"/>
      <c r="R842" s="9"/>
      <c r="S842" s="9"/>
      <c r="T842" s="9"/>
      <c r="U842" s="9"/>
      <c r="V842" s="9"/>
      <c r="W842" s="9"/>
      <c r="X842" s="9"/>
      <c r="Y842" s="9"/>
      <c r="Z842" s="9"/>
    </row>
    <row r="843" spans="1:26" ht="14.25" customHeight="1">
      <c r="A843" s="9"/>
      <c r="B843" s="9"/>
      <c r="C843" s="9"/>
      <c r="D843" s="406"/>
      <c r="E843" s="406"/>
      <c r="F843" s="406"/>
      <c r="G843" s="406"/>
      <c r="H843" s="406"/>
      <c r="I843" s="406"/>
      <c r="J843" s="406"/>
      <c r="K843" s="406"/>
      <c r="L843" s="9"/>
      <c r="M843" s="407"/>
      <c r="N843" s="9"/>
      <c r="O843" s="9"/>
      <c r="P843" s="9"/>
      <c r="Q843" s="9"/>
      <c r="R843" s="9"/>
      <c r="S843" s="9"/>
      <c r="T843" s="9"/>
      <c r="U843" s="9"/>
      <c r="V843" s="9"/>
      <c r="W843" s="9"/>
      <c r="X843" s="9"/>
      <c r="Y843" s="9"/>
      <c r="Z843" s="9"/>
    </row>
    <row r="844" spans="1:26" ht="14.25" customHeight="1">
      <c r="A844" s="9"/>
      <c r="B844" s="9"/>
      <c r="C844" s="9"/>
      <c r="D844" s="406"/>
      <c r="E844" s="406"/>
      <c r="F844" s="406"/>
      <c r="G844" s="406"/>
      <c r="H844" s="406"/>
      <c r="I844" s="406"/>
      <c r="J844" s="406"/>
      <c r="K844" s="406"/>
      <c r="L844" s="9"/>
      <c r="M844" s="407"/>
      <c r="N844" s="9"/>
      <c r="O844" s="9"/>
      <c r="P844" s="9"/>
      <c r="Q844" s="9"/>
      <c r="R844" s="9"/>
      <c r="S844" s="9"/>
      <c r="T844" s="9"/>
      <c r="U844" s="9"/>
      <c r="V844" s="9"/>
      <c r="W844" s="9"/>
      <c r="X844" s="9"/>
      <c r="Y844" s="9"/>
      <c r="Z844" s="9"/>
    </row>
    <row r="845" spans="1:26" ht="14.25" customHeight="1">
      <c r="A845" s="9"/>
      <c r="B845" s="9"/>
      <c r="C845" s="9"/>
      <c r="D845" s="406"/>
      <c r="E845" s="406"/>
      <c r="F845" s="406"/>
      <c r="G845" s="406"/>
      <c r="H845" s="406"/>
      <c r="I845" s="406"/>
      <c r="J845" s="406"/>
      <c r="K845" s="406"/>
      <c r="L845" s="9"/>
      <c r="M845" s="407"/>
      <c r="N845" s="9"/>
      <c r="O845" s="9"/>
      <c r="P845" s="9"/>
      <c r="Q845" s="9"/>
      <c r="R845" s="9"/>
      <c r="S845" s="9"/>
      <c r="T845" s="9"/>
      <c r="U845" s="9"/>
      <c r="V845" s="9"/>
      <c r="W845" s="9"/>
      <c r="X845" s="9"/>
      <c r="Y845" s="9"/>
      <c r="Z845" s="9"/>
    </row>
    <row r="846" spans="1:26" ht="14.25" customHeight="1">
      <c r="A846" s="9"/>
      <c r="B846" s="9"/>
      <c r="C846" s="9"/>
      <c r="D846" s="406"/>
      <c r="E846" s="406"/>
      <c r="F846" s="406"/>
      <c r="G846" s="406"/>
      <c r="H846" s="406"/>
      <c r="I846" s="406"/>
      <c r="J846" s="406"/>
      <c r="K846" s="406"/>
      <c r="L846" s="9"/>
      <c r="M846" s="407"/>
      <c r="N846" s="9"/>
      <c r="O846" s="9"/>
      <c r="P846" s="9"/>
      <c r="Q846" s="9"/>
      <c r="R846" s="9"/>
      <c r="S846" s="9"/>
      <c r="T846" s="9"/>
      <c r="U846" s="9"/>
      <c r="V846" s="9"/>
      <c r="W846" s="9"/>
      <c r="X846" s="9"/>
      <c r="Y846" s="9"/>
      <c r="Z846" s="9"/>
    </row>
    <row r="847" spans="1:26" ht="14.25" customHeight="1">
      <c r="A847" s="9"/>
      <c r="B847" s="9"/>
      <c r="C847" s="9"/>
      <c r="D847" s="406"/>
      <c r="E847" s="406"/>
      <c r="F847" s="406"/>
      <c r="G847" s="406"/>
      <c r="H847" s="406"/>
      <c r="I847" s="406"/>
      <c r="J847" s="406"/>
      <c r="K847" s="406"/>
      <c r="L847" s="9"/>
      <c r="M847" s="407"/>
      <c r="N847" s="9"/>
      <c r="O847" s="9"/>
      <c r="P847" s="9"/>
      <c r="Q847" s="9"/>
      <c r="R847" s="9"/>
      <c r="S847" s="9"/>
      <c r="T847" s="9"/>
      <c r="U847" s="9"/>
      <c r="V847" s="9"/>
      <c r="W847" s="9"/>
      <c r="X847" s="9"/>
      <c r="Y847" s="9"/>
      <c r="Z847" s="9"/>
    </row>
    <row r="848" spans="1:26" ht="14.25" customHeight="1">
      <c r="A848" s="9"/>
      <c r="B848" s="9"/>
      <c r="C848" s="9"/>
      <c r="D848" s="406"/>
      <c r="E848" s="406"/>
      <c r="F848" s="406"/>
      <c r="G848" s="406"/>
      <c r="H848" s="406"/>
      <c r="I848" s="406"/>
      <c r="J848" s="406"/>
      <c r="K848" s="406"/>
      <c r="L848" s="9"/>
      <c r="M848" s="407"/>
      <c r="N848" s="9"/>
      <c r="O848" s="9"/>
      <c r="P848" s="9"/>
      <c r="Q848" s="9"/>
      <c r="R848" s="9"/>
      <c r="S848" s="9"/>
      <c r="T848" s="9"/>
      <c r="U848" s="9"/>
      <c r="V848" s="9"/>
      <c r="W848" s="9"/>
      <c r="X848" s="9"/>
      <c r="Y848" s="9"/>
      <c r="Z848" s="9"/>
    </row>
    <row r="849" spans="1:26" ht="14.25" customHeight="1">
      <c r="A849" s="9"/>
      <c r="B849" s="9"/>
      <c r="C849" s="9"/>
      <c r="D849" s="406"/>
      <c r="E849" s="406"/>
      <c r="F849" s="406"/>
      <c r="G849" s="406"/>
      <c r="H849" s="406"/>
      <c r="I849" s="406"/>
      <c r="J849" s="406"/>
      <c r="K849" s="406"/>
      <c r="L849" s="9"/>
      <c r="M849" s="407"/>
      <c r="N849" s="9"/>
      <c r="O849" s="9"/>
      <c r="P849" s="9"/>
      <c r="Q849" s="9"/>
      <c r="R849" s="9"/>
      <c r="S849" s="9"/>
      <c r="T849" s="9"/>
      <c r="U849" s="9"/>
      <c r="V849" s="9"/>
      <c r="W849" s="9"/>
      <c r="X849" s="9"/>
      <c r="Y849" s="9"/>
      <c r="Z849" s="9"/>
    </row>
    <row r="850" spans="1:26" ht="14.25" customHeight="1">
      <c r="A850" s="9"/>
      <c r="B850" s="9"/>
      <c r="C850" s="9"/>
      <c r="D850" s="406"/>
      <c r="E850" s="406"/>
      <c r="F850" s="406"/>
      <c r="G850" s="406"/>
      <c r="H850" s="406"/>
      <c r="I850" s="406"/>
      <c r="J850" s="406"/>
      <c r="K850" s="406"/>
      <c r="L850" s="9"/>
      <c r="M850" s="407"/>
      <c r="N850" s="9"/>
      <c r="O850" s="9"/>
      <c r="P850" s="9"/>
      <c r="Q850" s="9"/>
      <c r="R850" s="9"/>
      <c r="S850" s="9"/>
      <c r="T850" s="9"/>
      <c r="U850" s="9"/>
      <c r="V850" s="9"/>
      <c r="W850" s="9"/>
      <c r="X850" s="9"/>
      <c r="Y850" s="9"/>
      <c r="Z850" s="9"/>
    </row>
    <row r="851" spans="1:26" ht="14.25" customHeight="1">
      <c r="A851" s="9"/>
      <c r="B851" s="9"/>
      <c r="C851" s="9"/>
      <c r="D851" s="406"/>
      <c r="E851" s="406"/>
      <c r="F851" s="406"/>
      <c r="G851" s="406"/>
      <c r="H851" s="406"/>
      <c r="I851" s="406"/>
      <c r="J851" s="406"/>
      <c r="K851" s="406"/>
      <c r="L851" s="9"/>
      <c r="M851" s="407"/>
      <c r="N851" s="9"/>
      <c r="O851" s="9"/>
      <c r="P851" s="9"/>
      <c r="Q851" s="9"/>
      <c r="R851" s="9"/>
      <c r="S851" s="9"/>
      <c r="T851" s="9"/>
      <c r="U851" s="9"/>
      <c r="V851" s="9"/>
      <c r="W851" s="9"/>
      <c r="X851" s="9"/>
      <c r="Y851" s="9"/>
      <c r="Z851" s="9"/>
    </row>
    <row r="852" spans="1:26" ht="14.25" customHeight="1">
      <c r="A852" s="9"/>
      <c r="B852" s="9"/>
      <c r="C852" s="9"/>
      <c r="D852" s="406"/>
      <c r="E852" s="406"/>
      <c r="F852" s="406"/>
      <c r="G852" s="406"/>
      <c r="H852" s="406"/>
      <c r="I852" s="406"/>
      <c r="J852" s="406"/>
      <c r="K852" s="406"/>
      <c r="L852" s="9"/>
      <c r="M852" s="407"/>
      <c r="N852" s="9"/>
      <c r="O852" s="9"/>
      <c r="P852" s="9"/>
      <c r="Q852" s="9"/>
      <c r="R852" s="9"/>
      <c r="S852" s="9"/>
      <c r="T852" s="9"/>
      <c r="U852" s="9"/>
      <c r="V852" s="9"/>
      <c r="W852" s="9"/>
      <c r="X852" s="9"/>
      <c r="Y852" s="9"/>
      <c r="Z852" s="9"/>
    </row>
    <row r="853" spans="1:26" ht="14.25" customHeight="1">
      <c r="A853" s="9"/>
      <c r="B853" s="9"/>
      <c r="C853" s="9"/>
      <c r="D853" s="406"/>
      <c r="E853" s="406"/>
      <c r="F853" s="406"/>
      <c r="G853" s="406"/>
      <c r="H853" s="406"/>
      <c r="I853" s="406"/>
      <c r="J853" s="406"/>
      <c r="K853" s="406"/>
      <c r="L853" s="9"/>
      <c r="M853" s="407"/>
      <c r="N853" s="9"/>
      <c r="O853" s="9"/>
      <c r="P853" s="9"/>
      <c r="Q853" s="9"/>
      <c r="R853" s="9"/>
      <c r="S853" s="9"/>
      <c r="T853" s="9"/>
      <c r="U853" s="9"/>
      <c r="V853" s="9"/>
      <c r="W853" s="9"/>
      <c r="X853" s="9"/>
      <c r="Y853" s="9"/>
      <c r="Z853" s="9"/>
    </row>
    <row r="854" spans="1:26" ht="14.25" customHeight="1">
      <c r="A854" s="9"/>
      <c r="B854" s="9"/>
      <c r="C854" s="9"/>
      <c r="D854" s="406"/>
      <c r="E854" s="406"/>
      <c r="F854" s="406"/>
      <c r="G854" s="406"/>
      <c r="H854" s="406"/>
      <c r="I854" s="406"/>
      <c r="J854" s="406"/>
      <c r="K854" s="406"/>
      <c r="L854" s="9"/>
      <c r="M854" s="407"/>
      <c r="N854" s="9"/>
      <c r="O854" s="9"/>
      <c r="P854" s="9"/>
      <c r="Q854" s="9"/>
      <c r="R854" s="9"/>
      <c r="S854" s="9"/>
      <c r="T854" s="9"/>
      <c r="U854" s="9"/>
      <c r="V854" s="9"/>
      <c r="W854" s="9"/>
      <c r="X854" s="9"/>
      <c r="Y854" s="9"/>
      <c r="Z854" s="9"/>
    </row>
    <row r="855" spans="1:26" ht="14.25" customHeight="1">
      <c r="A855" s="9"/>
      <c r="B855" s="9"/>
      <c r="C855" s="9"/>
      <c r="D855" s="406"/>
      <c r="E855" s="406"/>
      <c r="F855" s="406"/>
      <c r="G855" s="406"/>
      <c r="H855" s="406"/>
      <c r="I855" s="406"/>
      <c r="J855" s="406"/>
      <c r="K855" s="406"/>
      <c r="L855" s="9"/>
      <c r="M855" s="407"/>
      <c r="N855" s="9"/>
      <c r="O855" s="9"/>
      <c r="P855" s="9"/>
      <c r="Q855" s="9"/>
      <c r="R855" s="9"/>
      <c r="S855" s="9"/>
      <c r="T855" s="9"/>
      <c r="U855" s="9"/>
      <c r="V855" s="9"/>
      <c r="W855" s="9"/>
      <c r="X855" s="9"/>
      <c r="Y855" s="9"/>
      <c r="Z855" s="9"/>
    </row>
    <row r="856" spans="1:26" ht="14.25" customHeight="1">
      <c r="A856" s="9"/>
      <c r="B856" s="9"/>
      <c r="C856" s="9"/>
      <c r="D856" s="406"/>
      <c r="E856" s="406"/>
      <c r="F856" s="406"/>
      <c r="G856" s="406"/>
      <c r="H856" s="406"/>
      <c r="I856" s="406"/>
      <c r="J856" s="406"/>
      <c r="K856" s="406"/>
      <c r="L856" s="9"/>
      <c r="M856" s="407"/>
      <c r="N856" s="9"/>
      <c r="O856" s="9"/>
      <c r="P856" s="9"/>
      <c r="Q856" s="9"/>
      <c r="R856" s="9"/>
      <c r="S856" s="9"/>
      <c r="T856" s="9"/>
      <c r="U856" s="9"/>
      <c r="V856" s="9"/>
      <c r="W856" s="9"/>
      <c r="X856" s="9"/>
      <c r="Y856" s="9"/>
      <c r="Z856" s="9"/>
    </row>
    <row r="857" spans="1:26" ht="14.25" customHeight="1">
      <c r="A857" s="9"/>
      <c r="B857" s="9"/>
      <c r="C857" s="9"/>
      <c r="D857" s="406"/>
      <c r="E857" s="406"/>
      <c r="F857" s="406"/>
      <c r="G857" s="406"/>
      <c r="H857" s="406"/>
      <c r="I857" s="406"/>
      <c r="J857" s="406"/>
      <c r="K857" s="406"/>
      <c r="L857" s="9"/>
      <c r="M857" s="407"/>
      <c r="N857" s="9"/>
      <c r="O857" s="9"/>
      <c r="P857" s="9"/>
      <c r="Q857" s="9"/>
      <c r="R857" s="9"/>
      <c r="S857" s="9"/>
      <c r="T857" s="9"/>
      <c r="U857" s="9"/>
      <c r="V857" s="9"/>
      <c r="W857" s="9"/>
      <c r="X857" s="9"/>
      <c r="Y857" s="9"/>
      <c r="Z857" s="9"/>
    </row>
    <row r="858" spans="1:26" ht="14.25" customHeight="1">
      <c r="A858" s="9"/>
      <c r="B858" s="9"/>
      <c r="C858" s="9"/>
      <c r="D858" s="406"/>
      <c r="E858" s="406"/>
      <c r="F858" s="406"/>
      <c r="G858" s="406"/>
      <c r="H858" s="406"/>
      <c r="I858" s="406"/>
      <c r="J858" s="406"/>
      <c r="K858" s="406"/>
      <c r="L858" s="9"/>
      <c r="M858" s="407"/>
      <c r="N858" s="9"/>
      <c r="O858" s="9"/>
      <c r="P858" s="9"/>
      <c r="Q858" s="9"/>
      <c r="R858" s="9"/>
      <c r="S858" s="9"/>
      <c r="T858" s="9"/>
      <c r="U858" s="9"/>
      <c r="V858" s="9"/>
      <c r="W858" s="9"/>
      <c r="X858" s="9"/>
      <c r="Y858" s="9"/>
      <c r="Z858" s="9"/>
    </row>
    <row r="859" spans="1:26" ht="14.25" customHeight="1">
      <c r="A859" s="9"/>
      <c r="B859" s="9"/>
      <c r="C859" s="9"/>
      <c r="D859" s="406"/>
      <c r="E859" s="406"/>
      <c r="F859" s="406"/>
      <c r="G859" s="406"/>
      <c r="H859" s="406"/>
      <c r="I859" s="406"/>
      <c r="J859" s="406"/>
      <c r="K859" s="406"/>
      <c r="L859" s="9"/>
      <c r="M859" s="407"/>
      <c r="N859" s="9"/>
      <c r="O859" s="9"/>
      <c r="P859" s="9"/>
      <c r="Q859" s="9"/>
      <c r="R859" s="9"/>
      <c r="S859" s="9"/>
      <c r="T859" s="9"/>
      <c r="U859" s="9"/>
      <c r="V859" s="9"/>
      <c r="W859" s="9"/>
      <c r="X859" s="9"/>
      <c r="Y859" s="9"/>
      <c r="Z859" s="9"/>
    </row>
    <row r="860" spans="1:26" ht="14.25" customHeight="1">
      <c r="A860" s="9"/>
      <c r="B860" s="9"/>
      <c r="C860" s="9"/>
      <c r="D860" s="406"/>
      <c r="E860" s="406"/>
      <c r="F860" s="406"/>
      <c r="G860" s="406"/>
      <c r="H860" s="406"/>
      <c r="I860" s="406"/>
      <c r="J860" s="406"/>
      <c r="K860" s="406"/>
      <c r="L860" s="9"/>
      <c r="M860" s="407"/>
      <c r="N860" s="9"/>
      <c r="O860" s="9"/>
      <c r="P860" s="9"/>
      <c r="Q860" s="9"/>
      <c r="R860" s="9"/>
      <c r="S860" s="9"/>
      <c r="T860" s="9"/>
      <c r="U860" s="9"/>
      <c r="V860" s="9"/>
      <c r="W860" s="9"/>
      <c r="X860" s="9"/>
      <c r="Y860" s="9"/>
      <c r="Z860" s="9"/>
    </row>
    <row r="861" spans="1:26" ht="14.25" customHeight="1">
      <c r="A861" s="9"/>
      <c r="B861" s="9"/>
      <c r="C861" s="9"/>
      <c r="D861" s="406"/>
      <c r="E861" s="406"/>
      <c r="F861" s="406"/>
      <c r="G861" s="406"/>
      <c r="H861" s="406"/>
      <c r="I861" s="406"/>
      <c r="J861" s="406"/>
      <c r="K861" s="406"/>
      <c r="L861" s="9"/>
      <c r="M861" s="407"/>
      <c r="N861" s="9"/>
      <c r="O861" s="9"/>
      <c r="P861" s="9"/>
      <c r="Q861" s="9"/>
      <c r="R861" s="9"/>
      <c r="S861" s="9"/>
      <c r="T861" s="9"/>
      <c r="U861" s="9"/>
      <c r="V861" s="9"/>
      <c r="W861" s="9"/>
      <c r="X861" s="9"/>
      <c r="Y861" s="9"/>
      <c r="Z861" s="9"/>
    </row>
    <row r="862" spans="1:26" ht="14.25" customHeight="1">
      <c r="A862" s="9"/>
      <c r="B862" s="9"/>
      <c r="C862" s="9"/>
      <c r="D862" s="406"/>
      <c r="E862" s="406"/>
      <c r="F862" s="406"/>
      <c r="G862" s="406"/>
      <c r="H862" s="406"/>
      <c r="I862" s="406"/>
      <c r="J862" s="406"/>
      <c r="K862" s="406"/>
      <c r="L862" s="9"/>
      <c r="M862" s="407"/>
      <c r="N862" s="9"/>
      <c r="O862" s="9"/>
      <c r="P862" s="9"/>
      <c r="Q862" s="9"/>
      <c r="R862" s="9"/>
      <c r="S862" s="9"/>
      <c r="T862" s="9"/>
      <c r="U862" s="9"/>
      <c r="V862" s="9"/>
      <c r="W862" s="9"/>
      <c r="X862" s="9"/>
      <c r="Y862" s="9"/>
      <c r="Z862" s="9"/>
    </row>
    <row r="863" spans="1:26" ht="14.25" customHeight="1">
      <c r="A863" s="9"/>
      <c r="B863" s="9"/>
      <c r="C863" s="9"/>
      <c r="D863" s="406"/>
      <c r="E863" s="406"/>
      <c r="F863" s="406"/>
      <c r="G863" s="406"/>
      <c r="H863" s="406"/>
      <c r="I863" s="406"/>
      <c r="J863" s="406"/>
      <c r="K863" s="406"/>
      <c r="L863" s="9"/>
      <c r="M863" s="407"/>
      <c r="N863" s="9"/>
      <c r="O863" s="9"/>
      <c r="P863" s="9"/>
      <c r="Q863" s="9"/>
      <c r="R863" s="9"/>
      <c r="S863" s="9"/>
      <c r="T863" s="9"/>
      <c r="U863" s="9"/>
      <c r="V863" s="9"/>
      <c r="W863" s="9"/>
      <c r="X863" s="9"/>
      <c r="Y863" s="9"/>
      <c r="Z863" s="9"/>
    </row>
    <row r="864" spans="1:26" ht="14.25" customHeight="1">
      <c r="A864" s="9"/>
      <c r="B864" s="9"/>
      <c r="C864" s="9"/>
      <c r="D864" s="406"/>
      <c r="E864" s="406"/>
      <c r="F864" s="406"/>
      <c r="G864" s="406"/>
      <c r="H864" s="406"/>
      <c r="I864" s="406"/>
      <c r="J864" s="406"/>
      <c r="K864" s="406"/>
      <c r="L864" s="9"/>
      <c r="M864" s="407"/>
      <c r="N864" s="9"/>
      <c r="O864" s="9"/>
      <c r="P864" s="9"/>
      <c r="Q864" s="9"/>
      <c r="R864" s="9"/>
      <c r="S864" s="9"/>
      <c r="T864" s="9"/>
      <c r="U864" s="9"/>
      <c r="V864" s="9"/>
      <c r="W864" s="9"/>
      <c r="X864" s="9"/>
      <c r="Y864" s="9"/>
      <c r="Z864" s="9"/>
    </row>
    <row r="865" spans="1:26" ht="14.25" customHeight="1">
      <c r="A865" s="9"/>
      <c r="B865" s="9"/>
      <c r="C865" s="9"/>
      <c r="D865" s="406"/>
      <c r="E865" s="406"/>
      <c r="F865" s="406"/>
      <c r="G865" s="406"/>
      <c r="H865" s="406"/>
      <c r="I865" s="406"/>
      <c r="J865" s="406"/>
      <c r="K865" s="406"/>
      <c r="L865" s="9"/>
      <c r="M865" s="407"/>
      <c r="N865" s="9"/>
      <c r="O865" s="9"/>
      <c r="P865" s="9"/>
      <c r="Q865" s="9"/>
      <c r="R865" s="9"/>
      <c r="S865" s="9"/>
      <c r="T865" s="9"/>
      <c r="U865" s="9"/>
      <c r="V865" s="9"/>
      <c r="W865" s="9"/>
      <c r="X865" s="9"/>
      <c r="Y865" s="9"/>
      <c r="Z865" s="9"/>
    </row>
    <row r="866" spans="1:26" ht="14.25" customHeight="1">
      <c r="A866" s="9"/>
      <c r="B866" s="9"/>
      <c r="C866" s="9"/>
      <c r="D866" s="406"/>
      <c r="E866" s="406"/>
      <c r="F866" s="406"/>
      <c r="G866" s="406"/>
      <c r="H866" s="406"/>
      <c r="I866" s="406"/>
      <c r="J866" s="406"/>
      <c r="K866" s="406"/>
      <c r="L866" s="9"/>
      <c r="M866" s="407"/>
      <c r="N866" s="9"/>
      <c r="O866" s="9"/>
      <c r="P866" s="9"/>
      <c r="Q866" s="9"/>
      <c r="R866" s="9"/>
      <c r="S866" s="9"/>
      <c r="T866" s="9"/>
      <c r="U866" s="9"/>
      <c r="V866" s="9"/>
      <c r="W866" s="9"/>
      <c r="X866" s="9"/>
      <c r="Y866" s="9"/>
      <c r="Z866" s="9"/>
    </row>
    <row r="867" spans="1:26" ht="14.25" customHeight="1">
      <c r="A867" s="9"/>
      <c r="B867" s="9"/>
      <c r="C867" s="9"/>
      <c r="D867" s="406"/>
      <c r="E867" s="406"/>
      <c r="F867" s="406"/>
      <c r="G867" s="406"/>
      <c r="H867" s="406"/>
      <c r="I867" s="406"/>
      <c r="J867" s="406"/>
      <c r="K867" s="406"/>
      <c r="L867" s="9"/>
      <c r="M867" s="407"/>
      <c r="N867" s="9"/>
      <c r="O867" s="9"/>
      <c r="P867" s="9"/>
      <c r="Q867" s="9"/>
      <c r="R867" s="9"/>
      <c r="S867" s="9"/>
      <c r="T867" s="9"/>
      <c r="U867" s="9"/>
      <c r="V867" s="9"/>
      <c r="W867" s="9"/>
      <c r="X867" s="9"/>
      <c r="Y867" s="9"/>
      <c r="Z867" s="9"/>
    </row>
    <row r="868" spans="1:26" ht="14.25" customHeight="1">
      <c r="A868" s="9"/>
      <c r="B868" s="9"/>
      <c r="C868" s="9"/>
      <c r="D868" s="406"/>
      <c r="E868" s="406"/>
      <c r="F868" s="406"/>
      <c r="G868" s="406"/>
      <c r="H868" s="406"/>
      <c r="I868" s="406"/>
      <c r="J868" s="406"/>
      <c r="K868" s="406"/>
      <c r="L868" s="9"/>
      <c r="M868" s="407"/>
      <c r="N868" s="9"/>
      <c r="O868" s="9"/>
      <c r="P868" s="9"/>
      <c r="Q868" s="9"/>
      <c r="R868" s="9"/>
      <c r="S868" s="9"/>
      <c r="T868" s="9"/>
      <c r="U868" s="9"/>
      <c r="V868" s="9"/>
      <c r="W868" s="9"/>
      <c r="X868" s="9"/>
      <c r="Y868" s="9"/>
      <c r="Z868" s="9"/>
    </row>
    <row r="869" spans="1:26" ht="14.25" customHeight="1">
      <c r="A869" s="9"/>
      <c r="B869" s="9"/>
      <c r="C869" s="9"/>
      <c r="D869" s="406"/>
      <c r="E869" s="406"/>
      <c r="F869" s="406"/>
      <c r="G869" s="406"/>
      <c r="H869" s="406"/>
      <c r="I869" s="406"/>
      <c r="J869" s="406"/>
      <c r="K869" s="406"/>
      <c r="L869" s="9"/>
      <c r="M869" s="407"/>
      <c r="N869" s="9"/>
      <c r="O869" s="9"/>
      <c r="P869" s="9"/>
      <c r="Q869" s="9"/>
      <c r="R869" s="9"/>
      <c r="S869" s="9"/>
      <c r="T869" s="9"/>
      <c r="U869" s="9"/>
      <c r="V869" s="9"/>
      <c r="W869" s="9"/>
      <c r="X869" s="9"/>
      <c r="Y869" s="9"/>
      <c r="Z869" s="9"/>
    </row>
    <row r="870" spans="1:26" ht="14.25" customHeight="1">
      <c r="A870" s="9"/>
      <c r="B870" s="9"/>
      <c r="C870" s="9"/>
      <c r="D870" s="406"/>
      <c r="E870" s="406"/>
      <c r="F870" s="406"/>
      <c r="G870" s="406"/>
      <c r="H870" s="406"/>
      <c r="I870" s="406"/>
      <c r="J870" s="406"/>
      <c r="K870" s="406"/>
      <c r="L870" s="9"/>
      <c r="M870" s="407"/>
      <c r="N870" s="9"/>
      <c r="O870" s="9"/>
      <c r="P870" s="9"/>
      <c r="Q870" s="9"/>
      <c r="R870" s="9"/>
      <c r="S870" s="9"/>
      <c r="T870" s="9"/>
      <c r="U870" s="9"/>
      <c r="V870" s="9"/>
      <c r="W870" s="9"/>
      <c r="X870" s="9"/>
      <c r="Y870" s="9"/>
      <c r="Z870" s="9"/>
    </row>
    <row r="871" spans="1:26" ht="14.25" customHeight="1">
      <c r="A871" s="9"/>
      <c r="B871" s="9"/>
      <c r="C871" s="9"/>
      <c r="D871" s="406"/>
      <c r="E871" s="406"/>
      <c r="F871" s="406"/>
      <c r="G871" s="406"/>
      <c r="H871" s="406"/>
      <c r="I871" s="406"/>
      <c r="J871" s="406"/>
      <c r="K871" s="406"/>
      <c r="L871" s="9"/>
      <c r="M871" s="407"/>
      <c r="N871" s="9"/>
      <c r="O871" s="9"/>
      <c r="P871" s="9"/>
      <c r="Q871" s="9"/>
      <c r="R871" s="9"/>
      <c r="S871" s="9"/>
      <c r="T871" s="9"/>
      <c r="U871" s="9"/>
      <c r="V871" s="9"/>
      <c r="W871" s="9"/>
      <c r="X871" s="9"/>
      <c r="Y871" s="9"/>
      <c r="Z871" s="9"/>
    </row>
    <row r="872" spans="1:26" ht="14.25" customHeight="1">
      <c r="A872" s="9"/>
      <c r="B872" s="9"/>
      <c r="C872" s="9"/>
      <c r="D872" s="406"/>
      <c r="E872" s="406"/>
      <c r="F872" s="406"/>
      <c r="G872" s="406"/>
      <c r="H872" s="406"/>
      <c r="I872" s="406"/>
      <c r="J872" s="406"/>
      <c r="K872" s="406"/>
      <c r="L872" s="9"/>
      <c r="M872" s="407"/>
      <c r="N872" s="9"/>
      <c r="O872" s="9"/>
      <c r="P872" s="9"/>
      <c r="Q872" s="9"/>
      <c r="R872" s="9"/>
      <c r="S872" s="9"/>
      <c r="T872" s="9"/>
      <c r="U872" s="9"/>
      <c r="V872" s="9"/>
      <c r="W872" s="9"/>
      <c r="X872" s="9"/>
      <c r="Y872" s="9"/>
      <c r="Z872" s="9"/>
    </row>
    <row r="873" spans="1:26" ht="14.25" customHeight="1">
      <c r="A873" s="9"/>
      <c r="B873" s="9"/>
      <c r="C873" s="9"/>
      <c r="D873" s="406"/>
      <c r="E873" s="406"/>
      <c r="F873" s="406"/>
      <c r="G873" s="406"/>
      <c r="H873" s="406"/>
      <c r="I873" s="406"/>
      <c r="J873" s="406"/>
      <c r="K873" s="406"/>
      <c r="L873" s="9"/>
      <c r="M873" s="407"/>
      <c r="N873" s="9"/>
      <c r="O873" s="9"/>
      <c r="P873" s="9"/>
      <c r="Q873" s="9"/>
      <c r="R873" s="9"/>
      <c r="S873" s="9"/>
      <c r="T873" s="9"/>
      <c r="U873" s="9"/>
      <c r="V873" s="9"/>
      <c r="W873" s="9"/>
      <c r="X873" s="9"/>
      <c r="Y873" s="9"/>
      <c r="Z873" s="9"/>
    </row>
    <row r="874" spans="1:26" ht="14.25" customHeight="1">
      <c r="A874" s="9"/>
      <c r="B874" s="9"/>
      <c r="C874" s="9"/>
      <c r="D874" s="406"/>
      <c r="E874" s="406"/>
      <c r="F874" s="406"/>
      <c r="G874" s="406"/>
      <c r="H874" s="406"/>
      <c r="I874" s="406"/>
      <c r="J874" s="406"/>
      <c r="K874" s="406"/>
      <c r="L874" s="9"/>
      <c r="M874" s="407"/>
      <c r="N874" s="9"/>
      <c r="O874" s="9"/>
      <c r="P874" s="9"/>
      <c r="Q874" s="9"/>
      <c r="R874" s="9"/>
      <c r="S874" s="9"/>
      <c r="T874" s="9"/>
      <c r="U874" s="9"/>
      <c r="V874" s="9"/>
      <c r="W874" s="9"/>
      <c r="X874" s="9"/>
      <c r="Y874" s="9"/>
      <c r="Z874" s="9"/>
    </row>
    <row r="875" spans="1:26" ht="14.25" customHeight="1">
      <c r="A875" s="9"/>
      <c r="B875" s="9"/>
      <c r="C875" s="9"/>
      <c r="D875" s="406"/>
      <c r="E875" s="406"/>
      <c r="F875" s="406"/>
      <c r="G875" s="406"/>
      <c r="H875" s="406"/>
      <c r="I875" s="406"/>
      <c r="J875" s="406"/>
      <c r="K875" s="406"/>
      <c r="L875" s="9"/>
      <c r="M875" s="407"/>
      <c r="N875" s="9"/>
      <c r="O875" s="9"/>
      <c r="P875" s="9"/>
      <c r="Q875" s="9"/>
      <c r="R875" s="9"/>
      <c r="S875" s="9"/>
      <c r="T875" s="9"/>
      <c r="U875" s="9"/>
      <c r="V875" s="9"/>
      <c r="W875" s="9"/>
      <c r="X875" s="9"/>
      <c r="Y875" s="9"/>
      <c r="Z875" s="9"/>
    </row>
    <row r="876" spans="1:26" ht="14.25" customHeight="1">
      <c r="A876" s="9"/>
      <c r="B876" s="9"/>
      <c r="C876" s="9"/>
      <c r="D876" s="406"/>
      <c r="E876" s="406"/>
      <c r="F876" s="406"/>
      <c r="G876" s="406"/>
      <c r="H876" s="406"/>
      <c r="I876" s="406"/>
      <c r="J876" s="406"/>
      <c r="K876" s="406"/>
      <c r="L876" s="9"/>
      <c r="M876" s="407"/>
      <c r="N876" s="9"/>
      <c r="O876" s="9"/>
      <c r="P876" s="9"/>
      <c r="Q876" s="9"/>
      <c r="R876" s="9"/>
      <c r="S876" s="9"/>
      <c r="T876" s="9"/>
      <c r="U876" s="9"/>
      <c r="V876" s="9"/>
      <c r="W876" s="9"/>
      <c r="X876" s="9"/>
      <c r="Y876" s="9"/>
      <c r="Z876" s="9"/>
    </row>
    <row r="877" spans="1:26" ht="14.25" customHeight="1">
      <c r="A877" s="9"/>
      <c r="B877" s="9"/>
      <c r="C877" s="9"/>
      <c r="D877" s="406"/>
      <c r="E877" s="406"/>
      <c r="F877" s="406"/>
      <c r="G877" s="406"/>
      <c r="H877" s="406"/>
      <c r="I877" s="406"/>
      <c r="J877" s="406"/>
      <c r="K877" s="406"/>
      <c r="L877" s="9"/>
      <c r="M877" s="407"/>
      <c r="N877" s="9"/>
      <c r="O877" s="9"/>
      <c r="P877" s="9"/>
      <c r="Q877" s="9"/>
      <c r="R877" s="9"/>
      <c r="S877" s="9"/>
      <c r="T877" s="9"/>
      <c r="U877" s="9"/>
      <c r="V877" s="9"/>
      <c r="W877" s="9"/>
      <c r="X877" s="9"/>
      <c r="Y877" s="9"/>
      <c r="Z877" s="9"/>
    </row>
    <row r="878" spans="1:26" ht="14.25" customHeight="1">
      <c r="A878" s="9"/>
      <c r="B878" s="9"/>
      <c r="C878" s="9"/>
      <c r="D878" s="406"/>
      <c r="E878" s="406"/>
      <c r="F878" s="406"/>
      <c r="G878" s="406"/>
      <c r="H878" s="406"/>
      <c r="I878" s="406"/>
      <c r="J878" s="406"/>
      <c r="K878" s="406"/>
      <c r="L878" s="9"/>
      <c r="M878" s="407"/>
      <c r="N878" s="9"/>
      <c r="O878" s="9"/>
      <c r="P878" s="9"/>
      <c r="Q878" s="9"/>
      <c r="R878" s="9"/>
      <c r="S878" s="9"/>
      <c r="T878" s="9"/>
      <c r="U878" s="9"/>
      <c r="V878" s="9"/>
      <c r="W878" s="9"/>
      <c r="X878" s="9"/>
      <c r="Y878" s="9"/>
      <c r="Z878" s="9"/>
    </row>
    <row r="879" spans="1:26" ht="14.25" customHeight="1">
      <c r="A879" s="9"/>
      <c r="B879" s="9"/>
      <c r="C879" s="9"/>
      <c r="D879" s="406"/>
      <c r="E879" s="406"/>
      <c r="F879" s="406"/>
      <c r="G879" s="406"/>
      <c r="H879" s="406"/>
      <c r="I879" s="406"/>
      <c r="J879" s="406"/>
      <c r="K879" s="406"/>
      <c r="L879" s="9"/>
      <c r="M879" s="407"/>
      <c r="N879" s="9"/>
      <c r="O879" s="9"/>
      <c r="P879" s="9"/>
      <c r="Q879" s="9"/>
      <c r="R879" s="9"/>
      <c r="S879" s="9"/>
      <c r="T879" s="9"/>
      <c r="U879" s="9"/>
      <c r="V879" s="9"/>
      <c r="W879" s="9"/>
      <c r="X879" s="9"/>
      <c r="Y879" s="9"/>
      <c r="Z879" s="9"/>
    </row>
    <row r="880" spans="1:26" ht="14.25" customHeight="1">
      <c r="A880" s="9"/>
      <c r="B880" s="9"/>
      <c r="C880" s="9"/>
      <c r="D880" s="406"/>
      <c r="E880" s="406"/>
      <c r="F880" s="406"/>
      <c r="G880" s="406"/>
      <c r="H880" s="406"/>
      <c r="I880" s="406"/>
      <c r="J880" s="406"/>
      <c r="K880" s="406"/>
      <c r="L880" s="9"/>
      <c r="M880" s="407"/>
      <c r="N880" s="9"/>
      <c r="O880" s="9"/>
      <c r="P880" s="9"/>
      <c r="Q880" s="9"/>
      <c r="R880" s="9"/>
      <c r="S880" s="9"/>
      <c r="T880" s="9"/>
      <c r="U880" s="9"/>
      <c r="V880" s="9"/>
      <c r="W880" s="9"/>
      <c r="X880" s="9"/>
      <c r="Y880" s="9"/>
      <c r="Z880" s="9"/>
    </row>
    <row r="881" spans="1:26" ht="14.25" customHeight="1">
      <c r="A881" s="9"/>
      <c r="B881" s="9"/>
      <c r="C881" s="9"/>
      <c r="D881" s="406"/>
      <c r="E881" s="406"/>
      <c r="F881" s="406"/>
      <c r="G881" s="406"/>
      <c r="H881" s="406"/>
      <c r="I881" s="406"/>
      <c r="J881" s="406"/>
      <c r="K881" s="406"/>
      <c r="L881" s="9"/>
      <c r="M881" s="407"/>
      <c r="N881" s="9"/>
      <c r="O881" s="9"/>
      <c r="P881" s="9"/>
      <c r="Q881" s="9"/>
      <c r="R881" s="9"/>
      <c r="S881" s="9"/>
      <c r="T881" s="9"/>
      <c r="U881" s="9"/>
      <c r="V881" s="9"/>
      <c r="W881" s="9"/>
      <c r="X881" s="9"/>
      <c r="Y881" s="9"/>
      <c r="Z881" s="9"/>
    </row>
    <row r="882" spans="1:26" ht="14.25" customHeight="1">
      <c r="A882" s="9"/>
      <c r="B882" s="9"/>
      <c r="C882" s="9"/>
      <c r="D882" s="406"/>
      <c r="E882" s="406"/>
      <c r="F882" s="406"/>
      <c r="G882" s="406"/>
      <c r="H882" s="406"/>
      <c r="I882" s="406"/>
      <c r="J882" s="406"/>
      <c r="K882" s="406"/>
      <c r="L882" s="9"/>
      <c r="M882" s="407"/>
      <c r="N882" s="9"/>
      <c r="O882" s="9"/>
      <c r="P882" s="9"/>
      <c r="Q882" s="9"/>
      <c r="R882" s="9"/>
      <c r="S882" s="9"/>
      <c r="T882" s="9"/>
      <c r="U882" s="9"/>
      <c r="V882" s="9"/>
      <c r="W882" s="9"/>
      <c r="X882" s="9"/>
      <c r="Y882" s="9"/>
      <c r="Z882" s="9"/>
    </row>
    <row r="883" spans="1:26" ht="14.25" customHeight="1">
      <c r="A883" s="9"/>
      <c r="B883" s="9"/>
      <c r="C883" s="9"/>
      <c r="D883" s="406"/>
      <c r="E883" s="406"/>
      <c r="F883" s="406"/>
      <c r="G883" s="406"/>
      <c r="H883" s="406"/>
      <c r="I883" s="406"/>
      <c r="J883" s="406"/>
      <c r="K883" s="406"/>
      <c r="L883" s="9"/>
      <c r="M883" s="407"/>
      <c r="N883" s="9"/>
      <c r="O883" s="9"/>
      <c r="P883" s="9"/>
      <c r="Q883" s="9"/>
      <c r="R883" s="9"/>
      <c r="S883" s="9"/>
      <c r="T883" s="9"/>
      <c r="U883" s="9"/>
      <c r="V883" s="9"/>
      <c r="W883" s="9"/>
      <c r="X883" s="9"/>
      <c r="Y883" s="9"/>
      <c r="Z883" s="9"/>
    </row>
    <row r="884" spans="1:26" ht="14.25" customHeight="1">
      <c r="A884" s="9"/>
      <c r="B884" s="9"/>
      <c r="C884" s="9"/>
      <c r="D884" s="406"/>
      <c r="E884" s="406"/>
      <c r="F884" s="406"/>
      <c r="G884" s="406"/>
      <c r="H884" s="406"/>
      <c r="I884" s="406"/>
      <c r="J884" s="406"/>
      <c r="K884" s="406"/>
      <c r="L884" s="9"/>
      <c r="M884" s="407"/>
      <c r="N884" s="9"/>
      <c r="O884" s="9"/>
      <c r="P884" s="9"/>
      <c r="Q884" s="9"/>
      <c r="R884" s="9"/>
      <c r="S884" s="9"/>
      <c r="T884" s="9"/>
      <c r="U884" s="9"/>
      <c r="V884" s="9"/>
      <c r="W884" s="9"/>
      <c r="X884" s="9"/>
      <c r="Y884" s="9"/>
      <c r="Z884" s="9"/>
    </row>
    <row r="885" spans="1:26" ht="14.25" customHeight="1">
      <c r="A885" s="9"/>
      <c r="B885" s="9"/>
      <c r="C885" s="9"/>
      <c r="D885" s="406"/>
      <c r="E885" s="406"/>
      <c r="F885" s="406"/>
      <c r="G885" s="406"/>
      <c r="H885" s="406"/>
      <c r="I885" s="406"/>
      <c r="J885" s="406"/>
      <c r="K885" s="406"/>
      <c r="L885" s="9"/>
      <c r="M885" s="407"/>
      <c r="N885" s="9"/>
      <c r="O885" s="9"/>
      <c r="P885" s="9"/>
      <c r="Q885" s="9"/>
      <c r="R885" s="9"/>
      <c r="S885" s="9"/>
      <c r="T885" s="9"/>
      <c r="U885" s="9"/>
      <c r="V885" s="9"/>
      <c r="W885" s="9"/>
      <c r="X885" s="9"/>
      <c r="Y885" s="9"/>
      <c r="Z885" s="9"/>
    </row>
    <row r="886" spans="1:26" ht="14.25" customHeight="1">
      <c r="A886" s="9"/>
      <c r="B886" s="9"/>
      <c r="C886" s="9"/>
      <c r="D886" s="406"/>
      <c r="E886" s="406"/>
      <c r="F886" s="406"/>
      <c r="G886" s="406"/>
      <c r="H886" s="406"/>
      <c r="I886" s="406"/>
      <c r="J886" s="406"/>
      <c r="K886" s="406"/>
      <c r="L886" s="9"/>
      <c r="M886" s="407"/>
      <c r="N886" s="9"/>
      <c r="O886" s="9"/>
      <c r="P886" s="9"/>
      <c r="Q886" s="9"/>
      <c r="R886" s="9"/>
      <c r="S886" s="9"/>
      <c r="T886" s="9"/>
      <c r="U886" s="9"/>
      <c r="V886" s="9"/>
      <c r="W886" s="9"/>
      <c r="X886" s="9"/>
      <c r="Y886" s="9"/>
      <c r="Z886" s="9"/>
    </row>
    <row r="887" spans="1:26" ht="14.25" customHeight="1">
      <c r="A887" s="9"/>
      <c r="B887" s="9"/>
      <c r="C887" s="9"/>
      <c r="D887" s="406"/>
      <c r="E887" s="406"/>
      <c r="F887" s="406"/>
      <c r="G887" s="406"/>
      <c r="H887" s="406"/>
      <c r="I887" s="406"/>
      <c r="J887" s="406"/>
      <c r="K887" s="406"/>
      <c r="L887" s="9"/>
      <c r="M887" s="407"/>
      <c r="N887" s="9"/>
      <c r="O887" s="9"/>
      <c r="P887" s="9"/>
      <c r="Q887" s="9"/>
      <c r="R887" s="9"/>
      <c r="S887" s="9"/>
      <c r="T887" s="9"/>
      <c r="U887" s="9"/>
      <c r="V887" s="9"/>
      <c r="W887" s="9"/>
      <c r="X887" s="9"/>
      <c r="Y887" s="9"/>
      <c r="Z887" s="9"/>
    </row>
    <row r="888" spans="1:26" ht="14.25" customHeight="1">
      <c r="A888" s="9"/>
      <c r="B888" s="9"/>
      <c r="C888" s="9"/>
      <c r="D888" s="406"/>
      <c r="E888" s="406"/>
      <c r="F888" s="406"/>
      <c r="G888" s="406"/>
      <c r="H888" s="406"/>
      <c r="I888" s="406"/>
      <c r="J888" s="406"/>
      <c r="K888" s="406"/>
      <c r="L888" s="9"/>
      <c r="M888" s="407"/>
      <c r="N888" s="9"/>
      <c r="O888" s="9"/>
      <c r="P888" s="9"/>
      <c r="Q888" s="9"/>
      <c r="R888" s="9"/>
      <c r="S888" s="9"/>
      <c r="T888" s="9"/>
      <c r="U888" s="9"/>
      <c r="V888" s="9"/>
      <c r="W888" s="9"/>
      <c r="X888" s="9"/>
      <c r="Y888" s="9"/>
      <c r="Z888" s="9"/>
    </row>
    <row r="889" spans="1:26" ht="14.25" customHeight="1">
      <c r="A889" s="9"/>
      <c r="B889" s="9"/>
      <c r="C889" s="9"/>
      <c r="D889" s="406"/>
      <c r="E889" s="406"/>
      <c r="F889" s="406"/>
      <c r="G889" s="406"/>
      <c r="H889" s="406"/>
      <c r="I889" s="406"/>
      <c r="J889" s="406"/>
      <c r="K889" s="406"/>
      <c r="L889" s="9"/>
      <c r="M889" s="407"/>
      <c r="N889" s="9"/>
      <c r="O889" s="9"/>
      <c r="P889" s="9"/>
      <c r="Q889" s="9"/>
      <c r="R889" s="9"/>
      <c r="S889" s="9"/>
      <c r="T889" s="9"/>
      <c r="U889" s="9"/>
      <c r="V889" s="9"/>
      <c r="W889" s="9"/>
      <c r="X889" s="9"/>
      <c r="Y889" s="9"/>
      <c r="Z889" s="9"/>
    </row>
    <row r="890" spans="1:26" ht="14.25" customHeight="1">
      <c r="A890" s="9"/>
      <c r="B890" s="9"/>
      <c r="C890" s="9"/>
      <c r="D890" s="406"/>
      <c r="E890" s="406"/>
      <c r="F890" s="406"/>
      <c r="G890" s="406"/>
      <c r="H890" s="406"/>
      <c r="I890" s="406"/>
      <c r="J890" s="406"/>
      <c r="K890" s="406"/>
      <c r="L890" s="9"/>
      <c r="M890" s="407"/>
      <c r="N890" s="9"/>
      <c r="O890" s="9"/>
      <c r="P890" s="9"/>
      <c r="Q890" s="9"/>
      <c r="R890" s="9"/>
      <c r="S890" s="9"/>
      <c r="T890" s="9"/>
      <c r="U890" s="9"/>
      <c r="V890" s="9"/>
      <c r="W890" s="9"/>
      <c r="X890" s="9"/>
      <c r="Y890" s="9"/>
      <c r="Z890" s="9"/>
    </row>
    <row r="891" spans="1:26" ht="14.25" customHeight="1">
      <c r="A891" s="9"/>
      <c r="B891" s="9"/>
      <c r="C891" s="9"/>
      <c r="D891" s="406"/>
      <c r="E891" s="406"/>
      <c r="F891" s="406"/>
      <c r="G891" s="406"/>
      <c r="H891" s="406"/>
      <c r="I891" s="406"/>
      <c r="J891" s="406"/>
      <c r="K891" s="406"/>
      <c r="L891" s="9"/>
      <c r="M891" s="407"/>
      <c r="N891" s="9"/>
      <c r="O891" s="9"/>
      <c r="P891" s="9"/>
      <c r="Q891" s="9"/>
      <c r="R891" s="9"/>
      <c r="S891" s="9"/>
      <c r="T891" s="9"/>
      <c r="U891" s="9"/>
      <c r="V891" s="9"/>
      <c r="W891" s="9"/>
      <c r="X891" s="9"/>
      <c r="Y891" s="9"/>
      <c r="Z891" s="9"/>
    </row>
    <row r="892" spans="1:26" ht="14.25" customHeight="1">
      <c r="A892" s="9"/>
      <c r="B892" s="9"/>
      <c r="C892" s="9"/>
      <c r="D892" s="406"/>
      <c r="E892" s="406"/>
      <c r="F892" s="406"/>
      <c r="G892" s="406"/>
      <c r="H892" s="406"/>
      <c r="I892" s="406"/>
      <c r="J892" s="406"/>
      <c r="K892" s="406"/>
      <c r="L892" s="9"/>
      <c r="M892" s="407"/>
      <c r="N892" s="9"/>
      <c r="O892" s="9"/>
      <c r="P892" s="9"/>
      <c r="Q892" s="9"/>
      <c r="R892" s="9"/>
      <c r="S892" s="9"/>
      <c r="T892" s="9"/>
      <c r="U892" s="9"/>
      <c r="V892" s="9"/>
      <c r="W892" s="9"/>
      <c r="X892" s="9"/>
      <c r="Y892" s="9"/>
      <c r="Z892" s="9"/>
    </row>
    <row r="893" spans="1:26" ht="14.25" customHeight="1">
      <c r="A893" s="9"/>
      <c r="B893" s="9"/>
      <c r="C893" s="9"/>
      <c r="D893" s="406"/>
      <c r="E893" s="406"/>
      <c r="F893" s="406"/>
      <c r="G893" s="406"/>
      <c r="H893" s="406"/>
      <c r="I893" s="406"/>
      <c r="J893" s="406"/>
      <c r="K893" s="406"/>
      <c r="L893" s="9"/>
      <c r="M893" s="407"/>
      <c r="N893" s="9"/>
      <c r="O893" s="9"/>
      <c r="P893" s="9"/>
      <c r="Q893" s="9"/>
      <c r="R893" s="9"/>
      <c r="S893" s="9"/>
      <c r="T893" s="9"/>
      <c r="U893" s="9"/>
      <c r="V893" s="9"/>
      <c r="W893" s="9"/>
      <c r="X893" s="9"/>
      <c r="Y893" s="9"/>
      <c r="Z893" s="9"/>
    </row>
    <row r="894" spans="1:26" ht="14.25" customHeight="1">
      <c r="A894" s="9"/>
      <c r="B894" s="9"/>
      <c r="C894" s="9"/>
      <c r="D894" s="406"/>
      <c r="E894" s="406"/>
      <c r="F894" s="406"/>
      <c r="G894" s="406"/>
      <c r="H894" s="406"/>
      <c r="I894" s="406"/>
      <c r="J894" s="406"/>
      <c r="K894" s="406"/>
      <c r="L894" s="9"/>
      <c r="M894" s="407"/>
      <c r="N894" s="9"/>
      <c r="O894" s="9"/>
      <c r="P894" s="9"/>
      <c r="Q894" s="9"/>
      <c r="R894" s="9"/>
      <c r="S894" s="9"/>
      <c r="T894" s="9"/>
      <c r="U894" s="9"/>
      <c r="V894" s="9"/>
      <c r="W894" s="9"/>
      <c r="X894" s="9"/>
      <c r="Y894" s="9"/>
      <c r="Z894" s="9"/>
    </row>
    <row r="895" spans="1:26" ht="14.25" customHeight="1">
      <c r="A895" s="9"/>
      <c r="B895" s="9"/>
      <c r="C895" s="9"/>
      <c r="D895" s="406"/>
      <c r="E895" s="406"/>
      <c r="F895" s="406"/>
      <c r="G895" s="406"/>
      <c r="H895" s="406"/>
      <c r="I895" s="406"/>
      <c r="J895" s="406"/>
      <c r="K895" s="406"/>
      <c r="L895" s="9"/>
      <c r="M895" s="407"/>
      <c r="N895" s="9"/>
      <c r="O895" s="9"/>
      <c r="P895" s="9"/>
      <c r="Q895" s="9"/>
      <c r="R895" s="9"/>
      <c r="S895" s="9"/>
      <c r="T895" s="9"/>
      <c r="U895" s="9"/>
      <c r="V895" s="9"/>
      <c r="W895" s="9"/>
      <c r="X895" s="9"/>
      <c r="Y895" s="9"/>
      <c r="Z895" s="9"/>
    </row>
    <row r="896" spans="1:26" ht="14.25" customHeight="1">
      <c r="A896" s="9"/>
      <c r="B896" s="9"/>
      <c r="C896" s="9"/>
      <c r="D896" s="406"/>
      <c r="E896" s="406"/>
      <c r="F896" s="406"/>
      <c r="G896" s="406"/>
      <c r="H896" s="406"/>
      <c r="I896" s="406"/>
      <c r="J896" s="406"/>
      <c r="K896" s="406"/>
      <c r="L896" s="9"/>
      <c r="M896" s="407"/>
      <c r="N896" s="9"/>
      <c r="O896" s="9"/>
      <c r="P896" s="9"/>
      <c r="Q896" s="9"/>
      <c r="R896" s="9"/>
      <c r="S896" s="9"/>
      <c r="T896" s="9"/>
      <c r="U896" s="9"/>
      <c r="V896" s="9"/>
      <c r="W896" s="9"/>
      <c r="X896" s="9"/>
      <c r="Y896" s="9"/>
      <c r="Z896" s="9"/>
    </row>
    <row r="897" spans="1:26" ht="14.25" customHeight="1">
      <c r="A897" s="9"/>
      <c r="B897" s="9"/>
      <c r="C897" s="9"/>
      <c r="D897" s="406"/>
      <c r="E897" s="406"/>
      <c r="F897" s="406"/>
      <c r="G897" s="406"/>
      <c r="H897" s="406"/>
      <c r="I897" s="406"/>
      <c r="J897" s="406"/>
      <c r="K897" s="406"/>
      <c r="L897" s="9"/>
      <c r="M897" s="407"/>
      <c r="N897" s="9"/>
      <c r="O897" s="9"/>
      <c r="P897" s="9"/>
      <c r="Q897" s="9"/>
      <c r="R897" s="9"/>
      <c r="S897" s="9"/>
      <c r="T897" s="9"/>
      <c r="U897" s="9"/>
      <c r="V897" s="9"/>
      <c r="W897" s="9"/>
      <c r="X897" s="9"/>
      <c r="Y897" s="9"/>
      <c r="Z897" s="9"/>
    </row>
    <row r="898" spans="1:26" ht="14.25" customHeight="1">
      <c r="A898" s="9"/>
      <c r="B898" s="9"/>
      <c r="C898" s="9"/>
      <c r="D898" s="406"/>
      <c r="E898" s="406"/>
      <c r="F898" s="406"/>
      <c r="G898" s="406"/>
      <c r="H898" s="406"/>
      <c r="I898" s="406"/>
      <c r="J898" s="406"/>
      <c r="K898" s="406"/>
      <c r="L898" s="9"/>
      <c r="M898" s="407"/>
      <c r="N898" s="9"/>
      <c r="O898" s="9"/>
      <c r="P898" s="9"/>
      <c r="Q898" s="9"/>
      <c r="R898" s="9"/>
      <c r="S898" s="9"/>
      <c r="T898" s="9"/>
      <c r="U898" s="9"/>
      <c r="V898" s="9"/>
      <c r="W898" s="9"/>
      <c r="X898" s="9"/>
      <c r="Y898" s="9"/>
      <c r="Z898" s="9"/>
    </row>
    <row r="899" spans="1:26" ht="14.25" customHeight="1">
      <c r="A899" s="9"/>
      <c r="B899" s="9"/>
      <c r="C899" s="9"/>
      <c r="D899" s="406"/>
      <c r="E899" s="406"/>
      <c r="F899" s="406"/>
      <c r="G899" s="406"/>
      <c r="H899" s="406"/>
      <c r="I899" s="406"/>
      <c r="J899" s="406"/>
      <c r="K899" s="406"/>
      <c r="L899" s="9"/>
      <c r="M899" s="407"/>
      <c r="N899" s="9"/>
      <c r="O899" s="9"/>
      <c r="P899" s="9"/>
      <c r="Q899" s="9"/>
      <c r="R899" s="9"/>
      <c r="S899" s="9"/>
      <c r="T899" s="9"/>
      <c r="U899" s="9"/>
      <c r="V899" s="9"/>
      <c r="W899" s="9"/>
      <c r="X899" s="9"/>
      <c r="Y899" s="9"/>
      <c r="Z899" s="9"/>
    </row>
    <row r="900" spans="1:26" ht="14.25" customHeight="1">
      <c r="A900" s="9"/>
      <c r="B900" s="9"/>
      <c r="C900" s="9"/>
      <c r="D900" s="406"/>
      <c r="E900" s="406"/>
      <c r="F900" s="406"/>
      <c r="G900" s="406"/>
      <c r="H900" s="406"/>
      <c r="I900" s="406"/>
      <c r="J900" s="406"/>
      <c r="K900" s="406"/>
      <c r="L900" s="9"/>
      <c r="M900" s="407"/>
      <c r="N900" s="9"/>
      <c r="O900" s="9"/>
      <c r="P900" s="9"/>
      <c r="Q900" s="9"/>
      <c r="R900" s="9"/>
      <c r="S900" s="9"/>
      <c r="T900" s="9"/>
      <c r="U900" s="9"/>
      <c r="V900" s="9"/>
      <c r="W900" s="9"/>
      <c r="X900" s="9"/>
      <c r="Y900" s="9"/>
      <c r="Z900" s="9"/>
    </row>
    <row r="901" spans="1:26" ht="14.25" customHeight="1">
      <c r="A901" s="9"/>
      <c r="B901" s="9"/>
      <c r="C901" s="9"/>
      <c r="D901" s="406"/>
      <c r="E901" s="406"/>
      <c r="F901" s="406"/>
      <c r="G901" s="406"/>
      <c r="H901" s="406"/>
      <c r="I901" s="406"/>
      <c r="J901" s="406"/>
      <c r="K901" s="406"/>
      <c r="L901" s="9"/>
      <c r="M901" s="407"/>
      <c r="N901" s="9"/>
      <c r="O901" s="9"/>
      <c r="P901" s="9"/>
      <c r="Q901" s="9"/>
      <c r="R901" s="9"/>
      <c r="S901" s="9"/>
      <c r="T901" s="9"/>
      <c r="U901" s="9"/>
      <c r="V901" s="9"/>
      <c r="W901" s="9"/>
      <c r="X901" s="9"/>
      <c r="Y901" s="9"/>
      <c r="Z901" s="9"/>
    </row>
    <row r="902" spans="1:26" ht="14.25" customHeight="1">
      <c r="A902" s="9"/>
      <c r="B902" s="9"/>
      <c r="C902" s="9"/>
      <c r="D902" s="406"/>
      <c r="E902" s="406"/>
      <c r="F902" s="406"/>
      <c r="G902" s="406"/>
      <c r="H902" s="406"/>
      <c r="I902" s="406"/>
      <c r="J902" s="406"/>
      <c r="K902" s="406"/>
      <c r="L902" s="9"/>
      <c r="M902" s="407"/>
      <c r="N902" s="9"/>
      <c r="O902" s="9"/>
      <c r="P902" s="9"/>
      <c r="Q902" s="9"/>
      <c r="R902" s="9"/>
      <c r="S902" s="9"/>
      <c r="T902" s="9"/>
      <c r="U902" s="9"/>
      <c r="V902" s="9"/>
      <c r="W902" s="9"/>
      <c r="X902" s="9"/>
      <c r="Y902" s="9"/>
      <c r="Z902" s="9"/>
    </row>
    <row r="903" spans="1:26" ht="14.25" customHeight="1">
      <c r="A903" s="9"/>
      <c r="B903" s="9"/>
      <c r="C903" s="9"/>
      <c r="D903" s="406"/>
      <c r="E903" s="406"/>
      <c r="F903" s="406"/>
      <c r="G903" s="406"/>
      <c r="H903" s="406"/>
      <c r="I903" s="406"/>
      <c r="J903" s="406"/>
      <c r="K903" s="406"/>
      <c r="L903" s="9"/>
      <c r="M903" s="407"/>
      <c r="N903" s="9"/>
      <c r="O903" s="9"/>
      <c r="P903" s="9"/>
      <c r="Q903" s="9"/>
      <c r="R903" s="9"/>
      <c r="S903" s="9"/>
      <c r="T903" s="9"/>
      <c r="U903" s="9"/>
      <c r="V903" s="9"/>
      <c r="W903" s="9"/>
      <c r="X903" s="9"/>
      <c r="Y903" s="9"/>
      <c r="Z903" s="9"/>
    </row>
    <row r="904" spans="1:26" ht="14.25" customHeight="1">
      <c r="A904" s="9"/>
      <c r="B904" s="9"/>
      <c r="C904" s="9"/>
      <c r="D904" s="406"/>
      <c r="E904" s="406"/>
      <c r="F904" s="406"/>
      <c r="G904" s="406"/>
      <c r="H904" s="406"/>
      <c r="I904" s="406"/>
      <c r="J904" s="406"/>
      <c r="K904" s="406"/>
      <c r="L904" s="9"/>
      <c r="M904" s="407"/>
      <c r="N904" s="9"/>
      <c r="O904" s="9"/>
      <c r="P904" s="9"/>
      <c r="Q904" s="9"/>
      <c r="R904" s="9"/>
      <c r="S904" s="9"/>
      <c r="T904" s="9"/>
      <c r="U904" s="9"/>
      <c r="V904" s="9"/>
      <c r="W904" s="9"/>
      <c r="X904" s="9"/>
      <c r="Y904" s="9"/>
      <c r="Z904" s="9"/>
    </row>
    <row r="905" spans="1:26" ht="14.25" customHeight="1">
      <c r="A905" s="9"/>
      <c r="B905" s="9"/>
      <c r="C905" s="9"/>
      <c r="D905" s="406"/>
      <c r="E905" s="406"/>
      <c r="F905" s="406"/>
      <c r="G905" s="406"/>
      <c r="H905" s="406"/>
      <c r="I905" s="406"/>
      <c r="J905" s="406"/>
      <c r="K905" s="406"/>
      <c r="L905" s="9"/>
      <c r="M905" s="407"/>
      <c r="N905" s="9"/>
      <c r="O905" s="9"/>
      <c r="P905" s="9"/>
      <c r="Q905" s="9"/>
      <c r="R905" s="9"/>
      <c r="S905" s="9"/>
      <c r="T905" s="9"/>
      <c r="U905" s="9"/>
      <c r="V905" s="9"/>
      <c r="W905" s="9"/>
      <c r="X905" s="9"/>
      <c r="Y905" s="9"/>
      <c r="Z905" s="9"/>
    </row>
    <row r="906" spans="1:26" ht="14.25" customHeight="1">
      <c r="A906" s="9"/>
      <c r="B906" s="9"/>
      <c r="C906" s="9"/>
      <c r="D906" s="406"/>
      <c r="E906" s="406"/>
      <c r="F906" s="406"/>
      <c r="G906" s="406"/>
      <c r="H906" s="406"/>
      <c r="I906" s="406"/>
      <c r="J906" s="406"/>
      <c r="K906" s="406"/>
      <c r="L906" s="9"/>
      <c r="M906" s="407"/>
      <c r="N906" s="9"/>
      <c r="O906" s="9"/>
      <c r="P906" s="9"/>
      <c r="Q906" s="9"/>
      <c r="R906" s="9"/>
      <c r="S906" s="9"/>
      <c r="T906" s="9"/>
      <c r="U906" s="9"/>
      <c r="V906" s="9"/>
      <c r="W906" s="9"/>
      <c r="X906" s="9"/>
      <c r="Y906" s="9"/>
      <c r="Z906" s="9"/>
    </row>
    <row r="907" spans="1:26" ht="14.25" customHeight="1">
      <c r="A907" s="9"/>
      <c r="B907" s="9"/>
      <c r="C907" s="9"/>
      <c r="D907" s="406"/>
      <c r="E907" s="406"/>
      <c r="F907" s="406"/>
      <c r="G907" s="406"/>
      <c r="H907" s="406"/>
      <c r="I907" s="406"/>
      <c r="J907" s="406"/>
      <c r="K907" s="406"/>
      <c r="L907" s="9"/>
      <c r="M907" s="407"/>
      <c r="N907" s="9"/>
      <c r="O907" s="9"/>
      <c r="P907" s="9"/>
      <c r="Q907" s="9"/>
      <c r="R907" s="9"/>
      <c r="S907" s="9"/>
      <c r="T907" s="9"/>
      <c r="U907" s="9"/>
      <c r="V907" s="9"/>
      <c r="W907" s="9"/>
      <c r="X907" s="9"/>
      <c r="Y907" s="9"/>
      <c r="Z907" s="9"/>
    </row>
    <row r="908" spans="1:26" ht="14.25" customHeight="1">
      <c r="A908" s="9"/>
      <c r="B908" s="9"/>
      <c r="C908" s="9"/>
      <c r="D908" s="406"/>
      <c r="E908" s="406"/>
      <c r="F908" s="406"/>
      <c r="G908" s="406"/>
      <c r="H908" s="406"/>
      <c r="I908" s="406"/>
      <c r="J908" s="406"/>
      <c r="K908" s="406"/>
      <c r="L908" s="9"/>
      <c r="M908" s="407"/>
      <c r="N908" s="9"/>
      <c r="O908" s="9"/>
      <c r="P908" s="9"/>
      <c r="Q908" s="9"/>
      <c r="R908" s="9"/>
      <c r="S908" s="9"/>
      <c r="T908" s="9"/>
      <c r="U908" s="9"/>
      <c r="V908" s="9"/>
      <c r="W908" s="9"/>
      <c r="X908" s="9"/>
      <c r="Y908" s="9"/>
      <c r="Z908" s="9"/>
    </row>
    <row r="909" spans="1:26" ht="14.25" customHeight="1">
      <c r="A909" s="9"/>
      <c r="B909" s="9"/>
      <c r="C909" s="9"/>
      <c r="D909" s="406"/>
      <c r="E909" s="406"/>
      <c r="F909" s="406"/>
      <c r="G909" s="406"/>
      <c r="H909" s="406"/>
      <c r="I909" s="406"/>
      <c r="J909" s="406"/>
      <c r="K909" s="406"/>
      <c r="L909" s="9"/>
      <c r="M909" s="407"/>
      <c r="N909" s="9"/>
      <c r="O909" s="9"/>
      <c r="P909" s="9"/>
      <c r="Q909" s="9"/>
      <c r="R909" s="9"/>
      <c r="S909" s="9"/>
      <c r="T909" s="9"/>
      <c r="U909" s="9"/>
      <c r="V909" s="9"/>
      <c r="W909" s="9"/>
      <c r="X909" s="9"/>
      <c r="Y909" s="9"/>
      <c r="Z909" s="9"/>
    </row>
    <row r="910" spans="1:26" ht="14.25" customHeight="1">
      <c r="A910" s="9"/>
      <c r="B910" s="9"/>
      <c r="C910" s="9"/>
      <c r="D910" s="406"/>
      <c r="E910" s="406"/>
      <c r="F910" s="406"/>
      <c r="G910" s="406"/>
      <c r="H910" s="406"/>
      <c r="I910" s="406"/>
      <c r="J910" s="406"/>
      <c r="K910" s="406"/>
      <c r="L910" s="9"/>
      <c r="M910" s="407"/>
      <c r="N910" s="9"/>
      <c r="O910" s="9"/>
      <c r="P910" s="9"/>
      <c r="Q910" s="9"/>
      <c r="R910" s="9"/>
      <c r="S910" s="9"/>
      <c r="T910" s="9"/>
      <c r="U910" s="9"/>
      <c r="V910" s="9"/>
      <c r="W910" s="9"/>
      <c r="X910" s="9"/>
      <c r="Y910" s="9"/>
      <c r="Z910" s="9"/>
    </row>
    <row r="911" spans="1:26" ht="14.25" customHeight="1">
      <c r="A911" s="9"/>
      <c r="B911" s="9"/>
      <c r="C911" s="9"/>
      <c r="D911" s="406"/>
      <c r="E911" s="406"/>
      <c r="F911" s="406"/>
      <c r="G911" s="406"/>
      <c r="H911" s="406"/>
      <c r="I911" s="406"/>
      <c r="J911" s="406"/>
      <c r="K911" s="406"/>
      <c r="L911" s="9"/>
      <c r="M911" s="407"/>
      <c r="N911" s="9"/>
      <c r="O911" s="9"/>
      <c r="P911" s="9"/>
      <c r="Q911" s="9"/>
      <c r="R911" s="9"/>
      <c r="S911" s="9"/>
      <c r="T911" s="9"/>
      <c r="U911" s="9"/>
      <c r="V911" s="9"/>
      <c r="W911" s="9"/>
      <c r="X911" s="9"/>
      <c r="Y911" s="9"/>
      <c r="Z911" s="9"/>
    </row>
    <row r="912" spans="1:26" ht="14.25" customHeight="1">
      <c r="A912" s="9"/>
      <c r="B912" s="9"/>
      <c r="C912" s="9"/>
      <c r="D912" s="406"/>
      <c r="E912" s="406"/>
      <c r="F912" s="406"/>
      <c r="G912" s="406"/>
      <c r="H912" s="406"/>
      <c r="I912" s="406"/>
      <c r="J912" s="406"/>
      <c r="K912" s="406"/>
      <c r="L912" s="9"/>
      <c r="M912" s="407"/>
      <c r="N912" s="9"/>
      <c r="O912" s="9"/>
      <c r="P912" s="9"/>
      <c r="Q912" s="9"/>
      <c r="R912" s="9"/>
      <c r="S912" s="9"/>
      <c r="T912" s="9"/>
      <c r="U912" s="9"/>
      <c r="V912" s="9"/>
      <c r="W912" s="9"/>
      <c r="X912" s="9"/>
      <c r="Y912" s="9"/>
      <c r="Z912" s="9"/>
    </row>
    <row r="913" spans="1:26" ht="14.25" customHeight="1">
      <c r="A913" s="9"/>
      <c r="B913" s="9"/>
      <c r="C913" s="9"/>
      <c r="D913" s="406"/>
      <c r="E913" s="406"/>
      <c r="F913" s="406"/>
      <c r="G913" s="406"/>
      <c r="H913" s="406"/>
      <c r="I913" s="406"/>
      <c r="J913" s="406"/>
      <c r="K913" s="406"/>
      <c r="L913" s="9"/>
      <c r="M913" s="407"/>
      <c r="N913" s="9"/>
      <c r="O913" s="9"/>
      <c r="P913" s="9"/>
      <c r="Q913" s="9"/>
      <c r="R913" s="9"/>
      <c r="S913" s="9"/>
      <c r="T913" s="9"/>
      <c r="U913" s="9"/>
      <c r="V913" s="9"/>
      <c r="W913" s="9"/>
      <c r="X913" s="9"/>
      <c r="Y913" s="9"/>
      <c r="Z913" s="9"/>
    </row>
    <row r="914" spans="1:26" ht="14.25" customHeight="1">
      <c r="A914" s="9"/>
      <c r="B914" s="9"/>
      <c r="C914" s="9"/>
      <c r="D914" s="406"/>
      <c r="E914" s="406"/>
      <c r="F914" s="406"/>
      <c r="G914" s="406"/>
      <c r="H914" s="406"/>
      <c r="I914" s="406"/>
      <c r="J914" s="406"/>
      <c r="K914" s="406"/>
      <c r="L914" s="9"/>
      <c r="M914" s="407"/>
      <c r="N914" s="9"/>
      <c r="O914" s="9"/>
      <c r="P914" s="9"/>
      <c r="Q914" s="9"/>
      <c r="R914" s="9"/>
      <c r="S914" s="9"/>
      <c r="T914" s="9"/>
      <c r="U914" s="9"/>
      <c r="V914" s="9"/>
      <c r="W914" s="9"/>
      <c r="X914" s="9"/>
      <c r="Y914" s="9"/>
      <c r="Z914" s="9"/>
    </row>
    <row r="915" spans="1:26" ht="14.25" customHeight="1">
      <c r="A915" s="9"/>
      <c r="B915" s="9"/>
      <c r="C915" s="9"/>
      <c r="D915" s="406"/>
      <c r="E915" s="406"/>
      <c r="F915" s="406"/>
      <c r="G915" s="406"/>
      <c r="H915" s="406"/>
      <c r="I915" s="406"/>
      <c r="J915" s="406"/>
      <c r="K915" s="406"/>
      <c r="L915" s="9"/>
      <c r="M915" s="407"/>
      <c r="N915" s="9"/>
      <c r="O915" s="9"/>
      <c r="P915" s="9"/>
      <c r="Q915" s="9"/>
      <c r="R915" s="9"/>
      <c r="S915" s="9"/>
      <c r="T915" s="9"/>
      <c r="U915" s="9"/>
      <c r="V915" s="9"/>
      <c r="W915" s="9"/>
      <c r="X915" s="9"/>
      <c r="Y915" s="9"/>
      <c r="Z915" s="9"/>
    </row>
    <row r="916" spans="1:26" ht="14.25" customHeight="1">
      <c r="A916" s="9"/>
      <c r="B916" s="9"/>
      <c r="C916" s="9"/>
      <c r="D916" s="406"/>
      <c r="E916" s="406"/>
      <c r="F916" s="406"/>
      <c r="G916" s="406"/>
      <c r="H916" s="406"/>
      <c r="I916" s="406"/>
      <c r="J916" s="406"/>
      <c r="K916" s="406"/>
      <c r="L916" s="9"/>
      <c r="M916" s="407"/>
      <c r="N916" s="9"/>
      <c r="O916" s="9"/>
      <c r="P916" s="9"/>
      <c r="Q916" s="9"/>
      <c r="R916" s="9"/>
      <c r="S916" s="9"/>
      <c r="T916" s="9"/>
      <c r="U916" s="9"/>
      <c r="V916" s="9"/>
      <c r="W916" s="9"/>
      <c r="X916" s="9"/>
      <c r="Y916" s="9"/>
      <c r="Z916" s="9"/>
    </row>
    <row r="917" spans="1:26" ht="14.25" customHeight="1">
      <c r="A917" s="9"/>
      <c r="B917" s="9"/>
      <c r="C917" s="9"/>
      <c r="D917" s="406"/>
      <c r="E917" s="406"/>
      <c r="F917" s="406"/>
      <c r="G917" s="406"/>
      <c r="H917" s="406"/>
      <c r="I917" s="406"/>
      <c r="J917" s="406"/>
      <c r="K917" s="406"/>
      <c r="L917" s="9"/>
      <c r="M917" s="407"/>
      <c r="N917" s="9"/>
      <c r="O917" s="9"/>
      <c r="P917" s="9"/>
      <c r="Q917" s="9"/>
      <c r="R917" s="9"/>
      <c r="S917" s="9"/>
      <c r="T917" s="9"/>
      <c r="U917" s="9"/>
      <c r="V917" s="9"/>
      <c r="W917" s="9"/>
      <c r="X917" s="9"/>
      <c r="Y917" s="9"/>
      <c r="Z917" s="9"/>
    </row>
    <row r="918" spans="1:26" ht="14.25" customHeight="1">
      <c r="A918" s="9"/>
      <c r="B918" s="9"/>
      <c r="C918" s="9"/>
      <c r="D918" s="406"/>
      <c r="E918" s="406"/>
      <c r="F918" s="406"/>
      <c r="G918" s="406"/>
      <c r="H918" s="406"/>
      <c r="I918" s="406"/>
      <c r="J918" s="406"/>
      <c r="K918" s="406"/>
      <c r="L918" s="9"/>
      <c r="M918" s="407"/>
      <c r="N918" s="9"/>
      <c r="O918" s="9"/>
      <c r="P918" s="9"/>
      <c r="Q918" s="9"/>
      <c r="R918" s="9"/>
      <c r="S918" s="9"/>
      <c r="T918" s="9"/>
      <c r="U918" s="9"/>
      <c r="V918" s="9"/>
      <c r="W918" s="9"/>
      <c r="X918" s="9"/>
      <c r="Y918" s="9"/>
      <c r="Z918" s="9"/>
    </row>
    <row r="919" spans="1:26" ht="14.25" customHeight="1">
      <c r="A919" s="9"/>
      <c r="B919" s="9"/>
      <c r="C919" s="9"/>
      <c r="D919" s="406"/>
      <c r="E919" s="406"/>
      <c r="F919" s="406"/>
      <c r="G919" s="406"/>
      <c r="H919" s="406"/>
      <c r="I919" s="406"/>
      <c r="J919" s="406"/>
      <c r="K919" s="406"/>
      <c r="L919" s="9"/>
      <c r="M919" s="407"/>
      <c r="N919" s="9"/>
      <c r="O919" s="9"/>
      <c r="P919" s="9"/>
      <c r="Q919" s="9"/>
      <c r="R919" s="9"/>
      <c r="S919" s="9"/>
      <c r="T919" s="9"/>
      <c r="U919" s="9"/>
      <c r="V919" s="9"/>
      <c r="W919" s="9"/>
      <c r="X919" s="9"/>
      <c r="Y919" s="9"/>
      <c r="Z919" s="9"/>
    </row>
    <row r="920" spans="1:26" ht="14.25" customHeight="1">
      <c r="A920" s="9"/>
      <c r="B920" s="9"/>
      <c r="C920" s="9"/>
      <c r="D920" s="406"/>
      <c r="E920" s="406"/>
      <c r="F920" s="406"/>
      <c r="G920" s="406"/>
      <c r="H920" s="406"/>
      <c r="I920" s="406"/>
      <c r="J920" s="406"/>
      <c r="K920" s="406"/>
      <c r="L920" s="9"/>
      <c r="M920" s="407"/>
      <c r="N920" s="9"/>
      <c r="O920" s="9"/>
      <c r="P920" s="9"/>
      <c r="Q920" s="9"/>
      <c r="R920" s="9"/>
      <c r="S920" s="9"/>
      <c r="T920" s="9"/>
      <c r="U920" s="9"/>
      <c r="V920" s="9"/>
      <c r="W920" s="9"/>
      <c r="X920" s="9"/>
      <c r="Y920" s="9"/>
      <c r="Z920" s="9"/>
    </row>
    <row r="921" spans="1:26" ht="14.25" customHeight="1">
      <c r="A921" s="9"/>
      <c r="B921" s="9"/>
      <c r="C921" s="9"/>
      <c r="D921" s="406"/>
      <c r="E921" s="406"/>
      <c r="F921" s="406"/>
      <c r="G921" s="406"/>
      <c r="H921" s="406"/>
      <c r="I921" s="406"/>
      <c r="J921" s="406"/>
      <c r="K921" s="406"/>
      <c r="L921" s="9"/>
      <c r="M921" s="407"/>
      <c r="N921" s="9"/>
      <c r="O921" s="9"/>
      <c r="P921" s="9"/>
      <c r="Q921" s="9"/>
      <c r="R921" s="9"/>
      <c r="S921" s="9"/>
      <c r="T921" s="9"/>
      <c r="U921" s="9"/>
      <c r="V921" s="9"/>
      <c r="W921" s="9"/>
      <c r="X921" s="9"/>
      <c r="Y921" s="9"/>
      <c r="Z921" s="9"/>
    </row>
    <row r="922" spans="1:26" ht="14.25" customHeight="1">
      <c r="A922" s="9"/>
      <c r="B922" s="9"/>
      <c r="C922" s="9"/>
      <c r="D922" s="406"/>
      <c r="E922" s="406"/>
      <c r="F922" s="406"/>
      <c r="G922" s="406"/>
      <c r="H922" s="406"/>
      <c r="I922" s="406"/>
      <c r="J922" s="406"/>
      <c r="K922" s="406"/>
      <c r="L922" s="9"/>
      <c r="M922" s="407"/>
      <c r="N922" s="9"/>
      <c r="O922" s="9"/>
      <c r="P922" s="9"/>
      <c r="Q922" s="9"/>
      <c r="R922" s="9"/>
      <c r="S922" s="9"/>
      <c r="T922" s="9"/>
      <c r="U922" s="9"/>
      <c r="V922" s="9"/>
      <c r="W922" s="9"/>
      <c r="X922" s="9"/>
      <c r="Y922" s="9"/>
      <c r="Z922" s="9"/>
    </row>
    <row r="923" spans="1:26" ht="14.25" customHeight="1">
      <c r="A923" s="9"/>
      <c r="B923" s="9"/>
      <c r="C923" s="9"/>
      <c r="D923" s="406"/>
      <c r="E923" s="406"/>
      <c r="F923" s="406"/>
      <c r="G923" s="406"/>
      <c r="H923" s="406"/>
      <c r="I923" s="406"/>
      <c r="J923" s="406"/>
      <c r="K923" s="406"/>
      <c r="L923" s="9"/>
      <c r="M923" s="407"/>
      <c r="N923" s="9"/>
      <c r="O923" s="9"/>
      <c r="P923" s="9"/>
      <c r="Q923" s="9"/>
      <c r="R923" s="9"/>
      <c r="S923" s="9"/>
      <c r="T923" s="9"/>
      <c r="U923" s="9"/>
      <c r="V923" s="9"/>
      <c r="W923" s="9"/>
      <c r="X923" s="9"/>
      <c r="Y923" s="9"/>
      <c r="Z923" s="9"/>
    </row>
    <row r="924" spans="1:26" ht="14.25" customHeight="1">
      <c r="A924" s="9"/>
      <c r="B924" s="9"/>
      <c r="C924" s="9"/>
      <c r="D924" s="406"/>
      <c r="E924" s="406"/>
      <c r="F924" s="406"/>
      <c r="G924" s="406"/>
      <c r="H924" s="406"/>
      <c r="I924" s="406"/>
      <c r="J924" s="406"/>
      <c r="K924" s="406"/>
      <c r="L924" s="9"/>
      <c r="M924" s="407"/>
      <c r="N924" s="9"/>
      <c r="O924" s="9"/>
      <c r="P924" s="9"/>
      <c r="Q924" s="9"/>
      <c r="R924" s="9"/>
      <c r="S924" s="9"/>
      <c r="T924" s="9"/>
      <c r="U924" s="9"/>
      <c r="V924" s="9"/>
      <c r="W924" s="9"/>
      <c r="X924" s="9"/>
      <c r="Y924" s="9"/>
      <c r="Z924" s="9"/>
    </row>
    <row r="925" spans="1:26" ht="14.25" customHeight="1">
      <c r="A925" s="9"/>
      <c r="B925" s="9"/>
      <c r="C925" s="9"/>
      <c r="D925" s="406"/>
      <c r="E925" s="406"/>
      <c r="F925" s="406"/>
      <c r="G925" s="406"/>
      <c r="H925" s="406"/>
      <c r="I925" s="406"/>
      <c r="J925" s="406"/>
      <c r="K925" s="406"/>
      <c r="L925" s="9"/>
      <c r="M925" s="407"/>
      <c r="N925" s="9"/>
      <c r="O925" s="9"/>
      <c r="P925" s="9"/>
      <c r="Q925" s="9"/>
      <c r="R925" s="9"/>
      <c r="S925" s="9"/>
      <c r="T925" s="9"/>
      <c r="U925" s="9"/>
      <c r="V925" s="9"/>
      <c r="W925" s="9"/>
      <c r="X925" s="9"/>
      <c r="Y925" s="9"/>
      <c r="Z925" s="9"/>
    </row>
    <row r="926" spans="1:26" ht="14.25" customHeight="1">
      <c r="A926" s="9"/>
      <c r="B926" s="9"/>
      <c r="C926" s="9"/>
      <c r="D926" s="406"/>
      <c r="E926" s="406"/>
      <c r="F926" s="406"/>
      <c r="G926" s="406"/>
      <c r="H926" s="406"/>
      <c r="I926" s="406"/>
      <c r="J926" s="406"/>
      <c r="K926" s="406"/>
      <c r="L926" s="9"/>
      <c r="M926" s="407"/>
      <c r="N926" s="9"/>
      <c r="O926" s="9"/>
      <c r="P926" s="9"/>
      <c r="Q926" s="9"/>
      <c r="R926" s="9"/>
      <c r="S926" s="9"/>
      <c r="T926" s="9"/>
      <c r="U926" s="9"/>
      <c r="V926" s="9"/>
      <c r="W926" s="9"/>
      <c r="X926" s="9"/>
      <c r="Y926" s="9"/>
      <c r="Z926" s="9"/>
    </row>
    <row r="927" spans="1:26" ht="14.25" customHeight="1">
      <c r="A927" s="9"/>
      <c r="B927" s="9"/>
      <c r="C927" s="9"/>
      <c r="D927" s="406"/>
      <c r="E927" s="406"/>
      <c r="F927" s="406"/>
      <c r="G927" s="406"/>
      <c r="H927" s="406"/>
      <c r="I927" s="406"/>
      <c r="J927" s="406"/>
      <c r="K927" s="406"/>
      <c r="L927" s="9"/>
      <c r="M927" s="407"/>
      <c r="N927" s="9"/>
      <c r="O927" s="9"/>
      <c r="P927" s="9"/>
      <c r="Q927" s="9"/>
      <c r="R927" s="9"/>
      <c r="S927" s="9"/>
      <c r="T927" s="9"/>
      <c r="U927" s="9"/>
      <c r="V927" s="9"/>
      <c r="W927" s="9"/>
      <c r="X927" s="9"/>
      <c r="Y927" s="9"/>
      <c r="Z927" s="9"/>
    </row>
    <row r="928" spans="1:26" ht="14.25" customHeight="1">
      <c r="A928" s="9"/>
      <c r="B928" s="9"/>
      <c r="C928" s="9"/>
      <c r="D928" s="406"/>
      <c r="E928" s="406"/>
      <c r="F928" s="406"/>
      <c r="G928" s="406"/>
      <c r="H928" s="406"/>
      <c r="I928" s="406"/>
      <c r="J928" s="406"/>
      <c r="K928" s="406"/>
      <c r="L928" s="9"/>
      <c r="M928" s="407"/>
      <c r="N928" s="9"/>
      <c r="O928" s="9"/>
      <c r="P928" s="9"/>
      <c r="Q928" s="9"/>
      <c r="R928" s="9"/>
      <c r="S928" s="9"/>
      <c r="T928" s="9"/>
      <c r="U928" s="9"/>
      <c r="V928" s="9"/>
      <c r="W928" s="9"/>
      <c r="X928" s="9"/>
      <c r="Y928" s="9"/>
      <c r="Z928" s="9"/>
    </row>
    <row r="929" spans="1:26" ht="14.25" customHeight="1">
      <c r="A929" s="9"/>
      <c r="B929" s="9"/>
      <c r="C929" s="9"/>
      <c r="D929" s="406"/>
      <c r="E929" s="406"/>
      <c r="F929" s="406"/>
      <c r="G929" s="406"/>
      <c r="H929" s="406"/>
      <c r="I929" s="406"/>
      <c r="J929" s="406"/>
      <c r="K929" s="406"/>
      <c r="L929" s="9"/>
      <c r="M929" s="407"/>
      <c r="N929" s="9"/>
      <c r="O929" s="9"/>
      <c r="P929" s="9"/>
      <c r="Q929" s="9"/>
      <c r="R929" s="9"/>
      <c r="S929" s="9"/>
      <c r="T929" s="9"/>
      <c r="U929" s="9"/>
      <c r="V929" s="9"/>
      <c r="W929" s="9"/>
      <c r="X929" s="9"/>
      <c r="Y929" s="9"/>
      <c r="Z929" s="9"/>
    </row>
    <row r="930" spans="1:26" ht="14.25" customHeight="1">
      <c r="A930" s="9"/>
      <c r="B930" s="9"/>
      <c r="C930" s="9"/>
      <c r="D930" s="406"/>
      <c r="E930" s="406"/>
      <c r="F930" s="406"/>
      <c r="G930" s="406"/>
      <c r="H930" s="406"/>
      <c r="I930" s="406"/>
      <c r="J930" s="406"/>
      <c r="K930" s="406"/>
      <c r="L930" s="9"/>
      <c r="M930" s="407"/>
      <c r="N930" s="9"/>
      <c r="O930" s="9"/>
      <c r="P930" s="9"/>
      <c r="Q930" s="9"/>
      <c r="R930" s="9"/>
      <c r="S930" s="9"/>
      <c r="T930" s="9"/>
      <c r="U930" s="9"/>
      <c r="V930" s="9"/>
      <c r="W930" s="9"/>
      <c r="X930" s="9"/>
      <c r="Y930" s="9"/>
      <c r="Z930" s="9"/>
    </row>
    <row r="931" spans="1:26" ht="14.25" customHeight="1">
      <c r="A931" s="9"/>
      <c r="B931" s="9"/>
      <c r="C931" s="9"/>
      <c r="D931" s="406"/>
      <c r="E931" s="406"/>
      <c r="F931" s="406"/>
      <c r="G931" s="406"/>
      <c r="H931" s="406"/>
      <c r="I931" s="406"/>
      <c r="J931" s="406"/>
      <c r="K931" s="406"/>
      <c r="L931" s="9"/>
      <c r="M931" s="407"/>
      <c r="N931" s="9"/>
      <c r="O931" s="9"/>
      <c r="P931" s="9"/>
      <c r="Q931" s="9"/>
      <c r="R931" s="9"/>
      <c r="S931" s="9"/>
      <c r="T931" s="9"/>
      <c r="U931" s="9"/>
      <c r="V931" s="9"/>
      <c r="W931" s="9"/>
      <c r="X931" s="9"/>
      <c r="Y931" s="9"/>
      <c r="Z931" s="9"/>
    </row>
    <row r="932" spans="1:26" ht="14.25" customHeight="1">
      <c r="A932" s="9"/>
      <c r="B932" s="9"/>
      <c r="C932" s="9"/>
      <c r="D932" s="406"/>
      <c r="E932" s="406"/>
      <c r="F932" s="406"/>
      <c r="G932" s="406"/>
      <c r="H932" s="406"/>
      <c r="I932" s="406"/>
      <c r="J932" s="406"/>
      <c r="K932" s="406"/>
      <c r="L932" s="9"/>
      <c r="M932" s="407"/>
      <c r="N932" s="9"/>
      <c r="O932" s="9"/>
      <c r="P932" s="9"/>
      <c r="Q932" s="9"/>
      <c r="R932" s="9"/>
      <c r="S932" s="9"/>
      <c r="T932" s="9"/>
      <c r="U932" s="9"/>
      <c r="V932" s="9"/>
      <c r="W932" s="9"/>
      <c r="X932" s="9"/>
      <c r="Y932" s="9"/>
      <c r="Z932" s="9"/>
    </row>
    <row r="933" spans="1:26" ht="14.25" customHeight="1">
      <c r="A933" s="9"/>
      <c r="B933" s="9"/>
      <c r="C933" s="9"/>
      <c r="D933" s="406"/>
      <c r="E933" s="406"/>
      <c r="F933" s="406"/>
      <c r="G933" s="406"/>
      <c r="H933" s="406"/>
      <c r="I933" s="406"/>
      <c r="J933" s="406"/>
      <c r="K933" s="406"/>
      <c r="L933" s="9"/>
      <c r="M933" s="407"/>
      <c r="N933" s="9"/>
      <c r="O933" s="9"/>
      <c r="P933" s="9"/>
      <c r="Q933" s="9"/>
      <c r="R933" s="9"/>
      <c r="S933" s="9"/>
      <c r="T933" s="9"/>
      <c r="U933" s="9"/>
      <c r="V933" s="9"/>
      <c r="W933" s="9"/>
      <c r="X933" s="9"/>
      <c r="Y933" s="9"/>
      <c r="Z933" s="9"/>
    </row>
    <row r="934" spans="1:26" ht="14.25" customHeight="1">
      <c r="A934" s="9"/>
      <c r="B934" s="9"/>
      <c r="C934" s="9"/>
      <c r="D934" s="406"/>
      <c r="E934" s="406"/>
      <c r="F934" s="406"/>
      <c r="G934" s="406"/>
      <c r="H934" s="406"/>
      <c r="I934" s="406"/>
      <c r="J934" s="406"/>
      <c r="K934" s="406"/>
      <c r="L934" s="9"/>
      <c r="M934" s="407"/>
      <c r="N934" s="9"/>
      <c r="O934" s="9"/>
      <c r="P934" s="9"/>
      <c r="Q934" s="9"/>
      <c r="R934" s="9"/>
      <c r="S934" s="9"/>
      <c r="T934" s="9"/>
      <c r="U934" s="9"/>
      <c r="V934" s="9"/>
      <c r="W934" s="9"/>
      <c r="X934" s="9"/>
      <c r="Y934" s="9"/>
      <c r="Z934" s="9"/>
    </row>
    <row r="935" spans="1:26" ht="14.25" customHeight="1">
      <c r="A935" s="9"/>
      <c r="B935" s="9"/>
      <c r="C935" s="9"/>
      <c r="D935" s="406"/>
      <c r="E935" s="406"/>
      <c r="F935" s="406"/>
      <c r="G935" s="406"/>
      <c r="H935" s="406"/>
      <c r="I935" s="406"/>
      <c r="J935" s="406"/>
      <c r="K935" s="406"/>
      <c r="L935" s="9"/>
      <c r="M935" s="407"/>
      <c r="N935" s="9"/>
      <c r="O935" s="9"/>
      <c r="P935" s="9"/>
      <c r="Q935" s="9"/>
      <c r="R935" s="9"/>
      <c r="S935" s="9"/>
      <c r="T935" s="9"/>
      <c r="U935" s="9"/>
      <c r="V935" s="9"/>
      <c r="W935" s="9"/>
      <c r="X935" s="9"/>
      <c r="Y935" s="9"/>
      <c r="Z935" s="9"/>
    </row>
    <row r="936" spans="1:26" ht="14.25" customHeight="1">
      <c r="A936" s="9"/>
      <c r="B936" s="9"/>
      <c r="C936" s="9"/>
      <c r="D936" s="406"/>
      <c r="E936" s="406"/>
      <c r="F936" s="406"/>
      <c r="G936" s="406"/>
      <c r="H936" s="406"/>
      <c r="I936" s="406"/>
      <c r="J936" s="406"/>
      <c r="K936" s="406"/>
      <c r="L936" s="9"/>
      <c r="M936" s="407"/>
      <c r="N936" s="9"/>
      <c r="O936" s="9"/>
      <c r="P936" s="9"/>
      <c r="Q936" s="9"/>
      <c r="R936" s="9"/>
      <c r="S936" s="9"/>
      <c r="T936" s="9"/>
      <c r="U936" s="9"/>
      <c r="V936" s="9"/>
      <c r="W936" s="9"/>
      <c r="X936" s="9"/>
      <c r="Y936" s="9"/>
      <c r="Z936" s="9"/>
    </row>
    <row r="937" spans="1:26" ht="14.25" customHeight="1">
      <c r="A937" s="9"/>
      <c r="B937" s="9"/>
      <c r="C937" s="9"/>
      <c r="D937" s="406"/>
      <c r="E937" s="406"/>
      <c r="F937" s="406"/>
      <c r="G937" s="406"/>
      <c r="H937" s="406"/>
      <c r="I937" s="406"/>
      <c r="J937" s="406"/>
      <c r="K937" s="406"/>
      <c r="L937" s="9"/>
      <c r="M937" s="407"/>
      <c r="N937" s="9"/>
      <c r="O937" s="9"/>
      <c r="P937" s="9"/>
      <c r="Q937" s="9"/>
      <c r="R937" s="9"/>
      <c r="S937" s="9"/>
      <c r="T937" s="9"/>
      <c r="U937" s="9"/>
      <c r="V937" s="9"/>
      <c r="W937" s="9"/>
      <c r="X937" s="9"/>
      <c r="Y937" s="9"/>
      <c r="Z937" s="9"/>
    </row>
    <row r="938" spans="1:26" ht="14.25" customHeight="1">
      <c r="A938" s="9"/>
      <c r="B938" s="9"/>
      <c r="C938" s="9"/>
      <c r="D938" s="406"/>
      <c r="E938" s="406"/>
      <c r="F938" s="406"/>
      <c r="G938" s="406"/>
      <c r="H938" s="406"/>
      <c r="I938" s="406"/>
      <c r="J938" s="406"/>
      <c r="K938" s="406"/>
      <c r="L938" s="9"/>
      <c r="M938" s="407"/>
      <c r="N938" s="9"/>
      <c r="O938" s="9"/>
      <c r="P938" s="9"/>
      <c r="Q938" s="9"/>
      <c r="R938" s="9"/>
      <c r="S938" s="9"/>
      <c r="T938" s="9"/>
      <c r="U938" s="9"/>
      <c r="V938" s="9"/>
      <c r="W938" s="9"/>
      <c r="X938" s="9"/>
      <c r="Y938" s="9"/>
      <c r="Z938" s="9"/>
    </row>
    <row r="939" spans="1:26" ht="14.25" customHeight="1">
      <c r="A939" s="9"/>
      <c r="B939" s="9"/>
      <c r="C939" s="9"/>
      <c r="D939" s="406"/>
      <c r="E939" s="406"/>
      <c r="F939" s="406"/>
      <c r="G939" s="406"/>
      <c r="H939" s="406"/>
      <c r="I939" s="406"/>
      <c r="J939" s="406"/>
      <c r="K939" s="406"/>
      <c r="L939" s="9"/>
      <c r="M939" s="407"/>
      <c r="N939" s="9"/>
      <c r="O939" s="9"/>
      <c r="P939" s="9"/>
      <c r="Q939" s="9"/>
      <c r="R939" s="9"/>
      <c r="S939" s="9"/>
      <c r="T939" s="9"/>
      <c r="U939" s="9"/>
      <c r="V939" s="9"/>
      <c r="W939" s="9"/>
      <c r="X939" s="9"/>
      <c r="Y939" s="9"/>
      <c r="Z939" s="9"/>
    </row>
    <row r="940" spans="1:26" ht="14.25" customHeight="1">
      <c r="A940" s="9"/>
      <c r="B940" s="9"/>
      <c r="C940" s="9"/>
      <c r="D940" s="406"/>
      <c r="E940" s="406"/>
      <c r="F940" s="406"/>
      <c r="G940" s="406"/>
      <c r="H940" s="406"/>
      <c r="I940" s="406"/>
      <c r="J940" s="406"/>
      <c r="K940" s="406"/>
      <c r="L940" s="9"/>
      <c r="M940" s="407"/>
      <c r="N940" s="9"/>
      <c r="O940" s="9"/>
      <c r="P940" s="9"/>
      <c r="Q940" s="9"/>
      <c r="R940" s="9"/>
      <c r="S940" s="9"/>
      <c r="T940" s="9"/>
      <c r="U940" s="9"/>
      <c r="V940" s="9"/>
      <c r="W940" s="9"/>
      <c r="X940" s="9"/>
      <c r="Y940" s="9"/>
      <c r="Z940" s="9"/>
    </row>
    <row r="941" spans="1:26" ht="14.25" customHeight="1">
      <c r="A941" s="9"/>
      <c r="B941" s="9"/>
      <c r="C941" s="9"/>
      <c r="D941" s="406"/>
      <c r="E941" s="406"/>
      <c r="F941" s="406"/>
      <c r="G941" s="406"/>
      <c r="H941" s="406"/>
      <c r="I941" s="406"/>
      <c r="J941" s="406"/>
      <c r="K941" s="406"/>
      <c r="L941" s="9"/>
      <c r="M941" s="407"/>
      <c r="N941" s="9"/>
      <c r="O941" s="9"/>
      <c r="P941" s="9"/>
      <c r="Q941" s="9"/>
      <c r="R941" s="9"/>
      <c r="S941" s="9"/>
      <c r="T941" s="9"/>
      <c r="U941" s="9"/>
      <c r="V941" s="9"/>
      <c r="W941" s="9"/>
      <c r="X941" s="9"/>
      <c r="Y941" s="9"/>
      <c r="Z941" s="9"/>
    </row>
    <row r="942" spans="1:26" ht="14.25" customHeight="1">
      <c r="A942" s="9"/>
      <c r="B942" s="9"/>
      <c r="C942" s="9"/>
      <c r="D942" s="406"/>
      <c r="E942" s="406"/>
      <c r="F942" s="406"/>
      <c r="G942" s="406"/>
      <c r="H942" s="406"/>
      <c r="I942" s="406"/>
      <c r="J942" s="406"/>
      <c r="K942" s="406"/>
      <c r="L942" s="9"/>
      <c r="M942" s="407"/>
      <c r="N942" s="9"/>
      <c r="O942" s="9"/>
      <c r="P942" s="9"/>
      <c r="Q942" s="9"/>
      <c r="R942" s="9"/>
      <c r="S942" s="9"/>
      <c r="T942" s="9"/>
      <c r="U942" s="9"/>
      <c r="V942" s="9"/>
      <c r="W942" s="9"/>
      <c r="X942" s="9"/>
      <c r="Y942" s="9"/>
      <c r="Z942" s="9"/>
    </row>
    <row r="943" spans="1:26" ht="14.25" customHeight="1">
      <c r="A943" s="9"/>
      <c r="B943" s="9"/>
      <c r="C943" s="9"/>
      <c r="D943" s="406"/>
      <c r="E943" s="406"/>
      <c r="F943" s="406"/>
      <c r="G943" s="406"/>
      <c r="H943" s="406"/>
      <c r="I943" s="406"/>
      <c r="J943" s="406"/>
      <c r="K943" s="406"/>
      <c r="L943" s="9"/>
      <c r="M943" s="407"/>
      <c r="N943" s="9"/>
      <c r="O943" s="9"/>
      <c r="P943" s="9"/>
      <c r="Q943" s="9"/>
      <c r="R943" s="9"/>
      <c r="S943" s="9"/>
      <c r="T943" s="9"/>
      <c r="U943" s="9"/>
      <c r="V943" s="9"/>
      <c r="W943" s="9"/>
      <c r="X943" s="9"/>
      <c r="Y943" s="9"/>
      <c r="Z943" s="9"/>
    </row>
    <row r="944" spans="1:26" ht="14.25" customHeight="1">
      <c r="A944" s="9"/>
      <c r="B944" s="9"/>
      <c r="C944" s="9"/>
      <c r="D944" s="406"/>
      <c r="E944" s="406"/>
      <c r="F944" s="406"/>
      <c r="G944" s="406"/>
      <c r="H944" s="406"/>
      <c r="I944" s="406"/>
      <c r="J944" s="406"/>
      <c r="K944" s="406"/>
      <c r="L944" s="9"/>
      <c r="M944" s="407"/>
      <c r="N944" s="9"/>
      <c r="O944" s="9"/>
      <c r="P944" s="9"/>
      <c r="Q944" s="9"/>
      <c r="R944" s="9"/>
      <c r="S944" s="9"/>
      <c r="T944" s="9"/>
      <c r="U944" s="9"/>
      <c r="V944" s="9"/>
      <c r="W944" s="9"/>
      <c r="X944" s="9"/>
      <c r="Y944" s="9"/>
      <c r="Z944" s="9"/>
    </row>
    <row r="945" spans="1:26" ht="14.25" customHeight="1">
      <c r="A945" s="9"/>
      <c r="B945" s="9"/>
      <c r="C945" s="9"/>
      <c r="D945" s="406"/>
      <c r="E945" s="406"/>
      <c r="F945" s="406"/>
      <c r="G945" s="406"/>
      <c r="H945" s="406"/>
      <c r="I945" s="406"/>
      <c r="J945" s="406"/>
      <c r="K945" s="406"/>
      <c r="L945" s="9"/>
      <c r="M945" s="407"/>
      <c r="N945" s="9"/>
      <c r="O945" s="9"/>
      <c r="P945" s="9"/>
      <c r="Q945" s="9"/>
      <c r="R945" s="9"/>
      <c r="S945" s="9"/>
      <c r="T945" s="9"/>
      <c r="U945" s="9"/>
      <c r="V945" s="9"/>
      <c r="W945" s="9"/>
      <c r="X945" s="9"/>
      <c r="Y945" s="9"/>
      <c r="Z945" s="9"/>
    </row>
    <row r="946" spans="1:26" ht="14.25" customHeight="1">
      <c r="A946" s="9"/>
      <c r="B946" s="9"/>
      <c r="C946" s="9"/>
      <c r="D946" s="406"/>
      <c r="E946" s="406"/>
      <c r="F946" s="406"/>
      <c r="G946" s="406"/>
      <c r="H946" s="406"/>
      <c r="I946" s="406"/>
      <c r="J946" s="406"/>
      <c r="K946" s="406"/>
      <c r="L946" s="9"/>
      <c r="M946" s="407"/>
      <c r="N946" s="9"/>
      <c r="O946" s="9"/>
      <c r="P946" s="9"/>
      <c r="Q946" s="9"/>
      <c r="R946" s="9"/>
      <c r="S946" s="9"/>
      <c r="T946" s="9"/>
      <c r="U946" s="9"/>
      <c r="V946" s="9"/>
      <c r="W946" s="9"/>
      <c r="X946" s="9"/>
      <c r="Y946" s="9"/>
      <c r="Z946" s="9"/>
    </row>
    <row r="947" spans="1:26" ht="14.25" customHeight="1">
      <c r="A947" s="9"/>
      <c r="B947" s="9"/>
      <c r="C947" s="9"/>
      <c r="D947" s="406"/>
      <c r="E947" s="406"/>
      <c r="F947" s="406"/>
      <c r="G947" s="406"/>
      <c r="H947" s="406"/>
      <c r="I947" s="406"/>
      <c r="J947" s="406"/>
      <c r="K947" s="406"/>
      <c r="L947" s="9"/>
      <c r="M947" s="407"/>
      <c r="N947" s="9"/>
      <c r="O947" s="9"/>
      <c r="P947" s="9"/>
      <c r="Q947" s="9"/>
      <c r="R947" s="9"/>
      <c r="S947" s="9"/>
      <c r="T947" s="9"/>
      <c r="U947" s="9"/>
      <c r="V947" s="9"/>
      <c r="W947" s="9"/>
      <c r="X947" s="9"/>
      <c r="Y947" s="9"/>
      <c r="Z947" s="9"/>
    </row>
    <row r="948" spans="1:26" ht="14.25" customHeight="1">
      <c r="A948" s="9"/>
      <c r="B948" s="9"/>
      <c r="C948" s="9"/>
      <c r="D948" s="406"/>
      <c r="E948" s="406"/>
      <c r="F948" s="406"/>
      <c r="G948" s="406"/>
      <c r="H948" s="406"/>
      <c r="I948" s="406"/>
      <c r="J948" s="406"/>
      <c r="K948" s="406"/>
      <c r="L948" s="9"/>
      <c r="M948" s="407"/>
      <c r="N948" s="9"/>
      <c r="O948" s="9"/>
      <c r="P948" s="9"/>
      <c r="Q948" s="9"/>
      <c r="R948" s="9"/>
      <c r="S948" s="9"/>
      <c r="T948" s="9"/>
      <c r="U948" s="9"/>
      <c r="V948" s="9"/>
      <c r="W948" s="9"/>
      <c r="X948" s="9"/>
      <c r="Y948" s="9"/>
      <c r="Z948" s="9"/>
    </row>
    <row r="949" spans="1:26" ht="14.25" customHeight="1">
      <c r="A949" s="9"/>
      <c r="B949" s="9"/>
      <c r="C949" s="9"/>
      <c r="D949" s="406"/>
      <c r="E949" s="406"/>
      <c r="F949" s="406"/>
      <c r="G949" s="406"/>
      <c r="H949" s="406"/>
      <c r="I949" s="406"/>
      <c r="J949" s="406"/>
      <c r="K949" s="406"/>
      <c r="L949" s="9"/>
      <c r="M949" s="407"/>
      <c r="N949" s="9"/>
      <c r="O949" s="9"/>
      <c r="P949" s="9"/>
      <c r="Q949" s="9"/>
      <c r="R949" s="9"/>
      <c r="S949" s="9"/>
      <c r="T949" s="9"/>
      <c r="U949" s="9"/>
      <c r="V949" s="9"/>
      <c r="W949" s="9"/>
      <c r="X949" s="9"/>
      <c r="Y949" s="9"/>
      <c r="Z949" s="9"/>
    </row>
    <row r="950" spans="1:26" ht="14.25" customHeight="1">
      <c r="A950" s="9"/>
      <c r="B950" s="9"/>
      <c r="C950" s="9"/>
      <c r="D950" s="406"/>
      <c r="E950" s="406"/>
      <c r="F950" s="406"/>
      <c r="G950" s="406"/>
      <c r="H950" s="406"/>
      <c r="I950" s="406"/>
      <c r="J950" s="406"/>
      <c r="K950" s="406"/>
      <c r="L950" s="9"/>
      <c r="M950" s="407"/>
      <c r="N950" s="9"/>
      <c r="O950" s="9"/>
      <c r="P950" s="9"/>
      <c r="Q950" s="9"/>
      <c r="R950" s="9"/>
      <c r="S950" s="9"/>
      <c r="T950" s="9"/>
      <c r="U950" s="9"/>
      <c r="V950" s="9"/>
      <c r="W950" s="9"/>
      <c r="X950" s="9"/>
      <c r="Y950" s="9"/>
      <c r="Z950" s="9"/>
    </row>
    <row r="951" spans="1:26" ht="14.25" customHeight="1">
      <c r="A951" s="9"/>
      <c r="B951" s="9"/>
      <c r="C951" s="9"/>
      <c r="D951" s="406"/>
      <c r="E951" s="406"/>
      <c r="F951" s="406"/>
      <c r="G951" s="406"/>
      <c r="H951" s="406"/>
      <c r="I951" s="406"/>
      <c r="J951" s="406"/>
      <c r="K951" s="406"/>
      <c r="L951" s="9"/>
      <c r="M951" s="407"/>
      <c r="N951" s="9"/>
      <c r="O951" s="9"/>
      <c r="P951" s="9"/>
      <c r="Q951" s="9"/>
      <c r="R951" s="9"/>
      <c r="S951" s="9"/>
      <c r="T951" s="9"/>
      <c r="U951" s="9"/>
      <c r="V951" s="9"/>
      <c r="W951" s="9"/>
      <c r="X951" s="9"/>
      <c r="Y951" s="9"/>
      <c r="Z951" s="9"/>
    </row>
    <row r="952" spans="1:26" ht="14.25" customHeight="1">
      <c r="A952" s="9"/>
      <c r="B952" s="9"/>
      <c r="C952" s="9"/>
      <c r="D952" s="406"/>
      <c r="E952" s="406"/>
      <c r="F952" s="406"/>
      <c r="G952" s="406"/>
      <c r="H952" s="406"/>
      <c r="I952" s="406"/>
      <c r="J952" s="406"/>
      <c r="K952" s="406"/>
      <c r="L952" s="9"/>
      <c r="M952" s="407"/>
      <c r="N952" s="9"/>
      <c r="O952" s="9"/>
      <c r="P952" s="9"/>
      <c r="Q952" s="9"/>
      <c r="R952" s="9"/>
      <c r="S952" s="9"/>
      <c r="T952" s="9"/>
      <c r="U952" s="9"/>
      <c r="V952" s="9"/>
      <c r="W952" s="9"/>
      <c r="X952" s="9"/>
      <c r="Y952" s="9"/>
      <c r="Z952" s="9"/>
    </row>
    <row r="953" spans="1:26" ht="14.25" customHeight="1">
      <c r="A953" s="9"/>
      <c r="B953" s="9"/>
      <c r="C953" s="9"/>
      <c r="D953" s="406"/>
      <c r="E953" s="406"/>
      <c r="F953" s="406"/>
      <c r="G953" s="406"/>
      <c r="H953" s="406"/>
      <c r="I953" s="406"/>
      <c r="J953" s="406"/>
      <c r="K953" s="406"/>
      <c r="L953" s="9"/>
      <c r="M953" s="407"/>
      <c r="N953" s="9"/>
      <c r="O953" s="9"/>
      <c r="P953" s="9"/>
      <c r="Q953" s="9"/>
      <c r="R953" s="9"/>
      <c r="S953" s="9"/>
      <c r="T953" s="9"/>
      <c r="U953" s="9"/>
      <c r="V953" s="9"/>
      <c r="W953" s="9"/>
      <c r="X953" s="9"/>
      <c r="Y953" s="9"/>
      <c r="Z953" s="9"/>
    </row>
    <row r="954" spans="1:26" ht="14.25" customHeight="1">
      <c r="A954" s="9"/>
      <c r="B954" s="9"/>
      <c r="C954" s="9"/>
      <c r="D954" s="406"/>
      <c r="E954" s="406"/>
      <c r="F954" s="406"/>
      <c r="G954" s="406"/>
      <c r="H954" s="406"/>
      <c r="I954" s="406"/>
      <c r="J954" s="406"/>
      <c r="K954" s="406"/>
      <c r="L954" s="9"/>
      <c r="M954" s="407"/>
      <c r="N954" s="9"/>
      <c r="O954" s="9"/>
      <c r="P954" s="9"/>
      <c r="Q954" s="9"/>
      <c r="R954" s="9"/>
      <c r="S954" s="9"/>
      <c r="T954" s="9"/>
      <c r="U954" s="9"/>
      <c r="V954" s="9"/>
      <c r="W954" s="9"/>
      <c r="X954" s="9"/>
      <c r="Y954" s="9"/>
      <c r="Z954" s="9"/>
    </row>
    <row r="955" spans="1:26" ht="14.25" customHeight="1">
      <c r="A955" s="9"/>
      <c r="B955" s="9"/>
      <c r="C955" s="9"/>
      <c r="D955" s="406"/>
      <c r="E955" s="406"/>
      <c r="F955" s="406"/>
      <c r="G955" s="406"/>
      <c r="H955" s="406"/>
      <c r="I955" s="406"/>
      <c r="J955" s="406"/>
      <c r="K955" s="406"/>
      <c r="L955" s="9"/>
      <c r="M955" s="407"/>
      <c r="N955" s="9"/>
      <c r="O955" s="9"/>
      <c r="P955" s="9"/>
      <c r="Q955" s="9"/>
      <c r="R955" s="9"/>
      <c r="S955" s="9"/>
      <c r="T955" s="9"/>
      <c r="U955" s="9"/>
      <c r="V955" s="9"/>
      <c r="W955" s="9"/>
      <c r="X955" s="9"/>
      <c r="Y955" s="9"/>
      <c r="Z955" s="9"/>
    </row>
    <row r="956" spans="1:26" ht="14.25" customHeight="1">
      <c r="A956" s="9"/>
      <c r="B956" s="9"/>
      <c r="C956" s="9"/>
      <c r="D956" s="406"/>
      <c r="E956" s="406"/>
      <c r="F956" s="406"/>
      <c r="G956" s="406"/>
      <c r="H956" s="406"/>
      <c r="I956" s="406"/>
      <c r="J956" s="406"/>
      <c r="K956" s="406"/>
      <c r="L956" s="9"/>
      <c r="M956" s="407"/>
      <c r="N956" s="9"/>
      <c r="O956" s="9"/>
      <c r="P956" s="9"/>
      <c r="Q956" s="9"/>
      <c r="R956" s="9"/>
      <c r="S956" s="9"/>
      <c r="T956" s="9"/>
      <c r="U956" s="9"/>
      <c r="V956" s="9"/>
      <c r="W956" s="9"/>
      <c r="X956" s="9"/>
      <c r="Y956" s="9"/>
      <c r="Z956" s="9"/>
    </row>
    <row r="957" spans="1:26" ht="14.25" customHeight="1">
      <c r="A957" s="9"/>
      <c r="B957" s="9"/>
      <c r="C957" s="9"/>
      <c r="D957" s="406"/>
      <c r="E957" s="406"/>
      <c r="F957" s="406"/>
      <c r="G957" s="406"/>
      <c r="H957" s="406"/>
      <c r="I957" s="406"/>
      <c r="J957" s="406"/>
      <c r="K957" s="406"/>
      <c r="L957" s="9"/>
      <c r="M957" s="407"/>
      <c r="N957" s="9"/>
      <c r="O957" s="9"/>
      <c r="P957" s="9"/>
      <c r="Q957" s="9"/>
      <c r="R957" s="9"/>
      <c r="S957" s="9"/>
      <c r="T957" s="9"/>
      <c r="U957" s="9"/>
      <c r="V957" s="9"/>
      <c r="W957" s="9"/>
      <c r="X957" s="9"/>
      <c r="Y957" s="9"/>
      <c r="Z957" s="9"/>
    </row>
    <row r="958" spans="1:26" ht="14.25" customHeight="1">
      <c r="A958" s="9"/>
      <c r="B958" s="9"/>
      <c r="C958" s="9"/>
      <c r="D958" s="406"/>
      <c r="E958" s="406"/>
      <c r="F958" s="406"/>
      <c r="G958" s="406"/>
      <c r="H958" s="406"/>
      <c r="I958" s="406"/>
      <c r="J958" s="406"/>
      <c r="K958" s="406"/>
      <c r="L958" s="9"/>
      <c r="M958" s="407"/>
      <c r="N958" s="9"/>
      <c r="O958" s="9"/>
      <c r="P958" s="9"/>
      <c r="Q958" s="9"/>
      <c r="R958" s="9"/>
      <c r="S958" s="9"/>
      <c r="T958" s="9"/>
      <c r="U958" s="9"/>
      <c r="V958" s="9"/>
      <c r="W958" s="9"/>
      <c r="X958" s="9"/>
      <c r="Y958" s="9"/>
      <c r="Z958" s="9"/>
    </row>
    <row r="959" spans="1:26" ht="14.25" customHeight="1">
      <c r="A959" s="9"/>
      <c r="B959" s="9"/>
      <c r="C959" s="9"/>
      <c r="D959" s="406"/>
      <c r="E959" s="406"/>
      <c r="F959" s="406"/>
      <c r="G959" s="406"/>
      <c r="H959" s="406"/>
      <c r="I959" s="406"/>
      <c r="J959" s="406"/>
      <c r="K959" s="406"/>
      <c r="L959" s="9"/>
      <c r="M959" s="407"/>
      <c r="N959" s="9"/>
      <c r="O959" s="9"/>
      <c r="P959" s="9"/>
      <c r="Q959" s="9"/>
      <c r="R959" s="9"/>
      <c r="S959" s="9"/>
      <c r="T959" s="9"/>
      <c r="U959" s="9"/>
      <c r="V959" s="9"/>
      <c r="W959" s="9"/>
      <c r="X959" s="9"/>
      <c r="Y959" s="9"/>
      <c r="Z959" s="9"/>
    </row>
    <row r="960" spans="1:26" ht="14.25" customHeight="1">
      <c r="A960" s="9"/>
      <c r="B960" s="9"/>
      <c r="C960" s="9"/>
      <c r="D960" s="406"/>
      <c r="E960" s="406"/>
      <c r="F960" s="406"/>
      <c r="G960" s="406"/>
      <c r="H960" s="406"/>
      <c r="I960" s="406"/>
      <c r="J960" s="406"/>
      <c r="K960" s="406"/>
      <c r="L960" s="9"/>
      <c r="M960" s="407"/>
      <c r="N960" s="9"/>
      <c r="O960" s="9"/>
      <c r="P960" s="9"/>
      <c r="Q960" s="9"/>
      <c r="R960" s="9"/>
      <c r="S960" s="9"/>
      <c r="T960" s="9"/>
      <c r="U960" s="9"/>
      <c r="V960" s="9"/>
      <c r="W960" s="9"/>
      <c r="X960" s="9"/>
      <c r="Y960" s="9"/>
      <c r="Z960" s="9"/>
    </row>
    <row r="961" spans="1:26" ht="14.25" customHeight="1">
      <c r="A961" s="9"/>
      <c r="B961" s="9"/>
      <c r="C961" s="9"/>
      <c r="D961" s="406"/>
      <c r="E961" s="406"/>
      <c r="F961" s="406"/>
      <c r="G961" s="406"/>
      <c r="H961" s="406"/>
      <c r="I961" s="406"/>
      <c r="J961" s="406"/>
      <c r="K961" s="406"/>
      <c r="L961" s="9"/>
      <c r="M961" s="407"/>
      <c r="N961" s="9"/>
      <c r="O961" s="9"/>
      <c r="P961" s="9"/>
      <c r="Q961" s="9"/>
      <c r="R961" s="9"/>
      <c r="S961" s="9"/>
      <c r="T961" s="9"/>
      <c r="U961" s="9"/>
      <c r="V961" s="9"/>
      <c r="W961" s="9"/>
      <c r="X961" s="9"/>
      <c r="Y961" s="9"/>
      <c r="Z961" s="9"/>
    </row>
    <row r="962" spans="1:26" ht="14.25" customHeight="1">
      <c r="A962" s="9"/>
      <c r="B962" s="9"/>
      <c r="C962" s="9"/>
      <c r="D962" s="406"/>
      <c r="E962" s="406"/>
      <c r="F962" s="406"/>
      <c r="G962" s="406"/>
      <c r="H962" s="406"/>
      <c r="I962" s="406"/>
      <c r="J962" s="406"/>
      <c r="K962" s="406"/>
      <c r="L962" s="9"/>
      <c r="M962" s="407"/>
      <c r="N962" s="9"/>
      <c r="O962" s="9"/>
      <c r="P962" s="9"/>
      <c r="Q962" s="9"/>
      <c r="R962" s="9"/>
      <c r="S962" s="9"/>
      <c r="T962" s="9"/>
      <c r="U962" s="9"/>
      <c r="V962" s="9"/>
      <c r="W962" s="9"/>
      <c r="X962" s="9"/>
      <c r="Y962" s="9"/>
      <c r="Z962" s="9"/>
    </row>
    <row r="963" spans="1:26" ht="14.25" customHeight="1">
      <c r="A963" s="9"/>
      <c r="B963" s="9"/>
      <c r="C963" s="9"/>
      <c r="D963" s="406"/>
      <c r="E963" s="406"/>
      <c r="F963" s="406"/>
      <c r="G963" s="406"/>
      <c r="H963" s="406"/>
      <c r="I963" s="406"/>
      <c r="J963" s="406"/>
      <c r="K963" s="406"/>
      <c r="L963" s="9"/>
      <c r="M963" s="407"/>
      <c r="N963" s="9"/>
      <c r="O963" s="9"/>
      <c r="P963" s="9"/>
      <c r="Q963" s="9"/>
      <c r="R963" s="9"/>
      <c r="S963" s="9"/>
      <c r="T963" s="9"/>
      <c r="U963" s="9"/>
      <c r="V963" s="9"/>
      <c r="W963" s="9"/>
      <c r="X963" s="9"/>
      <c r="Y963" s="9"/>
      <c r="Z963" s="9"/>
    </row>
    <row r="964" spans="1:26" ht="14.25" customHeight="1">
      <c r="A964" s="9"/>
      <c r="B964" s="9"/>
      <c r="C964" s="9"/>
      <c r="D964" s="406"/>
      <c r="E964" s="406"/>
      <c r="F964" s="406"/>
      <c r="G964" s="406"/>
      <c r="H964" s="406"/>
      <c r="I964" s="406"/>
      <c r="J964" s="406"/>
      <c r="K964" s="406"/>
      <c r="L964" s="9"/>
      <c r="M964" s="407"/>
      <c r="N964" s="9"/>
      <c r="O964" s="9"/>
      <c r="P964" s="9"/>
      <c r="Q964" s="9"/>
      <c r="R964" s="9"/>
      <c r="S964" s="9"/>
      <c r="T964" s="9"/>
      <c r="U964" s="9"/>
      <c r="V964" s="9"/>
      <c r="W964" s="9"/>
      <c r="X964" s="9"/>
      <c r="Y964" s="9"/>
      <c r="Z964" s="9"/>
    </row>
    <row r="965" spans="1:26" ht="14.25" customHeight="1">
      <c r="A965" s="9"/>
      <c r="B965" s="9"/>
      <c r="C965" s="9"/>
      <c r="D965" s="406"/>
      <c r="E965" s="406"/>
      <c r="F965" s="406"/>
      <c r="G965" s="406"/>
      <c r="H965" s="406"/>
      <c r="I965" s="406"/>
      <c r="J965" s="406"/>
      <c r="K965" s="406"/>
      <c r="L965" s="9"/>
      <c r="M965" s="407"/>
      <c r="N965" s="9"/>
      <c r="O965" s="9"/>
      <c r="P965" s="9"/>
      <c r="Q965" s="9"/>
      <c r="R965" s="9"/>
      <c r="S965" s="9"/>
      <c r="T965" s="9"/>
      <c r="U965" s="9"/>
      <c r="V965" s="9"/>
      <c r="W965" s="9"/>
      <c r="X965" s="9"/>
      <c r="Y965" s="9"/>
      <c r="Z965" s="9"/>
    </row>
    <row r="966" spans="1:26" ht="14.25" customHeight="1">
      <c r="A966" s="9"/>
      <c r="B966" s="9"/>
      <c r="C966" s="9"/>
      <c r="D966" s="406"/>
      <c r="E966" s="406"/>
      <c r="F966" s="406"/>
      <c r="G966" s="406"/>
      <c r="H966" s="406"/>
      <c r="I966" s="406"/>
      <c r="J966" s="406"/>
      <c r="K966" s="406"/>
      <c r="L966" s="9"/>
      <c r="M966" s="407"/>
      <c r="N966" s="9"/>
      <c r="O966" s="9"/>
      <c r="P966" s="9"/>
      <c r="Q966" s="9"/>
      <c r="R966" s="9"/>
      <c r="S966" s="9"/>
      <c r="T966" s="9"/>
      <c r="U966" s="9"/>
      <c r="V966" s="9"/>
      <c r="W966" s="9"/>
      <c r="X966" s="9"/>
      <c r="Y966" s="9"/>
      <c r="Z966" s="9"/>
    </row>
    <row r="967" spans="1:26" ht="14.25" customHeight="1">
      <c r="A967" s="9"/>
      <c r="B967" s="9"/>
      <c r="C967" s="9"/>
      <c r="D967" s="406"/>
      <c r="E967" s="406"/>
      <c r="F967" s="406"/>
      <c r="G967" s="406"/>
      <c r="H967" s="406"/>
      <c r="I967" s="406"/>
      <c r="J967" s="406"/>
      <c r="K967" s="406"/>
      <c r="L967" s="9"/>
      <c r="M967" s="407"/>
      <c r="N967" s="9"/>
      <c r="O967" s="9"/>
      <c r="P967" s="9"/>
      <c r="Q967" s="9"/>
      <c r="R967" s="9"/>
      <c r="S967" s="9"/>
      <c r="T967" s="9"/>
      <c r="U967" s="9"/>
      <c r="V967" s="9"/>
      <c r="W967" s="9"/>
      <c r="X967" s="9"/>
      <c r="Y967" s="9"/>
      <c r="Z967" s="9"/>
    </row>
    <row r="968" spans="1:26" ht="14.25" customHeight="1">
      <c r="A968" s="9"/>
      <c r="B968" s="9"/>
      <c r="C968" s="9"/>
      <c r="D968" s="406"/>
      <c r="E968" s="406"/>
      <c r="F968" s="406"/>
      <c r="G968" s="406"/>
      <c r="H968" s="406"/>
      <c r="I968" s="406"/>
      <c r="J968" s="406"/>
      <c r="K968" s="406"/>
      <c r="L968" s="9"/>
      <c r="M968" s="407"/>
      <c r="N968" s="9"/>
      <c r="O968" s="9"/>
      <c r="P968" s="9"/>
      <c r="Q968" s="9"/>
      <c r="R968" s="9"/>
      <c r="S968" s="9"/>
      <c r="T968" s="9"/>
      <c r="U968" s="9"/>
      <c r="V968" s="9"/>
      <c r="W968" s="9"/>
      <c r="X968" s="9"/>
      <c r="Y968" s="9"/>
      <c r="Z968" s="9"/>
    </row>
    <row r="969" spans="1:26" ht="14.25" customHeight="1">
      <c r="A969" s="9"/>
      <c r="B969" s="9"/>
      <c r="C969" s="9"/>
      <c r="D969" s="406"/>
      <c r="E969" s="406"/>
      <c r="F969" s="406"/>
      <c r="G969" s="406"/>
      <c r="H969" s="406"/>
      <c r="I969" s="406"/>
      <c r="J969" s="406"/>
      <c r="K969" s="406"/>
      <c r="L969" s="9"/>
      <c r="M969" s="407"/>
      <c r="N969" s="9"/>
      <c r="O969" s="9"/>
      <c r="P969" s="9"/>
      <c r="Q969" s="9"/>
      <c r="R969" s="9"/>
      <c r="S969" s="9"/>
      <c r="T969" s="9"/>
      <c r="U969" s="9"/>
      <c r="V969" s="9"/>
      <c r="W969" s="9"/>
      <c r="X969" s="9"/>
      <c r="Y969" s="9"/>
      <c r="Z969" s="9"/>
    </row>
    <row r="970" spans="1:26" ht="14.25" customHeight="1">
      <c r="A970" s="9"/>
      <c r="B970" s="9"/>
      <c r="C970" s="9"/>
      <c r="D970" s="406"/>
      <c r="E970" s="406"/>
      <c r="F970" s="406"/>
      <c r="G970" s="406"/>
      <c r="H970" s="406"/>
      <c r="I970" s="406"/>
      <c r="J970" s="406"/>
      <c r="K970" s="406"/>
      <c r="L970" s="9"/>
      <c r="M970" s="407"/>
      <c r="N970" s="9"/>
      <c r="O970" s="9"/>
      <c r="P970" s="9"/>
      <c r="Q970" s="9"/>
      <c r="R970" s="9"/>
      <c r="S970" s="9"/>
      <c r="T970" s="9"/>
      <c r="U970" s="9"/>
      <c r="V970" s="9"/>
      <c r="W970" s="9"/>
      <c r="X970" s="9"/>
      <c r="Y970" s="9"/>
      <c r="Z970" s="9"/>
    </row>
    <row r="971" spans="1:26" ht="14.25" customHeight="1">
      <c r="A971" s="9"/>
      <c r="B971" s="9"/>
      <c r="C971" s="9"/>
      <c r="D971" s="406"/>
      <c r="E971" s="406"/>
      <c r="F971" s="406"/>
      <c r="G971" s="406"/>
      <c r="H971" s="406"/>
      <c r="I971" s="406"/>
      <c r="J971" s="406"/>
      <c r="K971" s="406"/>
      <c r="L971" s="9"/>
      <c r="M971" s="407"/>
      <c r="N971" s="9"/>
      <c r="O971" s="9"/>
      <c r="P971" s="9"/>
      <c r="Q971" s="9"/>
      <c r="R971" s="9"/>
      <c r="S971" s="9"/>
      <c r="T971" s="9"/>
      <c r="U971" s="9"/>
      <c r="V971" s="9"/>
      <c r="W971" s="9"/>
      <c r="X971" s="9"/>
      <c r="Y971" s="9"/>
      <c r="Z971" s="9"/>
    </row>
    <row r="972" spans="1:26" ht="14.25" customHeight="1">
      <c r="A972" s="9"/>
      <c r="B972" s="9"/>
      <c r="C972" s="9"/>
      <c r="D972" s="406"/>
      <c r="E972" s="406"/>
      <c r="F972" s="406"/>
      <c r="G972" s="406"/>
      <c r="H972" s="406"/>
      <c r="I972" s="406"/>
      <c r="J972" s="406"/>
      <c r="K972" s="406"/>
      <c r="L972" s="9"/>
      <c r="M972" s="407"/>
      <c r="N972" s="9"/>
      <c r="O972" s="9"/>
      <c r="P972" s="9"/>
      <c r="Q972" s="9"/>
      <c r="R972" s="9"/>
      <c r="S972" s="9"/>
      <c r="T972" s="9"/>
      <c r="U972" s="9"/>
      <c r="V972" s="9"/>
      <c r="W972" s="9"/>
      <c r="X972" s="9"/>
      <c r="Y972" s="9"/>
      <c r="Z972" s="9"/>
    </row>
    <row r="973" spans="1:26" ht="14.25" customHeight="1">
      <c r="A973" s="9"/>
      <c r="B973" s="9"/>
      <c r="C973" s="9"/>
      <c r="D973" s="406"/>
      <c r="E973" s="406"/>
      <c r="F973" s="406"/>
      <c r="G973" s="406"/>
      <c r="H973" s="406"/>
      <c r="I973" s="406"/>
      <c r="J973" s="406"/>
      <c r="K973" s="406"/>
      <c r="L973" s="9"/>
      <c r="M973" s="407"/>
      <c r="N973" s="9"/>
      <c r="O973" s="9"/>
      <c r="P973" s="9"/>
      <c r="Q973" s="9"/>
      <c r="R973" s="9"/>
      <c r="S973" s="9"/>
      <c r="T973" s="9"/>
      <c r="U973" s="9"/>
      <c r="V973" s="9"/>
      <c r="W973" s="9"/>
      <c r="X973" s="9"/>
      <c r="Y973" s="9"/>
      <c r="Z973" s="9"/>
    </row>
    <row r="974" spans="1:26" ht="14.25" customHeight="1">
      <c r="A974" s="9"/>
      <c r="B974" s="9"/>
      <c r="C974" s="9"/>
      <c r="D974" s="406"/>
      <c r="E974" s="406"/>
      <c r="F974" s="406"/>
      <c r="G974" s="406"/>
      <c r="H974" s="406"/>
      <c r="I974" s="406"/>
      <c r="J974" s="406"/>
      <c r="K974" s="406"/>
      <c r="L974" s="9"/>
      <c r="M974" s="407"/>
      <c r="N974" s="9"/>
      <c r="O974" s="9"/>
      <c r="P974" s="9"/>
      <c r="Q974" s="9"/>
      <c r="R974" s="9"/>
      <c r="S974" s="9"/>
      <c r="T974" s="9"/>
      <c r="U974" s="9"/>
      <c r="V974" s="9"/>
      <c r="W974" s="9"/>
      <c r="X974" s="9"/>
      <c r="Y974" s="9"/>
      <c r="Z974" s="9"/>
    </row>
    <row r="975" spans="1:26" ht="14.25" customHeight="1">
      <c r="A975" s="9"/>
      <c r="B975" s="9"/>
      <c r="C975" s="9"/>
      <c r="D975" s="406"/>
      <c r="E975" s="406"/>
      <c r="F975" s="406"/>
      <c r="G975" s="406"/>
      <c r="H975" s="406"/>
      <c r="I975" s="406"/>
      <c r="J975" s="406"/>
      <c r="K975" s="406"/>
      <c r="L975" s="9"/>
      <c r="M975" s="407"/>
      <c r="N975" s="9"/>
      <c r="O975" s="9"/>
      <c r="P975" s="9"/>
      <c r="Q975" s="9"/>
      <c r="R975" s="9"/>
      <c r="S975" s="9"/>
      <c r="T975" s="9"/>
      <c r="U975" s="9"/>
      <c r="V975" s="9"/>
      <c r="W975" s="9"/>
      <c r="X975" s="9"/>
      <c r="Y975" s="9"/>
      <c r="Z975" s="9"/>
    </row>
    <row r="976" spans="1:26" ht="14.25" customHeight="1">
      <c r="A976" s="9"/>
      <c r="B976" s="9"/>
      <c r="C976" s="9"/>
      <c r="D976" s="406"/>
      <c r="E976" s="406"/>
      <c r="F976" s="406"/>
      <c r="G976" s="406"/>
      <c r="H976" s="406"/>
      <c r="I976" s="406"/>
      <c r="J976" s="406"/>
      <c r="K976" s="406"/>
      <c r="L976" s="9"/>
      <c r="M976" s="407"/>
      <c r="N976" s="9"/>
      <c r="O976" s="9"/>
      <c r="P976" s="9"/>
      <c r="Q976" s="9"/>
      <c r="R976" s="9"/>
      <c r="S976" s="9"/>
      <c r="T976" s="9"/>
      <c r="U976" s="9"/>
      <c r="V976" s="9"/>
      <c r="W976" s="9"/>
      <c r="X976" s="9"/>
      <c r="Y976" s="9"/>
      <c r="Z976" s="9"/>
    </row>
    <row r="977" spans="1:26" ht="14.25" customHeight="1">
      <c r="A977" s="9"/>
      <c r="B977" s="9"/>
      <c r="C977" s="9"/>
      <c r="D977" s="406"/>
      <c r="E977" s="406"/>
      <c r="F977" s="406"/>
      <c r="G977" s="406"/>
      <c r="H977" s="406"/>
      <c r="I977" s="406"/>
      <c r="J977" s="406"/>
      <c r="K977" s="406"/>
      <c r="L977" s="9"/>
      <c r="M977" s="407"/>
      <c r="N977" s="9"/>
      <c r="O977" s="9"/>
      <c r="P977" s="9"/>
      <c r="Q977" s="9"/>
      <c r="R977" s="9"/>
      <c r="S977" s="9"/>
      <c r="T977" s="9"/>
      <c r="U977" s="9"/>
      <c r="V977" s="9"/>
      <c r="W977" s="9"/>
      <c r="X977" s="9"/>
      <c r="Y977" s="9"/>
      <c r="Z977" s="9"/>
    </row>
    <row r="978" spans="1:26" ht="14.25" customHeight="1">
      <c r="A978" s="9"/>
      <c r="B978" s="9"/>
      <c r="C978" s="9"/>
      <c r="D978" s="406"/>
      <c r="E978" s="406"/>
      <c r="F978" s="406"/>
      <c r="G978" s="406"/>
      <c r="H978" s="406"/>
      <c r="I978" s="406"/>
      <c r="J978" s="406"/>
      <c r="K978" s="406"/>
      <c r="L978" s="9"/>
      <c r="M978" s="407"/>
      <c r="N978" s="9"/>
      <c r="O978" s="9"/>
      <c r="P978" s="9"/>
      <c r="Q978" s="9"/>
      <c r="R978" s="9"/>
      <c r="S978" s="9"/>
      <c r="T978" s="9"/>
      <c r="U978" s="9"/>
      <c r="V978" s="9"/>
      <c r="W978" s="9"/>
      <c r="X978" s="9"/>
      <c r="Y978" s="9"/>
      <c r="Z978" s="9"/>
    </row>
    <row r="979" spans="1:26" ht="14.25" customHeight="1">
      <c r="A979" s="9"/>
      <c r="B979" s="9"/>
      <c r="C979" s="9"/>
      <c r="D979" s="406"/>
      <c r="E979" s="406"/>
      <c r="F979" s="406"/>
      <c r="G979" s="406"/>
      <c r="H979" s="406"/>
      <c r="I979" s="406"/>
      <c r="J979" s="406"/>
      <c r="K979" s="406"/>
      <c r="L979" s="9"/>
      <c r="M979" s="407"/>
      <c r="N979" s="9"/>
      <c r="O979" s="9"/>
      <c r="P979" s="9"/>
      <c r="Q979" s="9"/>
      <c r="R979" s="9"/>
      <c r="S979" s="9"/>
      <c r="T979" s="9"/>
      <c r="U979" s="9"/>
      <c r="V979" s="9"/>
      <c r="W979" s="9"/>
      <c r="X979" s="9"/>
      <c r="Y979" s="9"/>
      <c r="Z979" s="9"/>
    </row>
    <row r="980" spans="1:26" ht="14.25" customHeight="1">
      <c r="A980" s="9"/>
      <c r="B980" s="9"/>
      <c r="C980" s="9"/>
      <c r="D980" s="406"/>
      <c r="E980" s="406"/>
      <c r="F980" s="406"/>
      <c r="G980" s="406"/>
      <c r="H980" s="406"/>
      <c r="I980" s="406"/>
      <c r="J980" s="406"/>
      <c r="K980" s="406"/>
      <c r="L980" s="9"/>
      <c r="M980" s="407"/>
      <c r="N980" s="9"/>
      <c r="O980" s="9"/>
      <c r="P980" s="9"/>
      <c r="Q980" s="9"/>
      <c r="R980" s="9"/>
      <c r="S980" s="9"/>
      <c r="T980" s="9"/>
      <c r="U980" s="9"/>
      <c r="V980" s="9"/>
      <c r="W980" s="9"/>
      <c r="X980" s="9"/>
      <c r="Y980" s="9"/>
      <c r="Z980" s="9"/>
    </row>
    <row r="981" spans="1:26" ht="14.25" customHeight="1">
      <c r="A981" s="9"/>
      <c r="B981" s="9"/>
      <c r="C981" s="9"/>
      <c r="D981" s="406"/>
      <c r="E981" s="406"/>
      <c r="F981" s="406"/>
      <c r="G981" s="406"/>
      <c r="H981" s="406"/>
      <c r="I981" s="406"/>
      <c r="J981" s="406"/>
      <c r="K981" s="406"/>
      <c r="L981" s="9"/>
      <c r="M981" s="407"/>
      <c r="N981" s="9"/>
      <c r="O981" s="9"/>
      <c r="P981" s="9"/>
      <c r="Q981" s="9"/>
      <c r="R981" s="9"/>
      <c r="S981" s="9"/>
      <c r="T981" s="9"/>
      <c r="U981" s="9"/>
      <c r="V981" s="9"/>
      <c r="W981" s="9"/>
      <c r="X981" s="9"/>
      <c r="Y981" s="9"/>
      <c r="Z981" s="9"/>
    </row>
    <row r="982" spans="1:26" ht="14.25" customHeight="1">
      <c r="A982" s="9"/>
      <c r="B982" s="9"/>
      <c r="C982" s="9"/>
      <c r="D982" s="406"/>
      <c r="E982" s="406"/>
      <c r="F982" s="406"/>
      <c r="G982" s="406"/>
      <c r="H982" s="406"/>
      <c r="I982" s="406"/>
      <c r="J982" s="406"/>
      <c r="K982" s="406"/>
      <c r="L982" s="9"/>
      <c r="M982" s="407"/>
      <c r="N982" s="9"/>
      <c r="O982" s="9"/>
      <c r="P982" s="9"/>
      <c r="Q982" s="9"/>
      <c r="R982" s="9"/>
      <c r="S982" s="9"/>
      <c r="T982" s="9"/>
      <c r="U982" s="9"/>
      <c r="V982" s="9"/>
      <c r="W982" s="9"/>
      <c r="X982" s="9"/>
      <c r="Y982" s="9"/>
      <c r="Z982" s="9"/>
    </row>
    <row r="983" spans="1:26" ht="14.25" customHeight="1">
      <c r="A983" s="9"/>
      <c r="B983" s="9"/>
      <c r="C983" s="9"/>
      <c r="D983" s="406"/>
      <c r="E983" s="406"/>
      <c r="F983" s="406"/>
      <c r="G983" s="406"/>
      <c r="H983" s="406"/>
      <c r="I983" s="406"/>
      <c r="J983" s="406"/>
      <c r="K983" s="406"/>
      <c r="L983" s="9"/>
      <c r="M983" s="407"/>
      <c r="N983" s="9"/>
      <c r="O983" s="9"/>
      <c r="P983" s="9"/>
      <c r="Q983" s="9"/>
      <c r="R983" s="9"/>
      <c r="S983" s="9"/>
      <c r="T983" s="9"/>
      <c r="U983" s="9"/>
      <c r="V983" s="9"/>
      <c r="W983" s="9"/>
      <c r="X983" s="9"/>
      <c r="Y983" s="9"/>
      <c r="Z983" s="9"/>
    </row>
    <row r="984" spans="1:26" ht="14.25" customHeight="1">
      <c r="A984" s="9"/>
      <c r="B984" s="9"/>
      <c r="C984" s="9"/>
      <c r="D984" s="406"/>
      <c r="E984" s="406"/>
      <c r="F984" s="406"/>
      <c r="G984" s="406"/>
      <c r="H984" s="406"/>
      <c r="I984" s="406"/>
      <c r="J984" s="406"/>
      <c r="K984" s="406"/>
      <c r="L984" s="9"/>
      <c r="M984" s="407"/>
      <c r="N984" s="9"/>
      <c r="O984" s="9"/>
      <c r="P984" s="9"/>
      <c r="Q984" s="9"/>
      <c r="R984" s="9"/>
      <c r="S984" s="9"/>
      <c r="T984" s="9"/>
      <c r="U984" s="9"/>
      <c r="V984" s="9"/>
      <c r="W984" s="9"/>
      <c r="X984" s="9"/>
      <c r="Y984" s="9"/>
      <c r="Z984" s="9"/>
    </row>
    <row r="985" spans="1:26" ht="14.25" customHeight="1">
      <c r="A985" s="9"/>
      <c r="B985" s="9"/>
      <c r="C985" s="9"/>
      <c r="D985" s="406"/>
      <c r="E985" s="406"/>
      <c r="F985" s="406"/>
      <c r="G985" s="406"/>
      <c r="H985" s="406"/>
      <c r="I985" s="406"/>
      <c r="J985" s="406"/>
      <c r="K985" s="406"/>
      <c r="L985" s="9"/>
      <c r="M985" s="407"/>
      <c r="N985" s="9"/>
      <c r="O985" s="9"/>
      <c r="P985" s="9"/>
      <c r="Q985" s="9"/>
      <c r="R985" s="9"/>
      <c r="S985" s="9"/>
      <c r="T985" s="9"/>
      <c r="U985" s="9"/>
      <c r="V985" s="9"/>
      <c r="W985" s="9"/>
      <c r="X985" s="9"/>
      <c r="Y985" s="9"/>
      <c r="Z985" s="9"/>
    </row>
    <row r="986" spans="1:26" ht="14.25" customHeight="1">
      <c r="A986" s="9"/>
      <c r="B986" s="9"/>
      <c r="C986" s="9"/>
      <c r="D986" s="406"/>
      <c r="E986" s="406"/>
      <c r="F986" s="406"/>
      <c r="G986" s="406"/>
      <c r="H986" s="406"/>
      <c r="I986" s="406"/>
      <c r="J986" s="406"/>
      <c r="K986" s="406"/>
      <c r="L986" s="9"/>
      <c r="M986" s="407"/>
      <c r="N986" s="9"/>
      <c r="O986" s="9"/>
      <c r="P986" s="9"/>
      <c r="Q986" s="9"/>
      <c r="R986" s="9"/>
      <c r="S986" s="9"/>
      <c r="T986" s="9"/>
      <c r="U986" s="9"/>
      <c r="V986" s="9"/>
      <c r="W986" s="9"/>
      <c r="X986" s="9"/>
      <c r="Y986" s="9"/>
      <c r="Z986" s="9"/>
    </row>
    <row r="987" spans="1:26" ht="14.25" customHeight="1">
      <c r="A987" s="9"/>
      <c r="B987" s="9"/>
      <c r="C987" s="9"/>
      <c r="D987" s="406"/>
      <c r="E987" s="406"/>
      <c r="F987" s="406"/>
      <c r="G987" s="406"/>
      <c r="H987" s="406"/>
      <c r="I987" s="406"/>
      <c r="J987" s="406"/>
      <c r="K987" s="406"/>
      <c r="L987" s="9"/>
      <c r="M987" s="407"/>
      <c r="N987" s="9"/>
      <c r="O987" s="9"/>
      <c r="P987" s="9"/>
      <c r="Q987" s="9"/>
      <c r="R987" s="9"/>
      <c r="S987" s="9"/>
      <c r="T987" s="9"/>
      <c r="U987" s="9"/>
      <c r="V987" s="9"/>
      <c r="W987" s="9"/>
      <c r="X987" s="9"/>
      <c r="Y987" s="9"/>
      <c r="Z987" s="9"/>
    </row>
    <row r="988" spans="1:26" ht="14.25" customHeight="1">
      <c r="A988" s="9"/>
      <c r="B988" s="9"/>
      <c r="C988" s="9"/>
      <c r="D988" s="406"/>
      <c r="E988" s="406"/>
      <c r="F988" s="406"/>
      <c r="G988" s="406"/>
      <c r="H988" s="406"/>
      <c r="I988" s="406"/>
      <c r="J988" s="406"/>
      <c r="K988" s="406"/>
      <c r="L988" s="9"/>
      <c r="M988" s="407"/>
      <c r="N988" s="9"/>
      <c r="O988" s="9"/>
      <c r="P988" s="9"/>
      <c r="Q988" s="9"/>
      <c r="R988" s="9"/>
      <c r="S988" s="9"/>
      <c r="T988" s="9"/>
      <c r="U988" s="9"/>
      <c r="V988" s="9"/>
      <c r="W988" s="9"/>
      <c r="X988" s="9"/>
      <c r="Y988" s="9"/>
      <c r="Z988" s="9"/>
    </row>
    <row r="989" spans="1:26" ht="14.25" customHeight="1">
      <c r="A989" s="9"/>
      <c r="B989" s="9"/>
      <c r="C989" s="9"/>
      <c r="D989" s="406"/>
      <c r="E989" s="406"/>
      <c r="F989" s="406"/>
      <c r="G989" s="406"/>
      <c r="H989" s="406"/>
      <c r="I989" s="406"/>
      <c r="J989" s="406"/>
      <c r="K989" s="406"/>
      <c r="L989" s="9"/>
      <c r="M989" s="407"/>
      <c r="N989" s="9"/>
      <c r="O989" s="9"/>
      <c r="P989" s="9"/>
      <c r="Q989" s="9"/>
      <c r="R989" s="9"/>
      <c r="S989" s="9"/>
      <c r="T989" s="9"/>
      <c r="U989" s="9"/>
      <c r="V989" s="9"/>
      <c r="W989" s="9"/>
      <c r="X989" s="9"/>
      <c r="Y989" s="9"/>
      <c r="Z989" s="9"/>
    </row>
    <row r="990" spans="1:26" ht="14.25" customHeight="1">
      <c r="A990" s="9"/>
      <c r="B990" s="9"/>
      <c r="C990" s="9"/>
      <c r="D990" s="406"/>
      <c r="E990" s="406"/>
      <c r="F990" s="406"/>
      <c r="G990" s="406"/>
      <c r="H990" s="406"/>
      <c r="I990" s="406"/>
      <c r="J990" s="406"/>
      <c r="K990" s="406"/>
      <c r="L990" s="9"/>
      <c r="M990" s="407"/>
      <c r="N990" s="9"/>
      <c r="O990" s="9"/>
      <c r="P990" s="9"/>
      <c r="Q990" s="9"/>
      <c r="R990" s="9"/>
      <c r="S990" s="9"/>
      <c r="T990" s="9"/>
      <c r="U990" s="9"/>
      <c r="V990" s="9"/>
      <c r="W990" s="9"/>
      <c r="X990" s="9"/>
      <c r="Y990" s="9"/>
      <c r="Z990" s="9"/>
    </row>
    <row r="991" spans="1:26" ht="14.25" customHeight="1">
      <c r="A991" s="9"/>
      <c r="B991" s="9"/>
      <c r="C991" s="9"/>
      <c r="D991" s="406"/>
      <c r="E991" s="406"/>
      <c r="F991" s="406"/>
      <c r="G991" s="406"/>
      <c r="H991" s="406"/>
      <c r="I991" s="406"/>
      <c r="J991" s="406"/>
      <c r="K991" s="406"/>
      <c r="L991" s="9"/>
      <c r="M991" s="407"/>
      <c r="N991" s="9"/>
      <c r="O991" s="9"/>
      <c r="P991" s="9"/>
      <c r="Q991" s="9"/>
      <c r="R991" s="9"/>
      <c r="S991" s="9"/>
      <c r="T991" s="9"/>
      <c r="U991" s="9"/>
      <c r="V991" s="9"/>
      <c r="W991" s="9"/>
      <c r="X991" s="9"/>
      <c r="Y991" s="9"/>
      <c r="Z991" s="9"/>
    </row>
    <row r="992" spans="1:26" ht="14.25" customHeight="1">
      <c r="A992" s="9"/>
      <c r="B992" s="9"/>
      <c r="C992" s="9"/>
      <c r="D992" s="406"/>
      <c r="E992" s="406"/>
      <c r="F992" s="406"/>
      <c r="G992" s="406"/>
      <c r="H992" s="406"/>
      <c r="I992" s="406"/>
      <c r="J992" s="406"/>
      <c r="K992" s="406"/>
      <c r="L992" s="9"/>
      <c r="M992" s="407"/>
      <c r="N992" s="9"/>
      <c r="O992" s="9"/>
      <c r="P992" s="9"/>
      <c r="Q992" s="9"/>
      <c r="R992" s="9"/>
      <c r="S992" s="9"/>
      <c r="T992" s="9"/>
      <c r="U992" s="9"/>
      <c r="V992" s="9"/>
      <c r="W992" s="9"/>
      <c r="X992" s="9"/>
      <c r="Y992" s="9"/>
      <c r="Z992" s="9"/>
    </row>
    <row r="993" spans="1:26" ht="14.25" customHeight="1">
      <c r="A993" s="9"/>
      <c r="B993" s="9"/>
      <c r="C993" s="9"/>
      <c r="D993" s="406"/>
      <c r="E993" s="406"/>
      <c r="F993" s="406"/>
      <c r="G993" s="406"/>
      <c r="H993" s="406"/>
      <c r="I993" s="406"/>
      <c r="J993" s="406"/>
      <c r="K993" s="406"/>
      <c r="L993" s="9"/>
      <c r="M993" s="407"/>
      <c r="N993" s="9"/>
      <c r="O993" s="9"/>
      <c r="P993" s="9"/>
      <c r="Q993" s="9"/>
      <c r="R993" s="9"/>
      <c r="S993" s="9"/>
      <c r="T993" s="9"/>
      <c r="U993" s="9"/>
      <c r="V993" s="9"/>
      <c r="W993" s="9"/>
      <c r="X993" s="9"/>
      <c r="Y993" s="9"/>
      <c r="Z993" s="9"/>
    </row>
    <row r="994" spans="1:26" ht="14.25" customHeight="1">
      <c r="A994" s="9"/>
      <c r="B994" s="9"/>
      <c r="C994" s="9"/>
      <c r="D994" s="406"/>
      <c r="E994" s="406"/>
      <c r="F994" s="406"/>
      <c r="G994" s="406"/>
      <c r="H994" s="406"/>
      <c r="I994" s="406"/>
      <c r="J994" s="406"/>
      <c r="K994" s="406"/>
      <c r="L994" s="9"/>
      <c r="M994" s="407"/>
      <c r="N994" s="9"/>
      <c r="O994" s="9"/>
      <c r="P994" s="9"/>
      <c r="Q994" s="9"/>
      <c r="R994" s="9"/>
      <c r="S994" s="9"/>
      <c r="T994" s="9"/>
      <c r="U994" s="9"/>
      <c r="V994" s="9"/>
      <c r="W994" s="9"/>
      <c r="X994" s="9"/>
      <c r="Y994" s="9"/>
      <c r="Z994" s="9"/>
    </row>
    <row r="995" spans="1:26" ht="14.25" customHeight="1">
      <c r="A995" s="9"/>
      <c r="B995" s="9"/>
      <c r="C995" s="9"/>
      <c r="D995" s="406"/>
      <c r="E995" s="406"/>
      <c r="F995" s="406"/>
      <c r="G995" s="406"/>
      <c r="H995" s="406"/>
      <c r="I995" s="406"/>
      <c r="J995" s="406"/>
      <c r="K995" s="406"/>
      <c r="L995" s="9"/>
      <c r="M995" s="407"/>
      <c r="N995" s="9"/>
      <c r="O995" s="9"/>
      <c r="P995" s="9"/>
      <c r="Q995" s="9"/>
      <c r="R995" s="9"/>
      <c r="S995" s="9"/>
      <c r="T995" s="9"/>
      <c r="U995" s="9"/>
      <c r="V995" s="9"/>
      <c r="W995" s="9"/>
      <c r="X995" s="9"/>
      <c r="Y995" s="9"/>
      <c r="Z995" s="9"/>
    </row>
    <row r="996" spans="1:26" ht="14.25" customHeight="1">
      <c r="A996" s="9"/>
      <c r="B996" s="9"/>
      <c r="C996" s="9"/>
      <c r="D996" s="406"/>
      <c r="E996" s="406"/>
      <c r="F996" s="406"/>
      <c r="G996" s="406"/>
      <c r="H996" s="406"/>
      <c r="I996" s="406"/>
      <c r="J996" s="406"/>
      <c r="K996" s="406"/>
      <c r="L996" s="9"/>
      <c r="M996" s="407"/>
      <c r="N996" s="9"/>
      <c r="O996" s="9"/>
      <c r="P996" s="9"/>
      <c r="Q996" s="9"/>
      <c r="R996" s="9"/>
      <c r="S996" s="9"/>
      <c r="T996" s="9"/>
      <c r="U996" s="9"/>
      <c r="V996" s="9"/>
      <c r="W996" s="9"/>
      <c r="X996" s="9"/>
      <c r="Y996" s="9"/>
      <c r="Z996" s="9"/>
    </row>
    <row r="997" spans="1:26" ht="14.25" customHeight="1">
      <c r="A997" s="9"/>
      <c r="B997" s="9"/>
      <c r="C997" s="9"/>
      <c r="D997" s="406"/>
      <c r="E997" s="406"/>
      <c r="F997" s="406"/>
      <c r="G997" s="406"/>
      <c r="H997" s="406"/>
      <c r="I997" s="406"/>
      <c r="J997" s="406"/>
      <c r="K997" s="406"/>
      <c r="L997" s="9"/>
      <c r="M997" s="407"/>
      <c r="N997" s="9"/>
      <c r="O997" s="9"/>
      <c r="P997" s="9"/>
      <c r="Q997" s="9"/>
      <c r="R997" s="9"/>
      <c r="S997" s="9"/>
      <c r="T997" s="9"/>
      <c r="U997" s="9"/>
      <c r="V997" s="9"/>
      <c r="W997" s="9"/>
      <c r="X997" s="9"/>
      <c r="Y997" s="9"/>
      <c r="Z997" s="9"/>
    </row>
    <row r="998" spans="1:26" ht="14.25" customHeight="1">
      <c r="A998" s="9"/>
      <c r="B998" s="9"/>
      <c r="C998" s="9"/>
      <c r="D998" s="406"/>
      <c r="E998" s="406"/>
      <c r="F998" s="406"/>
      <c r="G998" s="406"/>
      <c r="H998" s="406"/>
      <c r="I998" s="406"/>
      <c r="J998" s="406"/>
      <c r="K998" s="406"/>
      <c r="L998" s="9"/>
      <c r="M998" s="407"/>
      <c r="N998" s="9"/>
      <c r="O998" s="9"/>
      <c r="P998" s="9"/>
      <c r="Q998" s="9"/>
      <c r="R998" s="9"/>
      <c r="S998" s="9"/>
      <c r="T998" s="9"/>
      <c r="U998" s="9"/>
      <c r="V998" s="9"/>
      <c r="W998" s="9"/>
      <c r="X998" s="9"/>
      <c r="Y998" s="9"/>
      <c r="Z998" s="9"/>
    </row>
    <row r="999" spans="1:26" ht="14.25" customHeight="1">
      <c r="A999" s="9"/>
      <c r="B999" s="9"/>
      <c r="C999" s="9"/>
      <c r="D999" s="406"/>
      <c r="E999" s="406"/>
      <c r="F999" s="406"/>
      <c r="G999" s="406"/>
      <c r="H999" s="406"/>
      <c r="I999" s="406"/>
      <c r="J999" s="406"/>
      <c r="K999" s="406"/>
      <c r="L999" s="9"/>
      <c r="M999" s="407"/>
      <c r="N999" s="9"/>
      <c r="O999" s="9"/>
      <c r="P999" s="9"/>
      <c r="Q999" s="9"/>
      <c r="R999" s="9"/>
      <c r="S999" s="9"/>
      <c r="T999" s="9"/>
      <c r="U999" s="9"/>
      <c r="V999" s="9"/>
      <c r="W999" s="9"/>
      <c r="X999" s="9"/>
      <c r="Y999" s="9"/>
      <c r="Z999" s="9"/>
    </row>
    <row r="1000" spans="1:26" ht="14.25" customHeight="1">
      <c r="A1000" s="9"/>
      <c r="B1000" s="9"/>
      <c r="C1000" s="9"/>
      <c r="D1000" s="406"/>
      <c r="E1000" s="406"/>
      <c r="F1000" s="406"/>
      <c r="G1000" s="406"/>
      <c r="H1000" s="406"/>
      <c r="I1000" s="406"/>
      <c r="J1000" s="406"/>
      <c r="K1000" s="406"/>
      <c r="L1000" s="9"/>
      <c r="M1000" s="407"/>
      <c r="N1000" s="9"/>
      <c r="O1000" s="9"/>
      <c r="P1000" s="9"/>
      <c r="Q1000" s="9"/>
      <c r="R1000" s="9"/>
      <c r="S1000" s="9"/>
      <c r="T1000" s="9"/>
      <c r="U1000" s="9"/>
      <c r="V1000" s="9"/>
      <c r="W1000" s="9"/>
      <c r="X1000" s="9"/>
      <c r="Y1000" s="9"/>
      <c r="Z1000" s="9"/>
    </row>
  </sheetData>
  <mergeCells count="25">
    <mergeCell ref="L84:L118"/>
    <mergeCell ref="M84:M106"/>
    <mergeCell ref="M108:M110"/>
    <mergeCell ref="M112:M118"/>
    <mergeCell ref="B108:B110"/>
    <mergeCell ref="D110:K110"/>
    <mergeCell ref="B112:B114"/>
    <mergeCell ref="D114:K114"/>
    <mergeCell ref="A2:A82"/>
    <mergeCell ref="B2:B22"/>
    <mergeCell ref="M2:M22"/>
    <mergeCell ref="D22:K22"/>
    <mergeCell ref="B24:B53"/>
    <mergeCell ref="M24:M53"/>
    <mergeCell ref="M55:M82"/>
    <mergeCell ref="D82:K82"/>
    <mergeCell ref="B55:B82"/>
    <mergeCell ref="A84:A114"/>
    <mergeCell ref="B84:B106"/>
    <mergeCell ref="A115:A116"/>
    <mergeCell ref="B115:B116"/>
    <mergeCell ref="H115:K118"/>
    <mergeCell ref="A117:A118"/>
    <mergeCell ref="B117:B118"/>
    <mergeCell ref="D117:G118"/>
  </mergeCells>
  <pageMargins left="0.23622047244094491" right="0.23622047244094491" top="0.82677165354330717" bottom="0.47244094488188981" header="0" footer="0"/>
  <pageSetup paperSize="9" orientation="landscape"/>
  <headerFooter>
    <oddHeader>&amp;C&amp;"Aptos"&amp;10&amp;K000000 OFFICIAL&amp;1#_x000D_</oddHeader>
    <oddFooter>&amp;LYNAS6NA67CVJ-2065489706-1317&amp;C&amp;P / 000000_x000D_&amp;1#&amp;"Aptos"&amp;10&amp;K000000 OFFICIAL</oddFooter>
  </headerFooter>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Z1000"/>
  <sheetViews>
    <sheetView topLeftCell="A43" zoomScale="70" zoomScaleNormal="70" workbookViewId="0">
      <selection sqref="A1:A43"/>
    </sheetView>
  </sheetViews>
  <sheetFormatPr defaultColWidth="12.625" defaultRowHeight="15" customHeight="1"/>
  <cols>
    <col min="1" max="1" width="199.125" customWidth="1"/>
    <col min="2" max="6" width="11.375" customWidth="1"/>
    <col min="7" max="26" width="11.5" customWidth="1"/>
  </cols>
  <sheetData>
    <row r="1" spans="1:26" ht="15" customHeight="1">
      <c r="A1" s="1197" t="s">
        <v>760</v>
      </c>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c r="A2" s="1275"/>
      <c r="B2" s="12"/>
      <c r="C2" s="12"/>
      <c r="D2" s="12"/>
      <c r="E2" s="12"/>
      <c r="F2" s="12"/>
      <c r="G2" s="12"/>
      <c r="H2" s="12"/>
      <c r="I2" s="12"/>
      <c r="J2" s="12"/>
      <c r="K2" s="12"/>
      <c r="L2" s="12"/>
      <c r="M2" s="12"/>
      <c r="N2" s="12"/>
      <c r="O2" s="12"/>
      <c r="P2" s="12"/>
      <c r="Q2" s="12"/>
      <c r="R2" s="12"/>
      <c r="S2" s="12"/>
      <c r="T2" s="12"/>
      <c r="U2" s="12"/>
      <c r="V2" s="12"/>
      <c r="W2" s="12"/>
      <c r="X2" s="12"/>
      <c r="Y2" s="12"/>
      <c r="Z2" s="12"/>
    </row>
    <row r="3" spans="1:26" ht="15" customHeight="1">
      <c r="A3" s="1275"/>
      <c r="B3" s="12"/>
      <c r="C3" s="12"/>
      <c r="D3" s="12"/>
      <c r="E3" s="12"/>
      <c r="F3" s="12"/>
      <c r="G3" s="12"/>
      <c r="H3" s="12"/>
      <c r="I3" s="12"/>
      <c r="J3" s="12"/>
      <c r="K3" s="12"/>
      <c r="L3" s="12"/>
      <c r="M3" s="12"/>
      <c r="N3" s="12"/>
      <c r="O3" s="12"/>
      <c r="P3" s="12"/>
      <c r="Q3" s="12"/>
      <c r="R3" s="12"/>
      <c r="S3" s="12"/>
      <c r="T3" s="12"/>
      <c r="U3" s="12"/>
      <c r="V3" s="12"/>
      <c r="W3" s="12"/>
      <c r="X3" s="12"/>
      <c r="Y3" s="12"/>
      <c r="Z3" s="12"/>
    </row>
    <row r="4" spans="1:26" ht="15" customHeight="1">
      <c r="A4" s="1275"/>
      <c r="B4" s="12"/>
      <c r="C4" s="12"/>
      <c r="D4" s="12"/>
      <c r="E4" s="12"/>
      <c r="F4" s="12"/>
      <c r="G4" s="12"/>
      <c r="H4" s="12"/>
      <c r="I4" s="12"/>
      <c r="J4" s="12"/>
      <c r="K4" s="12"/>
      <c r="L4" s="12"/>
      <c r="M4" s="12"/>
      <c r="N4" s="12"/>
      <c r="O4" s="12"/>
      <c r="P4" s="12"/>
      <c r="Q4" s="12"/>
      <c r="R4" s="12"/>
      <c r="S4" s="12"/>
      <c r="T4" s="12"/>
      <c r="U4" s="12"/>
      <c r="V4" s="12"/>
      <c r="W4" s="12"/>
      <c r="X4" s="12"/>
      <c r="Y4" s="12"/>
      <c r="Z4" s="12"/>
    </row>
    <row r="5" spans="1:26" ht="15" customHeight="1">
      <c r="A5" s="1275"/>
      <c r="B5" s="12"/>
      <c r="C5" s="12"/>
      <c r="D5" s="12"/>
      <c r="E5" s="12"/>
      <c r="F5" s="12"/>
      <c r="G5" s="12"/>
      <c r="H5" s="12"/>
      <c r="I5" s="12"/>
      <c r="J5" s="12"/>
      <c r="K5" s="12"/>
      <c r="L5" s="12"/>
      <c r="M5" s="12"/>
      <c r="N5" s="12"/>
      <c r="O5" s="12"/>
      <c r="P5" s="12"/>
      <c r="Q5" s="12"/>
      <c r="R5" s="12"/>
      <c r="S5" s="12"/>
      <c r="T5" s="12"/>
      <c r="U5" s="12"/>
      <c r="V5" s="12"/>
      <c r="W5" s="12"/>
      <c r="X5" s="12"/>
      <c r="Y5" s="12"/>
      <c r="Z5" s="12"/>
    </row>
    <row r="6" spans="1:26" ht="15" customHeight="1">
      <c r="A6" s="1275"/>
      <c r="B6" s="12"/>
      <c r="C6" s="12"/>
      <c r="D6" s="12"/>
      <c r="E6" s="12"/>
      <c r="F6" s="12"/>
      <c r="G6" s="12"/>
      <c r="H6" s="12"/>
      <c r="I6" s="12"/>
      <c r="J6" s="12"/>
      <c r="K6" s="12"/>
      <c r="L6" s="12"/>
      <c r="M6" s="12"/>
      <c r="N6" s="12"/>
      <c r="O6" s="12"/>
      <c r="P6" s="12"/>
      <c r="Q6" s="12"/>
      <c r="R6" s="12"/>
      <c r="S6" s="12"/>
      <c r="T6" s="12"/>
      <c r="U6" s="12"/>
      <c r="V6" s="12"/>
      <c r="W6" s="12"/>
      <c r="X6" s="12"/>
      <c r="Y6" s="12"/>
      <c r="Z6" s="12"/>
    </row>
    <row r="7" spans="1:26" ht="15" customHeight="1">
      <c r="A7" s="1275"/>
      <c r="B7" s="12"/>
      <c r="C7" s="12"/>
      <c r="D7" s="12"/>
      <c r="E7" s="12"/>
      <c r="F7" s="12"/>
      <c r="G7" s="12"/>
      <c r="H7" s="12"/>
      <c r="I7" s="12"/>
      <c r="J7" s="12"/>
      <c r="K7" s="12"/>
      <c r="L7" s="12"/>
      <c r="M7" s="12"/>
      <c r="N7" s="12"/>
      <c r="O7" s="12"/>
      <c r="P7" s="12"/>
      <c r="Q7" s="12"/>
      <c r="R7" s="12"/>
      <c r="S7" s="12"/>
      <c r="T7" s="12"/>
      <c r="U7" s="12"/>
      <c r="V7" s="12"/>
      <c r="W7" s="12"/>
      <c r="X7" s="12"/>
      <c r="Y7" s="12"/>
      <c r="Z7" s="12"/>
    </row>
    <row r="8" spans="1:26" ht="15" customHeight="1">
      <c r="A8" s="1275"/>
      <c r="B8" s="12"/>
      <c r="C8" s="12"/>
      <c r="D8" s="12"/>
      <c r="E8" s="12"/>
      <c r="F8" s="12"/>
      <c r="G8" s="12"/>
      <c r="H8" s="12"/>
      <c r="I8" s="12"/>
      <c r="J8" s="12"/>
      <c r="K8" s="12"/>
      <c r="L8" s="12"/>
      <c r="M8" s="12"/>
      <c r="N8" s="12"/>
      <c r="O8" s="12"/>
      <c r="P8" s="12"/>
      <c r="Q8" s="12"/>
      <c r="R8" s="12"/>
      <c r="S8" s="12"/>
      <c r="T8" s="12"/>
      <c r="U8" s="12"/>
      <c r="V8" s="12"/>
      <c r="W8" s="12"/>
      <c r="X8" s="12"/>
      <c r="Y8" s="12"/>
      <c r="Z8" s="12"/>
    </row>
    <row r="9" spans="1:26" ht="15" customHeight="1">
      <c r="A9" s="1275"/>
      <c r="B9" s="12"/>
      <c r="C9" s="12"/>
      <c r="D9" s="12"/>
      <c r="E9" s="12"/>
      <c r="F9" s="12"/>
      <c r="G9" s="12"/>
      <c r="H9" s="12"/>
      <c r="I9" s="12"/>
      <c r="J9" s="12"/>
      <c r="K9" s="12"/>
      <c r="L9" s="12"/>
      <c r="M9" s="12"/>
      <c r="N9" s="12"/>
      <c r="O9" s="12"/>
      <c r="P9" s="12"/>
      <c r="Q9" s="12"/>
      <c r="R9" s="12"/>
      <c r="S9" s="12"/>
      <c r="T9" s="12"/>
      <c r="U9" s="12"/>
      <c r="V9" s="12"/>
      <c r="W9" s="12"/>
      <c r="X9" s="12"/>
      <c r="Y9" s="12"/>
      <c r="Z9" s="12"/>
    </row>
    <row r="10" spans="1:26" ht="15" customHeight="1">
      <c r="A10" s="1275"/>
      <c r="B10" s="12"/>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5" customHeight="1">
      <c r="A11" s="1275"/>
      <c r="B11" s="12"/>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ht="15" customHeight="1">
      <c r="A12" s="1275"/>
      <c r="B12" s="12"/>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15" customHeight="1">
      <c r="A13" s="1275"/>
      <c r="B13" s="12"/>
      <c r="C13" s="12"/>
      <c r="D13" s="12"/>
      <c r="E13" s="12"/>
      <c r="F13" s="12"/>
      <c r="G13" s="12"/>
      <c r="H13" s="12"/>
      <c r="I13" s="12"/>
      <c r="J13" s="12"/>
      <c r="K13" s="12"/>
      <c r="L13" s="12"/>
      <c r="M13" s="12"/>
      <c r="N13" s="12"/>
      <c r="O13" s="12"/>
      <c r="P13" s="12"/>
      <c r="Q13" s="12"/>
      <c r="R13" s="12"/>
      <c r="S13" s="12"/>
      <c r="T13" s="12"/>
      <c r="U13" s="12"/>
      <c r="V13" s="12"/>
      <c r="W13" s="12"/>
      <c r="X13" s="12"/>
      <c r="Y13" s="12"/>
      <c r="Z13" s="12"/>
    </row>
    <row r="14" spans="1:26" ht="15" customHeight="1">
      <c r="A14" s="1275"/>
      <c r="B14" s="12"/>
      <c r="C14" s="12"/>
      <c r="D14" s="12"/>
      <c r="E14" s="12"/>
      <c r="F14" s="12"/>
      <c r="G14" s="12"/>
      <c r="H14" s="12"/>
      <c r="I14" s="12"/>
      <c r="J14" s="12"/>
      <c r="K14" s="12"/>
      <c r="L14" s="12"/>
      <c r="M14" s="12"/>
      <c r="N14" s="12"/>
      <c r="O14" s="12"/>
      <c r="P14" s="12"/>
      <c r="Q14" s="12"/>
      <c r="R14" s="12"/>
      <c r="S14" s="12"/>
      <c r="T14" s="12"/>
      <c r="U14" s="12"/>
      <c r="V14" s="12"/>
      <c r="W14" s="12"/>
      <c r="X14" s="12"/>
      <c r="Y14" s="12"/>
      <c r="Z14" s="12"/>
    </row>
    <row r="15" spans="1:26" ht="15" customHeight="1">
      <c r="A15" s="1275"/>
      <c r="B15" s="12"/>
      <c r="C15" s="12"/>
      <c r="D15" s="12"/>
      <c r="E15" s="12"/>
      <c r="F15" s="12"/>
      <c r="G15" s="12"/>
      <c r="H15" s="12"/>
      <c r="I15" s="12"/>
      <c r="J15" s="12"/>
      <c r="K15" s="12"/>
      <c r="L15" s="12"/>
      <c r="M15" s="12"/>
      <c r="N15" s="12"/>
      <c r="O15" s="12"/>
      <c r="P15" s="12"/>
      <c r="Q15" s="12"/>
      <c r="R15" s="12"/>
      <c r="S15" s="12"/>
      <c r="T15" s="12"/>
      <c r="U15" s="12"/>
      <c r="V15" s="12"/>
      <c r="W15" s="12"/>
      <c r="X15" s="12"/>
      <c r="Y15" s="12"/>
      <c r="Z15" s="12"/>
    </row>
    <row r="16" spans="1:26" ht="15" customHeight="1">
      <c r="A16" s="1275"/>
      <c r="B16" s="12"/>
      <c r="C16" s="12"/>
      <c r="D16" s="12"/>
      <c r="E16" s="12"/>
      <c r="F16" s="12"/>
      <c r="G16" s="12"/>
      <c r="H16" s="12"/>
      <c r="I16" s="12"/>
      <c r="J16" s="12"/>
      <c r="K16" s="12"/>
      <c r="L16" s="12"/>
      <c r="M16" s="12"/>
      <c r="N16" s="12"/>
      <c r="O16" s="12"/>
      <c r="P16" s="12"/>
      <c r="Q16" s="12"/>
      <c r="R16" s="12"/>
      <c r="S16" s="12"/>
      <c r="T16" s="12"/>
      <c r="U16" s="12"/>
      <c r="V16" s="12"/>
      <c r="W16" s="12"/>
      <c r="X16" s="12"/>
      <c r="Y16" s="12"/>
      <c r="Z16" s="12"/>
    </row>
    <row r="17" spans="1:26" ht="15" customHeight="1">
      <c r="A17" s="1275"/>
      <c r="B17" s="12"/>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ht="15" customHeight="1">
      <c r="A18" s="1275"/>
      <c r="B18" s="12"/>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ht="15" customHeight="1">
      <c r="A19" s="1275"/>
      <c r="B19" s="12"/>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ht="15" customHeight="1">
      <c r="A20" s="1275"/>
      <c r="B20" s="12"/>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ht="15" customHeight="1">
      <c r="A21" s="1275"/>
      <c r="B21" s="12"/>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ht="15" customHeight="1">
      <c r="A22" s="1275"/>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5" customHeight="1">
      <c r="A23" s="1275"/>
      <c r="B23" s="12"/>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15" customHeight="1">
      <c r="A24" s="1275"/>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5" customHeight="1">
      <c r="A25" s="1275"/>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5" customHeight="1">
      <c r="A26" s="1275"/>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5" customHeight="1">
      <c r="A27" s="1275"/>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5" customHeight="1">
      <c r="A28" s="1275"/>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5" customHeight="1">
      <c r="A29" s="1275"/>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5" customHeight="1">
      <c r="A30" s="1275"/>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5" customHeight="1">
      <c r="A31" s="1275"/>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5" customHeight="1">
      <c r="A32" s="1275"/>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3.5" customHeight="1">
      <c r="A33" s="1275"/>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61.5" customHeight="1">
      <c r="A34" s="1275"/>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5" customHeight="1">
      <c r="A35" s="1275"/>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5" customHeight="1">
      <c r="A36" s="1275"/>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5" customHeight="1">
      <c r="A37" s="1275"/>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5" customHeight="1">
      <c r="A38" s="1275"/>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5" customHeight="1">
      <c r="A39" s="1275"/>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5" customHeight="1">
      <c r="A40" s="1275"/>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5" customHeight="1">
      <c r="A41" s="1275"/>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5" customHeight="1">
      <c r="A42" s="1275"/>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226.5" customHeight="1">
      <c r="A43" s="1275"/>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5" customHeight="1">
      <c r="A44" s="408"/>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5" customHeight="1">
      <c r="A45" s="408"/>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5" customHeight="1">
      <c r="A46" s="408"/>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5" customHeight="1">
      <c r="A47" s="408"/>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5" customHeight="1">
      <c r="A48" s="408"/>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5" customHeight="1">
      <c r="A49" s="408"/>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5" customHeight="1">
      <c r="A50" s="408"/>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5" customHeight="1">
      <c r="A51" s="408"/>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5" customHeight="1">
      <c r="A52" s="408"/>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5" customHeight="1">
      <c r="A53" s="408"/>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5" customHeight="1">
      <c r="A54" s="408"/>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5" customHeight="1">
      <c r="A55" s="408"/>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5" customHeight="1">
      <c r="A56" s="408"/>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5" customHeight="1">
      <c r="A57" s="408"/>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5" customHeight="1">
      <c r="A58" s="408"/>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5" customHeight="1">
      <c r="A59" s="408"/>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5" customHeight="1">
      <c r="A60" s="408"/>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5" customHeight="1">
      <c r="A61" s="408"/>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5" customHeight="1">
      <c r="A62" s="408"/>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5" customHeight="1">
      <c r="A63" s="408"/>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5" customHeight="1">
      <c r="A64" s="408"/>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5" customHeight="1">
      <c r="A65" s="408"/>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5" customHeight="1">
      <c r="A66" s="408"/>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5" customHeight="1">
      <c r="A67" s="408"/>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5" customHeight="1">
      <c r="A68" s="408"/>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5" customHeight="1">
      <c r="A69" s="408"/>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5" customHeight="1">
      <c r="A70" s="408"/>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5" customHeight="1">
      <c r="A71" s="408"/>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5" customHeight="1">
      <c r="A72" s="408"/>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5" customHeight="1">
      <c r="A73" s="408"/>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5" customHeight="1">
      <c r="A74" s="408"/>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5" customHeight="1">
      <c r="A75" s="408"/>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5" customHeight="1">
      <c r="A76" s="408"/>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5" customHeight="1">
      <c r="A77" s="408"/>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5" customHeight="1">
      <c r="A78" s="408"/>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5" customHeight="1">
      <c r="A79" s="408"/>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5" customHeight="1">
      <c r="A80" s="408"/>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5.75" customHeight="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5.75"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5.75" customHeight="1">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5.75" customHeight="1">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5.75"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5.75"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5.75"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5.75"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5.75"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5.75"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5.75"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5.7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5.7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5.7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5.7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5.7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5.7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5.7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5.7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5.7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5.7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5.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5.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5.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5.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5.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5.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5.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5.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5.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5.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5.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5.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5.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5.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5.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5.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5.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5.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5.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5.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5.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5.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5.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5.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5.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5.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5.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5.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5.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5.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5.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5.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5.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5.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5.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5.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5.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5.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5.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5.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5.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5.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5.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5.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5.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5.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5.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5.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5.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5.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5.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5.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5.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5.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5.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5.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5.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5.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5.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5.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5.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5.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5.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5.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5.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5.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5.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5.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5.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5.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5.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5.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5.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5.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5.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5.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5.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5.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5.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5.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5.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5.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5.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5.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5.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5.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5.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5.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5.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5.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5.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5.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5.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5.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5.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5.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5.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5.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5.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5.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5.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5.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5.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5.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5.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5.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5.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5.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5.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5.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5.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5.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5.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5.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5.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5.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5.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5.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5.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5.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5.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5.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5.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5.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5.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5.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5.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5.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5.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5.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5.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5.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5.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5.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5.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5.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5.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5.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5.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5.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5.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5.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5.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5.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5.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5.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5.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5.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5.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5.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5.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5.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5.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5.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5.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5.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5.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5.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5.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5.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5.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5.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5.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5.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5.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5.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5.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5.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5.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5.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5.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5.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5.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5.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5.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5.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5.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5.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5.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5.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5.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5.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5.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5.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5.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5.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5.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5.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5.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5.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5.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5.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5.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5.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5.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5.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5.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5.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5.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5.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5.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5.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5.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5.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5.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5.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5.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5.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5.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5.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5.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5.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5.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5.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5.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5.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5.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5.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5.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5.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5.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5.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5.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5.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5.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5.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5.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5.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5.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5.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5.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5.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5.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5.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5.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5.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5.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5.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5.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5.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5.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5.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5.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5.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5.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5.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5.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5.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5.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5.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5.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5.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5.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5.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5.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5.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5.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5.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5.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5.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5.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5.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5.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5.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5.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5.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5.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5.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5.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5.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5.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5.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5.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5.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5.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5.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5.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5.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5.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5.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5.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5.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5.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5.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5.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5.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5.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5.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5.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5.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5.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5.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5.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5.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5.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5.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5.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5.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5.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5.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5.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5.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5.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5.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5.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5.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5.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5.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5.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5.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5.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5.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5.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5.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5.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5.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5.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5.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5.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5.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5.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5.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5.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5.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5.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5.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5.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5.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5.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5.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5.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5.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5.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5.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5.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5.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5.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5.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5.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5.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5.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5.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5.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5.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5.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5.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5.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5.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5.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5.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5.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5.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5.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5.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5.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5.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5.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5.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5.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5.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5.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5.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5.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5.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5.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5.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5.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5.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5.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5.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5.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5.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5.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5.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5.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5.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5.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5.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5.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5.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5.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5.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5.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5.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5.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5.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5.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5.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5.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5.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5.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5.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5.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5.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5.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5.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5.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5.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5.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5.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5.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5.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5.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5.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5.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5.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5.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5.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5.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5.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5.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5.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5.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5.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5.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5.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5.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5.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5.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5.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5.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5.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5.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5.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5.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5.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5.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5.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5.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5.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5.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5.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5.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5.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5.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5.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5.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5.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5.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5.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5.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5.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5.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5.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5.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5.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5.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5.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5.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5.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5.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5.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5.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5.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5.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5.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5.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5.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5.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5.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5.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5.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5.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5.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5.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5.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5.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5.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5.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5.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5.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5.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5.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5.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5.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5.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5.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5.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5.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5.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5.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5.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5.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5.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5.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5.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5.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5.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5.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5.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5.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5.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5.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5.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5.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5.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5.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5.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5.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5.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5.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5.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5.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5.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5.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5.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5.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5.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5.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5.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5.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5.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5.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5.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5.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5.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5.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5.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5.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5.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5.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5.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5.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5.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5.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5.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5.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5.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5.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5.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5.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5.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5.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5.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5.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5.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5.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5.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5.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5.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5.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5.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5.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5.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5.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5.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5.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5.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5.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5.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5.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5.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5.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5.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5.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5.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5.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5.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5.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5.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5.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5.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5.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5.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5.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5.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5.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5.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5.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5.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5.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5.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5.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5.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5.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5.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5.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5.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5.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5.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5.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5.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5.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5.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5.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5.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5.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5.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5.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5.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5.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5.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5.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5.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5.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5.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5.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5.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5.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5.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5.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5.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5.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5.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5.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5.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5.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5.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5.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5.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5.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5.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5.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5.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5.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5.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5.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5.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5.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5.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5.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5.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5.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5.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5.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5.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5.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5.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5.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5.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5.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5.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5.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5.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5.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5.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5.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5.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5.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5.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5.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5.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5.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5.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5.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5.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5.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5.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5.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5.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5.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5.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5.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5.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5.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5.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5.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5.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5.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5.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5.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5.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5.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5.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5.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5.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5.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5.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5.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5.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5.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5.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5.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5.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5.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5.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5.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5.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5.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5.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5.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5.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5.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5.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5.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5.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5.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5.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5.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5.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5.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5.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5.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5.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5.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5.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5.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5.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5.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5.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5.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5.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5.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5.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5.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5.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5.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5.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5.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5.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5.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5.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5.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5.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5.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5.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5.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5.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5.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5.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5.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5.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5.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5.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5.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5.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5.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5.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5.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5.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5.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5.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5.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5.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5.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5.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5.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5.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5.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5.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5.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5.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5.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5.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5.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5.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5.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5.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5.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5.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5.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5.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5.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5.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5.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5.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5.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5.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5.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5.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5.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5.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5.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5.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5.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5.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5.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5.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5.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5.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5.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5.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5.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5.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5.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5.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5.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5.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5.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5.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5.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5.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5.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5.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5.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5.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5.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5.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5.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5.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5.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5.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5.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5.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5.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5.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5.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5.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5.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5.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5.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5.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5.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5.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5.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5.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5.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5.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5.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5.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5.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5.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5.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5.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5.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5.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5.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5.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5.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5.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5.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5.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5.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5.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5.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5.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5.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5.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5.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5.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5.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5.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5.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5.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5.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5.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5.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5.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5.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5.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5.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5.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5.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5.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5.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5.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5.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5.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5.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5.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5.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5.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5.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5.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5.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5.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5.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5.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5.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5.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5.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5.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5.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5.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5.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5.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5.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5.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5.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5.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5.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5.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5.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5.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5.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5.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5.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5.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5.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5.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5.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5.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5.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5.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5.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5.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5.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5.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5.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5.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5.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5.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5.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5.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5.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5.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5.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5.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5.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mergeCells count="1">
    <mergeCell ref="A1:A43"/>
  </mergeCells>
  <pageMargins left="0.7" right="0.7" top="0.75" bottom="0.75" header="0" footer="0"/>
  <pageSetup orientation="landscape"/>
  <headerFooter>
    <oddHeader>&amp;C&amp;"Aptos"&amp;10&amp;K000000 OFFICIAL&amp;1#_x000D_&amp;"Arial"&amp;11&amp;K000000000000 OFFICIAL#_x000D_</oddHeader>
    <oddFooter>&amp;C_x000D_#000000 OFFICIAL_x000D_&amp;1#&amp;"Aptos"&amp;10&amp;K000000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Z1000"/>
  <sheetViews>
    <sheetView topLeftCell="A102" zoomScale="70" zoomScaleNormal="70" workbookViewId="0">
      <selection activeCell="K109" sqref="K109"/>
    </sheetView>
  </sheetViews>
  <sheetFormatPr defaultColWidth="12.625" defaultRowHeight="15" customHeight="1"/>
  <cols>
    <col min="1" max="1" width="24.125" customWidth="1"/>
    <col min="2" max="2" width="31.5" customWidth="1"/>
    <col min="3" max="3" width="22.125" customWidth="1"/>
    <col min="4" max="4" width="10.625" hidden="1" customWidth="1"/>
    <col min="5" max="10" width="14.875" customWidth="1"/>
    <col min="11" max="11" width="52.625" customWidth="1"/>
    <col min="12" max="26" width="11.5" customWidth="1"/>
  </cols>
  <sheetData>
    <row r="1" spans="1:26" ht="18.75" customHeight="1">
      <c r="A1" s="409" t="s">
        <v>346</v>
      </c>
      <c r="B1" s="410" t="s">
        <v>6</v>
      </c>
      <c r="C1" s="411" t="s">
        <v>347</v>
      </c>
      <c r="D1" s="410" t="s">
        <v>348</v>
      </c>
      <c r="E1" s="410"/>
      <c r="F1" s="410"/>
      <c r="G1" s="1204"/>
      <c r="H1" s="1261"/>
      <c r="I1" s="410"/>
      <c r="J1" s="412"/>
      <c r="K1" s="412"/>
      <c r="L1" s="1019"/>
      <c r="M1" s="1019"/>
      <c r="N1" s="1019"/>
      <c r="O1" s="1019"/>
      <c r="P1" s="1019"/>
      <c r="Q1" s="1019"/>
      <c r="R1" s="1019"/>
      <c r="S1" s="1019"/>
      <c r="T1" s="1019"/>
      <c r="U1" s="1019"/>
      <c r="V1" s="1019"/>
      <c r="W1" s="1019"/>
      <c r="X1" s="1019"/>
      <c r="Y1" s="1019"/>
      <c r="Z1" s="1019"/>
    </row>
    <row r="2" spans="1:26" ht="13.5" customHeight="1">
      <c r="A2" s="1020" t="s">
        <v>8</v>
      </c>
      <c r="B2" s="1021" t="s">
        <v>9</v>
      </c>
      <c r="C2" s="1022"/>
      <c r="D2" s="1023" t="s">
        <v>10</v>
      </c>
      <c r="E2" s="1023" t="s">
        <v>353</v>
      </c>
      <c r="F2" s="1023" t="s">
        <v>354</v>
      </c>
      <c r="G2" s="1023" t="s">
        <v>355</v>
      </c>
      <c r="H2" s="1023" t="s">
        <v>356</v>
      </c>
      <c r="I2" s="1023" t="s">
        <v>357</v>
      </c>
      <c r="J2" s="1024" t="s">
        <v>358</v>
      </c>
      <c r="K2" s="1023" t="s">
        <v>359</v>
      </c>
      <c r="L2" s="1019"/>
      <c r="M2" s="1019"/>
      <c r="N2" s="1019"/>
      <c r="O2" s="1019"/>
      <c r="P2" s="1019"/>
      <c r="Q2" s="1019"/>
      <c r="R2" s="1019"/>
      <c r="S2" s="1019"/>
      <c r="T2" s="1019"/>
      <c r="U2" s="1019"/>
      <c r="V2" s="1019"/>
      <c r="W2" s="1019"/>
      <c r="X2" s="1019"/>
      <c r="Y2" s="1019"/>
      <c r="Z2" s="1019"/>
    </row>
    <row r="3" spans="1:26" ht="12.75" customHeight="1">
      <c r="A3" s="1205" t="s">
        <v>761</v>
      </c>
      <c r="B3" s="1206" t="s">
        <v>762</v>
      </c>
      <c r="C3" s="1025"/>
      <c r="D3" s="1026"/>
      <c r="E3" s="1026"/>
      <c r="F3" s="1026"/>
      <c r="G3" s="1026"/>
      <c r="H3" s="413"/>
      <c r="I3" s="413"/>
      <c r="J3" s="414"/>
      <c r="K3" s="413"/>
      <c r="L3" s="1019"/>
      <c r="M3" s="1019"/>
      <c r="N3" s="1019"/>
      <c r="O3" s="1019"/>
      <c r="P3" s="1019"/>
      <c r="Q3" s="1019"/>
      <c r="R3" s="1019"/>
      <c r="S3" s="1019"/>
      <c r="T3" s="1019"/>
      <c r="U3" s="1019"/>
      <c r="V3" s="1019"/>
      <c r="W3" s="1019"/>
      <c r="X3" s="1019"/>
      <c r="Y3" s="1019"/>
      <c r="Z3" s="1019"/>
    </row>
    <row r="4" spans="1:26" ht="180.75" customHeight="1">
      <c r="A4" s="1263"/>
      <c r="B4" s="1262"/>
      <c r="C4" s="415" t="s">
        <v>17</v>
      </c>
      <c r="D4" s="416"/>
      <c r="E4" s="417" t="s">
        <v>167</v>
      </c>
      <c r="F4" s="417" t="s">
        <v>167</v>
      </c>
      <c r="G4" s="418" t="s">
        <v>167</v>
      </c>
      <c r="H4" s="418" t="s">
        <v>167</v>
      </c>
      <c r="I4" s="418" t="s">
        <v>167</v>
      </c>
      <c r="J4" s="418" t="s">
        <v>167</v>
      </c>
      <c r="K4" s="419" t="s">
        <v>763</v>
      </c>
      <c r="L4" s="1019"/>
      <c r="M4" s="1019"/>
      <c r="N4" s="1019"/>
      <c r="O4" s="1019"/>
      <c r="P4" s="1019"/>
      <c r="Q4" s="1019"/>
      <c r="R4" s="1019"/>
      <c r="S4" s="1019"/>
      <c r="T4" s="1019"/>
      <c r="U4" s="1019"/>
      <c r="V4" s="1019"/>
      <c r="W4" s="1019"/>
      <c r="X4" s="1019"/>
      <c r="Y4" s="1019"/>
      <c r="Z4" s="1019"/>
    </row>
    <row r="5" spans="1:26" ht="13.5" customHeight="1">
      <c r="A5" s="1263"/>
      <c r="B5" s="1262"/>
      <c r="C5" s="420"/>
      <c r="D5" s="1207" t="s">
        <v>18</v>
      </c>
      <c r="E5" s="1260"/>
      <c r="F5" s="1260"/>
      <c r="G5" s="1260"/>
      <c r="H5" s="1260"/>
      <c r="I5" s="1260"/>
      <c r="J5" s="1260"/>
      <c r="K5" s="1261"/>
      <c r="L5" s="1019"/>
      <c r="M5" s="1019"/>
      <c r="N5" s="1019"/>
      <c r="O5" s="1019"/>
      <c r="P5" s="1019"/>
      <c r="Q5" s="1019"/>
      <c r="R5" s="1019"/>
      <c r="S5" s="1019"/>
      <c r="T5" s="1019"/>
      <c r="U5" s="1019"/>
      <c r="V5" s="1019"/>
      <c r="W5" s="1019"/>
      <c r="X5" s="1019"/>
      <c r="Y5" s="1019"/>
      <c r="Z5" s="1019"/>
    </row>
    <row r="6" spans="1:26" ht="12.75" customHeight="1">
      <c r="A6" s="1263"/>
      <c r="B6" s="1264"/>
      <c r="C6" s="1027"/>
      <c r="D6" s="1208" t="s">
        <v>19</v>
      </c>
      <c r="E6" s="1260"/>
      <c r="F6" s="1260"/>
      <c r="G6" s="1260"/>
      <c r="H6" s="1260"/>
      <c r="I6" s="1260"/>
      <c r="J6" s="1260"/>
      <c r="K6" s="1261"/>
      <c r="L6" s="1019"/>
      <c r="M6" s="1019"/>
      <c r="N6" s="1019"/>
      <c r="O6" s="1019"/>
      <c r="P6" s="1019"/>
      <c r="Q6" s="1019"/>
      <c r="R6" s="1019"/>
      <c r="S6" s="1019"/>
      <c r="T6" s="1019"/>
      <c r="U6" s="1019"/>
      <c r="V6" s="1019"/>
      <c r="W6" s="1019"/>
      <c r="X6" s="1019"/>
      <c r="Y6" s="1019"/>
      <c r="Z6" s="1019"/>
    </row>
    <row r="7" spans="1:26" ht="13.5" customHeight="1">
      <c r="A7" s="1263"/>
      <c r="B7" s="1021" t="s">
        <v>20</v>
      </c>
      <c r="C7" s="1022"/>
      <c r="D7" s="1023" t="s">
        <v>10</v>
      </c>
      <c r="E7" s="1023" t="s">
        <v>353</v>
      </c>
      <c r="F7" s="1023" t="s">
        <v>354</v>
      </c>
      <c r="G7" s="1023" t="s">
        <v>355</v>
      </c>
      <c r="H7" s="1023" t="s">
        <v>356</v>
      </c>
      <c r="I7" s="1023" t="s">
        <v>357</v>
      </c>
      <c r="J7" s="1024" t="s">
        <v>358</v>
      </c>
      <c r="K7" s="1023" t="str">
        <f>$K$2</f>
        <v>Y7: FY 2025/26</v>
      </c>
      <c r="L7" s="1019"/>
      <c r="M7" s="1019"/>
      <c r="N7" s="1019"/>
      <c r="O7" s="1019"/>
      <c r="P7" s="1019"/>
      <c r="Q7" s="1019"/>
      <c r="R7" s="1019"/>
      <c r="S7" s="1019"/>
      <c r="T7" s="1019"/>
      <c r="U7" s="1019"/>
      <c r="V7" s="1019"/>
      <c r="W7" s="1019"/>
      <c r="X7" s="1019"/>
      <c r="Y7" s="1019"/>
      <c r="Z7" s="1019"/>
    </row>
    <row r="8" spans="1:26" ht="12.75" customHeight="1">
      <c r="A8" s="1263"/>
      <c r="B8" s="1206" t="s">
        <v>764</v>
      </c>
      <c r="C8" s="1025"/>
      <c r="D8" s="1026"/>
      <c r="E8" s="1026"/>
      <c r="F8" s="1026"/>
      <c r="G8" s="1026"/>
      <c r="H8" s="413"/>
      <c r="I8" s="413"/>
      <c r="J8" s="414"/>
      <c r="K8" s="413"/>
      <c r="L8" s="1019"/>
      <c r="M8" s="1019"/>
      <c r="N8" s="1019"/>
      <c r="O8" s="1019"/>
      <c r="P8" s="1019"/>
      <c r="Q8" s="1019"/>
      <c r="R8" s="1019"/>
      <c r="S8" s="1019"/>
      <c r="T8" s="1019"/>
      <c r="U8" s="1019"/>
      <c r="V8" s="1019"/>
      <c r="W8" s="1019"/>
      <c r="X8" s="1019"/>
      <c r="Y8" s="1019"/>
      <c r="Z8" s="1019"/>
    </row>
    <row r="9" spans="1:26" ht="318" customHeight="1">
      <c r="A9" s="1263"/>
      <c r="B9" s="1262"/>
      <c r="C9" s="415" t="s">
        <v>17</v>
      </c>
      <c r="D9" s="416"/>
      <c r="E9" s="417" t="s">
        <v>167</v>
      </c>
      <c r="F9" s="417" t="s">
        <v>167</v>
      </c>
      <c r="G9" s="418" t="s">
        <v>167</v>
      </c>
      <c r="H9" s="418" t="s">
        <v>167</v>
      </c>
      <c r="I9" s="418" t="s">
        <v>167</v>
      </c>
      <c r="J9" s="418" t="s">
        <v>167</v>
      </c>
      <c r="K9" s="163" t="s">
        <v>765</v>
      </c>
      <c r="L9" s="1019"/>
      <c r="M9" s="1019"/>
      <c r="N9" s="1019"/>
      <c r="O9" s="1019"/>
      <c r="P9" s="1019"/>
      <c r="Q9" s="1019"/>
      <c r="R9" s="1019"/>
      <c r="S9" s="1019"/>
      <c r="T9" s="1019"/>
      <c r="U9" s="1019"/>
      <c r="V9" s="1019"/>
      <c r="W9" s="1019"/>
      <c r="X9" s="1019"/>
      <c r="Y9" s="1019"/>
      <c r="Z9" s="1019"/>
    </row>
    <row r="10" spans="1:26" ht="13.5" customHeight="1">
      <c r="A10" s="1263"/>
      <c r="B10" s="1262"/>
      <c r="C10" s="420"/>
      <c r="D10" s="1207" t="s">
        <v>18</v>
      </c>
      <c r="E10" s="1260"/>
      <c r="F10" s="1260"/>
      <c r="G10" s="1260"/>
      <c r="H10" s="1260"/>
      <c r="I10" s="1260"/>
      <c r="J10" s="1260"/>
      <c r="K10" s="1261"/>
      <c r="L10" s="1019"/>
      <c r="M10" s="1019"/>
      <c r="N10" s="1019"/>
      <c r="O10" s="1019"/>
      <c r="P10" s="1019"/>
      <c r="Q10" s="1019"/>
      <c r="R10" s="1019"/>
      <c r="S10" s="1019"/>
      <c r="T10" s="1019"/>
      <c r="U10" s="1019"/>
      <c r="V10" s="1019"/>
      <c r="W10" s="1019"/>
      <c r="X10" s="1019"/>
      <c r="Y10" s="1019"/>
      <c r="Z10" s="1019"/>
    </row>
    <row r="11" spans="1:26" ht="12.75" customHeight="1">
      <c r="A11" s="1263"/>
      <c r="B11" s="1264"/>
      <c r="C11" s="1027"/>
      <c r="D11" s="1208" t="s">
        <v>19</v>
      </c>
      <c r="E11" s="1260"/>
      <c r="F11" s="1260"/>
      <c r="G11" s="1260"/>
      <c r="H11" s="1260"/>
      <c r="I11" s="1260"/>
      <c r="J11" s="1260"/>
      <c r="K11" s="1261"/>
      <c r="L11" s="1019"/>
      <c r="M11" s="1019"/>
      <c r="N11" s="1019"/>
      <c r="O11" s="1019"/>
      <c r="P11" s="1019"/>
      <c r="Q11" s="1019"/>
      <c r="R11" s="1019"/>
      <c r="S11" s="1019"/>
      <c r="T11" s="1019"/>
      <c r="U11" s="1019"/>
      <c r="V11" s="1019"/>
      <c r="W11" s="1019"/>
      <c r="X11" s="1019"/>
      <c r="Y11" s="1019"/>
      <c r="Z11" s="1019"/>
    </row>
    <row r="12" spans="1:26" ht="13.5" customHeight="1">
      <c r="A12" s="1263"/>
      <c r="B12" s="1021" t="s">
        <v>403</v>
      </c>
      <c r="C12" s="1022"/>
      <c r="D12" s="1023" t="s">
        <v>10</v>
      </c>
      <c r="E12" s="1023" t="s">
        <v>353</v>
      </c>
      <c r="F12" s="1023" t="s">
        <v>354</v>
      </c>
      <c r="G12" s="1023" t="s">
        <v>355</v>
      </c>
      <c r="H12" s="1023" t="s">
        <v>356</v>
      </c>
      <c r="I12" s="1023" t="s">
        <v>357</v>
      </c>
      <c r="J12" s="1024" t="s">
        <v>358</v>
      </c>
      <c r="K12" s="1023" t="str">
        <f>$K$2</f>
        <v>Y7: FY 2025/26</v>
      </c>
      <c r="L12" s="1019"/>
      <c r="M12" s="1019"/>
      <c r="N12" s="1019"/>
      <c r="O12" s="1019"/>
      <c r="P12" s="1019"/>
      <c r="Q12" s="1019"/>
      <c r="R12" s="1019"/>
      <c r="S12" s="1019"/>
      <c r="T12" s="1019"/>
      <c r="U12" s="1019"/>
      <c r="V12" s="1019"/>
      <c r="W12" s="1019"/>
      <c r="X12" s="1019"/>
      <c r="Y12" s="1019"/>
      <c r="Z12" s="1019"/>
    </row>
    <row r="13" spans="1:26" ht="12.75" customHeight="1">
      <c r="A13" s="1263"/>
      <c r="B13" s="1206" t="s">
        <v>766</v>
      </c>
      <c r="C13" s="1025"/>
      <c r="D13" s="1026"/>
      <c r="E13" s="1026"/>
      <c r="F13" s="1026"/>
      <c r="G13" s="1026"/>
      <c r="H13" s="413"/>
      <c r="I13" s="413"/>
      <c r="J13" s="414"/>
      <c r="K13" s="413"/>
      <c r="L13" s="1019"/>
      <c r="M13" s="1019"/>
      <c r="N13" s="1019"/>
      <c r="O13" s="1019"/>
      <c r="P13" s="1019"/>
      <c r="Q13" s="1019"/>
      <c r="R13" s="1019"/>
      <c r="S13" s="1019"/>
      <c r="T13" s="1019"/>
      <c r="U13" s="1019"/>
      <c r="V13" s="1019"/>
      <c r="W13" s="1019"/>
      <c r="X13" s="1019"/>
      <c r="Y13" s="1019"/>
      <c r="Z13" s="1019"/>
    </row>
    <row r="14" spans="1:26" ht="144.75" customHeight="1">
      <c r="A14" s="1263"/>
      <c r="B14" s="1262"/>
      <c r="C14" s="415" t="s">
        <v>17</v>
      </c>
      <c r="D14" s="416"/>
      <c r="E14" s="417" t="s">
        <v>167</v>
      </c>
      <c r="F14" s="417" t="s">
        <v>167</v>
      </c>
      <c r="G14" s="418" t="s">
        <v>167</v>
      </c>
      <c r="H14" s="418" t="s">
        <v>167</v>
      </c>
      <c r="I14" s="418" t="s">
        <v>167</v>
      </c>
      <c r="J14" s="418" t="s">
        <v>167</v>
      </c>
      <c r="K14" s="163" t="s">
        <v>767</v>
      </c>
      <c r="L14" s="1019"/>
      <c r="M14" s="1019"/>
      <c r="N14" s="1019"/>
      <c r="O14" s="1019"/>
      <c r="P14" s="1019"/>
      <c r="Q14" s="1019"/>
      <c r="R14" s="1019"/>
      <c r="S14" s="1019"/>
      <c r="T14" s="1019"/>
      <c r="U14" s="1019"/>
      <c r="V14" s="1019"/>
      <c r="W14" s="1019"/>
      <c r="X14" s="1019"/>
      <c r="Y14" s="1019"/>
      <c r="Z14" s="1019"/>
    </row>
    <row r="15" spans="1:26" ht="13.5" customHeight="1">
      <c r="A15" s="1263"/>
      <c r="B15" s="1262"/>
      <c r="C15" s="420"/>
      <c r="D15" s="1207" t="s">
        <v>18</v>
      </c>
      <c r="E15" s="1260"/>
      <c r="F15" s="1260"/>
      <c r="G15" s="1260"/>
      <c r="H15" s="1260"/>
      <c r="I15" s="1260"/>
      <c r="J15" s="1260"/>
      <c r="K15" s="1261"/>
      <c r="L15" s="1019"/>
      <c r="M15" s="1019"/>
      <c r="N15" s="1019"/>
      <c r="O15" s="1019"/>
      <c r="P15" s="1019"/>
      <c r="Q15" s="1019"/>
      <c r="R15" s="1019"/>
      <c r="S15" s="1019"/>
      <c r="T15" s="1019"/>
      <c r="U15" s="1019"/>
      <c r="V15" s="1019"/>
      <c r="W15" s="1019"/>
      <c r="X15" s="1019"/>
      <c r="Y15" s="1019"/>
      <c r="Z15" s="1019"/>
    </row>
    <row r="16" spans="1:26" ht="12.75" customHeight="1">
      <c r="A16" s="1265"/>
      <c r="B16" s="1264"/>
      <c r="C16" s="1027"/>
      <c r="D16" s="1208" t="s">
        <v>19</v>
      </c>
      <c r="E16" s="1260"/>
      <c r="F16" s="1260"/>
      <c r="G16" s="1260"/>
      <c r="H16" s="1260"/>
      <c r="I16" s="1260"/>
      <c r="J16" s="1260"/>
      <c r="K16" s="1261"/>
      <c r="L16" s="1019"/>
      <c r="M16" s="1019"/>
      <c r="N16" s="1019"/>
      <c r="O16" s="1019"/>
      <c r="P16" s="1019"/>
      <c r="Q16" s="1019"/>
      <c r="R16" s="1019"/>
      <c r="S16" s="1019"/>
      <c r="T16" s="1019"/>
      <c r="U16" s="1019"/>
      <c r="V16" s="1019"/>
      <c r="W16" s="1019"/>
      <c r="X16" s="1019"/>
      <c r="Y16" s="1019"/>
      <c r="Z16" s="1019"/>
    </row>
    <row r="17" spans="1:26" ht="12.75" customHeight="1">
      <c r="A17" s="421"/>
      <c r="B17" s="1028"/>
      <c r="C17" s="1029"/>
      <c r="D17" s="422"/>
      <c r="E17" s="1028"/>
      <c r="F17" s="1028"/>
      <c r="G17" s="1028"/>
      <c r="H17" s="1028"/>
      <c r="I17" s="1028"/>
      <c r="J17" s="1030"/>
      <c r="K17" s="1030"/>
      <c r="L17" s="1019"/>
      <c r="M17" s="1019"/>
      <c r="N17" s="1019"/>
      <c r="O17" s="1019"/>
      <c r="P17" s="1019"/>
      <c r="Q17" s="1019"/>
      <c r="R17" s="1019"/>
      <c r="S17" s="1019"/>
      <c r="T17" s="1019"/>
      <c r="U17" s="1019"/>
      <c r="V17" s="1019"/>
      <c r="W17" s="1019"/>
      <c r="X17" s="1019"/>
      <c r="Y17" s="1019"/>
      <c r="Z17" s="1019"/>
    </row>
    <row r="18" spans="1:26" ht="24" customHeight="1">
      <c r="A18" s="423" t="s">
        <v>22</v>
      </c>
      <c r="B18" s="424" t="s">
        <v>23</v>
      </c>
      <c r="C18" s="425" t="s">
        <v>768</v>
      </c>
      <c r="D18" s="426" t="s">
        <v>10</v>
      </c>
      <c r="E18" s="426" t="s">
        <v>353</v>
      </c>
      <c r="F18" s="426" t="s">
        <v>354</v>
      </c>
      <c r="G18" s="426" t="s">
        <v>355</v>
      </c>
      <c r="H18" s="426" t="s">
        <v>356</v>
      </c>
      <c r="I18" s="426" t="s">
        <v>357</v>
      </c>
      <c r="J18" s="426" t="s">
        <v>358</v>
      </c>
      <c r="K18" s="427" t="str">
        <f>$K$2</f>
        <v>Y7: FY 2025/26</v>
      </c>
      <c r="L18" s="1019"/>
      <c r="M18" s="1019"/>
      <c r="N18" s="1019"/>
      <c r="O18" s="1019"/>
      <c r="P18" s="1019"/>
      <c r="Q18" s="1019"/>
      <c r="R18" s="1019"/>
      <c r="S18" s="1019"/>
      <c r="T18" s="1019"/>
      <c r="U18" s="1019"/>
      <c r="V18" s="1019"/>
      <c r="W18" s="1019"/>
      <c r="X18" s="1019"/>
      <c r="Y18" s="1019"/>
      <c r="Z18" s="1019"/>
    </row>
    <row r="19" spans="1:26" ht="20.100000000000001">
      <c r="A19" s="1199"/>
      <c r="B19" s="1198" t="s">
        <v>769</v>
      </c>
      <c r="C19" s="428" t="s">
        <v>770</v>
      </c>
      <c r="D19" s="429" t="s">
        <v>167</v>
      </c>
      <c r="E19" s="428" t="s">
        <v>167</v>
      </c>
      <c r="F19" s="430" t="s">
        <v>167</v>
      </c>
      <c r="G19" s="430">
        <v>22000</v>
      </c>
      <c r="H19" s="430" t="s">
        <v>167</v>
      </c>
      <c r="I19" s="430" t="s">
        <v>167</v>
      </c>
      <c r="J19" s="430">
        <v>40000</v>
      </c>
      <c r="K19" s="431">
        <v>70000</v>
      </c>
      <c r="L19" s="1019"/>
      <c r="M19" s="1019"/>
      <c r="N19" s="1019"/>
      <c r="O19" s="1019"/>
      <c r="P19" s="1019"/>
      <c r="Q19" s="1019"/>
      <c r="R19" s="1019"/>
      <c r="S19" s="1019"/>
      <c r="T19" s="1019"/>
      <c r="U19" s="1019"/>
      <c r="V19" s="1019"/>
      <c r="W19" s="1019"/>
      <c r="X19" s="1019"/>
      <c r="Y19" s="1019"/>
      <c r="Z19" s="1019"/>
    </row>
    <row r="20" spans="1:26" ht="26.1" customHeight="1">
      <c r="A20" s="1290"/>
      <c r="B20" s="1278"/>
      <c r="C20" s="428" t="s">
        <v>771</v>
      </c>
      <c r="D20" s="429" t="s">
        <v>167</v>
      </c>
      <c r="E20" s="428" t="s">
        <v>167</v>
      </c>
      <c r="F20" s="430" t="s">
        <v>167</v>
      </c>
      <c r="G20" s="430" t="s">
        <v>772</v>
      </c>
      <c r="H20" s="430" t="s">
        <v>167</v>
      </c>
      <c r="I20" s="430" t="s">
        <v>167</v>
      </c>
      <c r="J20" s="430" t="s">
        <v>772</v>
      </c>
      <c r="K20" s="431" t="s">
        <v>772</v>
      </c>
      <c r="L20" s="1019"/>
      <c r="M20" s="1019"/>
      <c r="N20" s="1019"/>
      <c r="O20" s="1019"/>
      <c r="P20" s="1019"/>
      <c r="Q20" s="1019"/>
      <c r="R20" s="1019"/>
      <c r="S20" s="1019"/>
      <c r="T20" s="1019"/>
      <c r="U20" s="1019"/>
      <c r="V20" s="1019"/>
      <c r="W20" s="1019"/>
      <c r="X20" s="1019"/>
      <c r="Y20" s="1019"/>
      <c r="Z20" s="1019"/>
    </row>
    <row r="21" spans="1:26" ht="14.1">
      <c r="A21" s="1290"/>
      <c r="B21" s="1278"/>
      <c r="C21" s="432" t="s">
        <v>17</v>
      </c>
      <c r="D21" s="433" t="s">
        <v>167</v>
      </c>
      <c r="E21" s="434">
        <v>0</v>
      </c>
      <c r="F21" s="435">
        <v>10178</v>
      </c>
      <c r="G21" s="435">
        <v>20488</v>
      </c>
      <c r="H21" s="435">
        <v>20640</v>
      </c>
      <c r="I21" s="435">
        <v>21875</v>
      </c>
      <c r="J21" s="435">
        <v>66015</v>
      </c>
      <c r="K21" s="1103">
        <v>96049</v>
      </c>
      <c r="L21" s="1019"/>
      <c r="M21" s="1019"/>
      <c r="N21" s="1019"/>
      <c r="O21" s="1019"/>
      <c r="P21" s="1019"/>
      <c r="Q21" s="1019"/>
      <c r="R21" s="1019"/>
      <c r="S21" s="1019"/>
      <c r="T21" s="1019"/>
      <c r="U21" s="1019"/>
      <c r="V21" s="1019"/>
      <c r="W21" s="1019"/>
      <c r="X21" s="1019"/>
      <c r="Y21" s="1019"/>
      <c r="Z21" s="1019"/>
    </row>
    <row r="22" spans="1:26" ht="12.75" customHeight="1">
      <c r="A22" s="1290"/>
      <c r="B22" s="1278"/>
      <c r="C22" s="1031" t="s">
        <v>773</v>
      </c>
      <c r="D22" s="436" t="s">
        <v>167</v>
      </c>
      <c r="E22" s="437">
        <v>0</v>
      </c>
      <c r="F22" s="438">
        <v>0.27150000000000002</v>
      </c>
      <c r="G22" s="438">
        <v>0.2858</v>
      </c>
      <c r="H22" s="438">
        <v>0.28370000000000001</v>
      </c>
      <c r="I22" s="438">
        <v>0.28520000000000001</v>
      </c>
      <c r="J22" s="438">
        <v>0.16189999999999999</v>
      </c>
      <c r="K22" s="1104">
        <v>0.18340000000000001</v>
      </c>
      <c r="L22" s="1019"/>
      <c r="M22" s="1019"/>
      <c r="N22" s="1019"/>
      <c r="O22" s="1019"/>
      <c r="P22" s="1019"/>
      <c r="Q22" s="1019"/>
      <c r="R22" s="1019"/>
      <c r="S22" s="1019"/>
      <c r="T22" s="1019"/>
      <c r="U22" s="1019"/>
      <c r="V22" s="1019"/>
      <c r="W22" s="1019"/>
      <c r="X22" s="1019"/>
      <c r="Y22" s="1019"/>
      <c r="Z22" s="1019"/>
    </row>
    <row r="23" spans="1:26" ht="12.75" customHeight="1">
      <c r="A23" s="1290"/>
      <c r="B23" s="1278"/>
      <c r="C23" s="1031" t="s">
        <v>774</v>
      </c>
      <c r="D23" s="436" t="s">
        <v>167</v>
      </c>
      <c r="E23" s="437">
        <v>0</v>
      </c>
      <c r="F23" s="438">
        <v>0.28079999999999999</v>
      </c>
      <c r="G23" s="438">
        <v>0.27929999999999999</v>
      </c>
      <c r="H23" s="438">
        <v>0.2797</v>
      </c>
      <c r="I23" s="438">
        <v>0.28000000000000003</v>
      </c>
      <c r="J23" s="438">
        <v>0.19289999999999999</v>
      </c>
      <c r="K23" s="1104">
        <v>0.29730000000000001</v>
      </c>
      <c r="L23" s="1019"/>
      <c r="M23" s="1019"/>
      <c r="N23" s="1019"/>
      <c r="O23" s="1019"/>
      <c r="P23" s="1019"/>
      <c r="Q23" s="1019"/>
      <c r="R23" s="1019"/>
      <c r="S23" s="1019"/>
      <c r="T23" s="1019"/>
      <c r="U23" s="1019"/>
      <c r="V23" s="1019"/>
      <c r="W23" s="1019"/>
      <c r="X23" s="1019"/>
      <c r="Y23" s="1019"/>
      <c r="Z23" s="1019"/>
    </row>
    <row r="24" spans="1:26" ht="36" customHeight="1">
      <c r="A24" s="1290"/>
      <c r="B24" s="1278"/>
      <c r="C24" s="1031" t="s">
        <v>775</v>
      </c>
      <c r="D24" s="436" t="s">
        <v>167</v>
      </c>
      <c r="E24" s="439">
        <v>0</v>
      </c>
      <c r="F24" s="440">
        <v>678</v>
      </c>
      <c r="G24" s="440">
        <v>678</v>
      </c>
      <c r="H24" s="440">
        <v>678</v>
      </c>
      <c r="I24" s="440">
        <v>678</v>
      </c>
      <c r="J24" s="440">
        <v>678</v>
      </c>
      <c r="K24" s="1105">
        <v>6370</v>
      </c>
      <c r="L24" s="1019"/>
      <c r="M24" s="1019"/>
      <c r="N24" s="1019"/>
      <c r="O24" s="1019"/>
      <c r="P24" s="1019"/>
      <c r="Q24" s="1019"/>
      <c r="R24" s="1019"/>
      <c r="S24" s="1019"/>
      <c r="T24" s="1019"/>
      <c r="U24" s="1019"/>
      <c r="V24" s="1019"/>
      <c r="W24" s="1019"/>
      <c r="X24" s="1019"/>
      <c r="Y24" s="1019"/>
      <c r="Z24" s="1019"/>
    </row>
    <row r="25" spans="1:26" ht="48" customHeight="1">
      <c r="A25" s="1290"/>
      <c r="B25" s="1278"/>
      <c r="C25" s="1031" t="s">
        <v>776</v>
      </c>
      <c r="D25" s="436" t="s">
        <v>167</v>
      </c>
      <c r="E25" s="439">
        <v>0</v>
      </c>
      <c r="F25" s="440">
        <v>678</v>
      </c>
      <c r="G25" s="440">
        <v>678</v>
      </c>
      <c r="H25" s="440">
        <v>822</v>
      </c>
      <c r="I25" s="440">
        <v>2065</v>
      </c>
      <c r="J25" s="440">
        <v>9505</v>
      </c>
      <c r="K25" s="1105">
        <v>39539</v>
      </c>
      <c r="L25" s="1019"/>
      <c r="M25" s="1019"/>
      <c r="N25" s="1019"/>
      <c r="O25" s="1019"/>
      <c r="P25" s="1019"/>
      <c r="Q25" s="1019"/>
      <c r="R25" s="1019"/>
      <c r="S25" s="1019"/>
      <c r="T25" s="1019"/>
      <c r="U25" s="1019"/>
      <c r="V25" s="1019"/>
      <c r="W25" s="1019"/>
      <c r="X25" s="1019"/>
      <c r="Y25" s="1019"/>
      <c r="Z25" s="1019"/>
    </row>
    <row r="26" spans="1:26" ht="48" customHeight="1">
      <c r="A26" s="1290"/>
      <c r="B26" s="1278"/>
      <c r="C26" s="1031" t="s">
        <v>777</v>
      </c>
      <c r="D26" s="436" t="s">
        <v>167</v>
      </c>
      <c r="E26" s="439">
        <v>0</v>
      </c>
      <c r="F26" s="440">
        <v>0</v>
      </c>
      <c r="G26" s="440">
        <v>0</v>
      </c>
      <c r="H26" s="440">
        <v>0</v>
      </c>
      <c r="I26" s="440">
        <v>0</v>
      </c>
      <c r="J26" s="440">
        <v>36700</v>
      </c>
      <c r="K26" s="441">
        <v>36700</v>
      </c>
      <c r="L26" s="1019"/>
      <c r="M26" s="1019"/>
      <c r="N26" s="1019"/>
      <c r="O26" s="1019"/>
      <c r="P26" s="1019"/>
      <c r="Q26" s="1019"/>
      <c r="R26" s="1019"/>
      <c r="S26" s="1019"/>
      <c r="T26" s="1019"/>
      <c r="U26" s="1019"/>
      <c r="V26" s="1019"/>
      <c r="W26" s="1019"/>
      <c r="X26" s="1019"/>
      <c r="Y26" s="1019"/>
      <c r="Z26" s="1019"/>
    </row>
    <row r="27" spans="1:26" ht="54.95" customHeight="1">
      <c r="A27" s="1290"/>
      <c r="B27" s="1278"/>
      <c r="C27" s="1031" t="s">
        <v>778</v>
      </c>
      <c r="D27" s="436" t="s">
        <v>167</v>
      </c>
      <c r="E27" s="439">
        <v>0</v>
      </c>
      <c r="F27" s="440">
        <v>9500</v>
      </c>
      <c r="G27" s="440">
        <v>19810</v>
      </c>
      <c r="H27" s="440">
        <v>19810</v>
      </c>
      <c r="I27" s="440">
        <v>19810</v>
      </c>
      <c r="J27" s="440">
        <v>19810</v>
      </c>
      <c r="K27" s="441">
        <v>19810</v>
      </c>
      <c r="L27" s="1019"/>
      <c r="M27" s="1019"/>
      <c r="N27" s="1019"/>
      <c r="O27" s="1019"/>
      <c r="P27" s="1019"/>
      <c r="Q27" s="1019"/>
      <c r="R27" s="1019"/>
      <c r="S27" s="1019"/>
      <c r="T27" s="1019"/>
      <c r="U27" s="1019"/>
      <c r="V27" s="1019"/>
      <c r="W27" s="1019"/>
      <c r="X27" s="1019"/>
      <c r="Y27" s="1019"/>
      <c r="Z27" s="1019"/>
    </row>
    <row r="28" spans="1:26" ht="12.75" customHeight="1">
      <c r="A28" s="1290"/>
      <c r="B28" s="1278"/>
      <c r="C28" s="1031" t="s">
        <v>779</v>
      </c>
      <c r="D28" s="436" t="s">
        <v>167</v>
      </c>
      <c r="E28" s="439">
        <v>0</v>
      </c>
      <c r="F28" s="442">
        <v>9500</v>
      </c>
      <c r="G28" s="442">
        <f>G21-G29</f>
        <v>20488</v>
      </c>
      <c r="H28" s="442">
        <f t="shared" ref="H28:I28" si="0">H21-H29</f>
        <v>20632</v>
      </c>
      <c r="I28" s="442">
        <f t="shared" si="0"/>
        <v>21867</v>
      </c>
      <c r="J28" s="442">
        <v>19802</v>
      </c>
      <c r="K28" s="441">
        <v>19802</v>
      </c>
      <c r="L28" s="1019"/>
      <c r="M28" s="1019"/>
      <c r="N28" s="1019"/>
      <c r="O28" s="1019"/>
      <c r="P28" s="1019"/>
      <c r="Q28" s="1019"/>
      <c r="R28" s="1019"/>
      <c r="S28" s="1019"/>
      <c r="T28" s="1019"/>
      <c r="U28" s="1019"/>
      <c r="V28" s="1019"/>
      <c r="W28" s="1019"/>
      <c r="X28" s="1019"/>
      <c r="Y28" s="1019"/>
      <c r="Z28" s="1019"/>
    </row>
    <row r="29" spans="1:26" ht="24" customHeight="1">
      <c r="A29" s="1290"/>
      <c r="B29" s="1278"/>
      <c r="C29" s="1031" t="s">
        <v>780</v>
      </c>
      <c r="D29" s="436" t="s">
        <v>167</v>
      </c>
      <c r="E29" s="439">
        <v>0</v>
      </c>
      <c r="F29" s="440">
        <v>0</v>
      </c>
      <c r="G29" s="440">
        <v>0</v>
      </c>
      <c r="H29" s="440">
        <v>8</v>
      </c>
      <c r="I29" s="440">
        <v>8</v>
      </c>
      <c r="J29" s="440">
        <v>8</v>
      </c>
      <c r="K29" s="441">
        <v>8</v>
      </c>
      <c r="L29" s="1019"/>
      <c r="M29" s="1019"/>
      <c r="N29" s="1019"/>
      <c r="O29" s="1019"/>
      <c r="P29" s="1019"/>
      <c r="Q29" s="1019"/>
      <c r="R29" s="1019"/>
      <c r="S29" s="1019"/>
      <c r="T29" s="1019"/>
      <c r="U29" s="1019"/>
      <c r="V29" s="1019"/>
      <c r="W29" s="1019"/>
      <c r="X29" s="1019"/>
      <c r="Y29" s="1019"/>
      <c r="Z29" s="1019"/>
    </row>
    <row r="30" spans="1:26" ht="12.75" customHeight="1">
      <c r="A30" s="1290"/>
      <c r="B30" s="1032"/>
      <c r="C30" s="429"/>
      <c r="D30" s="1209" t="s">
        <v>18</v>
      </c>
      <c r="E30" s="1277"/>
      <c r="F30" s="1277"/>
      <c r="G30" s="1277"/>
      <c r="H30" s="1277"/>
      <c r="I30" s="1277"/>
      <c r="J30" s="1277"/>
      <c r="K30" s="1282"/>
      <c r="L30" s="1019"/>
      <c r="M30" s="1019"/>
      <c r="N30" s="1019"/>
      <c r="O30" s="1019"/>
      <c r="P30" s="1019"/>
      <c r="Q30" s="1019"/>
      <c r="R30" s="1019"/>
      <c r="S30" s="1019"/>
      <c r="T30" s="1019"/>
      <c r="U30" s="1019"/>
      <c r="V30" s="1019"/>
      <c r="W30" s="1019"/>
      <c r="X30" s="1019"/>
      <c r="Y30" s="1019"/>
      <c r="Z30" s="1019"/>
    </row>
    <row r="31" spans="1:26" ht="49.5" customHeight="1">
      <c r="A31" s="1290"/>
      <c r="B31" s="443"/>
      <c r="C31" s="429"/>
      <c r="D31" s="1210" t="s">
        <v>460</v>
      </c>
      <c r="E31" s="1277"/>
      <c r="F31" s="1277"/>
      <c r="G31" s="1277"/>
      <c r="H31" s="1277"/>
      <c r="I31" s="1277"/>
      <c r="J31" s="1277"/>
      <c r="K31" s="1282"/>
      <c r="L31" s="1019"/>
      <c r="M31" s="1019"/>
      <c r="N31" s="1019"/>
      <c r="O31" s="1019"/>
      <c r="P31" s="1019"/>
      <c r="Q31" s="1019"/>
      <c r="R31" s="1019"/>
      <c r="S31" s="1019"/>
      <c r="T31" s="1019"/>
      <c r="U31" s="1019"/>
      <c r="V31" s="1019"/>
      <c r="W31" s="1019"/>
      <c r="X31" s="1019"/>
      <c r="Y31" s="1019"/>
      <c r="Z31" s="1019"/>
    </row>
    <row r="32" spans="1:26" ht="24" customHeight="1">
      <c r="A32" s="1290"/>
      <c r="B32" s="424" t="s">
        <v>50</v>
      </c>
      <c r="C32" s="444"/>
      <c r="D32" s="426" t="s">
        <v>10</v>
      </c>
      <c r="E32" s="426" t="s">
        <v>353</v>
      </c>
      <c r="F32" s="426" t="s">
        <v>354</v>
      </c>
      <c r="G32" s="426" t="s">
        <v>355</v>
      </c>
      <c r="H32" s="426" t="s">
        <v>356</v>
      </c>
      <c r="I32" s="426" t="s">
        <v>357</v>
      </c>
      <c r="J32" s="426" t="s">
        <v>358</v>
      </c>
      <c r="K32" s="427" t="str">
        <f>$K$2</f>
        <v>Y7: FY 2025/26</v>
      </c>
      <c r="L32" s="1019"/>
      <c r="M32" s="1019"/>
      <c r="N32" s="1019"/>
      <c r="O32" s="1019"/>
      <c r="P32" s="1019"/>
      <c r="Q32" s="1019"/>
      <c r="R32" s="1019"/>
      <c r="S32" s="1019"/>
      <c r="T32" s="1019"/>
      <c r="U32" s="1019"/>
      <c r="V32" s="1019"/>
      <c r="W32" s="1019"/>
      <c r="X32" s="1019"/>
      <c r="Y32" s="1019"/>
      <c r="Z32" s="1019"/>
    </row>
    <row r="33" spans="1:26" ht="24" customHeight="1">
      <c r="A33" s="1290"/>
      <c r="B33" s="1198" t="s">
        <v>781</v>
      </c>
      <c r="C33" s="429" t="s">
        <v>782</v>
      </c>
      <c r="D33" s="445"/>
      <c r="E33" s="446"/>
      <c r="F33" s="446"/>
      <c r="G33" s="447"/>
      <c r="H33" s="446"/>
      <c r="I33" s="448"/>
      <c r="J33" s="448"/>
      <c r="K33" s="449"/>
      <c r="L33" s="1019"/>
      <c r="M33" s="1019"/>
      <c r="N33" s="1019"/>
      <c r="O33" s="1019"/>
      <c r="P33" s="1019"/>
      <c r="Q33" s="1019"/>
      <c r="R33" s="1019"/>
      <c r="S33" s="1019"/>
      <c r="T33" s="1019"/>
      <c r="U33" s="1019"/>
      <c r="V33" s="1019"/>
      <c r="W33" s="1019"/>
      <c r="X33" s="1019"/>
      <c r="Y33" s="1019"/>
      <c r="Z33" s="1019"/>
    </row>
    <row r="34" spans="1:26" ht="228" customHeight="1">
      <c r="A34" s="1290"/>
      <c r="B34" s="1278"/>
      <c r="C34" s="433" t="s">
        <v>783</v>
      </c>
      <c r="D34" s="433"/>
      <c r="E34" s="434"/>
      <c r="F34" s="434"/>
      <c r="G34" s="434"/>
      <c r="H34" s="450" t="s">
        <v>784</v>
      </c>
      <c r="I34" s="434"/>
      <c r="J34" s="434"/>
      <c r="K34" s="1034" t="s">
        <v>785</v>
      </c>
      <c r="L34" s="1019"/>
      <c r="M34" s="1019"/>
      <c r="N34" s="1019"/>
      <c r="O34" s="1019"/>
      <c r="P34" s="1019"/>
      <c r="Q34" s="1019"/>
      <c r="R34" s="1019"/>
      <c r="S34" s="1019"/>
      <c r="T34" s="1019"/>
      <c r="U34" s="1019"/>
      <c r="V34" s="1019"/>
      <c r="W34" s="1019"/>
      <c r="X34" s="1019"/>
      <c r="Y34" s="1019"/>
      <c r="Z34" s="1019"/>
    </row>
    <row r="35" spans="1:26" ht="12.75" customHeight="1">
      <c r="A35" s="1290"/>
      <c r="B35" s="1032"/>
      <c r="C35" s="429"/>
      <c r="D35" s="1209" t="s">
        <v>18</v>
      </c>
      <c r="E35" s="1277"/>
      <c r="F35" s="1277"/>
      <c r="G35" s="1277"/>
      <c r="H35" s="1277"/>
      <c r="I35" s="1277"/>
      <c r="J35" s="1277"/>
      <c r="K35" s="1282"/>
      <c r="L35" s="1019"/>
      <c r="M35" s="1019"/>
      <c r="N35" s="1019"/>
      <c r="O35" s="1019"/>
      <c r="P35" s="1019"/>
      <c r="Q35" s="1019"/>
      <c r="R35" s="1019"/>
      <c r="S35" s="1019"/>
      <c r="T35" s="1019"/>
      <c r="U35" s="1019"/>
      <c r="V35" s="1019"/>
      <c r="W35" s="1019"/>
      <c r="X35" s="1019"/>
      <c r="Y35" s="1019"/>
      <c r="Z35" s="1019"/>
    </row>
    <row r="36" spans="1:26" ht="46.5" customHeight="1">
      <c r="A36" s="1290"/>
      <c r="B36" s="443"/>
      <c r="C36" s="429"/>
      <c r="D36" s="1210" t="s">
        <v>60</v>
      </c>
      <c r="E36" s="1277"/>
      <c r="F36" s="1277"/>
      <c r="G36" s="1277"/>
      <c r="H36" s="1277"/>
      <c r="I36" s="1277"/>
      <c r="J36" s="1277"/>
      <c r="K36" s="1282"/>
      <c r="L36" s="1019"/>
      <c r="M36" s="1019"/>
      <c r="N36" s="1019"/>
      <c r="O36" s="1019"/>
      <c r="P36" s="1019"/>
      <c r="Q36" s="1019"/>
      <c r="R36" s="1019"/>
      <c r="S36" s="1019"/>
      <c r="T36" s="1019"/>
      <c r="U36" s="1019"/>
      <c r="V36" s="1019"/>
      <c r="W36" s="1019"/>
      <c r="X36" s="1019"/>
      <c r="Y36" s="1019"/>
      <c r="Z36" s="1019"/>
    </row>
    <row r="37" spans="1:26" ht="24" customHeight="1">
      <c r="A37" s="1290"/>
      <c r="B37" s="424" t="s">
        <v>61</v>
      </c>
      <c r="C37" s="444"/>
      <c r="D37" s="426" t="s">
        <v>10</v>
      </c>
      <c r="E37" s="426" t="s">
        <v>353</v>
      </c>
      <c r="F37" s="426" t="s">
        <v>354</v>
      </c>
      <c r="G37" s="426" t="s">
        <v>355</v>
      </c>
      <c r="H37" s="426" t="s">
        <v>356</v>
      </c>
      <c r="I37" s="426" t="s">
        <v>357</v>
      </c>
      <c r="J37" s="426" t="s">
        <v>358</v>
      </c>
      <c r="K37" s="427" t="str">
        <f>$K$2</f>
        <v>Y7: FY 2025/26</v>
      </c>
      <c r="L37" s="1019"/>
      <c r="M37" s="1019"/>
      <c r="N37" s="1019"/>
      <c r="O37" s="1019"/>
      <c r="P37" s="1019"/>
      <c r="Q37" s="1019"/>
      <c r="R37" s="1019"/>
      <c r="S37" s="1019"/>
      <c r="T37" s="1019"/>
      <c r="U37" s="1019"/>
      <c r="V37" s="1019"/>
      <c r="W37" s="1019"/>
      <c r="X37" s="1019"/>
      <c r="Y37" s="1019"/>
      <c r="Z37" s="1019"/>
    </row>
    <row r="38" spans="1:26" ht="96" customHeight="1">
      <c r="A38" s="1290"/>
      <c r="B38" s="451" t="s">
        <v>555</v>
      </c>
      <c r="C38" s="433" t="s">
        <v>17</v>
      </c>
      <c r="D38" s="433" t="s">
        <v>167</v>
      </c>
      <c r="E38" s="433" t="s">
        <v>167</v>
      </c>
      <c r="F38" s="433" t="s">
        <v>167</v>
      </c>
      <c r="G38" s="433" t="s">
        <v>167</v>
      </c>
      <c r="H38" s="433" t="s">
        <v>167</v>
      </c>
      <c r="I38" s="433" t="s">
        <v>167</v>
      </c>
      <c r="J38" s="433" t="s">
        <v>167</v>
      </c>
      <c r="K38" s="452" t="s">
        <v>786</v>
      </c>
      <c r="L38" s="1019"/>
      <c r="M38" s="1019"/>
      <c r="N38" s="1019"/>
      <c r="O38" s="1019"/>
      <c r="P38" s="1019"/>
      <c r="Q38" s="1019"/>
      <c r="R38" s="1019"/>
      <c r="S38" s="1019"/>
      <c r="T38" s="1019"/>
      <c r="U38" s="1019"/>
      <c r="V38" s="1019"/>
      <c r="W38" s="1019"/>
      <c r="X38" s="1019"/>
      <c r="Y38" s="1019"/>
      <c r="Z38" s="1019"/>
    </row>
    <row r="39" spans="1:26" ht="12.75" customHeight="1">
      <c r="A39" s="1290"/>
      <c r="B39" s="1032"/>
      <c r="C39" s="429"/>
      <c r="D39" s="1209" t="s">
        <v>18</v>
      </c>
      <c r="E39" s="1277"/>
      <c r="F39" s="1277"/>
      <c r="G39" s="1277"/>
      <c r="H39" s="1277"/>
      <c r="I39" s="1277"/>
      <c r="J39" s="1277"/>
      <c r="K39" s="1282"/>
      <c r="L39" s="1019"/>
      <c r="M39" s="1019"/>
      <c r="N39" s="1019"/>
      <c r="O39" s="1019"/>
      <c r="P39" s="1019"/>
      <c r="Q39" s="1019"/>
      <c r="R39" s="1019"/>
      <c r="S39" s="1019"/>
      <c r="T39" s="1019"/>
      <c r="U39" s="1019"/>
      <c r="V39" s="1019"/>
      <c r="W39" s="1019"/>
      <c r="X39" s="1019"/>
      <c r="Y39" s="1019"/>
      <c r="Z39" s="1019"/>
    </row>
    <row r="40" spans="1:26" ht="12.75" customHeight="1">
      <c r="A40" s="1290"/>
      <c r="B40" s="1032"/>
      <c r="C40" s="429"/>
      <c r="D40" s="1210" t="s">
        <v>65</v>
      </c>
      <c r="E40" s="1277"/>
      <c r="F40" s="1277"/>
      <c r="G40" s="1277"/>
      <c r="H40" s="1277"/>
      <c r="I40" s="1277"/>
      <c r="J40" s="1277"/>
      <c r="K40" s="1282"/>
      <c r="L40" s="1019"/>
      <c r="M40" s="1019"/>
      <c r="N40" s="1019"/>
      <c r="O40" s="1019"/>
      <c r="P40" s="1019"/>
      <c r="Q40" s="1019"/>
      <c r="R40" s="1019"/>
      <c r="S40" s="1019"/>
      <c r="T40" s="1019"/>
      <c r="U40" s="1019"/>
      <c r="V40" s="1019"/>
      <c r="W40" s="1019"/>
      <c r="X40" s="1019"/>
      <c r="Y40" s="1019"/>
      <c r="Z40" s="1019"/>
    </row>
    <row r="41" spans="1:26" ht="12.75" customHeight="1">
      <c r="A41" s="1290"/>
      <c r="B41" s="443"/>
      <c r="C41" s="453"/>
      <c r="D41" s="453"/>
      <c r="E41" s="453"/>
      <c r="F41" s="453"/>
      <c r="G41" s="453"/>
      <c r="H41" s="453"/>
      <c r="I41" s="453"/>
      <c r="J41" s="453"/>
      <c r="K41" s="454"/>
      <c r="L41" s="1019"/>
      <c r="M41" s="1019"/>
      <c r="N41" s="1019"/>
      <c r="O41" s="1019"/>
      <c r="P41" s="1019"/>
      <c r="Q41" s="1019"/>
      <c r="R41" s="1019"/>
      <c r="S41" s="1019"/>
      <c r="T41" s="1019"/>
      <c r="U41" s="1019"/>
      <c r="V41" s="1019"/>
      <c r="W41" s="1019"/>
      <c r="X41" s="1019"/>
      <c r="Y41" s="1019"/>
      <c r="Z41" s="1019"/>
    </row>
    <row r="42" spans="1:26" ht="24" customHeight="1">
      <c r="A42" s="1290"/>
      <c r="B42" s="424" t="s">
        <v>564</v>
      </c>
      <c r="C42" s="1035"/>
      <c r="D42" s="1036" t="s">
        <v>10</v>
      </c>
      <c r="E42" s="426" t="s">
        <v>353</v>
      </c>
      <c r="F42" s="426" t="s">
        <v>354</v>
      </c>
      <c r="G42" s="426" t="s">
        <v>355</v>
      </c>
      <c r="H42" s="426" t="s">
        <v>356</v>
      </c>
      <c r="I42" s="1036" t="s">
        <v>357</v>
      </c>
      <c r="J42" s="1036" t="s">
        <v>358</v>
      </c>
      <c r="K42" s="455" t="s">
        <v>359</v>
      </c>
      <c r="L42" s="1019"/>
      <c r="M42" s="1019"/>
      <c r="N42" s="1019"/>
      <c r="O42" s="1019"/>
      <c r="P42" s="1019"/>
      <c r="Q42" s="1019"/>
      <c r="R42" s="1019"/>
      <c r="S42" s="1019"/>
      <c r="T42" s="1019"/>
      <c r="U42" s="1019"/>
      <c r="V42" s="1019"/>
      <c r="W42" s="1019"/>
      <c r="X42" s="1019"/>
      <c r="Y42" s="1019"/>
      <c r="Z42" s="1019"/>
    </row>
    <row r="43" spans="1:26" ht="12.75" customHeight="1">
      <c r="A43" s="1290"/>
      <c r="B43" s="1202" t="s">
        <v>565</v>
      </c>
      <c r="C43" s="429" t="s">
        <v>787</v>
      </c>
      <c r="D43" s="453" t="s">
        <v>167</v>
      </c>
      <c r="E43" s="456" t="s">
        <v>167</v>
      </c>
      <c r="F43" s="456" t="s">
        <v>167</v>
      </c>
      <c r="G43" s="457" t="s">
        <v>167</v>
      </c>
      <c r="H43" s="457" t="s">
        <v>167</v>
      </c>
      <c r="I43" s="457" t="s">
        <v>167</v>
      </c>
      <c r="J43" s="457" t="s">
        <v>167</v>
      </c>
      <c r="K43" s="458" t="s">
        <v>167</v>
      </c>
      <c r="L43" s="1019"/>
      <c r="M43" s="1019"/>
      <c r="N43" s="1019"/>
      <c r="O43" s="1019"/>
      <c r="P43" s="1019"/>
      <c r="Q43" s="1019"/>
      <c r="R43" s="1019"/>
      <c r="S43" s="1019"/>
      <c r="T43" s="1019"/>
      <c r="U43" s="1019"/>
      <c r="V43" s="1019"/>
      <c r="W43" s="1019"/>
      <c r="X43" s="1019"/>
      <c r="Y43" s="1019"/>
      <c r="Z43" s="1019"/>
    </row>
    <row r="44" spans="1:26" ht="22.5" customHeight="1">
      <c r="A44" s="1290"/>
      <c r="B44" s="1278"/>
      <c r="C44" s="433" t="s">
        <v>788</v>
      </c>
      <c r="D44" s="459"/>
      <c r="E44" s="460">
        <v>0</v>
      </c>
      <c r="F44" s="460">
        <v>2</v>
      </c>
      <c r="G44" s="460">
        <v>4</v>
      </c>
      <c r="H44" s="460">
        <v>5</v>
      </c>
      <c r="I44" s="460">
        <v>6</v>
      </c>
      <c r="J44" s="460">
        <v>6</v>
      </c>
      <c r="K44" s="461">
        <v>11</v>
      </c>
      <c r="L44" s="1019"/>
      <c r="M44" s="1019"/>
      <c r="N44" s="1019"/>
      <c r="O44" s="1019"/>
      <c r="P44" s="1019"/>
      <c r="Q44" s="1019"/>
      <c r="R44" s="1019"/>
      <c r="S44" s="1019"/>
      <c r="T44" s="1019"/>
      <c r="U44" s="1019"/>
      <c r="V44" s="1019"/>
      <c r="W44" s="1019"/>
      <c r="X44" s="1019"/>
      <c r="Y44" s="1019"/>
      <c r="Z44" s="1019"/>
    </row>
    <row r="45" spans="1:26" ht="22.5" customHeight="1">
      <c r="A45" s="1290"/>
      <c r="B45" s="1278"/>
      <c r="C45" s="436" t="s">
        <v>17</v>
      </c>
      <c r="D45" s="1037" t="s">
        <v>167</v>
      </c>
      <c r="E45" s="434">
        <v>0</v>
      </c>
      <c r="F45" s="434">
        <v>2</v>
      </c>
      <c r="G45" s="434">
        <v>4</v>
      </c>
      <c r="H45" s="434">
        <v>5</v>
      </c>
      <c r="I45" s="434">
        <v>6</v>
      </c>
      <c r="J45" s="434">
        <v>6</v>
      </c>
      <c r="K45" s="462">
        <v>6</v>
      </c>
      <c r="L45" s="1019"/>
      <c r="M45" s="1019"/>
      <c r="N45" s="1019"/>
      <c r="O45" s="1019"/>
      <c r="P45" s="1019"/>
      <c r="Q45" s="1019"/>
      <c r="R45" s="1019"/>
      <c r="S45" s="1019"/>
      <c r="T45" s="1019"/>
      <c r="U45" s="1019"/>
      <c r="V45" s="1019"/>
      <c r="W45" s="1019"/>
      <c r="X45" s="1019"/>
      <c r="Y45" s="1019"/>
      <c r="Z45" s="1019"/>
    </row>
    <row r="46" spans="1:26" ht="22.5" customHeight="1">
      <c r="A46" s="1290"/>
      <c r="B46" s="1279"/>
      <c r="C46" s="436" t="s">
        <v>789</v>
      </c>
      <c r="D46" s="1037"/>
      <c r="E46" s="434">
        <v>0</v>
      </c>
      <c r="F46" s="434">
        <v>0</v>
      </c>
      <c r="G46" s="434">
        <v>0</v>
      </c>
      <c r="H46" s="434">
        <v>0</v>
      </c>
      <c r="I46" s="434">
        <v>0</v>
      </c>
      <c r="J46" s="434">
        <v>0</v>
      </c>
      <c r="K46" s="462">
        <v>5</v>
      </c>
      <c r="L46" s="1019"/>
      <c r="M46" s="1019"/>
      <c r="N46" s="1019"/>
      <c r="O46" s="1019"/>
      <c r="P46" s="1019"/>
      <c r="Q46" s="1019"/>
      <c r="R46" s="1019"/>
      <c r="S46" s="1019"/>
      <c r="T46" s="1019"/>
      <c r="U46" s="1019"/>
      <c r="V46" s="1019"/>
      <c r="W46" s="1019"/>
      <c r="X46" s="1019"/>
      <c r="Y46" s="1019"/>
      <c r="Z46" s="1019"/>
    </row>
    <row r="47" spans="1:26" ht="24" customHeight="1">
      <c r="A47" s="1290"/>
      <c r="B47" s="424" t="s">
        <v>588</v>
      </c>
      <c r="C47" s="444" t="s">
        <v>768</v>
      </c>
      <c r="D47" s="426" t="s">
        <v>10</v>
      </c>
      <c r="E47" s="426" t="s">
        <v>353</v>
      </c>
      <c r="F47" s="426" t="s">
        <v>354</v>
      </c>
      <c r="G47" s="426" t="s">
        <v>355</v>
      </c>
      <c r="H47" s="426" t="s">
        <v>356</v>
      </c>
      <c r="I47" s="426" t="s">
        <v>357</v>
      </c>
      <c r="J47" s="426" t="s">
        <v>358</v>
      </c>
      <c r="K47" s="427" t="str">
        <f>$K$2</f>
        <v>Y7: FY 2025/26</v>
      </c>
      <c r="L47" s="1019"/>
      <c r="M47" s="1019"/>
      <c r="N47" s="1019"/>
      <c r="O47" s="1019"/>
      <c r="P47" s="1019"/>
      <c r="Q47" s="1019"/>
      <c r="R47" s="1019"/>
      <c r="S47" s="1019"/>
      <c r="T47" s="1019"/>
      <c r="U47" s="1019"/>
      <c r="V47" s="1019"/>
      <c r="W47" s="1019"/>
      <c r="X47" s="1019"/>
      <c r="Y47" s="1019"/>
      <c r="Z47" s="1019"/>
    </row>
    <row r="48" spans="1:26" ht="12.75" customHeight="1">
      <c r="A48" s="1290"/>
      <c r="B48" s="1202" t="s">
        <v>790</v>
      </c>
      <c r="C48" s="429" t="s">
        <v>13</v>
      </c>
      <c r="D48" s="453" t="s">
        <v>167</v>
      </c>
      <c r="E48" s="456" t="s">
        <v>167</v>
      </c>
      <c r="F48" s="456" t="s">
        <v>167</v>
      </c>
      <c r="G48" s="457">
        <v>500000</v>
      </c>
      <c r="H48" s="457" t="s">
        <v>167</v>
      </c>
      <c r="I48" s="457" t="s">
        <v>167</v>
      </c>
      <c r="J48" s="457">
        <v>4000000</v>
      </c>
      <c r="K48" s="458">
        <v>14000000</v>
      </c>
      <c r="L48" s="1019"/>
      <c r="M48" s="1019"/>
      <c r="N48" s="1019"/>
      <c r="O48" s="1019"/>
      <c r="P48" s="1019"/>
      <c r="Q48" s="1019"/>
      <c r="R48" s="1019"/>
      <c r="S48" s="1019"/>
      <c r="T48" s="1019"/>
      <c r="U48" s="1019"/>
      <c r="V48" s="1019"/>
      <c r="W48" s="1019"/>
      <c r="X48" s="1019"/>
      <c r="Y48" s="1019"/>
      <c r="Z48" s="1019"/>
    </row>
    <row r="49" spans="1:26" ht="12.75" customHeight="1">
      <c r="A49" s="1290"/>
      <c r="B49" s="1278"/>
      <c r="C49" s="433" t="s">
        <v>788</v>
      </c>
      <c r="D49" s="463"/>
      <c r="E49" s="464">
        <v>0</v>
      </c>
      <c r="F49" s="464">
        <v>332221</v>
      </c>
      <c r="G49" s="464">
        <v>1773291</v>
      </c>
      <c r="H49" s="464">
        <v>2098664</v>
      </c>
      <c r="I49" s="464">
        <v>6925365</v>
      </c>
      <c r="J49" s="464">
        <v>12692936</v>
      </c>
      <c r="K49" s="1106">
        <v>20942323</v>
      </c>
      <c r="L49" s="1019"/>
      <c r="M49" s="1019"/>
      <c r="N49" s="1019"/>
      <c r="O49" s="1019"/>
      <c r="P49" s="1019"/>
      <c r="Q49" s="1019"/>
      <c r="R49" s="1019"/>
      <c r="S49" s="1019"/>
      <c r="T49" s="1019"/>
      <c r="U49" s="1019"/>
      <c r="V49" s="1019"/>
      <c r="W49" s="1019"/>
      <c r="X49" s="1019"/>
      <c r="Y49" s="1019"/>
      <c r="Z49" s="1019"/>
    </row>
    <row r="50" spans="1:26" ht="12.75" customHeight="1">
      <c r="A50" s="1290"/>
      <c r="B50" s="1278"/>
      <c r="C50" s="436" t="s">
        <v>17</v>
      </c>
      <c r="D50" s="465" t="s">
        <v>167</v>
      </c>
      <c r="E50" s="466">
        <v>0</v>
      </c>
      <c r="F50" s="466">
        <v>332221</v>
      </c>
      <c r="G50" s="466">
        <v>1773291</v>
      </c>
      <c r="H50" s="466">
        <v>2098664</v>
      </c>
      <c r="I50" s="466">
        <v>6925365</v>
      </c>
      <c r="J50" s="466">
        <v>12692936</v>
      </c>
      <c r="K50" s="1107">
        <v>16817855</v>
      </c>
      <c r="L50" s="1019"/>
      <c r="M50" s="1019"/>
      <c r="N50" s="1019"/>
      <c r="O50" s="1019"/>
      <c r="P50" s="1019"/>
      <c r="Q50" s="1019"/>
      <c r="R50" s="1019"/>
      <c r="S50" s="1019"/>
      <c r="T50" s="1019"/>
      <c r="U50" s="1019"/>
      <c r="V50" s="1019"/>
      <c r="W50" s="1019"/>
      <c r="X50" s="1019"/>
      <c r="Y50" s="1019"/>
      <c r="Z50" s="1019"/>
    </row>
    <row r="51" spans="1:26" ht="12.75" customHeight="1">
      <c r="A51" s="1290"/>
      <c r="B51" s="1278"/>
      <c r="C51" s="436" t="s">
        <v>789</v>
      </c>
      <c r="D51" s="465"/>
      <c r="E51" s="466">
        <v>0</v>
      </c>
      <c r="F51" s="466">
        <v>0</v>
      </c>
      <c r="G51" s="466">
        <v>0</v>
      </c>
      <c r="H51" s="466">
        <v>0</v>
      </c>
      <c r="I51" s="466">
        <v>0</v>
      </c>
      <c r="J51" s="466">
        <v>0</v>
      </c>
      <c r="K51" s="467">
        <v>4124468</v>
      </c>
      <c r="L51" s="1019"/>
      <c r="M51" s="1019"/>
      <c r="N51" s="1019"/>
      <c r="O51" s="1019"/>
      <c r="P51" s="1019"/>
      <c r="Q51" s="1019"/>
      <c r="R51" s="1019"/>
      <c r="S51" s="1019"/>
      <c r="T51" s="1019"/>
      <c r="U51" s="1019"/>
      <c r="V51" s="1019"/>
      <c r="W51" s="1019"/>
      <c r="X51" s="1019"/>
      <c r="Y51" s="1019"/>
      <c r="Z51" s="1019"/>
    </row>
    <row r="52" spans="1:26" ht="12.75" customHeight="1">
      <c r="A52" s="1290"/>
      <c r="B52" s="1278"/>
      <c r="C52" s="1031" t="s">
        <v>791</v>
      </c>
      <c r="D52" s="465" t="s">
        <v>167</v>
      </c>
      <c r="E52" s="468">
        <v>0</v>
      </c>
      <c r="F52" s="468">
        <v>0</v>
      </c>
      <c r="G52" s="468">
        <v>552569</v>
      </c>
      <c r="H52" s="468">
        <v>674840</v>
      </c>
      <c r="I52" s="468">
        <v>856402</v>
      </c>
      <c r="J52" s="468">
        <v>1147348</v>
      </c>
      <c r="K52" s="1108">
        <v>3095559</v>
      </c>
      <c r="L52" s="1019"/>
      <c r="M52" s="1019"/>
      <c r="N52" s="1019"/>
      <c r="O52" s="1019"/>
      <c r="P52" s="1019"/>
      <c r="Q52" s="1019"/>
      <c r="R52" s="1019"/>
      <c r="S52" s="1019"/>
      <c r="T52" s="1019"/>
      <c r="U52" s="1019"/>
      <c r="V52" s="1019"/>
      <c r="W52" s="1019"/>
      <c r="X52" s="1019"/>
      <c r="Y52" s="1019"/>
      <c r="Z52" s="1019"/>
    </row>
    <row r="53" spans="1:26" ht="24" customHeight="1">
      <c r="A53" s="1290"/>
      <c r="B53" s="1278"/>
      <c r="C53" s="1031" t="s">
        <v>792</v>
      </c>
      <c r="D53" s="465" t="s">
        <v>167</v>
      </c>
      <c r="E53" s="468">
        <v>0</v>
      </c>
      <c r="F53" s="468">
        <v>314476</v>
      </c>
      <c r="G53" s="468">
        <v>1117506</v>
      </c>
      <c r="H53" s="468">
        <v>1117506</v>
      </c>
      <c r="I53" s="468">
        <v>1117506</v>
      </c>
      <c r="J53" s="468">
        <v>1117506</v>
      </c>
      <c r="K53" s="469">
        <v>5241974</v>
      </c>
      <c r="L53" s="1019"/>
      <c r="M53" s="1019"/>
      <c r="N53" s="1019"/>
      <c r="O53" s="1019"/>
      <c r="P53" s="1019"/>
      <c r="Q53" s="1019"/>
      <c r="R53" s="1019"/>
      <c r="S53" s="1019"/>
      <c r="T53" s="1019"/>
      <c r="U53" s="1019"/>
      <c r="V53" s="1019"/>
      <c r="W53" s="1019"/>
      <c r="X53" s="1019"/>
      <c r="Y53" s="1019"/>
      <c r="Z53" s="1019"/>
    </row>
    <row r="54" spans="1:26" ht="24" customHeight="1">
      <c r="A54" s="1290"/>
      <c r="B54" s="1278"/>
      <c r="C54" s="1031" t="s">
        <v>793</v>
      </c>
      <c r="D54" s="465" t="s">
        <v>167</v>
      </c>
      <c r="E54" s="468">
        <v>0</v>
      </c>
      <c r="F54" s="468">
        <v>0</v>
      </c>
      <c r="G54" s="468">
        <v>0</v>
      </c>
      <c r="H54" s="468">
        <v>0</v>
      </c>
      <c r="I54" s="468">
        <v>0</v>
      </c>
      <c r="J54" s="468">
        <v>0</v>
      </c>
      <c r="K54" s="469">
        <v>0</v>
      </c>
      <c r="L54" s="1019"/>
      <c r="M54" s="1019"/>
      <c r="N54" s="1019"/>
      <c r="O54" s="1019"/>
      <c r="P54" s="1019"/>
      <c r="Q54" s="1019"/>
      <c r="R54" s="1019"/>
      <c r="S54" s="1019"/>
      <c r="T54" s="1019"/>
      <c r="U54" s="1019"/>
      <c r="V54" s="1019"/>
      <c r="W54" s="1019"/>
      <c r="X54" s="1019"/>
      <c r="Y54" s="1019"/>
      <c r="Z54" s="1019"/>
    </row>
    <row r="55" spans="1:26" ht="24" customHeight="1">
      <c r="A55" s="1290"/>
      <c r="B55" s="1278"/>
      <c r="C55" s="1031" t="s">
        <v>794</v>
      </c>
      <c r="D55" s="465" t="s">
        <v>167</v>
      </c>
      <c r="E55" s="468">
        <v>0</v>
      </c>
      <c r="F55" s="468">
        <v>17745</v>
      </c>
      <c r="G55" s="468">
        <v>103215</v>
      </c>
      <c r="H55" s="468">
        <v>306318</v>
      </c>
      <c r="I55" s="468">
        <v>4951457</v>
      </c>
      <c r="J55" s="468">
        <v>10428082</v>
      </c>
      <c r="K55" s="469">
        <v>12604790</v>
      </c>
      <c r="L55" s="1019"/>
      <c r="M55" s="1019"/>
      <c r="N55" s="1019"/>
      <c r="O55" s="1019"/>
      <c r="P55" s="1019"/>
      <c r="Q55" s="1019"/>
      <c r="R55" s="1019"/>
      <c r="S55" s="1019"/>
      <c r="T55" s="1019"/>
      <c r="U55" s="1019"/>
      <c r="V55" s="1019"/>
      <c r="W55" s="1019"/>
      <c r="X55" s="1019"/>
      <c r="Y55" s="1019"/>
      <c r="Z55" s="1019"/>
    </row>
    <row r="56" spans="1:26" ht="24" customHeight="1">
      <c r="A56" s="1290"/>
      <c r="B56" s="1278"/>
      <c r="C56" s="1031" t="s">
        <v>795</v>
      </c>
      <c r="D56" s="465" t="s">
        <v>167</v>
      </c>
      <c r="E56" s="468">
        <v>0</v>
      </c>
      <c r="F56" s="468">
        <v>0</v>
      </c>
      <c r="G56" s="468">
        <v>0</v>
      </c>
      <c r="H56" s="468">
        <v>0</v>
      </c>
      <c r="I56" s="468">
        <v>0</v>
      </c>
      <c r="J56" s="468">
        <v>0</v>
      </c>
      <c r="K56" s="469">
        <v>775194</v>
      </c>
      <c r="L56" s="1019"/>
      <c r="M56" s="1019"/>
      <c r="N56" s="1019"/>
      <c r="O56" s="1019"/>
      <c r="P56" s="1019"/>
      <c r="Q56" s="1019"/>
      <c r="R56" s="1019"/>
      <c r="S56" s="1019"/>
      <c r="T56" s="1019"/>
      <c r="U56" s="1019"/>
      <c r="V56" s="1019"/>
      <c r="W56" s="1019"/>
      <c r="X56" s="1019"/>
      <c r="Y56" s="1019"/>
      <c r="Z56" s="1019"/>
    </row>
    <row r="57" spans="1:26" ht="12.75" customHeight="1">
      <c r="A57" s="1290"/>
      <c r="B57" s="1038"/>
      <c r="C57" s="429"/>
      <c r="D57" s="1209" t="s">
        <v>18</v>
      </c>
      <c r="E57" s="1277"/>
      <c r="F57" s="1277"/>
      <c r="G57" s="1277"/>
      <c r="H57" s="1277"/>
      <c r="I57" s="1277"/>
      <c r="J57" s="1277"/>
      <c r="K57" s="1282"/>
      <c r="L57" s="1019"/>
      <c r="M57" s="1019"/>
      <c r="N57" s="1019"/>
      <c r="O57" s="1019"/>
      <c r="P57" s="1019"/>
      <c r="Q57" s="1019"/>
      <c r="R57" s="1019"/>
      <c r="S57" s="1019"/>
      <c r="T57" s="1019"/>
      <c r="U57" s="1019"/>
      <c r="V57" s="1019"/>
      <c r="W57" s="1019"/>
      <c r="X57" s="1019"/>
      <c r="Y57" s="1019"/>
      <c r="Z57" s="1019"/>
    </row>
    <row r="58" spans="1:26" ht="12.75" customHeight="1">
      <c r="A58" s="1290"/>
      <c r="B58" s="470"/>
      <c r="C58" s="429"/>
      <c r="D58" s="1210" t="s">
        <v>72</v>
      </c>
      <c r="E58" s="1277"/>
      <c r="F58" s="1277"/>
      <c r="G58" s="1277"/>
      <c r="H58" s="1277"/>
      <c r="I58" s="1277"/>
      <c r="J58" s="1277"/>
      <c r="K58" s="1282"/>
      <c r="L58" s="1019"/>
      <c r="M58" s="1019"/>
      <c r="N58" s="1019"/>
      <c r="O58" s="1019"/>
      <c r="P58" s="1019"/>
      <c r="Q58" s="1019"/>
      <c r="R58" s="1019"/>
      <c r="S58" s="1019"/>
      <c r="T58" s="1019"/>
      <c r="U58" s="1019"/>
      <c r="V58" s="1019"/>
      <c r="W58" s="1019"/>
      <c r="X58" s="1019"/>
      <c r="Y58" s="1019"/>
      <c r="Z58" s="1019"/>
    </row>
    <row r="59" spans="1:26" ht="24" customHeight="1">
      <c r="A59" s="1290"/>
      <c r="B59" s="424" t="s">
        <v>73</v>
      </c>
      <c r="C59" s="444" t="s">
        <v>768</v>
      </c>
      <c r="D59" s="426" t="s">
        <v>10</v>
      </c>
      <c r="E59" s="426" t="s">
        <v>353</v>
      </c>
      <c r="F59" s="426" t="s">
        <v>354</v>
      </c>
      <c r="G59" s="426" t="s">
        <v>355</v>
      </c>
      <c r="H59" s="426" t="s">
        <v>356</v>
      </c>
      <c r="I59" s="426" t="s">
        <v>357</v>
      </c>
      <c r="J59" s="426" t="s">
        <v>358</v>
      </c>
      <c r="K59" s="427" t="str">
        <f>$K$2</f>
        <v>Y7: FY 2025/26</v>
      </c>
      <c r="L59" s="1019"/>
      <c r="M59" s="1019"/>
      <c r="N59" s="1019"/>
      <c r="O59" s="1019"/>
      <c r="P59" s="1019"/>
      <c r="Q59" s="1019"/>
      <c r="R59" s="1019"/>
      <c r="S59" s="1019"/>
      <c r="T59" s="1019"/>
      <c r="U59" s="1019"/>
      <c r="V59" s="1019"/>
      <c r="W59" s="1019"/>
      <c r="X59" s="1019"/>
      <c r="Y59" s="1019"/>
      <c r="Z59" s="1019"/>
    </row>
    <row r="60" spans="1:26" ht="12.75" customHeight="1">
      <c r="A60" s="1290"/>
      <c r="B60" s="1203" t="s">
        <v>796</v>
      </c>
      <c r="C60" s="429" t="s">
        <v>770</v>
      </c>
      <c r="D60" s="453" t="s">
        <v>167</v>
      </c>
      <c r="E60" s="445" t="s">
        <v>167</v>
      </c>
      <c r="F60" s="445" t="s">
        <v>167</v>
      </c>
      <c r="G60" s="471">
        <v>3</v>
      </c>
      <c r="H60" s="472">
        <v>4</v>
      </c>
      <c r="I60" s="445" t="s">
        <v>167</v>
      </c>
      <c r="J60" s="472">
        <v>5</v>
      </c>
      <c r="K60" s="473">
        <v>5</v>
      </c>
      <c r="L60" s="1019"/>
      <c r="M60" s="1019"/>
      <c r="N60" s="1019"/>
      <c r="O60" s="1019"/>
      <c r="P60" s="1019"/>
      <c r="Q60" s="1019"/>
      <c r="R60" s="1019"/>
      <c r="S60" s="1019"/>
      <c r="T60" s="1019"/>
      <c r="U60" s="1019"/>
      <c r="V60" s="1019"/>
      <c r="W60" s="1019"/>
      <c r="X60" s="1019"/>
      <c r="Y60" s="1019"/>
      <c r="Z60" s="1019"/>
    </row>
    <row r="61" spans="1:26" ht="24" customHeight="1">
      <c r="A61" s="1290"/>
      <c r="B61" s="1278"/>
      <c r="C61" s="433" t="s">
        <v>788</v>
      </c>
      <c r="D61" s="433"/>
      <c r="E61" s="434">
        <v>0</v>
      </c>
      <c r="F61" s="434">
        <v>0</v>
      </c>
      <c r="G61" s="434">
        <v>4</v>
      </c>
      <c r="H61" s="434">
        <v>5</v>
      </c>
      <c r="I61" s="434">
        <v>8</v>
      </c>
      <c r="J61" s="434">
        <v>11</v>
      </c>
      <c r="K61" s="462">
        <v>16</v>
      </c>
      <c r="L61" s="1019"/>
      <c r="M61" s="1019"/>
      <c r="N61" s="1019"/>
      <c r="O61" s="1019"/>
      <c r="P61" s="1019"/>
      <c r="Q61" s="1019"/>
      <c r="R61" s="1019"/>
      <c r="S61" s="1019"/>
      <c r="T61" s="1019"/>
      <c r="U61" s="1019"/>
      <c r="V61" s="1019"/>
      <c r="W61" s="1019"/>
      <c r="X61" s="1019"/>
      <c r="Y61" s="1019"/>
      <c r="Z61" s="1019"/>
    </row>
    <row r="62" spans="1:26" ht="24" customHeight="1">
      <c r="A62" s="1290"/>
      <c r="B62" s="1278"/>
      <c r="C62" s="1039" t="s">
        <v>17</v>
      </c>
      <c r="D62" s="433" t="s">
        <v>167</v>
      </c>
      <c r="E62" s="1040">
        <v>0</v>
      </c>
      <c r="F62" s="1040">
        <v>0</v>
      </c>
      <c r="G62" s="1040">
        <v>4</v>
      </c>
      <c r="H62" s="1040">
        <v>5</v>
      </c>
      <c r="I62" s="1040">
        <v>8</v>
      </c>
      <c r="J62" s="1040">
        <v>11</v>
      </c>
      <c r="K62" s="474">
        <v>13</v>
      </c>
      <c r="L62" s="1019"/>
      <c r="M62" s="1019"/>
      <c r="N62" s="1019"/>
      <c r="O62" s="1019"/>
      <c r="P62" s="1019"/>
      <c r="Q62" s="1019"/>
      <c r="R62" s="1019"/>
      <c r="S62" s="1019"/>
      <c r="T62" s="1019"/>
      <c r="U62" s="1019"/>
      <c r="V62" s="1019"/>
      <c r="W62" s="1019"/>
      <c r="X62" s="1019"/>
      <c r="Y62" s="1019"/>
      <c r="Z62" s="1019"/>
    </row>
    <row r="63" spans="1:26" ht="24" customHeight="1">
      <c r="A63" s="1290"/>
      <c r="B63" s="1278"/>
      <c r="C63" s="1039" t="s">
        <v>789</v>
      </c>
      <c r="D63" s="433"/>
      <c r="E63" s="1040">
        <v>0</v>
      </c>
      <c r="F63" s="1040">
        <v>0</v>
      </c>
      <c r="G63" s="1040">
        <v>0</v>
      </c>
      <c r="H63" s="1040">
        <v>0</v>
      </c>
      <c r="I63" s="1040">
        <v>0</v>
      </c>
      <c r="J63" s="1040">
        <v>0</v>
      </c>
      <c r="K63" s="474">
        <v>3</v>
      </c>
      <c r="L63" s="1019"/>
      <c r="M63" s="1019"/>
      <c r="N63" s="1019"/>
      <c r="O63" s="1019"/>
      <c r="P63" s="1019"/>
      <c r="Q63" s="1019"/>
      <c r="R63" s="1019"/>
      <c r="S63" s="1019"/>
      <c r="T63" s="1019"/>
      <c r="U63" s="1019"/>
      <c r="V63" s="1019"/>
      <c r="W63" s="1019"/>
      <c r="X63" s="1019"/>
      <c r="Y63" s="1019"/>
      <c r="Z63" s="1019"/>
    </row>
    <row r="64" spans="1:26" ht="24" customHeight="1">
      <c r="A64" s="1290"/>
      <c r="B64" s="1278"/>
      <c r="C64" s="1031" t="s">
        <v>797</v>
      </c>
      <c r="D64" s="436" t="s">
        <v>167</v>
      </c>
      <c r="E64" s="442">
        <v>0</v>
      </c>
      <c r="F64" s="442">
        <v>0</v>
      </c>
      <c r="G64" s="442">
        <v>0</v>
      </c>
      <c r="H64" s="442">
        <v>0</v>
      </c>
      <c r="I64" s="442">
        <v>0</v>
      </c>
      <c r="J64" s="442">
        <v>0</v>
      </c>
      <c r="K64" s="475">
        <v>0</v>
      </c>
      <c r="L64" s="1019"/>
      <c r="M64" s="1019"/>
      <c r="N64" s="1019"/>
      <c r="O64" s="1019"/>
      <c r="P64" s="1019"/>
      <c r="Q64" s="1019"/>
      <c r="R64" s="1019"/>
      <c r="S64" s="1019"/>
      <c r="T64" s="1019"/>
      <c r="U64" s="1019"/>
      <c r="V64" s="1019"/>
      <c r="W64" s="1019"/>
      <c r="X64" s="1019"/>
      <c r="Y64" s="1019"/>
      <c r="Z64" s="1019"/>
    </row>
    <row r="65" spans="1:26" ht="24" customHeight="1">
      <c r="A65" s="1290"/>
      <c r="B65" s="1278"/>
      <c r="C65" s="1031" t="s">
        <v>798</v>
      </c>
      <c r="D65" s="436" t="s">
        <v>167</v>
      </c>
      <c r="E65" s="442">
        <v>0</v>
      </c>
      <c r="F65" s="442">
        <v>0</v>
      </c>
      <c r="G65" s="442">
        <v>1</v>
      </c>
      <c r="H65" s="442">
        <v>1</v>
      </c>
      <c r="I65" s="442">
        <v>3</v>
      </c>
      <c r="J65" s="442">
        <v>3</v>
      </c>
      <c r="K65" s="475">
        <v>3</v>
      </c>
      <c r="L65" s="1019"/>
      <c r="M65" s="1019"/>
      <c r="N65" s="1019"/>
      <c r="O65" s="1019"/>
      <c r="P65" s="1019"/>
      <c r="Q65" s="1019"/>
      <c r="R65" s="1019"/>
      <c r="S65" s="1019"/>
      <c r="T65" s="1019"/>
      <c r="U65" s="1019"/>
      <c r="V65" s="1019"/>
      <c r="W65" s="1019"/>
      <c r="X65" s="1019"/>
      <c r="Y65" s="1019"/>
      <c r="Z65" s="1019"/>
    </row>
    <row r="66" spans="1:26" ht="24" customHeight="1">
      <c r="A66" s="1290"/>
      <c r="B66" s="1278"/>
      <c r="C66" s="1031" t="s">
        <v>799</v>
      </c>
      <c r="D66" s="436" t="s">
        <v>167</v>
      </c>
      <c r="E66" s="442">
        <v>0</v>
      </c>
      <c r="F66" s="442">
        <v>0</v>
      </c>
      <c r="G66" s="442">
        <v>2</v>
      </c>
      <c r="H66" s="442">
        <v>2</v>
      </c>
      <c r="I66" s="442">
        <v>2</v>
      </c>
      <c r="J66" s="442">
        <v>3</v>
      </c>
      <c r="K66" s="475">
        <v>3</v>
      </c>
      <c r="L66" s="1019"/>
      <c r="M66" s="1019"/>
      <c r="N66" s="1019"/>
      <c r="O66" s="1019"/>
      <c r="P66" s="1019"/>
      <c r="Q66" s="1019"/>
      <c r="R66" s="1019"/>
      <c r="S66" s="1019"/>
      <c r="T66" s="1019"/>
      <c r="U66" s="1019"/>
      <c r="V66" s="1019"/>
      <c r="W66" s="1019"/>
      <c r="X66" s="1019"/>
      <c r="Y66" s="1019"/>
      <c r="Z66" s="1019"/>
    </row>
    <row r="67" spans="1:26" ht="24" customHeight="1">
      <c r="A67" s="1290"/>
      <c r="B67" s="1278"/>
      <c r="C67" s="1031" t="s">
        <v>800</v>
      </c>
      <c r="D67" s="436" t="s">
        <v>167</v>
      </c>
      <c r="E67" s="442">
        <v>0</v>
      </c>
      <c r="F67" s="442">
        <v>0</v>
      </c>
      <c r="G67" s="442">
        <v>0</v>
      </c>
      <c r="H67" s="442">
        <v>0</v>
      </c>
      <c r="I67" s="442">
        <v>1</v>
      </c>
      <c r="J67" s="442">
        <v>3</v>
      </c>
      <c r="K67" s="475">
        <v>4</v>
      </c>
      <c r="L67" s="1019"/>
      <c r="M67" s="1019"/>
      <c r="N67" s="1019"/>
      <c r="O67" s="1019"/>
      <c r="P67" s="1019"/>
      <c r="Q67" s="1019"/>
      <c r="R67" s="1019"/>
      <c r="S67" s="1019"/>
      <c r="T67" s="1019"/>
      <c r="U67" s="1019"/>
      <c r="V67" s="1019"/>
      <c r="W67" s="1019"/>
      <c r="X67" s="1019"/>
      <c r="Y67" s="1019"/>
      <c r="Z67" s="1019"/>
    </row>
    <row r="68" spans="1:26" ht="24.75" customHeight="1">
      <c r="A68" s="1290"/>
      <c r="B68" s="1278"/>
      <c r="C68" s="1031" t="s">
        <v>801</v>
      </c>
      <c r="D68" s="436" t="s">
        <v>167</v>
      </c>
      <c r="E68" s="442">
        <v>0</v>
      </c>
      <c r="F68" s="442">
        <v>0</v>
      </c>
      <c r="G68" s="442">
        <v>1</v>
      </c>
      <c r="H68" s="442">
        <v>2</v>
      </c>
      <c r="I68" s="442">
        <v>2</v>
      </c>
      <c r="J68" s="442">
        <v>2</v>
      </c>
      <c r="K68" s="475">
        <v>3</v>
      </c>
      <c r="L68" s="1019"/>
      <c r="M68" s="1019"/>
      <c r="N68" s="1019"/>
      <c r="O68" s="1019"/>
      <c r="P68" s="1019"/>
      <c r="Q68" s="1019"/>
      <c r="R68" s="1019"/>
      <c r="S68" s="1019"/>
      <c r="T68" s="1019"/>
      <c r="U68" s="1019"/>
      <c r="V68" s="1019"/>
      <c r="W68" s="1019"/>
      <c r="X68" s="1019"/>
      <c r="Y68" s="1019"/>
      <c r="Z68" s="1019"/>
    </row>
    <row r="69" spans="1:26" ht="12.75" customHeight="1">
      <c r="A69" s="1290"/>
      <c r="B69" s="476"/>
      <c r="C69" s="429"/>
      <c r="D69" s="1209" t="s">
        <v>18</v>
      </c>
      <c r="E69" s="1277"/>
      <c r="F69" s="1277"/>
      <c r="G69" s="1277"/>
      <c r="H69" s="1277"/>
      <c r="I69" s="1277"/>
      <c r="J69" s="1277"/>
      <c r="K69" s="1282"/>
      <c r="L69" s="1019"/>
      <c r="M69" s="1019"/>
      <c r="N69" s="1019"/>
      <c r="O69" s="1019"/>
      <c r="P69" s="1019"/>
      <c r="Q69" s="1019"/>
      <c r="R69" s="1019"/>
      <c r="S69" s="1019"/>
      <c r="T69" s="1019"/>
      <c r="U69" s="1019"/>
      <c r="V69" s="1019"/>
      <c r="W69" s="1019"/>
      <c r="X69" s="1019"/>
      <c r="Y69" s="1019"/>
      <c r="Z69" s="1019"/>
    </row>
    <row r="70" spans="1:26" ht="24.75" customHeight="1">
      <c r="A70" s="1290"/>
      <c r="B70" s="1041"/>
      <c r="C70" s="453"/>
      <c r="D70" s="1210" t="s">
        <v>82</v>
      </c>
      <c r="E70" s="1277"/>
      <c r="F70" s="1277"/>
      <c r="G70" s="1277"/>
      <c r="H70" s="1277"/>
      <c r="I70" s="1277"/>
      <c r="J70" s="1277"/>
      <c r="K70" s="1282"/>
      <c r="L70" s="1019"/>
      <c r="M70" s="1019"/>
      <c r="N70" s="1019"/>
      <c r="O70" s="1019"/>
      <c r="P70" s="1019"/>
      <c r="Q70" s="1019"/>
      <c r="R70" s="1019"/>
      <c r="S70" s="1019"/>
      <c r="T70" s="1019"/>
      <c r="U70" s="1019"/>
      <c r="V70" s="1019"/>
      <c r="W70" s="1019"/>
      <c r="X70" s="1019"/>
      <c r="Y70" s="1019"/>
      <c r="Z70" s="1019"/>
    </row>
    <row r="71" spans="1:26" ht="24" customHeight="1">
      <c r="A71" s="1290"/>
      <c r="B71" s="424" t="s">
        <v>632</v>
      </c>
      <c r="C71" s="444" t="s">
        <v>768</v>
      </c>
      <c r="D71" s="426" t="s">
        <v>10</v>
      </c>
      <c r="E71" s="426" t="s">
        <v>353</v>
      </c>
      <c r="F71" s="426" t="s">
        <v>354</v>
      </c>
      <c r="G71" s="426" t="s">
        <v>355</v>
      </c>
      <c r="H71" s="426" t="s">
        <v>356</v>
      </c>
      <c r="I71" s="426" t="s">
        <v>357</v>
      </c>
      <c r="J71" s="426" t="s">
        <v>358</v>
      </c>
      <c r="K71" s="427" t="str">
        <f>$K$2</f>
        <v>Y7: FY 2025/26</v>
      </c>
      <c r="L71" s="1019"/>
      <c r="M71" s="1019"/>
      <c r="N71" s="1019"/>
      <c r="O71" s="1019"/>
      <c r="P71" s="1019"/>
      <c r="Q71" s="1019"/>
      <c r="R71" s="1019"/>
      <c r="S71" s="1019"/>
      <c r="T71" s="1019"/>
      <c r="U71" s="1019"/>
      <c r="V71" s="1019"/>
      <c r="W71" s="1019"/>
      <c r="X71" s="1019"/>
      <c r="Y71" s="1019"/>
      <c r="Z71" s="1019"/>
    </row>
    <row r="72" spans="1:26" ht="12.75" customHeight="1">
      <c r="A72" s="1290"/>
      <c r="B72" s="1203" t="s">
        <v>633</v>
      </c>
      <c r="C72" s="429" t="s">
        <v>75</v>
      </c>
      <c r="D72" s="445" t="s">
        <v>167</v>
      </c>
      <c r="E72" s="477" t="s">
        <v>634</v>
      </c>
      <c r="F72" s="477" t="s">
        <v>634</v>
      </c>
      <c r="G72" s="477" t="s">
        <v>634</v>
      </c>
      <c r="H72" s="477" t="s">
        <v>634</v>
      </c>
      <c r="I72" s="477" t="s">
        <v>634</v>
      </c>
      <c r="J72" s="477" t="s">
        <v>634</v>
      </c>
      <c r="K72" s="478" t="s">
        <v>634</v>
      </c>
      <c r="L72" s="1019"/>
      <c r="M72" s="1019"/>
      <c r="N72" s="1019"/>
      <c r="O72" s="1019"/>
      <c r="P72" s="1019"/>
      <c r="Q72" s="1019"/>
      <c r="R72" s="1019"/>
      <c r="S72" s="1019"/>
      <c r="T72" s="1019"/>
      <c r="U72" s="1019"/>
      <c r="V72" s="1019"/>
      <c r="W72" s="1019"/>
      <c r="X72" s="1019"/>
      <c r="Y72" s="1019"/>
      <c r="Z72" s="1019"/>
    </row>
    <row r="73" spans="1:26" ht="102.95">
      <c r="A73" s="1290"/>
      <c r="B73" s="1278"/>
      <c r="C73" s="433" t="s">
        <v>17</v>
      </c>
      <c r="D73" s="479" t="s">
        <v>167</v>
      </c>
      <c r="E73" s="479"/>
      <c r="F73" s="479"/>
      <c r="G73" s="479"/>
      <c r="H73" s="479"/>
      <c r="I73" s="479"/>
      <c r="J73" s="479"/>
      <c r="K73" s="480" t="s">
        <v>802</v>
      </c>
      <c r="L73" s="1019"/>
      <c r="M73" s="1019"/>
      <c r="N73" s="1019"/>
      <c r="O73" s="1019"/>
      <c r="P73" s="1019"/>
      <c r="Q73" s="1019"/>
      <c r="R73" s="1019"/>
      <c r="S73" s="1019"/>
      <c r="T73" s="1019"/>
      <c r="U73" s="1019"/>
      <c r="V73" s="1019"/>
      <c r="W73" s="1019"/>
      <c r="X73" s="1019"/>
      <c r="Y73" s="1019"/>
      <c r="Z73" s="1019"/>
    </row>
    <row r="74" spans="1:26" ht="12.75" customHeight="1">
      <c r="A74" s="1290"/>
      <c r="B74" s="476"/>
      <c r="C74" s="429"/>
      <c r="D74" s="1209" t="s">
        <v>18</v>
      </c>
      <c r="E74" s="1277"/>
      <c r="F74" s="1277"/>
      <c r="G74" s="1277"/>
      <c r="H74" s="1277"/>
      <c r="I74" s="1277"/>
      <c r="J74" s="1277"/>
      <c r="K74" s="1282"/>
      <c r="L74" s="1019"/>
      <c r="M74" s="1019"/>
      <c r="N74" s="1019"/>
      <c r="O74" s="1019"/>
      <c r="P74" s="1019"/>
      <c r="Q74" s="1019"/>
      <c r="R74" s="1019"/>
      <c r="S74" s="1019"/>
      <c r="T74" s="1019"/>
      <c r="U74" s="1019"/>
      <c r="V74" s="1019"/>
      <c r="W74" s="1019"/>
      <c r="X74" s="1019"/>
      <c r="Y74" s="1019"/>
      <c r="Z74" s="1019"/>
    </row>
    <row r="75" spans="1:26" ht="12.75" customHeight="1">
      <c r="A75" s="1291"/>
      <c r="B75" s="1041"/>
      <c r="C75" s="453"/>
      <c r="D75" s="1210" t="s">
        <v>644</v>
      </c>
      <c r="E75" s="1277"/>
      <c r="F75" s="1277"/>
      <c r="G75" s="1277"/>
      <c r="H75" s="1277"/>
      <c r="I75" s="1277"/>
      <c r="J75" s="1277"/>
      <c r="K75" s="1282"/>
      <c r="L75" s="1019"/>
      <c r="M75" s="1019"/>
      <c r="N75" s="1019"/>
      <c r="O75" s="1019"/>
      <c r="P75" s="1019"/>
      <c r="Q75" s="1019"/>
      <c r="R75" s="1019"/>
      <c r="S75" s="1019"/>
      <c r="T75" s="1019"/>
      <c r="U75" s="1019"/>
      <c r="V75" s="1019"/>
      <c r="W75" s="1019"/>
      <c r="X75" s="1019"/>
      <c r="Y75" s="1019"/>
      <c r="Z75" s="1019"/>
    </row>
    <row r="76" spans="1:26" ht="12.75" customHeight="1">
      <c r="A76" s="481" t="s">
        <v>803</v>
      </c>
      <c r="B76" s="453"/>
      <c r="C76" s="453"/>
      <c r="D76" s="453"/>
      <c r="E76" s="453"/>
      <c r="F76" s="453"/>
      <c r="G76" s="453"/>
      <c r="H76" s="453"/>
      <c r="I76" s="453"/>
      <c r="J76" s="453"/>
      <c r="K76" s="454"/>
      <c r="L76" s="1019"/>
      <c r="M76" s="1019"/>
      <c r="N76" s="1019"/>
      <c r="O76" s="1019"/>
      <c r="P76" s="1019"/>
      <c r="Q76" s="1019"/>
      <c r="R76" s="1019"/>
      <c r="S76" s="1019"/>
      <c r="T76" s="1019"/>
      <c r="U76" s="1019"/>
      <c r="V76" s="1019"/>
      <c r="W76" s="1019"/>
      <c r="X76" s="1019"/>
      <c r="Y76" s="1019"/>
      <c r="Z76" s="1019"/>
    </row>
    <row r="77" spans="1:26" ht="24" customHeight="1">
      <c r="A77" s="482" t="s">
        <v>136</v>
      </c>
      <c r="B77" s="425" t="s">
        <v>137</v>
      </c>
      <c r="C77" s="444" t="s">
        <v>768</v>
      </c>
      <c r="D77" s="483" t="s">
        <v>10</v>
      </c>
      <c r="E77" s="426" t="s">
        <v>353</v>
      </c>
      <c r="F77" s="426" t="s">
        <v>354</v>
      </c>
      <c r="G77" s="426" t="s">
        <v>355</v>
      </c>
      <c r="H77" s="426" t="s">
        <v>356</v>
      </c>
      <c r="I77" s="426" t="s">
        <v>357</v>
      </c>
      <c r="J77" s="426" t="s">
        <v>358</v>
      </c>
      <c r="K77" s="427" t="str">
        <f>$K$2</f>
        <v>Y7: FY 2025/26</v>
      </c>
      <c r="L77" s="1019"/>
      <c r="M77" s="1019"/>
      <c r="N77" s="1019"/>
      <c r="O77" s="1019"/>
      <c r="P77" s="1019"/>
      <c r="Q77" s="1019"/>
      <c r="R77" s="1019"/>
      <c r="S77" s="1019"/>
      <c r="T77" s="1019"/>
      <c r="U77" s="1019"/>
      <c r="V77" s="1019"/>
      <c r="W77" s="1019"/>
      <c r="X77" s="1019"/>
      <c r="Y77" s="1019"/>
      <c r="Z77" s="1019"/>
    </row>
    <row r="78" spans="1:26" ht="12.75" customHeight="1">
      <c r="A78" s="1199" t="s">
        <v>804</v>
      </c>
      <c r="B78" s="1198" t="s">
        <v>805</v>
      </c>
      <c r="C78" s="453" t="s">
        <v>806</v>
      </c>
      <c r="D78" s="453" t="s">
        <v>167</v>
      </c>
      <c r="E78" s="446">
        <v>3</v>
      </c>
      <c r="F78" s="446">
        <v>5</v>
      </c>
      <c r="G78" s="446">
        <v>6</v>
      </c>
      <c r="H78" s="430">
        <v>7</v>
      </c>
      <c r="I78" s="430">
        <v>7</v>
      </c>
      <c r="J78" s="430">
        <v>7</v>
      </c>
      <c r="K78" s="431">
        <v>7</v>
      </c>
      <c r="L78" s="1019"/>
      <c r="M78" s="1019"/>
      <c r="N78" s="1019"/>
      <c r="O78" s="1019"/>
      <c r="P78" s="1019"/>
      <c r="Q78" s="1019"/>
      <c r="R78" s="1019"/>
      <c r="S78" s="1019"/>
      <c r="T78" s="1019"/>
      <c r="U78" s="1019"/>
      <c r="V78" s="1019"/>
      <c r="W78" s="1019"/>
      <c r="X78" s="1019"/>
      <c r="Y78" s="1019"/>
      <c r="Z78" s="1019"/>
    </row>
    <row r="79" spans="1:26" ht="24" customHeight="1">
      <c r="A79" s="1290"/>
      <c r="B79" s="1278"/>
      <c r="C79" s="433" t="s">
        <v>788</v>
      </c>
      <c r="D79" s="433" t="s">
        <v>167</v>
      </c>
      <c r="E79" s="479">
        <v>3</v>
      </c>
      <c r="F79" s="479">
        <v>5</v>
      </c>
      <c r="G79" s="479">
        <v>6</v>
      </c>
      <c r="H79" s="479">
        <v>7</v>
      </c>
      <c r="I79" s="479">
        <v>9</v>
      </c>
      <c r="J79" s="479">
        <v>12</v>
      </c>
      <c r="K79" s="480">
        <v>14</v>
      </c>
      <c r="L79" s="1019"/>
      <c r="M79" s="1019"/>
      <c r="N79" s="1019"/>
      <c r="O79" s="1019"/>
      <c r="P79" s="1019"/>
      <c r="Q79" s="1019"/>
      <c r="R79" s="1019"/>
      <c r="S79" s="1019"/>
      <c r="T79" s="1019"/>
      <c r="U79" s="1019"/>
      <c r="V79" s="1019"/>
      <c r="W79" s="1019"/>
      <c r="X79" s="1019"/>
      <c r="Y79" s="1019"/>
      <c r="Z79" s="1019"/>
    </row>
    <row r="80" spans="1:26" ht="24" customHeight="1">
      <c r="A80" s="1290"/>
      <c r="B80" s="1278"/>
      <c r="C80" s="436" t="s">
        <v>17</v>
      </c>
      <c r="D80" s="436"/>
      <c r="E80" s="484">
        <v>3</v>
      </c>
      <c r="F80" s="484">
        <v>5</v>
      </c>
      <c r="G80" s="484">
        <v>6</v>
      </c>
      <c r="H80" s="484">
        <v>7</v>
      </c>
      <c r="I80" s="484">
        <v>9</v>
      </c>
      <c r="J80" s="484">
        <v>10</v>
      </c>
      <c r="K80" s="485">
        <v>10</v>
      </c>
      <c r="L80" s="1019"/>
      <c r="M80" s="1019"/>
      <c r="N80" s="1019"/>
      <c r="O80" s="1019"/>
      <c r="P80" s="1019"/>
      <c r="Q80" s="1019"/>
      <c r="R80" s="1019"/>
      <c r="S80" s="1019"/>
      <c r="T80" s="1019"/>
      <c r="U80" s="1019"/>
      <c r="V80" s="1019"/>
      <c r="W80" s="1019"/>
      <c r="X80" s="1019"/>
      <c r="Y80" s="1019"/>
      <c r="Z80" s="1019"/>
    </row>
    <row r="81" spans="1:26" ht="24" customHeight="1">
      <c r="A81" s="1290"/>
      <c r="B81" s="1278"/>
      <c r="C81" s="436" t="s">
        <v>789</v>
      </c>
      <c r="D81" s="436"/>
      <c r="E81" s="484">
        <v>0</v>
      </c>
      <c r="F81" s="484">
        <v>0</v>
      </c>
      <c r="G81" s="484">
        <v>0</v>
      </c>
      <c r="H81" s="484">
        <v>0</v>
      </c>
      <c r="I81" s="484">
        <v>0</v>
      </c>
      <c r="J81" s="484">
        <v>2</v>
      </c>
      <c r="K81" s="485">
        <v>4</v>
      </c>
      <c r="L81" s="1019"/>
      <c r="M81" s="1019"/>
      <c r="N81" s="1019"/>
      <c r="O81" s="1019"/>
      <c r="P81" s="1019"/>
      <c r="Q81" s="1019"/>
      <c r="R81" s="1019"/>
      <c r="S81" s="1019"/>
      <c r="T81" s="1019"/>
      <c r="U81" s="1019"/>
      <c r="V81" s="1019"/>
      <c r="W81" s="1019"/>
      <c r="X81" s="1019"/>
      <c r="Y81" s="1019"/>
      <c r="Z81" s="1019"/>
    </row>
    <row r="82" spans="1:26" ht="12.75" customHeight="1">
      <c r="A82" s="1290"/>
      <c r="B82" s="443"/>
      <c r="C82" s="486" t="s">
        <v>807</v>
      </c>
      <c r="D82" s="487" t="s">
        <v>141</v>
      </c>
      <c r="E82" s="488"/>
      <c r="F82" s="488"/>
      <c r="G82" s="488"/>
      <c r="H82" s="488"/>
      <c r="I82" s="488"/>
      <c r="J82" s="488"/>
      <c r="K82" s="489"/>
      <c r="L82" s="1019"/>
      <c r="M82" s="1019"/>
      <c r="N82" s="1019"/>
      <c r="O82" s="1019"/>
      <c r="P82" s="1019"/>
      <c r="Q82" s="1019"/>
      <c r="R82" s="1019"/>
      <c r="S82" s="1019"/>
      <c r="T82" s="1019"/>
      <c r="U82" s="1019"/>
      <c r="V82" s="1019"/>
      <c r="W82" s="1019"/>
      <c r="X82" s="1019"/>
      <c r="Y82" s="1019"/>
      <c r="Z82" s="1019"/>
    </row>
    <row r="83" spans="1:26" ht="24" customHeight="1">
      <c r="A83" s="1290"/>
      <c r="B83" s="425" t="s">
        <v>142</v>
      </c>
      <c r="C83" s="444" t="s">
        <v>768</v>
      </c>
      <c r="D83" s="483" t="s">
        <v>10</v>
      </c>
      <c r="E83" s="426" t="s">
        <v>353</v>
      </c>
      <c r="F83" s="426" t="s">
        <v>354</v>
      </c>
      <c r="G83" s="426" t="s">
        <v>355</v>
      </c>
      <c r="H83" s="426" t="s">
        <v>356</v>
      </c>
      <c r="I83" s="426" t="s">
        <v>357</v>
      </c>
      <c r="J83" s="426" t="s">
        <v>358</v>
      </c>
      <c r="K83" s="427" t="s">
        <v>359</v>
      </c>
      <c r="L83" s="1019"/>
      <c r="M83" s="1019"/>
      <c r="N83" s="1019"/>
      <c r="O83" s="1019"/>
      <c r="P83" s="1019"/>
      <c r="Q83" s="1019"/>
      <c r="R83" s="1019"/>
      <c r="S83" s="1019"/>
      <c r="T83" s="1019"/>
      <c r="U83" s="1019"/>
      <c r="V83" s="1019"/>
      <c r="W83" s="1019"/>
      <c r="X83" s="1019"/>
      <c r="Y83" s="1019"/>
      <c r="Z83" s="1019"/>
    </row>
    <row r="84" spans="1:26" ht="12.75" customHeight="1">
      <c r="A84" s="1290"/>
      <c r="B84" s="1198" t="s">
        <v>808</v>
      </c>
      <c r="C84" s="453" t="s">
        <v>809</v>
      </c>
      <c r="D84" s="453" t="s">
        <v>167</v>
      </c>
      <c r="E84" s="446">
        <v>6</v>
      </c>
      <c r="F84" s="446">
        <v>14</v>
      </c>
      <c r="G84" s="446">
        <v>20</v>
      </c>
      <c r="H84" s="430">
        <v>25</v>
      </c>
      <c r="I84" s="430">
        <v>31</v>
      </c>
      <c r="J84" s="430">
        <v>40</v>
      </c>
      <c r="K84" s="431">
        <v>40</v>
      </c>
      <c r="L84" s="1019"/>
      <c r="M84" s="1019"/>
      <c r="N84" s="1019"/>
      <c r="O84" s="1019"/>
      <c r="P84" s="1019"/>
      <c r="Q84" s="1019"/>
      <c r="R84" s="1019"/>
      <c r="S84" s="1019"/>
      <c r="T84" s="1019"/>
      <c r="U84" s="1019"/>
      <c r="V84" s="1019"/>
      <c r="W84" s="1019"/>
      <c r="X84" s="1019"/>
      <c r="Y84" s="1019"/>
      <c r="Z84" s="1019"/>
    </row>
    <row r="85" spans="1:26" ht="24" customHeight="1">
      <c r="A85" s="1290"/>
      <c r="B85" s="1278"/>
      <c r="C85" s="433" t="s">
        <v>788</v>
      </c>
      <c r="D85" s="433" t="s">
        <v>167</v>
      </c>
      <c r="E85" s="479">
        <v>8</v>
      </c>
      <c r="F85" s="479">
        <v>16</v>
      </c>
      <c r="G85" s="479">
        <v>20</v>
      </c>
      <c r="H85" s="479">
        <v>25</v>
      </c>
      <c r="I85" s="479">
        <v>40</v>
      </c>
      <c r="J85" s="479">
        <v>47</v>
      </c>
      <c r="K85" s="480">
        <v>56</v>
      </c>
      <c r="L85" s="1019"/>
      <c r="M85" s="1019"/>
      <c r="N85" s="1019"/>
      <c r="O85" s="1019"/>
      <c r="P85" s="1019"/>
      <c r="Q85" s="1019"/>
      <c r="R85" s="1019"/>
      <c r="S85" s="1019"/>
      <c r="T85" s="1019"/>
      <c r="U85" s="1019"/>
      <c r="V85" s="1019"/>
      <c r="W85" s="1019"/>
      <c r="X85" s="1019"/>
      <c r="Y85" s="1019"/>
      <c r="Z85" s="1019"/>
    </row>
    <row r="86" spans="1:26" ht="24" customHeight="1">
      <c r="A86" s="1290"/>
      <c r="B86" s="1278"/>
      <c r="C86" s="436" t="s">
        <v>17</v>
      </c>
      <c r="D86" s="436" t="s">
        <v>167</v>
      </c>
      <c r="E86" s="484">
        <v>8</v>
      </c>
      <c r="F86" s="484">
        <v>16</v>
      </c>
      <c r="G86" s="484">
        <v>20</v>
      </c>
      <c r="H86" s="484">
        <v>25</v>
      </c>
      <c r="I86" s="484">
        <v>40</v>
      </c>
      <c r="J86" s="484">
        <v>40</v>
      </c>
      <c r="K86" s="485">
        <v>40</v>
      </c>
      <c r="L86" s="1019"/>
      <c r="M86" s="1019"/>
      <c r="N86" s="1019"/>
      <c r="O86" s="1019"/>
      <c r="P86" s="1019"/>
      <c r="Q86" s="1019"/>
      <c r="R86" s="1019"/>
      <c r="S86" s="1019"/>
      <c r="T86" s="1019"/>
      <c r="U86" s="1019"/>
      <c r="V86" s="1019"/>
      <c r="W86" s="1019"/>
      <c r="X86" s="1019"/>
      <c r="Y86" s="1019"/>
      <c r="Z86" s="1019"/>
    </row>
    <row r="87" spans="1:26" ht="24" customHeight="1">
      <c r="A87" s="1290"/>
      <c r="B87" s="1278"/>
      <c r="C87" s="436" t="s">
        <v>789</v>
      </c>
      <c r="D87" s="436"/>
      <c r="E87" s="484">
        <v>0</v>
      </c>
      <c r="F87" s="484">
        <v>0</v>
      </c>
      <c r="G87" s="484">
        <v>0</v>
      </c>
      <c r="H87" s="484">
        <v>0</v>
      </c>
      <c r="I87" s="484">
        <v>0</v>
      </c>
      <c r="J87" s="484">
        <v>7</v>
      </c>
      <c r="K87" s="485">
        <v>16</v>
      </c>
      <c r="L87" s="1019"/>
      <c r="M87" s="1019"/>
      <c r="N87" s="1019"/>
      <c r="O87" s="1019"/>
      <c r="P87" s="1019"/>
      <c r="Q87" s="1019"/>
      <c r="R87" s="1019"/>
      <c r="S87" s="1019"/>
      <c r="T87" s="1019"/>
      <c r="U87" s="1019"/>
      <c r="V87" s="1019"/>
      <c r="W87" s="1019"/>
      <c r="X87" s="1019"/>
      <c r="Y87" s="1019"/>
      <c r="Z87" s="1019"/>
    </row>
    <row r="88" spans="1:26" ht="48" customHeight="1">
      <c r="A88" s="1290"/>
      <c r="B88" s="1278"/>
      <c r="C88" s="1031" t="s">
        <v>810</v>
      </c>
      <c r="D88" s="436" t="s">
        <v>167</v>
      </c>
      <c r="E88" s="442">
        <v>0</v>
      </c>
      <c r="F88" s="442">
        <v>0</v>
      </c>
      <c r="G88" s="442">
        <v>0</v>
      </c>
      <c r="H88" s="442">
        <v>0</v>
      </c>
      <c r="I88" s="442">
        <v>0</v>
      </c>
      <c r="J88" s="442">
        <v>0</v>
      </c>
      <c r="K88" s="475">
        <v>0</v>
      </c>
      <c r="L88" s="1019"/>
      <c r="M88" s="1019"/>
      <c r="N88" s="1019"/>
      <c r="O88" s="1019"/>
      <c r="P88" s="1019"/>
      <c r="Q88" s="1019"/>
      <c r="R88" s="1019"/>
      <c r="S88" s="1019"/>
      <c r="T88" s="1019"/>
      <c r="U88" s="1019"/>
      <c r="V88" s="1019"/>
      <c r="W88" s="1019"/>
      <c r="X88" s="1019"/>
      <c r="Y88" s="1019"/>
      <c r="Z88" s="1019"/>
    </row>
    <row r="89" spans="1:26" ht="36" customHeight="1">
      <c r="A89" s="1290"/>
      <c r="B89" s="1278"/>
      <c r="C89" s="1031" t="s">
        <v>811</v>
      </c>
      <c r="D89" s="436" t="s">
        <v>167</v>
      </c>
      <c r="E89" s="442">
        <v>0</v>
      </c>
      <c r="F89" s="442">
        <v>1</v>
      </c>
      <c r="G89" s="442">
        <v>1</v>
      </c>
      <c r="H89" s="442">
        <v>1</v>
      </c>
      <c r="I89" s="442">
        <v>3</v>
      </c>
      <c r="J89" s="442">
        <v>5</v>
      </c>
      <c r="K89" s="475">
        <v>6</v>
      </c>
      <c r="L89" s="1019"/>
      <c r="M89" s="1019"/>
      <c r="N89" s="1019"/>
      <c r="O89" s="1019"/>
      <c r="P89" s="1019"/>
      <c r="Q89" s="1019"/>
      <c r="R89" s="1019"/>
      <c r="S89" s="1019"/>
      <c r="T89" s="1019"/>
      <c r="U89" s="1019"/>
      <c r="V89" s="1019"/>
      <c r="W89" s="1019"/>
      <c r="X89" s="1019"/>
      <c r="Y89" s="1019"/>
      <c r="Z89" s="1019"/>
    </row>
    <row r="90" spans="1:26" ht="48" customHeight="1">
      <c r="A90" s="1290"/>
      <c r="B90" s="1278"/>
      <c r="C90" s="1031" t="s">
        <v>812</v>
      </c>
      <c r="D90" s="436" t="s">
        <v>167</v>
      </c>
      <c r="E90" s="442">
        <v>1</v>
      </c>
      <c r="F90" s="442">
        <v>6</v>
      </c>
      <c r="G90" s="442">
        <v>11</v>
      </c>
      <c r="H90" s="442">
        <v>15</v>
      </c>
      <c r="I90" s="442">
        <v>20</v>
      </c>
      <c r="J90" s="442">
        <v>30</v>
      </c>
      <c r="K90" s="475">
        <v>37</v>
      </c>
      <c r="L90" s="1019"/>
      <c r="M90" s="1019"/>
      <c r="N90" s="1019"/>
      <c r="O90" s="1019"/>
      <c r="P90" s="1019"/>
      <c r="Q90" s="1019"/>
      <c r="R90" s="1019"/>
      <c r="S90" s="1019"/>
      <c r="T90" s="1019"/>
      <c r="U90" s="1019"/>
      <c r="V90" s="1019"/>
      <c r="W90" s="1019"/>
      <c r="X90" s="1019"/>
      <c r="Y90" s="1019"/>
      <c r="Z90" s="1019"/>
    </row>
    <row r="91" spans="1:26" ht="24" customHeight="1">
      <c r="A91" s="1290"/>
      <c r="B91" s="1278"/>
      <c r="C91" s="429" t="s">
        <v>813</v>
      </c>
      <c r="D91" s="453" t="s">
        <v>167</v>
      </c>
      <c r="E91" s="453" t="s">
        <v>167</v>
      </c>
      <c r="F91" s="453" t="s">
        <v>167</v>
      </c>
      <c r="G91" s="453" t="s">
        <v>167</v>
      </c>
      <c r="H91" s="453" t="s">
        <v>167</v>
      </c>
      <c r="I91" s="453" t="s">
        <v>167</v>
      </c>
      <c r="J91" s="430">
        <v>9</v>
      </c>
      <c r="K91" s="431">
        <v>12</v>
      </c>
      <c r="L91" s="1019"/>
      <c r="M91" s="1019"/>
      <c r="N91" s="1019"/>
      <c r="O91" s="1019"/>
      <c r="P91" s="1019"/>
      <c r="Q91" s="1019"/>
      <c r="R91" s="1019"/>
      <c r="S91" s="1019"/>
      <c r="T91" s="1019"/>
      <c r="U91" s="1019"/>
      <c r="V91" s="1019"/>
      <c r="W91" s="1019"/>
      <c r="X91" s="1019"/>
      <c r="Y91" s="1019"/>
      <c r="Z91" s="1019"/>
    </row>
    <row r="92" spans="1:26" ht="27" customHeight="1">
      <c r="A92" s="1290"/>
      <c r="B92" s="1278"/>
      <c r="C92" s="436" t="s">
        <v>814</v>
      </c>
      <c r="D92" s="436" t="s">
        <v>167</v>
      </c>
      <c r="E92" s="484">
        <v>0</v>
      </c>
      <c r="F92" s="484">
        <v>2</v>
      </c>
      <c r="G92" s="484">
        <v>4</v>
      </c>
      <c r="H92" s="484">
        <v>7</v>
      </c>
      <c r="I92" s="484">
        <v>15</v>
      </c>
      <c r="J92" s="484">
        <v>15</v>
      </c>
      <c r="K92" s="485">
        <v>15</v>
      </c>
      <c r="L92" s="1019"/>
      <c r="M92" s="1019"/>
      <c r="N92" s="1019"/>
      <c r="O92" s="1019"/>
      <c r="P92" s="1019"/>
      <c r="Q92" s="1019"/>
      <c r="R92" s="1019"/>
      <c r="S92" s="1019"/>
      <c r="T92" s="1019"/>
      <c r="U92" s="1019"/>
      <c r="V92" s="1019"/>
      <c r="W92" s="1019"/>
      <c r="X92" s="1019"/>
      <c r="Y92" s="1019"/>
      <c r="Z92" s="1019"/>
    </row>
    <row r="93" spans="1:26" ht="24" customHeight="1">
      <c r="A93" s="1290"/>
      <c r="B93" s="1278"/>
      <c r="C93" s="429" t="s">
        <v>815</v>
      </c>
      <c r="D93" s="453" t="s">
        <v>167</v>
      </c>
      <c r="E93" s="453" t="s">
        <v>167</v>
      </c>
      <c r="F93" s="453" t="s">
        <v>167</v>
      </c>
      <c r="G93" s="453" t="s">
        <v>167</v>
      </c>
      <c r="H93" s="453" t="s">
        <v>167</v>
      </c>
      <c r="I93" s="453" t="s">
        <v>167</v>
      </c>
      <c r="J93" s="430">
        <v>7</v>
      </c>
      <c r="K93" s="431">
        <v>10</v>
      </c>
      <c r="L93" s="1019"/>
      <c r="M93" s="1019"/>
      <c r="N93" s="1019"/>
      <c r="O93" s="1019"/>
      <c r="P93" s="1019"/>
      <c r="Q93" s="1019"/>
      <c r="R93" s="1019"/>
      <c r="S93" s="1019"/>
      <c r="T93" s="1019"/>
      <c r="U93" s="1019"/>
      <c r="V93" s="1019"/>
      <c r="W93" s="1019"/>
      <c r="X93" s="1019"/>
      <c r="Y93" s="1019"/>
      <c r="Z93" s="1019"/>
    </row>
    <row r="94" spans="1:26" ht="24" customHeight="1">
      <c r="A94" s="1290"/>
      <c r="B94" s="1278"/>
      <c r="C94" s="436" t="s">
        <v>816</v>
      </c>
      <c r="D94" s="436" t="s">
        <v>167</v>
      </c>
      <c r="E94" s="484">
        <v>0</v>
      </c>
      <c r="F94" s="484">
        <v>2</v>
      </c>
      <c r="G94" s="484">
        <v>5</v>
      </c>
      <c r="H94" s="484">
        <v>8</v>
      </c>
      <c r="I94" s="484">
        <v>11</v>
      </c>
      <c r="J94" s="484">
        <v>11</v>
      </c>
      <c r="K94" s="485">
        <v>11</v>
      </c>
      <c r="L94" s="1019"/>
      <c r="M94" s="1019"/>
      <c r="N94" s="1019"/>
      <c r="O94" s="1019"/>
      <c r="P94" s="1019"/>
      <c r="Q94" s="1019"/>
      <c r="R94" s="1019"/>
      <c r="S94" s="1019"/>
      <c r="T94" s="1019"/>
      <c r="U94" s="1019"/>
      <c r="V94" s="1019"/>
      <c r="W94" s="1019"/>
      <c r="X94" s="1019"/>
      <c r="Y94" s="1019"/>
      <c r="Z94" s="1019"/>
    </row>
    <row r="95" spans="1:26" ht="12.75" customHeight="1">
      <c r="A95" s="1290"/>
      <c r="B95" s="1279"/>
      <c r="C95" s="490" t="s">
        <v>807</v>
      </c>
      <c r="D95" s="487" t="s">
        <v>141</v>
      </c>
      <c r="E95" s="488"/>
      <c r="F95" s="488"/>
      <c r="G95" s="488"/>
      <c r="H95" s="488"/>
      <c r="I95" s="488"/>
      <c r="J95" s="488"/>
      <c r="K95" s="489"/>
      <c r="L95" s="1019"/>
      <c r="M95" s="1019"/>
      <c r="N95" s="1019"/>
      <c r="O95" s="1019"/>
      <c r="P95" s="1019"/>
      <c r="Q95" s="1019"/>
      <c r="R95" s="1019"/>
      <c r="S95" s="1019"/>
      <c r="T95" s="1019"/>
      <c r="U95" s="1019"/>
      <c r="V95" s="1019"/>
      <c r="W95" s="1019"/>
      <c r="X95" s="1019"/>
      <c r="Y95" s="1019"/>
      <c r="Z95" s="1019"/>
    </row>
    <row r="96" spans="1:26" ht="24" customHeight="1">
      <c r="A96" s="1290"/>
      <c r="B96" s="425" t="s">
        <v>144</v>
      </c>
      <c r="C96" s="444" t="s">
        <v>768</v>
      </c>
      <c r="D96" s="483" t="s">
        <v>10</v>
      </c>
      <c r="E96" s="426" t="s">
        <v>353</v>
      </c>
      <c r="F96" s="426" t="s">
        <v>354</v>
      </c>
      <c r="G96" s="426" t="s">
        <v>355</v>
      </c>
      <c r="H96" s="426" t="s">
        <v>356</v>
      </c>
      <c r="I96" s="426" t="s">
        <v>357</v>
      </c>
      <c r="J96" s="426" t="s">
        <v>358</v>
      </c>
      <c r="K96" s="427" t="s">
        <v>359</v>
      </c>
      <c r="L96" s="1019"/>
      <c r="M96" s="1019"/>
      <c r="N96" s="1019"/>
      <c r="O96" s="1019"/>
      <c r="P96" s="1019"/>
      <c r="Q96" s="1019"/>
      <c r="R96" s="1019"/>
      <c r="S96" s="1019"/>
      <c r="T96" s="1019"/>
      <c r="U96" s="1019"/>
      <c r="V96" s="1019"/>
      <c r="W96" s="1019"/>
      <c r="X96" s="1019"/>
      <c r="Y96" s="1019"/>
      <c r="Z96" s="1019"/>
    </row>
    <row r="97" spans="1:26" ht="12.75" customHeight="1">
      <c r="A97" s="1290"/>
      <c r="B97" s="1198" t="s">
        <v>817</v>
      </c>
      <c r="C97" s="453" t="s">
        <v>818</v>
      </c>
      <c r="D97" s="453" t="s">
        <v>167</v>
      </c>
      <c r="E97" s="446">
        <v>10</v>
      </c>
      <c r="F97" s="446">
        <v>25</v>
      </c>
      <c r="G97" s="446">
        <v>37</v>
      </c>
      <c r="H97" s="430">
        <v>55</v>
      </c>
      <c r="I97" s="430">
        <v>62</v>
      </c>
      <c r="J97" s="472">
        <v>110</v>
      </c>
      <c r="K97" s="473">
        <v>115</v>
      </c>
      <c r="L97" s="1019"/>
      <c r="M97" s="1019"/>
      <c r="N97" s="1019"/>
      <c r="O97" s="1019"/>
      <c r="P97" s="1019"/>
      <c r="Q97" s="1019"/>
      <c r="R97" s="1019"/>
      <c r="S97" s="1019"/>
      <c r="T97" s="1019"/>
      <c r="U97" s="1019"/>
      <c r="V97" s="1019"/>
      <c r="W97" s="1019"/>
      <c r="X97" s="1019"/>
      <c r="Y97" s="1019"/>
      <c r="Z97" s="1019"/>
    </row>
    <row r="98" spans="1:26" ht="24" customHeight="1">
      <c r="A98" s="1290"/>
      <c r="B98" s="1278"/>
      <c r="C98" s="433" t="s">
        <v>788</v>
      </c>
      <c r="D98" s="433" t="s">
        <v>167</v>
      </c>
      <c r="E98" s="479">
        <v>8</v>
      </c>
      <c r="F98" s="479">
        <v>26</v>
      </c>
      <c r="G98" s="479">
        <v>46</v>
      </c>
      <c r="H98" s="479">
        <v>71</v>
      </c>
      <c r="I98" s="479">
        <v>109</v>
      </c>
      <c r="J98" s="479">
        <v>138</v>
      </c>
      <c r="K98" s="480">
        <v>160</v>
      </c>
      <c r="L98" s="1019"/>
      <c r="M98" s="1019"/>
      <c r="N98" s="1019"/>
      <c r="O98" s="1019"/>
      <c r="P98" s="1019"/>
      <c r="Q98" s="1019"/>
      <c r="R98" s="1019"/>
      <c r="S98" s="1019"/>
      <c r="T98" s="1019"/>
      <c r="U98" s="1019"/>
      <c r="V98" s="1019"/>
      <c r="W98" s="1019"/>
      <c r="X98" s="1019"/>
      <c r="Y98" s="1019"/>
      <c r="Z98" s="1019"/>
    </row>
    <row r="99" spans="1:26" ht="24" customHeight="1">
      <c r="A99" s="1290"/>
      <c r="B99" s="1278"/>
      <c r="C99" s="436" t="s">
        <v>17</v>
      </c>
      <c r="D99" s="436" t="s">
        <v>167</v>
      </c>
      <c r="E99" s="484">
        <v>8</v>
      </c>
      <c r="F99" s="484">
        <v>26</v>
      </c>
      <c r="G99" s="484">
        <v>46</v>
      </c>
      <c r="H99" s="484">
        <v>71</v>
      </c>
      <c r="I99" s="484">
        <v>108</v>
      </c>
      <c r="J99" s="484">
        <v>126</v>
      </c>
      <c r="K99" s="485">
        <v>127</v>
      </c>
      <c r="L99" s="1019"/>
      <c r="M99" s="1019"/>
      <c r="N99" s="1019"/>
      <c r="O99" s="1019"/>
      <c r="P99" s="1019"/>
      <c r="Q99" s="1019"/>
      <c r="R99" s="1019"/>
      <c r="S99" s="1019"/>
      <c r="T99" s="1019"/>
      <c r="U99" s="1019"/>
      <c r="V99" s="1019"/>
      <c r="W99" s="1019"/>
      <c r="X99" s="1019"/>
      <c r="Y99" s="1019"/>
      <c r="Z99" s="1019"/>
    </row>
    <row r="100" spans="1:26" ht="24" customHeight="1">
      <c r="A100" s="1290"/>
      <c r="B100" s="1278"/>
      <c r="C100" s="436" t="s">
        <v>789</v>
      </c>
      <c r="D100" s="436"/>
      <c r="E100" s="484">
        <v>0</v>
      </c>
      <c r="F100" s="484">
        <v>0</v>
      </c>
      <c r="G100" s="484">
        <v>0</v>
      </c>
      <c r="H100" s="484">
        <v>0</v>
      </c>
      <c r="I100" s="484">
        <v>1</v>
      </c>
      <c r="J100" s="484">
        <v>12</v>
      </c>
      <c r="K100" s="485">
        <v>33</v>
      </c>
      <c r="L100" s="1019"/>
      <c r="M100" s="1019"/>
      <c r="N100" s="1019"/>
      <c r="O100" s="1019"/>
      <c r="P100" s="1019"/>
      <c r="Q100" s="1019"/>
      <c r="R100" s="1019"/>
      <c r="S100" s="1019"/>
      <c r="T100" s="1019"/>
      <c r="U100" s="1019"/>
      <c r="V100" s="1019"/>
      <c r="W100" s="1019"/>
      <c r="X100" s="1019"/>
      <c r="Y100" s="1019"/>
      <c r="Z100" s="1019"/>
    </row>
    <row r="101" spans="1:26" ht="24" customHeight="1">
      <c r="A101" s="1290"/>
      <c r="B101" s="1278"/>
      <c r="C101" s="1031" t="s">
        <v>819</v>
      </c>
      <c r="D101" s="436" t="s">
        <v>167</v>
      </c>
      <c r="E101" s="484">
        <v>8</v>
      </c>
      <c r="F101" s="484">
        <v>18</v>
      </c>
      <c r="G101" s="484">
        <v>34</v>
      </c>
      <c r="H101" s="484">
        <v>47</v>
      </c>
      <c r="I101" s="484">
        <v>74</v>
      </c>
      <c r="J101" s="484">
        <v>97</v>
      </c>
      <c r="K101" s="485">
        <v>115</v>
      </c>
      <c r="L101" s="1019"/>
      <c r="M101" s="1019"/>
      <c r="N101" s="1019"/>
      <c r="O101" s="1019"/>
      <c r="P101" s="1019"/>
      <c r="Q101" s="1019"/>
      <c r="R101" s="1019"/>
      <c r="S101" s="1019"/>
      <c r="T101" s="1019"/>
      <c r="U101" s="1019"/>
      <c r="V101" s="1019"/>
      <c r="W101" s="1019"/>
      <c r="X101" s="1019"/>
      <c r="Y101" s="1019"/>
      <c r="Z101" s="1019"/>
    </row>
    <row r="102" spans="1:26" ht="36" customHeight="1">
      <c r="A102" s="1290"/>
      <c r="B102" s="1278"/>
      <c r="C102" s="1031" t="s">
        <v>820</v>
      </c>
      <c r="D102" s="436" t="s">
        <v>167</v>
      </c>
      <c r="E102" s="484">
        <v>0</v>
      </c>
      <c r="F102" s="484">
        <v>8</v>
      </c>
      <c r="G102" s="484">
        <v>9</v>
      </c>
      <c r="H102" s="484">
        <v>12</v>
      </c>
      <c r="I102" s="484">
        <v>12</v>
      </c>
      <c r="J102" s="484">
        <v>12</v>
      </c>
      <c r="K102" s="485">
        <v>12</v>
      </c>
      <c r="L102" s="1019"/>
      <c r="M102" s="1019"/>
      <c r="N102" s="1019"/>
      <c r="O102" s="1019"/>
      <c r="P102" s="1019"/>
      <c r="Q102" s="1019"/>
      <c r="R102" s="1019"/>
      <c r="S102" s="1019"/>
      <c r="T102" s="1019"/>
      <c r="U102" s="1019"/>
      <c r="V102" s="1019"/>
      <c r="W102" s="1019"/>
      <c r="X102" s="1019"/>
      <c r="Y102" s="1019"/>
      <c r="Z102" s="1019"/>
    </row>
    <row r="103" spans="1:26" ht="36" customHeight="1">
      <c r="A103" s="1290"/>
      <c r="B103" s="1278"/>
      <c r="C103" s="1031" t="s">
        <v>821</v>
      </c>
      <c r="D103" s="436" t="s">
        <v>167</v>
      </c>
      <c r="E103" s="484">
        <v>0</v>
      </c>
      <c r="F103" s="484">
        <v>0</v>
      </c>
      <c r="G103" s="484">
        <v>3</v>
      </c>
      <c r="H103" s="484">
        <v>12</v>
      </c>
      <c r="I103" s="484">
        <v>22</v>
      </c>
      <c r="J103" s="484">
        <v>22</v>
      </c>
      <c r="K103" s="485">
        <v>22</v>
      </c>
      <c r="L103" s="1019"/>
      <c r="M103" s="1019"/>
      <c r="N103" s="1019"/>
      <c r="O103" s="1019"/>
      <c r="P103" s="1019"/>
      <c r="Q103" s="1019"/>
      <c r="R103" s="1019"/>
      <c r="S103" s="1019"/>
      <c r="T103" s="1019"/>
      <c r="U103" s="1019"/>
      <c r="V103" s="1019"/>
      <c r="W103" s="1019"/>
      <c r="X103" s="1019"/>
      <c r="Y103" s="1019"/>
      <c r="Z103" s="1019"/>
    </row>
    <row r="104" spans="1:26" ht="24" customHeight="1">
      <c r="A104" s="1290"/>
      <c r="B104" s="1278"/>
      <c r="C104" s="1031" t="s">
        <v>822</v>
      </c>
      <c r="D104" s="436"/>
      <c r="E104" s="484">
        <v>0</v>
      </c>
      <c r="F104" s="484">
        <v>0</v>
      </c>
      <c r="G104" s="484">
        <v>0</v>
      </c>
      <c r="H104" s="484">
        <v>0</v>
      </c>
      <c r="I104" s="484">
        <v>1</v>
      </c>
      <c r="J104" s="484">
        <v>5</v>
      </c>
      <c r="K104" s="485">
        <v>11</v>
      </c>
      <c r="L104" s="1019"/>
      <c r="M104" s="1019"/>
      <c r="N104" s="1019"/>
      <c r="O104" s="1019"/>
      <c r="P104" s="1019"/>
      <c r="Q104" s="1019"/>
      <c r="R104" s="1019"/>
      <c r="S104" s="1019"/>
      <c r="T104" s="1019"/>
      <c r="U104" s="1019"/>
      <c r="V104" s="1019"/>
      <c r="W104" s="1019"/>
      <c r="X104" s="1019"/>
      <c r="Y104" s="1019"/>
      <c r="Z104" s="1019"/>
    </row>
    <row r="105" spans="1:26" ht="12.75" customHeight="1">
      <c r="A105" s="1290"/>
      <c r="B105" s="1279"/>
      <c r="C105" s="486" t="s">
        <v>807</v>
      </c>
      <c r="D105" s="487" t="s">
        <v>141</v>
      </c>
      <c r="E105" s="488"/>
      <c r="F105" s="488"/>
      <c r="G105" s="488"/>
      <c r="H105" s="488"/>
      <c r="I105" s="488"/>
      <c r="J105" s="488"/>
      <c r="K105" s="489"/>
      <c r="L105" s="1019"/>
      <c r="M105" s="1019"/>
      <c r="N105" s="1019"/>
      <c r="O105" s="1019"/>
      <c r="P105" s="1019"/>
      <c r="Q105" s="1019"/>
      <c r="R105" s="1019"/>
      <c r="S105" s="1019"/>
      <c r="T105" s="1019"/>
      <c r="U105" s="1019"/>
      <c r="V105" s="1019"/>
      <c r="W105" s="1019"/>
      <c r="X105" s="1019"/>
      <c r="Y105" s="1019"/>
      <c r="Z105" s="1019"/>
    </row>
    <row r="106" spans="1:26" ht="24" customHeight="1">
      <c r="A106" s="1290"/>
      <c r="B106" s="425" t="s">
        <v>146</v>
      </c>
      <c r="C106" s="444" t="s">
        <v>768</v>
      </c>
      <c r="D106" s="483" t="s">
        <v>10</v>
      </c>
      <c r="E106" s="426" t="s">
        <v>353</v>
      </c>
      <c r="F106" s="426" t="s">
        <v>354</v>
      </c>
      <c r="G106" s="426" t="s">
        <v>355</v>
      </c>
      <c r="H106" s="426" t="s">
        <v>356</v>
      </c>
      <c r="I106" s="426" t="s">
        <v>357</v>
      </c>
      <c r="J106" s="426" t="s">
        <v>358</v>
      </c>
      <c r="K106" s="427" t="s">
        <v>359</v>
      </c>
      <c r="L106" s="1019"/>
      <c r="M106" s="1019"/>
      <c r="N106" s="1019"/>
      <c r="O106" s="1019"/>
      <c r="P106" s="1019"/>
      <c r="Q106" s="1019"/>
      <c r="R106" s="1019"/>
      <c r="S106" s="1019"/>
      <c r="T106" s="1019"/>
      <c r="U106" s="1019"/>
      <c r="V106" s="1019"/>
      <c r="W106" s="1019"/>
      <c r="X106" s="1019"/>
      <c r="Y106" s="1019"/>
      <c r="Z106" s="1019"/>
    </row>
    <row r="107" spans="1:26" ht="12.75" customHeight="1">
      <c r="A107" s="1290"/>
      <c r="B107" s="1198" t="s">
        <v>823</v>
      </c>
      <c r="C107" s="453" t="s">
        <v>824</v>
      </c>
      <c r="D107" s="453" t="s">
        <v>167</v>
      </c>
      <c r="E107" s="453" t="s">
        <v>167</v>
      </c>
      <c r="F107" s="491">
        <v>20000</v>
      </c>
      <c r="G107" s="430">
        <v>40000</v>
      </c>
      <c r="H107" s="430">
        <v>47500</v>
      </c>
      <c r="I107" s="430">
        <v>75000</v>
      </c>
      <c r="J107" s="430">
        <v>120000</v>
      </c>
      <c r="K107" s="431">
        <v>130000</v>
      </c>
      <c r="L107" s="1019"/>
      <c r="M107" s="1019"/>
      <c r="N107" s="1019"/>
      <c r="O107" s="1019"/>
      <c r="P107" s="1019"/>
      <c r="Q107" s="1019"/>
      <c r="R107" s="1019"/>
      <c r="S107" s="1019"/>
      <c r="T107" s="1019"/>
      <c r="U107" s="1019"/>
      <c r="V107" s="1019"/>
      <c r="W107" s="1019"/>
      <c r="X107" s="1019"/>
      <c r="Y107" s="1019"/>
      <c r="Z107" s="1019"/>
    </row>
    <row r="108" spans="1:26" ht="12.75" customHeight="1">
      <c r="A108" s="1290"/>
      <c r="B108" s="1278"/>
      <c r="C108" s="433" t="s">
        <v>825</v>
      </c>
      <c r="D108" s="492" t="s">
        <v>167</v>
      </c>
      <c r="E108" s="435">
        <v>0</v>
      </c>
      <c r="F108" s="435">
        <v>10178</v>
      </c>
      <c r="G108" s="435">
        <v>23852</v>
      </c>
      <c r="H108" s="435">
        <v>62497</v>
      </c>
      <c r="I108" s="435">
        <v>114764</v>
      </c>
      <c r="J108" s="435">
        <v>126176</v>
      </c>
      <c r="K108" s="1103">
        <v>158016</v>
      </c>
      <c r="L108" s="1019"/>
      <c r="M108" s="1019"/>
      <c r="N108" s="1019"/>
      <c r="O108" s="1019"/>
      <c r="P108" s="1019"/>
      <c r="Q108" s="1019"/>
      <c r="R108" s="1019"/>
      <c r="S108" s="1019"/>
      <c r="T108" s="1019"/>
      <c r="U108" s="1019"/>
      <c r="V108" s="1019"/>
      <c r="W108" s="1019"/>
      <c r="X108" s="1019"/>
      <c r="Y108" s="1019"/>
      <c r="Z108" s="1019"/>
    </row>
    <row r="109" spans="1:26" ht="24" customHeight="1">
      <c r="A109" s="1290"/>
      <c r="B109" s="1278"/>
      <c r="C109" s="1031" t="s">
        <v>826</v>
      </c>
      <c r="D109" s="492" t="s">
        <v>167</v>
      </c>
      <c r="E109" s="440">
        <v>0</v>
      </c>
      <c r="F109" s="438">
        <v>0.27150000000000002</v>
      </c>
      <c r="G109" s="438">
        <v>0.2974</v>
      </c>
      <c r="H109" s="438">
        <v>0.13639999999999999</v>
      </c>
      <c r="I109" s="438">
        <v>0.1069</v>
      </c>
      <c r="J109" s="438">
        <v>0.1336</v>
      </c>
      <c r="K109" s="1104">
        <v>0.1457</v>
      </c>
      <c r="L109" s="1019"/>
      <c r="M109" s="1019"/>
      <c r="N109" s="1019"/>
      <c r="O109" s="1019"/>
      <c r="P109" s="1019"/>
      <c r="Q109" s="1019"/>
      <c r="R109" s="1019"/>
      <c r="S109" s="1019"/>
      <c r="T109" s="1019"/>
      <c r="U109" s="1019"/>
      <c r="V109" s="1019"/>
      <c r="W109" s="1019"/>
      <c r="X109" s="1019"/>
      <c r="Y109" s="1019"/>
      <c r="Z109" s="1019"/>
    </row>
    <row r="110" spans="1:26" ht="24" customHeight="1">
      <c r="A110" s="1290"/>
      <c r="B110" s="1278"/>
      <c r="C110" s="1031" t="s">
        <v>827</v>
      </c>
      <c r="D110" s="492" t="s">
        <v>167</v>
      </c>
      <c r="E110" s="440">
        <v>0</v>
      </c>
      <c r="F110" s="438">
        <v>0.28079999999999999</v>
      </c>
      <c r="G110" s="438">
        <v>0.28399999999999997</v>
      </c>
      <c r="H110" s="438">
        <v>0.20680000000000001</v>
      </c>
      <c r="I110" s="438">
        <v>0.182</v>
      </c>
      <c r="J110" s="438">
        <v>0.19450000000000001</v>
      </c>
      <c r="K110" s="1104">
        <v>0.26040000000000002</v>
      </c>
      <c r="L110" s="1019"/>
      <c r="M110" s="1019"/>
      <c r="N110" s="1019"/>
      <c r="O110" s="1019"/>
      <c r="P110" s="1019"/>
      <c r="Q110" s="1019"/>
      <c r="R110" s="1019"/>
      <c r="S110" s="1019"/>
      <c r="T110" s="1019"/>
      <c r="U110" s="1019"/>
      <c r="V110" s="1019"/>
      <c r="W110" s="1019"/>
      <c r="X110" s="1019"/>
      <c r="Y110" s="1019"/>
      <c r="Z110" s="1019"/>
    </row>
    <row r="111" spans="1:26" ht="36" customHeight="1">
      <c r="A111" s="1290"/>
      <c r="B111" s="1278"/>
      <c r="C111" s="1031" t="s">
        <v>828</v>
      </c>
      <c r="D111" s="492" t="s">
        <v>167</v>
      </c>
      <c r="E111" s="440">
        <v>0</v>
      </c>
      <c r="F111" s="440">
        <v>9500</v>
      </c>
      <c r="G111" s="440">
        <v>21136</v>
      </c>
      <c r="H111" s="440">
        <v>21136</v>
      </c>
      <c r="I111" s="440">
        <v>21136</v>
      </c>
      <c r="J111" s="440">
        <v>21136</v>
      </c>
      <c r="K111" s="441">
        <v>21136</v>
      </c>
      <c r="L111" s="1019"/>
      <c r="M111" s="1019"/>
      <c r="N111" s="1019"/>
      <c r="O111" s="1019"/>
      <c r="P111" s="1019"/>
      <c r="Q111" s="1019"/>
      <c r="R111" s="1019"/>
      <c r="S111" s="1019"/>
      <c r="T111" s="1019"/>
      <c r="U111" s="1019"/>
      <c r="V111" s="1019"/>
      <c r="W111" s="1019"/>
      <c r="X111" s="1019"/>
      <c r="Y111" s="1019"/>
      <c r="Z111" s="1019"/>
    </row>
    <row r="112" spans="1:26" ht="36" customHeight="1">
      <c r="A112" s="1290"/>
      <c r="B112" s="1278"/>
      <c r="C112" s="1031" t="s">
        <v>829</v>
      </c>
      <c r="D112" s="492" t="s">
        <v>167</v>
      </c>
      <c r="E112" s="440">
        <v>0</v>
      </c>
      <c r="F112" s="440">
        <v>0</v>
      </c>
      <c r="G112" s="440">
        <v>0</v>
      </c>
      <c r="H112" s="440">
        <v>8</v>
      </c>
      <c r="I112" s="440">
        <v>8</v>
      </c>
      <c r="J112" s="440">
        <v>8</v>
      </c>
      <c r="K112" s="441">
        <v>8</v>
      </c>
      <c r="L112" s="1019"/>
      <c r="M112" s="1019"/>
      <c r="N112" s="1019"/>
      <c r="O112" s="1019"/>
      <c r="P112" s="1019"/>
      <c r="Q112" s="1019"/>
      <c r="R112" s="1019"/>
      <c r="S112" s="1019"/>
      <c r="T112" s="1019"/>
      <c r="U112" s="1019"/>
      <c r="V112" s="1019"/>
      <c r="W112" s="1019"/>
      <c r="X112" s="1019"/>
      <c r="Y112" s="1019"/>
      <c r="Z112" s="1019"/>
    </row>
    <row r="113" spans="1:26" ht="24" customHeight="1">
      <c r="A113" s="1290"/>
      <c r="B113" s="1278"/>
      <c r="C113" s="1031" t="s">
        <v>830</v>
      </c>
      <c r="D113" s="492" t="s">
        <v>167</v>
      </c>
      <c r="E113" s="440">
        <v>0</v>
      </c>
      <c r="F113" s="440">
        <v>10178</v>
      </c>
      <c r="G113" s="440">
        <v>23852</v>
      </c>
      <c r="H113" s="440">
        <v>62489</v>
      </c>
      <c r="I113" s="440">
        <v>114756</v>
      </c>
      <c r="J113" s="440">
        <v>126168</v>
      </c>
      <c r="K113" s="1105">
        <v>158008</v>
      </c>
      <c r="L113" s="1019"/>
      <c r="M113" s="1019"/>
      <c r="N113" s="1019"/>
      <c r="O113" s="1019"/>
      <c r="P113" s="1019"/>
      <c r="Q113" s="1019"/>
      <c r="R113" s="1019"/>
      <c r="S113" s="1019"/>
      <c r="T113" s="1019"/>
      <c r="U113" s="1019"/>
      <c r="V113" s="1019"/>
      <c r="W113" s="1019"/>
      <c r="X113" s="1019"/>
      <c r="Y113" s="1019"/>
      <c r="Z113" s="1019"/>
    </row>
    <row r="114" spans="1:26" ht="24" customHeight="1">
      <c r="A114" s="1290"/>
      <c r="B114" s="1278"/>
      <c r="C114" s="429" t="s">
        <v>831</v>
      </c>
      <c r="D114" s="453" t="s">
        <v>167</v>
      </c>
      <c r="E114" s="453" t="s">
        <v>167</v>
      </c>
      <c r="F114" s="453" t="s">
        <v>167</v>
      </c>
      <c r="G114" s="453" t="s">
        <v>167</v>
      </c>
      <c r="H114" s="453" t="s">
        <v>167</v>
      </c>
      <c r="I114" s="453" t="s">
        <v>167</v>
      </c>
      <c r="J114" s="430">
        <v>20000</v>
      </c>
      <c r="K114" s="431">
        <v>30000</v>
      </c>
      <c r="L114" s="1019"/>
      <c r="M114" s="1019"/>
      <c r="N114" s="1019"/>
      <c r="O114" s="1019"/>
      <c r="P114" s="1019"/>
      <c r="Q114" s="1019"/>
      <c r="R114" s="1019"/>
      <c r="S114" s="1019"/>
      <c r="T114" s="1019"/>
      <c r="U114" s="1019"/>
      <c r="V114" s="1019"/>
      <c r="W114" s="1019"/>
      <c r="X114" s="1019"/>
      <c r="Y114" s="1019"/>
      <c r="Z114" s="1019"/>
    </row>
    <row r="115" spans="1:26" ht="60" customHeight="1">
      <c r="A115" s="1290"/>
      <c r="B115" s="1278"/>
      <c r="C115" s="1042" t="s">
        <v>832</v>
      </c>
      <c r="D115" s="493" t="s">
        <v>167</v>
      </c>
      <c r="E115" s="494">
        <v>0</v>
      </c>
      <c r="F115" s="494">
        <v>0</v>
      </c>
      <c r="G115" s="494">
        <v>1326</v>
      </c>
      <c r="H115" s="494">
        <v>1326</v>
      </c>
      <c r="I115" s="494">
        <v>9706</v>
      </c>
      <c r="J115" s="494">
        <v>45377</v>
      </c>
      <c r="K115" s="495">
        <v>48305</v>
      </c>
      <c r="L115" s="1019"/>
      <c r="M115" s="1019"/>
      <c r="N115" s="1019"/>
      <c r="O115" s="1019"/>
      <c r="P115" s="1019"/>
      <c r="Q115" s="1019"/>
      <c r="R115" s="1019"/>
      <c r="S115" s="1019"/>
      <c r="T115" s="1019"/>
      <c r="U115" s="1019"/>
      <c r="V115" s="1019"/>
      <c r="W115" s="1019"/>
      <c r="X115" s="1019"/>
      <c r="Y115" s="1019"/>
      <c r="Z115" s="1019"/>
    </row>
    <row r="116" spans="1:26" ht="12.75" customHeight="1">
      <c r="A116" s="1290"/>
      <c r="B116" s="1279"/>
      <c r="C116" s="490" t="s">
        <v>807</v>
      </c>
      <c r="D116" s="487" t="s">
        <v>150</v>
      </c>
      <c r="E116" s="488"/>
      <c r="F116" s="488"/>
      <c r="G116" s="488"/>
      <c r="H116" s="488"/>
      <c r="I116" s="488"/>
      <c r="J116" s="488"/>
      <c r="K116" s="489"/>
      <c r="L116" s="1019"/>
      <c r="M116" s="1019"/>
      <c r="N116" s="1019"/>
      <c r="O116" s="1019"/>
      <c r="P116" s="1019"/>
      <c r="Q116" s="1019"/>
      <c r="R116" s="1019"/>
      <c r="S116" s="1019"/>
      <c r="T116" s="1019"/>
      <c r="U116" s="1019"/>
      <c r="V116" s="1019"/>
      <c r="W116" s="1019"/>
      <c r="X116" s="1019"/>
      <c r="Y116" s="1019"/>
      <c r="Z116" s="1019"/>
    </row>
    <row r="117" spans="1:26" ht="24" customHeight="1">
      <c r="A117" s="1290"/>
      <c r="B117" s="425" t="s">
        <v>151</v>
      </c>
      <c r="C117" s="444" t="s">
        <v>768</v>
      </c>
      <c r="D117" s="483" t="s">
        <v>10</v>
      </c>
      <c r="E117" s="426" t="s">
        <v>353</v>
      </c>
      <c r="F117" s="426" t="s">
        <v>354</v>
      </c>
      <c r="G117" s="426" t="s">
        <v>355</v>
      </c>
      <c r="H117" s="426" t="s">
        <v>356</v>
      </c>
      <c r="I117" s="426" t="s">
        <v>357</v>
      </c>
      <c r="J117" s="426" t="s">
        <v>358</v>
      </c>
      <c r="K117" s="427" t="s">
        <v>359</v>
      </c>
      <c r="L117" s="1019"/>
      <c r="M117" s="1019"/>
      <c r="N117" s="1019"/>
      <c r="O117" s="1019"/>
      <c r="P117" s="1019"/>
      <c r="Q117" s="1019"/>
      <c r="R117" s="1019"/>
      <c r="S117" s="1019"/>
      <c r="T117" s="1019"/>
      <c r="U117" s="1019"/>
      <c r="V117" s="1019"/>
      <c r="W117" s="1019"/>
      <c r="X117" s="1019"/>
      <c r="Y117" s="1019"/>
      <c r="Z117" s="1019"/>
    </row>
    <row r="118" spans="1:26" ht="12.75" customHeight="1">
      <c r="A118" s="1290"/>
      <c r="B118" s="1198" t="s">
        <v>152</v>
      </c>
      <c r="C118" s="453" t="s">
        <v>806</v>
      </c>
      <c r="D118" s="453" t="s">
        <v>167</v>
      </c>
      <c r="E118" s="446">
        <v>0</v>
      </c>
      <c r="F118" s="446">
        <v>3</v>
      </c>
      <c r="G118" s="446">
        <v>4</v>
      </c>
      <c r="H118" s="430">
        <v>6</v>
      </c>
      <c r="I118" s="430">
        <v>8</v>
      </c>
      <c r="J118" s="430">
        <v>10</v>
      </c>
      <c r="K118" s="431">
        <v>10</v>
      </c>
      <c r="L118" s="1019"/>
      <c r="M118" s="1019"/>
      <c r="N118" s="1019"/>
      <c r="O118" s="1019"/>
      <c r="P118" s="1019"/>
      <c r="Q118" s="1019"/>
      <c r="R118" s="1019"/>
      <c r="S118" s="1019"/>
      <c r="T118" s="1019"/>
      <c r="U118" s="1019"/>
      <c r="V118" s="1019"/>
      <c r="W118" s="1019"/>
      <c r="X118" s="1019"/>
      <c r="Y118" s="1019"/>
      <c r="Z118" s="1019"/>
    </row>
    <row r="119" spans="1:26" ht="12.75" customHeight="1">
      <c r="A119" s="1290"/>
      <c r="B119" s="1278"/>
      <c r="C119" s="496" t="s">
        <v>95</v>
      </c>
      <c r="D119" s="433" t="s">
        <v>167</v>
      </c>
      <c r="E119" s="479">
        <v>1</v>
      </c>
      <c r="F119" s="479">
        <v>4</v>
      </c>
      <c r="G119" s="479">
        <v>7</v>
      </c>
      <c r="H119" s="479">
        <v>7</v>
      </c>
      <c r="I119" s="479">
        <v>9</v>
      </c>
      <c r="J119" s="479">
        <v>12</v>
      </c>
      <c r="K119" s="480">
        <v>13</v>
      </c>
      <c r="L119" s="1019"/>
      <c r="M119" s="1019"/>
      <c r="N119" s="1019"/>
      <c r="O119" s="1019"/>
      <c r="P119" s="1019"/>
      <c r="Q119" s="1019"/>
      <c r="R119" s="1019"/>
      <c r="S119" s="1019"/>
      <c r="T119" s="1019"/>
      <c r="U119" s="1019"/>
      <c r="V119" s="1019"/>
      <c r="W119" s="1019"/>
      <c r="X119" s="1019"/>
      <c r="Y119" s="1019"/>
      <c r="Z119" s="1019"/>
    </row>
    <row r="120" spans="1:26" ht="12.75" customHeight="1">
      <c r="A120" s="1290"/>
      <c r="B120" s="1279"/>
      <c r="C120" s="486" t="s">
        <v>807</v>
      </c>
      <c r="D120" s="487" t="s">
        <v>833</v>
      </c>
      <c r="E120" s="488"/>
      <c r="F120" s="488"/>
      <c r="G120" s="488"/>
      <c r="H120" s="488"/>
      <c r="I120" s="488"/>
      <c r="J120" s="488"/>
      <c r="K120" s="489"/>
      <c r="L120" s="1019"/>
      <c r="M120" s="1019"/>
      <c r="N120" s="1019"/>
      <c r="O120" s="1019"/>
      <c r="P120" s="1019"/>
      <c r="Q120" s="1019"/>
      <c r="R120" s="1019"/>
      <c r="S120" s="1019"/>
      <c r="T120" s="1019"/>
      <c r="U120" s="1019"/>
      <c r="V120" s="1019"/>
      <c r="W120" s="1019"/>
      <c r="X120" s="1019"/>
      <c r="Y120" s="1019"/>
      <c r="Z120" s="1019"/>
    </row>
    <row r="121" spans="1:26" ht="24" customHeight="1">
      <c r="A121" s="1290"/>
      <c r="B121" s="425" t="s">
        <v>834</v>
      </c>
      <c r="C121" s="444" t="s">
        <v>768</v>
      </c>
      <c r="D121" s="483" t="s">
        <v>10</v>
      </c>
      <c r="E121" s="426" t="s">
        <v>353</v>
      </c>
      <c r="F121" s="426" t="s">
        <v>354</v>
      </c>
      <c r="G121" s="426" t="s">
        <v>355</v>
      </c>
      <c r="H121" s="426" t="s">
        <v>356</v>
      </c>
      <c r="I121" s="426" t="s">
        <v>357</v>
      </c>
      <c r="J121" s="426" t="s">
        <v>358</v>
      </c>
      <c r="K121" s="427" t="s">
        <v>359</v>
      </c>
      <c r="L121" s="1019"/>
      <c r="M121" s="1019"/>
      <c r="N121" s="1019"/>
      <c r="O121" s="1019"/>
      <c r="P121" s="1019"/>
      <c r="Q121" s="1019"/>
      <c r="R121" s="1019"/>
      <c r="S121" s="1019"/>
      <c r="T121" s="1019"/>
      <c r="U121" s="1019"/>
      <c r="V121" s="1019"/>
      <c r="W121" s="1019"/>
      <c r="X121" s="1019"/>
      <c r="Y121" s="1019"/>
      <c r="Z121" s="1019"/>
    </row>
    <row r="122" spans="1:26" ht="12.75" customHeight="1">
      <c r="A122" s="1290"/>
      <c r="B122" s="1198" t="s">
        <v>835</v>
      </c>
      <c r="C122" s="453" t="s">
        <v>836</v>
      </c>
      <c r="D122" s="453" t="s">
        <v>167</v>
      </c>
      <c r="E122" s="497">
        <v>0</v>
      </c>
      <c r="F122" s="497">
        <v>0</v>
      </c>
      <c r="G122" s="497">
        <v>0</v>
      </c>
      <c r="H122" s="497">
        <v>6</v>
      </c>
      <c r="I122" s="497">
        <v>6</v>
      </c>
      <c r="J122" s="498">
        <v>15</v>
      </c>
      <c r="K122" s="499">
        <v>15</v>
      </c>
      <c r="L122" s="1019"/>
      <c r="M122" s="1019"/>
      <c r="N122" s="1019"/>
      <c r="O122" s="1019"/>
      <c r="P122" s="1019"/>
      <c r="Q122" s="1019"/>
      <c r="R122" s="1019"/>
      <c r="S122" s="1019"/>
      <c r="T122" s="1019"/>
      <c r="U122" s="1019"/>
      <c r="V122" s="1019"/>
      <c r="W122" s="1019"/>
      <c r="X122" s="1019"/>
      <c r="Y122" s="1019"/>
      <c r="Z122" s="1019"/>
    </row>
    <row r="123" spans="1:26" ht="12.75" customHeight="1">
      <c r="A123" s="1290"/>
      <c r="B123" s="1278"/>
      <c r="C123" s="496" t="s">
        <v>95</v>
      </c>
      <c r="D123" s="433" t="s">
        <v>167</v>
      </c>
      <c r="E123" s="479">
        <v>0</v>
      </c>
      <c r="F123" s="479">
        <v>0</v>
      </c>
      <c r="G123" s="479">
        <v>3</v>
      </c>
      <c r="H123" s="479">
        <v>10</v>
      </c>
      <c r="I123" s="479">
        <v>15</v>
      </c>
      <c r="J123" s="479">
        <v>15</v>
      </c>
      <c r="K123" s="480">
        <v>15</v>
      </c>
      <c r="L123" s="1019"/>
      <c r="M123" s="1019"/>
      <c r="N123" s="1019"/>
      <c r="O123" s="1019"/>
      <c r="P123" s="1019"/>
      <c r="Q123" s="1019"/>
      <c r="R123" s="1019"/>
      <c r="S123" s="1019"/>
      <c r="T123" s="1019"/>
      <c r="U123" s="1019"/>
      <c r="V123" s="1019"/>
      <c r="W123" s="1019"/>
      <c r="X123" s="1019"/>
      <c r="Y123" s="1019"/>
      <c r="Z123" s="1019"/>
    </row>
    <row r="124" spans="1:26" ht="12.75" customHeight="1">
      <c r="A124" s="1290"/>
      <c r="B124" s="1278"/>
      <c r="C124" s="500" t="s">
        <v>674</v>
      </c>
      <c r="D124" s="436" t="s">
        <v>167</v>
      </c>
      <c r="E124" s="436" t="s">
        <v>837</v>
      </c>
      <c r="F124" s="436" t="s">
        <v>837</v>
      </c>
      <c r="G124" s="436" t="s">
        <v>837</v>
      </c>
      <c r="H124" s="436" t="s">
        <v>837</v>
      </c>
      <c r="I124" s="436" t="s">
        <v>837</v>
      </c>
      <c r="J124" s="436" t="s">
        <v>837</v>
      </c>
      <c r="K124" s="501" t="s">
        <v>837</v>
      </c>
      <c r="L124" s="1019"/>
      <c r="M124" s="1019"/>
      <c r="N124" s="1019"/>
      <c r="O124" s="1019"/>
      <c r="P124" s="1019"/>
      <c r="Q124" s="1019"/>
      <c r="R124" s="1019"/>
      <c r="S124" s="1019"/>
      <c r="T124" s="1019"/>
      <c r="U124" s="1019"/>
      <c r="V124" s="1019"/>
      <c r="W124" s="1019"/>
      <c r="X124" s="1019"/>
      <c r="Y124" s="1019"/>
      <c r="Z124" s="1019"/>
    </row>
    <row r="125" spans="1:26" ht="12.75" customHeight="1">
      <c r="A125" s="1290"/>
      <c r="B125" s="1278"/>
      <c r="C125" s="453" t="s">
        <v>838</v>
      </c>
      <c r="D125" s="453" t="s">
        <v>167</v>
      </c>
      <c r="E125" s="497"/>
      <c r="F125" s="497"/>
      <c r="G125" s="497"/>
      <c r="H125" s="497"/>
      <c r="I125" s="497"/>
      <c r="J125" s="502"/>
      <c r="K125" s="499">
        <v>2</v>
      </c>
      <c r="L125" s="1019"/>
      <c r="M125" s="1019"/>
      <c r="N125" s="1019"/>
      <c r="O125" s="1019"/>
      <c r="P125" s="1019"/>
      <c r="Q125" s="1019"/>
      <c r="R125" s="1019"/>
      <c r="S125" s="1019"/>
      <c r="T125" s="1019"/>
      <c r="U125" s="1019"/>
      <c r="V125" s="1019"/>
      <c r="W125" s="1019"/>
      <c r="X125" s="1019"/>
      <c r="Y125" s="1019"/>
      <c r="Z125" s="1019"/>
    </row>
    <row r="126" spans="1:26" ht="12.75" customHeight="1">
      <c r="A126" s="1290"/>
      <c r="B126" s="1278"/>
      <c r="C126" s="496" t="s">
        <v>95</v>
      </c>
      <c r="D126" s="433" t="s">
        <v>167</v>
      </c>
      <c r="E126" s="479">
        <v>0</v>
      </c>
      <c r="F126" s="479">
        <v>0</v>
      </c>
      <c r="G126" s="479">
        <v>0</v>
      </c>
      <c r="H126" s="479">
        <v>0</v>
      </c>
      <c r="I126" s="479">
        <v>1</v>
      </c>
      <c r="J126" s="479">
        <v>2</v>
      </c>
      <c r="K126" s="480">
        <v>2</v>
      </c>
      <c r="L126" s="1019"/>
      <c r="M126" s="1019"/>
      <c r="N126" s="1019"/>
      <c r="O126" s="1019"/>
      <c r="P126" s="1019"/>
      <c r="Q126" s="1019"/>
      <c r="R126" s="1019"/>
      <c r="S126" s="1019"/>
      <c r="T126" s="1019"/>
      <c r="U126" s="1019"/>
      <c r="V126" s="1019"/>
      <c r="W126" s="1019"/>
      <c r="X126" s="1019"/>
      <c r="Y126" s="1019"/>
      <c r="Z126" s="1019"/>
    </row>
    <row r="127" spans="1:26" ht="12.75" customHeight="1">
      <c r="A127" s="1290"/>
      <c r="B127" s="443"/>
      <c r="C127" s="490" t="s">
        <v>807</v>
      </c>
      <c r="D127" s="487" t="s">
        <v>141</v>
      </c>
      <c r="E127" s="488"/>
      <c r="F127" s="488"/>
      <c r="G127" s="488"/>
      <c r="H127" s="488"/>
      <c r="I127" s="488"/>
      <c r="J127" s="488"/>
      <c r="K127" s="489"/>
      <c r="L127" s="1019"/>
      <c r="M127" s="1019"/>
      <c r="N127" s="1019"/>
      <c r="O127" s="1019"/>
      <c r="P127" s="1019"/>
      <c r="Q127" s="1019"/>
      <c r="R127" s="1019"/>
      <c r="S127" s="1019"/>
      <c r="T127" s="1019"/>
      <c r="U127" s="1019"/>
      <c r="V127" s="1019"/>
      <c r="W127" s="1019"/>
      <c r="X127" s="1019"/>
      <c r="Y127" s="1019"/>
      <c r="Z127" s="1019"/>
    </row>
    <row r="128" spans="1:26" ht="24" customHeight="1">
      <c r="A128" s="1290"/>
      <c r="B128" s="425" t="s">
        <v>839</v>
      </c>
      <c r="C128" s="1035"/>
      <c r="D128" s="1036" t="s">
        <v>10</v>
      </c>
      <c r="E128" s="426" t="s">
        <v>353</v>
      </c>
      <c r="F128" s="426" t="s">
        <v>354</v>
      </c>
      <c r="G128" s="426" t="s">
        <v>355</v>
      </c>
      <c r="H128" s="426" t="s">
        <v>356</v>
      </c>
      <c r="I128" s="426" t="s">
        <v>357</v>
      </c>
      <c r="J128" s="426" t="s">
        <v>358</v>
      </c>
      <c r="K128" s="427" t="s">
        <v>359</v>
      </c>
      <c r="L128" s="1019"/>
      <c r="M128" s="1019"/>
      <c r="N128" s="1019"/>
      <c r="O128" s="1019"/>
      <c r="P128" s="1019"/>
      <c r="Q128" s="1019"/>
      <c r="R128" s="1019"/>
      <c r="S128" s="1019"/>
      <c r="T128" s="1019"/>
      <c r="U128" s="1019"/>
      <c r="V128" s="1019"/>
      <c r="W128" s="1019"/>
      <c r="X128" s="1019"/>
      <c r="Y128" s="1019"/>
      <c r="Z128" s="1019"/>
    </row>
    <row r="129" spans="1:26" ht="13.5" customHeight="1">
      <c r="A129" s="1290"/>
      <c r="B129" s="1198" t="s">
        <v>840</v>
      </c>
      <c r="C129" s="453" t="s">
        <v>13</v>
      </c>
      <c r="D129" s="1043" t="s">
        <v>167</v>
      </c>
      <c r="E129" s="1044"/>
      <c r="F129" s="1044"/>
      <c r="G129" s="1044"/>
      <c r="H129" s="453"/>
      <c r="I129" s="497"/>
      <c r="J129" s="498" t="s">
        <v>167</v>
      </c>
      <c r="K129" s="499" t="s">
        <v>167</v>
      </c>
      <c r="L129" s="1019"/>
      <c r="M129" s="1019"/>
      <c r="N129" s="1019"/>
      <c r="O129" s="1019"/>
      <c r="P129" s="1019"/>
      <c r="Q129" s="1019"/>
      <c r="R129" s="1019"/>
      <c r="S129" s="1019"/>
      <c r="T129" s="1019"/>
      <c r="U129" s="1019"/>
      <c r="V129" s="1019"/>
      <c r="W129" s="1019"/>
      <c r="X129" s="1019"/>
      <c r="Y129" s="1019"/>
      <c r="Z129" s="1019"/>
    </row>
    <row r="130" spans="1:26" ht="12.75" customHeight="1">
      <c r="A130" s="1290"/>
      <c r="B130" s="1279"/>
      <c r="C130" s="496" t="s">
        <v>95</v>
      </c>
      <c r="D130" s="1045" t="s">
        <v>167</v>
      </c>
      <c r="E130" s="1045"/>
      <c r="F130" s="1045"/>
      <c r="G130" s="1045"/>
      <c r="H130" s="1045"/>
      <c r="I130" s="479"/>
      <c r="J130" s="479">
        <v>3</v>
      </c>
      <c r="K130" s="480">
        <v>3</v>
      </c>
      <c r="L130" s="1019"/>
      <c r="M130" s="1019"/>
      <c r="N130" s="1019"/>
      <c r="O130" s="1019"/>
      <c r="P130" s="1019"/>
      <c r="Q130" s="1019"/>
      <c r="R130" s="1019"/>
      <c r="S130" s="1019"/>
      <c r="T130" s="1019"/>
      <c r="U130" s="1019"/>
      <c r="V130" s="1019"/>
      <c r="W130" s="1019"/>
      <c r="X130" s="1019"/>
      <c r="Y130" s="1019"/>
      <c r="Z130" s="1019"/>
    </row>
    <row r="131" spans="1:26" ht="24" customHeight="1">
      <c r="A131" s="1290"/>
      <c r="B131" s="425" t="s">
        <v>841</v>
      </c>
      <c r="C131" s="1035"/>
      <c r="D131" s="1036" t="s">
        <v>10</v>
      </c>
      <c r="E131" s="426" t="s">
        <v>353</v>
      </c>
      <c r="F131" s="426" t="s">
        <v>354</v>
      </c>
      <c r="G131" s="426" t="s">
        <v>355</v>
      </c>
      <c r="H131" s="426" t="s">
        <v>356</v>
      </c>
      <c r="I131" s="426" t="s">
        <v>357</v>
      </c>
      <c r="J131" s="426" t="s">
        <v>358</v>
      </c>
      <c r="K131" s="427" t="s">
        <v>359</v>
      </c>
      <c r="L131" s="1019"/>
      <c r="M131" s="1019"/>
      <c r="N131" s="1019"/>
      <c r="O131" s="1019"/>
      <c r="P131" s="1019"/>
      <c r="Q131" s="1019"/>
      <c r="R131" s="1019"/>
      <c r="S131" s="1019"/>
      <c r="T131" s="1019"/>
      <c r="U131" s="1019"/>
      <c r="V131" s="1019"/>
      <c r="W131" s="1019"/>
      <c r="X131" s="1019"/>
      <c r="Y131" s="1019"/>
      <c r="Z131" s="1019"/>
    </row>
    <row r="132" spans="1:26" ht="13.5" customHeight="1">
      <c r="A132" s="1290"/>
      <c r="B132" s="1198" t="s">
        <v>842</v>
      </c>
      <c r="C132" s="453" t="s">
        <v>13</v>
      </c>
      <c r="D132" s="1043" t="s">
        <v>167</v>
      </c>
      <c r="E132" s="1044"/>
      <c r="F132" s="1044"/>
      <c r="G132" s="1044"/>
      <c r="H132" s="453"/>
      <c r="I132" s="497"/>
      <c r="J132" s="503">
        <v>10000000</v>
      </c>
      <c r="K132" s="504">
        <v>10000000</v>
      </c>
      <c r="L132" s="1019"/>
      <c r="M132" s="1019"/>
      <c r="N132" s="1019"/>
      <c r="O132" s="1019"/>
      <c r="P132" s="1019"/>
      <c r="Q132" s="1019"/>
      <c r="R132" s="1019"/>
      <c r="S132" s="1019"/>
      <c r="T132" s="1019"/>
      <c r="U132" s="1019"/>
      <c r="V132" s="1019"/>
      <c r="W132" s="1019"/>
      <c r="X132" s="1019"/>
      <c r="Y132" s="1019"/>
      <c r="Z132" s="1019"/>
    </row>
    <row r="133" spans="1:26" ht="12.75" customHeight="1">
      <c r="A133" s="1291"/>
      <c r="B133" s="1279"/>
      <c r="C133" s="496" t="s">
        <v>95</v>
      </c>
      <c r="D133" s="1045" t="s">
        <v>167</v>
      </c>
      <c r="E133" s="1045"/>
      <c r="F133" s="1045"/>
      <c r="G133" s="1045"/>
      <c r="H133" s="1045"/>
      <c r="I133" s="479"/>
      <c r="J133" s="505">
        <v>10000000</v>
      </c>
      <c r="K133" s="506">
        <v>10000000</v>
      </c>
      <c r="L133" s="1019"/>
      <c r="M133" s="1019"/>
      <c r="N133" s="1019"/>
      <c r="O133" s="1019"/>
      <c r="P133" s="1019"/>
      <c r="Q133" s="1019"/>
      <c r="R133" s="1019"/>
      <c r="S133" s="1019"/>
      <c r="T133" s="1019"/>
      <c r="U133" s="1019"/>
      <c r="V133" s="1019"/>
      <c r="W133" s="1019"/>
      <c r="X133" s="1019"/>
      <c r="Y133" s="1019"/>
      <c r="Z133" s="1019"/>
    </row>
    <row r="134" spans="1:26" ht="12.75" customHeight="1">
      <c r="A134" s="481" t="s">
        <v>843</v>
      </c>
      <c r="B134" s="453"/>
      <c r="C134" s="453"/>
      <c r="D134" s="453"/>
      <c r="E134" s="453"/>
      <c r="F134" s="453"/>
      <c r="G134" s="453"/>
      <c r="H134" s="453"/>
      <c r="I134" s="453"/>
      <c r="J134" s="453"/>
      <c r="K134" s="454"/>
      <c r="L134" s="1019"/>
      <c r="M134" s="1019"/>
      <c r="N134" s="1019"/>
      <c r="O134" s="1019"/>
      <c r="P134" s="1019"/>
      <c r="Q134" s="1019"/>
      <c r="R134" s="1019"/>
      <c r="S134" s="1019"/>
      <c r="T134" s="1019"/>
      <c r="U134" s="1019"/>
      <c r="V134" s="1019"/>
      <c r="W134" s="1019"/>
      <c r="X134" s="1019"/>
      <c r="Y134" s="1019"/>
      <c r="Z134" s="1019"/>
    </row>
    <row r="135" spans="1:26" ht="24" customHeight="1">
      <c r="A135" s="482" t="s">
        <v>173</v>
      </c>
      <c r="B135" s="425" t="s">
        <v>174</v>
      </c>
      <c r="C135" s="444" t="s">
        <v>768</v>
      </c>
      <c r="D135" s="483" t="s">
        <v>10</v>
      </c>
      <c r="E135" s="426" t="s">
        <v>353</v>
      </c>
      <c r="F135" s="426" t="s">
        <v>354</v>
      </c>
      <c r="G135" s="426" t="s">
        <v>355</v>
      </c>
      <c r="H135" s="426" t="s">
        <v>356</v>
      </c>
      <c r="I135" s="426" t="s">
        <v>357</v>
      </c>
      <c r="J135" s="426" t="s">
        <v>358</v>
      </c>
      <c r="K135" s="427" t="s">
        <v>359</v>
      </c>
      <c r="L135" s="1019"/>
      <c r="M135" s="1019"/>
      <c r="N135" s="1019"/>
      <c r="O135" s="1019"/>
      <c r="P135" s="1019"/>
      <c r="Q135" s="1019"/>
      <c r="R135" s="1019"/>
      <c r="S135" s="1019"/>
      <c r="T135" s="1019"/>
      <c r="U135" s="1019"/>
      <c r="V135" s="1019"/>
      <c r="W135" s="1019"/>
      <c r="X135" s="1019"/>
      <c r="Y135" s="1019"/>
      <c r="Z135" s="1019"/>
    </row>
    <row r="136" spans="1:26" ht="12.75" customHeight="1">
      <c r="A136" s="1199" t="s">
        <v>844</v>
      </c>
      <c r="B136" s="1200" t="s">
        <v>845</v>
      </c>
      <c r="C136" s="429" t="s">
        <v>770</v>
      </c>
      <c r="D136" s="429" t="s">
        <v>167</v>
      </c>
      <c r="E136" s="429" t="s">
        <v>167</v>
      </c>
      <c r="F136" s="446" t="s">
        <v>846</v>
      </c>
      <c r="G136" s="507" t="s">
        <v>847</v>
      </c>
      <c r="H136" s="429" t="s">
        <v>848</v>
      </c>
      <c r="I136" s="429" t="s">
        <v>849</v>
      </c>
      <c r="J136" s="429" t="s">
        <v>850</v>
      </c>
      <c r="K136" s="508" t="s">
        <v>851</v>
      </c>
      <c r="L136" s="1019"/>
      <c r="M136" s="1019"/>
      <c r="N136" s="1019"/>
      <c r="O136" s="1019"/>
      <c r="P136" s="1019"/>
      <c r="Q136" s="1019"/>
      <c r="R136" s="1019"/>
      <c r="S136" s="1019"/>
      <c r="T136" s="1019"/>
      <c r="U136" s="1019"/>
      <c r="V136" s="1019"/>
      <c r="W136" s="1019"/>
      <c r="X136" s="1019"/>
      <c r="Y136" s="1019"/>
      <c r="Z136" s="1019"/>
    </row>
    <row r="137" spans="1:26" ht="24" customHeight="1">
      <c r="A137" s="1290"/>
      <c r="B137" s="1278"/>
      <c r="C137" s="433" t="s">
        <v>17</v>
      </c>
      <c r="D137" s="433" t="s">
        <v>167</v>
      </c>
      <c r="E137" s="433" t="s">
        <v>852</v>
      </c>
      <c r="F137" s="433" t="s">
        <v>853</v>
      </c>
      <c r="G137" s="433" t="s">
        <v>854</v>
      </c>
      <c r="H137" s="433" t="s">
        <v>855</v>
      </c>
      <c r="I137" s="433" t="s">
        <v>856</v>
      </c>
      <c r="J137" s="433" t="s">
        <v>857</v>
      </c>
      <c r="K137" s="452" t="s">
        <v>858</v>
      </c>
      <c r="L137" s="1019"/>
      <c r="M137" s="1019"/>
      <c r="N137" s="1019"/>
      <c r="O137" s="1019"/>
      <c r="P137" s="1019"/>
      <c r="Q137" s="1019"/>
      <c r="R137" s="1019"/>
      <c r="S137" s="1019"/>
      <c r="T137" s="1019"/>
      <c r="U137" s="1019"/>
      <c r="V137" s="1019"/>
      <c r="W137" s="1019"/>
      <c r="X137" s="1019"/>
      <c r="Y137" s="1019"/>
      <c r="Z137" s="1019"/>
    </row>
    <row r="138" spans="1:26" ht="12.75" customHeight="1">
      <c r="A138" s="1290"/>
      <c r="B138" s="509"/>
      <c r="C138" s="510" t="s">
        <v>18</v>
      </c>
      <c r="D138" s="511"/>
      <c r="E138" s="511"/>
      <c r="F138" s="511"/>
      <c r="G138" s="511"/>
      <c r="H138" s="511"/>
      <c r="I138" s="511"/>
      <c r="J138" s="511"/>
      <c r="K138" s="512"/>
      <c r="L138" s="1019"/>
      <c r="M138" s="1019"/>
      <c r="N138" s="1019"/>
      <c r="O138" s="1019"/>
      <c r="P138" s="1019"/>
      <c r="Q138" s="1019"/>
      <c r="R138" s="1019"/>
      <c r="S138" s="1019"/>
      <c r="T138" s="1019"/>
      <c r="U138" s="1019"/>
      <c r="V138" s="1019"/>
      <c r="W138" s="1019"/>
      <c r="X138" s="1019"/>
      <c r="Y138" s="1019"/>
      <c r="Z138" s="1019"/>
    </row>
    <row r="139" spans="1:26" ht="12.75" customHeight="1">
      <c r="A139" s="1290"/>
      <c r="B139" s="1046"/>
      <c r="C139" s="1033" t="s">
        <v>859</v>
      </c>
      <c r="D139" s="1047"/>
      <c r="E139" s="1047"/>
      <c r="F139" s="1047"/>
      <c r="G139" s="1047"/>
      <c r="H139" s="1047"/>
      <c r="I139" s="1047"/>
      <c r="J139" s="1048"/>
      <c r="K139" s="1049"/>
      <c r="L139" s="1019"/>
      <c r="M139" s="1019"/>
      <c r="N139" s="1019"/>
      <c r="O139" s="1019"/>
      <c r="P139" s="1019"/>
      <c r="Q139" s="1019"/>
      <c r="R139" s="1019"/>
      <c r="S139" s="1019"/>
      <c r="T139" s="1019"/>
      <c r="U139" s="1019"/>
      <c r="V139" s="1019"/>
      <c r="W139" s="1019"/>
      <c r="X139" s="1019"/>
      <c r="Y139" s="1019"/>
      <c r="Z139" s="1019"/>
    </row>
    <row r="140" spans="1:26" ht="12.75" customHeight="1">
      <c r="A140" s="1290"/>
      <c r="B140" s="513" t="s">
        <v>209</v>
      </c>
      <c r="C140" s="444" t="s">
        <v>768</v>
      </c>
      <c r="D140" s="483" t="s">
        <v>10</v>
      </c>
      <c r="E140" s="426" t="s">
        <v>353</v>
      </c>
      <c r="F140" s="426" t="s">
        <v>354</v>
      </c>
      <c r="G140" s="426" t="s">
        <v>355</v>
      </c>
      <c r="H140" s="426" t="s">
        <v>356</v>
      </c>
      <c r="I140" s="426" t="s">
        <v>357</v>
      </c>
      <c r="J140" s="426" t="s">
        <v>358</v>
      </c>
      <c r="K140" s="427" t="s">
        <v>359</v>
      </c>
      <c r="L140" s="1019"/>
      <c r="M140" s="1019"/>
      <c r="N140" s="1019"/>
      <c r="O140" s="1019"/>
      <c r="P140" s="1019"/>
      <c r="Q140" s="1019"/>
      <c r="R140" s="1019"/>
      <c r="S140" s="1019"/>
      <c r="T140" s="1019"/>
      <c r="U140" s="1019"/>
      <c r="V140" s="1019"/>
      <c r="W140" s="1019"/>
      <c r="X140" s="1019"/>
      <c r="Y140" s="1019"/>
      <c r="Z140" s="1019"/>
    </row>
    <row r="141" spans="1:26" ht="24" customHeight="1">
      <c r="A141" s="1290"/>
      <c r="B141" s="1201" t="s">
        <v>860</v>
      </c>
      <c r="C141" s="429" t="s">
        <v>770</v>
      </c>
      <c r="D141" s="429" t="s">
        <v>167</v>
      </c>
      <c r="E141" s="429" t="s">
        <v>167</v>
      </c>
      <c r="F141" s="497" t="s">
        <v>216</v>
      </c>
      <c r="G141" s="507" t="s">
        <v>217</v>
      </c>
      <c r="H141" s="507" t="s">
        <v>218</v>
      </c>
      <c r="I141" s="507" t="s">
        <v>219</v>
      </c>
      <c r="J141" s="507" t="s">
        <v>219</v>
      </c>
      <c r="K141" s="514" t="s">
        <v>861</v>
      </c>
      <c r="L141" s="1019"/>
      <c r="M141" s="1019"/>
      <c r="N141" s="1019"/>
      <c r="O141" s="1019"/>
      <c r="P141" s="1019"/>
      <c r="Q141" s="1019"/>
      <c r="R141" s="1019"/>
      <c r="S141" s="1019"/>
      <c r="T141" s="1019"/>
      <c r="U141" s="1019"/>
      <c r="V141" s="1019"/>
      <c r="W141" s="1019"/>
      <c r="X141" s="1019"/>
      <c r="Y141" s="1019"/>
      <c r="Z141" s="1019"/>
    </row>
    <row r="142" spans="1:26" ht="72" customHeight="1">
      <c r="A142" s="1290"/>
      <c r="B142" s="1278"/>
      <c r="C142" s="433" t="s">
        <v>17</v>
      </c>
      <c r="D142" s="433" t="s">
        <v>167</v>
      </c>
      <c r="E142" s="433" t="s">
        <v>862</v>
      </c>
      <c r="F142" s="433" t="s">
        <v>863</v>
      </c>
      <c r="G142" s="433" t="s">
        <v>864</v>
      </c>
      <c r="H142" s="433" t="s">
        <v>865</v>
      </c>
      <c r="I142" s="433" t="s">
        <v>866</v>
      </c>
      <c r="J142" s="433" t="s">
        <v>867</v>
      </c>
      <c r="K142" s="452" t="s">
        <v>868</v>
      </c>
      <c r="L142" s="1019"/>
      <c r="M142" s="1019"/>
      <c r="N142" s="1019"/>
      <c r="O142" s="1019"/>
      <c r="P142" s="1019"/>
      <c r="Q142" s="1019"/>
      <c r="R142" s="1019"/>
      <c r="S142" s="1019"/>
      <c r="T142" s="1019"/>
      <c r="U142" s="1019"/>
      <c r="V142" s="1019"/>
      <c r="W142" s="1019"/>
      <c r="X142" s="1019"/>
      <c r="Y142" s="1019"/>
      <c r="Z142" s="1019"/>
    </row>
    <row r="143" spans="1:26" ht="12.75" customHeight="1">
      <c r="A143" s="1290"/>
      <c r="B143" s="515"/>
      <c r="C143" s="510" t="s">
        <v>18</v>
      </c>
      <c r="D143" s="511"/>
      <c r="E143" s="511"/>
      <c r="F143" s="511"/>
      <c r="G143" s="511"/>
      <c r="H143" s="511"/>
      <c r="I143" s="511"/>
      <c r="J143" s="511"/>
      <c r="K143" s="512"/>
      <c r="L143" s="1019"/>
      <c r="M143" s="1019"/>
      <c r="N143" s="1019"/>
      <c r="O143" s="1019"/>
      <c r="P143" s="1019"/>
      <c r="Q143" s="1019"/>
      <c r="R143" s="1019"/>
      <c r="S143" s="1019"/>
      <c r="T143" s="1019"/>
      <c r="U143" s="1019"/>
      <c r="V143" s="1019"/>
      <c r="W143" s="1019"/>
      <c r="X143" s="1019"/>
      <c r="Y143" s="1019"/>
      <c r="Z143" s="1019"/>
    </row>
    <row r="144" spans="1:26" ht="24.75" customHeight="1">
      <c r="A144" s="1292"/>
      <c r="B144" s="1050"/>
      <c r="C144" s="1051" t="s">
        <v>869</v>
      </c>
      <c r="D144" s="516"/>
      <c r="E144" s="516"/>
      <c r="F144" s="516"/>
      <c r="G144" s="516"/>
      <c r="H144" s="516"/>
      <c r="I144" s="516"/>
      <c r="J144" s="516"/>
      <c r="K144" s="517"/>
      <c r="L144" s="1019"/>
      <c r="M144" s="1019"/>
      <c r="N144" s="1019"/>
      <c r="O144" s="1019"/>
      <c r="P144" s="1019"/>
      <c r="Q144" s="1019"/>
      <c r="R144" s="1019"/>
      <c r="S144" s="1019"/>
      <c r="T144" s="1019"/>
      <c r="U144" s="1019"/>
      <c r="V144" s="1019"/>
      <c r="W144" s="1019"/>
      <c r="X144" s="1019"/>
      <c r="Y144" s="1019"/>
      <c r="Z144" s="1019"/>
    </row>
    <row r="145" spans="1:26" ht="15.75" customHeight="1">
      <c r="A145" s="1019"/>
      <c r="B145" s="1019"/>
      <c r="C145" s="1019"/>
      <c r="D145" s="1019"/>
      <c r="E145" s="1019"/>
      <c r="F145" s="1019"/>
      <c r="G145" s="1019"/>
      <c r="H145" s="1019"/>
      <c r="I145" s="1019"/>
      <c r="J145" s="1019"/>
      <c r="K145" s="1019"/>
      <c r="L145" s="1019"/>
      <c r="M145" s="1019"/>
      <c r="N145" s="1019"/>
      <c r="O145" s="1019"/>
      <c r="P145" s="1019"/>
      <c r="Q145" s="1019"/>
      <c r="R145" s="1019"/>
      <c r="S145" s="1019"/>
      <c r="T145" s="1019"/>
      <c r="U145" s="1019"/>
      <c r="V145" s="1019"/>
      <c r="W145" s="1019"/>
      <c r="X145" s="1019"/>
      <c r="Y145" s="1019"/>
      <c r="Z145" s="1019"/>
    </row>
    <row r="146" spans="1:26" ht="15.75" customHeight="1">
      <c r="A146" s="1019"/>
      <c r="B146" s="1019"/>
      <c r="C146" s="1019"/>
      <c r="D146" s="1019"/>
      <c r="E146" s="1019"/>
      <c r="F146" s="1019"/>
      <c r="G146" s="1019"/>
      <c r="H146" s="1019"/>
      <c r="I146" s="1019"/>
      <c r="J146" s="1019"/>
      <c r="K146" s="1019"/>
      <c r="L146" s="1019"/>
      <c r="M146" s="1019"/>
      <c r="N146" s="1019"/>
      <c r="O146" s="1019"/>
      <c r="P146" s="1019"/>
      <c r="Q146" s="1019"/>
      <c r="R146" s="1019"/>
      <c r="S146" s="1019"/>
      <c r="T146" s="1019"/>
      <c r="U146" s="1019"/>
      <c r="V146" s="1019"/>
      <c r="W146" s="1019"/>
      <c r="X146" s="1019"/>
      <c r="Y146" s="1019"/>
      <c r="Z146" s="1019"/>
    </row>
    <row r="147" spans="1:26" ht="15.75" customHeight="1">
      <c r="A147" s="1019"/>
      <c r="B147" s="1019"/>
      <c r="C147" s="1019"/>
      <c r="D147" s="1019"/>
      <c r="E147" s="1019"/>
      <c r="F147" s="1019"/>
      <c r="G147" s="1019"/>
      <c r="H147" s="1019"/>
      <c r="I147" s="1019"/>
      <c r="J147" s="1019"/>
      <c r="K147" s="1019"/>
      <c r="L147" s="1019"/>
      <c r="M147" s="1019"/>
      <c r="N147" s="1019"/>
      <c r="O147" s="1019"/>
      <c r="P147" s="1019"/>
      <c r="Q147" s="1019"/>
      <c r="R147" s="1019"/>
      <c r="S147" s="1019"/>
      <c r="T147" s="1019"/>
      <c r="U147" s="1019"/>
      <c r="V147" s="1019"/>
      <c r="W147" s="1019"/>
      <c r="X147" s="1019"/>
      <c r="Y147" s="1019"/>
      <c r="Z147" s="1019"/>
    </row>
    <row r="148" spans="1:26" ht="15.75" customHeight="1">
      <c r="A148" s="1019"/>
      <c r="B148" s="1019"/>
      <c r="C148" s="1019"/>
      <c r="D148" s="1019"/>
      <c r="E148" s="1019"/>
      <c r="F148" s="1019"/>
      <c r="G148" s="1019"/>
      <c r="H148" s="1019"/>
      <c r="I148" s="1019"/>
      <c r="J148" s="1019"/>
      <c r="K148" s="1019"/>
      <c r="L148" s="1019"/>
      <c r="M148" s="1019"/>
      <c r="N148" s="1019"/>
      <c r="O148" s="1019"/>
      <c r="P148" s="1019"/>
      <c r="Q148" s="1019"/>
      <c r="R148" s="1019"/>
      <c r="S148" s="1019"/>
      <c r="T148" s="1019"/>
      <c r="U148" s="1019"/>
      <c r="V148" s="1019"/>
      <c r="W148" s="1019"/>
      <c r="X148" s="1019"/>
      <c r="Y148" s="1019"/>
      <c r="Z148" s="1019"/>
    </row>
    <row r="149" spans="1:26" ht="15.75" customHeight="1">
      <c r="A149" s="1019"/>
      <c r="B149" s="1019"/>
      <c r="C149" s="1019"/>
      <c r="D149" s="1019"/>
      <c r="E149" s="1019"/>
      <c r="F149" s="1019"/>
      <c r="G149" s="1019"/>
      <c r="H149" s="1019"/>
      <c r="I149" s="1019"/>
      <c r="J149" s="1019"/>
      <c r="K149" s="1019"/>
      <c r="L149" s="1019"/>
      <c r="M149" s="1019"/>
      <c r="N149" s="1019"/>
      <c r="O149" s="1019"/>
      <c r="P149" s="1019"/>
      <c r="Q149" s="1019"/>
      <c r="R149" s="1019"/>
      <c r="S149" s="1019"/>
      <c r="T149" s="1019"/>
      <c r="U149" s="1019"/>
      <c r="V149" s="1019"/>
      <c r="W149" s="1019"/>
      <c r="X149" s="1019"/>
      <c r="Y149" s="1019"/>
      <c r="Z149" s="1019"/>
    </row>
    <row r="150" spans="1:26" ht="15.75" customHeight="1">
      <c r="A150" s="1019"/>
      <c r="B150" s="1019"/>
      <c r="C150" s="1019"/>
      <c r="D150" s="1019"/>
      <c r="E150" s="1019"/>
      <c r="F150" s="1019"/>
      <c r="G150" s="1019"/>
      <c r="H150" s="1019"/>
      <c r="I150" s="1019"/>
      <c r="J150" s="1019"/>
      <c r="K150" s="1019"/>
      <c r="L150" s="1019"/>
      <c r="M150" s="1019"/>
      <c r="N150" s="1019"/>
      <c r="O150" s="1019"/>
      <c r="P150" s="1019"/>
      <c r="Q150" s="1019"/>
      <c r="R150" s="1019"/>
      <c r="S150" s="1019"/>
      <c r="T150" s="1019"/>
      <c r="U150" s="1019"/>
      <c r="V150" s="1019"/>
      <c r="W150" s="1019"/>
      <c r="X150" s="1019"/>
      <c r="Y150" s="1019"/>
      <c r="Z150" s="1019"/>
    </row>
    <row r="151" spans="1:26" ht="15.75" customHeight="1">
      <c r="A151" s="1019"/>
      <c r="B151" s="1019"/>
      <c r="C151" s="1019"/>
      <c r="D151" s="1019"/>
      <c r="E151" s="1019"/>
      <c r="F151" s="1019"/>
      <c r="G151" s="1019"/>
      <c r="H151" s="1019"/>
      <c r="I151" s="1019"/>
      <c r="J151" s="1019"/>
      <c r="K151" s="1019"/>
      <c r="L151" s="1019"/>
      <c r="M151" s="1019"/>
      <c r="N151" s="1019"/>
      <c r="O151" s="1019"/>
      <c r="P151" s="1019"/>
      <c r="Q151" s="1019"/>
      <c r="R151" s="1019"/>
      <c r="S151" s="1019"/>
      <c r="T151" s="1019"/>
      <c r="U151" s="1019"/>
      <c r="V151" s="1019"/>
      <c r="W151" s="1019"/>
      <c r="X151" s="1019"/>
      <c r="Y151" s="1019"/>
      <c r="Z151" s="1019"/>
    </row>
    <row r="152" spans="1:26" ht="15.75" customHeight="1">
      <c r="A152" s="1019"/>
      <c r="B152" s="1019"/>
      <c r="C152" s="1019"/>
      <c r="D152" s="1019"/>
      <c r="E152" s="1019"/>
      <c r="F152" s="1019"/>
      <c r="G152" s="1019"/>
      <c r="H152" s="1019"/>
      <c r="I152" s="1019"/>
      <c r="J152" s="1019"/>
      <c r="K152" s="1019"/>
      <c r="L152" s="1019"/>
      <c r="M152" s="1019"/>
      <c r="N152" s="1019"/>
      <c r="O152" s="1019"/>
      <c r="P152" s="1019"/>
      <c r="Q152" s="1019"/>
      <c r="R152" s="1019"/>
      <c r="S152" s="1019"/>
      <c r="T152" s="1019"/>
      <c r="U152" s="1019"/>
      <c r="V152" s="1019"/>
      <c r="W152" s="1019"/>
      <c r="X152" s="1019"/>
      <c r="Y152" s="1019"/>
      <c r="Z152" s="1019"/>
    </row>
    <row r="153" spans="1:26" ht="15.75" customHeight="1">
      <c r="A153" s="1019"/>
      <c r="B153" s="1019"/>
      <c r="C153" s="1019"/>
      <c r="D153" s="1019"/>
      <c r="E153" s="1019"/>
      <c r="F153" s="1019"/>
      <c r="G153" s="1019"/>
      <c r="H153" s="1019"/>
      <c r="I153" s="1019"/>
      <c r="J153" s="1019"/>
      <c r="K153" s="1019"/>
      <c r="L153" s="1019"/>
      <c r="M153" s="1019"/>
      <c r="N153" s="1019"/>
      <c r="O153" s="1019"/>
      <c r="P153" s="1019"/>
      <c r="Q153" s="1019"/>
      <c r="R153" s="1019"/>
      <c r="S153" s="1019"/>
      <c r="T153" s="1019"/>
      <c r="U153" s="1019"/>
      <c r="V153" s="1019"/>
      <c r="W153" s="1019"/>
      <c r="X153" s="1019"/>
      <c r="Y153" s="1019"/>
      <c r="Z153" s="1019"/>
    </row>
    <row r="154" spans="1:26" ht="15.75" customHeight="1">
      <c r="A154" s="1019"/>
      <c r="B154" s="1019"/>
      <c r="C154" s="1019"/>
      <c r="D154" s="1019"/>
      <c r="E154" s="1019"/>
      <c r="F154" s="1019"/>
      <c r="G154" s="1019"/>
      <c r="H154" s="1019"/>
      <c r="I154" s="1019"/>
      <c r="J154" s="1019"/>
      <c r="K154" s="1019"/>
      <c r="L154" s="1019"/>
      <c r="M154" s="1019"/>
      <c r="N154" s="1019"/>
      <c r="O154" s="1019"/>
      <c r="P154" s="1019"/>
      <c r="Q154" s="1019"/>
      <c r="R154" s="1019"/>
      <c r="S154" s="1019"/>
      <c r="T154" s="1019"/>
      <c r="U154" s="1019"/>
      <c r="V154" s="1019"/>
      <c r="W154" s="1019"/>
      <c r="X154" s="1019"/>
      <c r="Y154" s="1019"/>
      <c r="Z154" s="1019"/>
    </row>
    <row r="155" spans="1:26" ht="15.75" customHeight="1">
      <c r="A155" s="1019"/>
      <c r="B155" s="1019"/>
      <c r="C155" s="1019"/>
      <c r="D155" s="1019"/>
      <c r="E155" s="1019"/>
      <c r="F155" s="1019"/>
      <c r="G155" s="1019"/>
      <c r="H155" s="1019"/>
      <c r="I155" s="1019"/>
      <c r="J155" s="1019"/>
      <c r="K155" s="1019"/>
      <c r="L155" s="1019"/>
      <c r="M155" s="1019"/>
      <c r="N155" s="1019"/>
      <c r="O155" s="1019"/>
      <c r="P155" s="1019"/>
      <c r="Q155" s="1019"/>
      <c r="R155" s="1019"/>
      <c r="S155" s="1019"/>
      <c r="T155" s="1019"/>
      <c r="U155" s="1019"/>
      <c r="V155" s="1019"/>
      <c r="W155" s="1019"/>
      <c r="X155" s="1019"/>
      <c r="Y155" s="1019"/>
      <c r="Z155" s="1019"/>
    </row>
    <row r="156" spans="1:26" ht="15.75" customHeight="1">
      <c r="A156" s="1019"/>
      <c r="B156" s="1019"/>
      <c r="C156" s="1019"/>
      <c r="D156" s="1019"/>
      <c r="E156" s="1019"/>
      <c r="F156" s="1019"/>
      <c r="G156" s="1019"/>
      <c r="H156" s="1019"/>
      <c r="I156" s="1019"/>
      <c r="J156" s="1019"/>
      <c r="K156" s="1019"/>
      <c r="L156" s="1019"/>
      <c r="M156" s="1019"/>
      <c r="N156" s="1019"/>
      <c r="O156" s="1019"/>
      <c r="P156" s="1019"/>
      <c r="Q156" s="1019"/>
      <c r="R156" s="1019"/>
      <c r="S156" s="1019"/>
      <c r="T156" s="1019"/>
      <c r="U156" s="1019"/>
      <c r="V156" s="1019"/>
      <c r="W156" s="1019"/>
      <c r="X156" s="1019"/>
      <c r="Y156" s="1019"/>
      <c r="Z156" s="1019"/>
    </row>
    <row r="157" spans="1:26" ht="15.75" customHeight="1">
      <c r="A157" s="1019"/>
      <c r="B157" s="1019"/>
      <c r="C157" s="1019"/>
      <c r="D157" s="1019"/>
      <c r="E157" s="1019"/>
      <c r="F157" s="1019"/>
      <c r="G157" s="1019"/>
      <c r="H157" s="1019"/>
      <c r="I157" s="1019"/>
      <c r="J157" s="1019"/>
      <c r="K157" s="1019"/>
      <c r="L157" s="1019"/>
      <c r="M157" s="1019"/>
      <c r="N157" s="1019"/>
      <c r="O157" s="1019"/>
      <c r="P157" s="1019"/>
      <c r="Q157" s="1019"/>
      <c r="R157" s="1019"/>
      <c r="S157" s="1019"/>
      <c r="T157" s="1019"/>
      <c r="U157" s="1019"/>
      <c r="V157" s="1019"/>
      <c r="W157" s="1019"/>
      <c r="X157" s="1019"/>
      <c r="Y157" s="1019"/>
      <c r="Z157" s="1019"/>
    </row>
    <row r="158" spans="1:26" ht="15.75" customHeight="1">
      <c r="A158" s="1019"/>
      <c r="B158" s="1019"/>
      <c r="C158" s="1019"/>
      <c r="D158" s="1019"/>
      <c r="E158" s="1019"/>
      <c r="F158" s="1019"/>
      <c r="G158" s="1019"/>
      <c r="H158" s="1019"/>
      <c r="I158" s="1019"/>
      <c r="J158" s="1019"/>
      <c r="K158" s="1019"/>
      <c r="L158" s="1019"/>
      <c r="M158" s="1019"/>
      <c r="N158" s="1019"/>
      <c r="O158" s="1019"/>
      <c r="P158" s="1019"/>
      <c r="Q158" s="1019"/>
      <c r="R158" s="1019"/>
      <c r="S158" s="1019"/>
      <c r="T158" s="1019"/>
      <c r="U158" s="1019"/>
      <c r="V158" s="1019"/>
      <c r="W158" s="1019"/>
      <c r="X158" s="1019"/>
      <c r="Y158" s="1019"/>
      <c r="Z158" s="1019"/>
    </row>
    <row r="159" spans="1:26" ht="15.75" customHeight="1">
      <c r="A159" s="1019"/>
      <c r="B159" s="1019"/>
      <c r="C159" s="1019"/>
      <c r="D159" s="1019"/>
      <c r="E159" s="1019"/>
      <c r="F159" s="1019"/>
      <c r="G159" s="1019"/>
      <c r="H159" s="1019"/>
      <c r="I159" s="1019"/>
      <c r="J159" s="1019"/>
      <c r="K159" s="1019"/>
      <c r="L159" s="1019"/>
      <c r="M159" s="1019"/>
      <c r="N159" s="1019"/>
      <c r="O159" s="1019"/>
      <c r="P159" s="1019"/>
      <c r="Q159" s="1019"/>
      <c r="R159" s="1019"/>
      <c r="S159" s="1019"/>
      <c r="T159" s="1019"/>
      <c r="U159" s="1019"/>
      <c r="V159" s="1019"/>
      <c r="W159" s="1019"/>
      <c r="X159" s="1019"/>
      <c r="Y159" s="1019"/>
      <c r="Z159" s="1019"/>
    </row>
    <row r="160" spans="1:26" ht="15.75" customHeight="1">
      <c r="A160" s="1019"/>
      <c r="B160" s="1019"/>
      <c r="C160" s="1019"/>
      <c r="D160" s="1019"/>
      <c r="E160" s="1019"/>
      <c r="F160" s="1019"/>
      <c r="G160" s="1019"/>
      <c r="H160" s="1019"/>
      <c r="I160" s="1019"/>
      <c r="J160" s="1019"/>
      <c r="K160" s="1019"/>
      <c r="L160" s="1019"/>
      <c r="M160" s="1019"/>
      <c r="N160" s="1019"/>
      <c r="O160" s="1019"/>
      <c r="P160" s="1019"/>
      <c r="Q160" s="1019"/>
      <c r="R160" s="1019"/>
      <c r="S160" s="1019"/>
      <c r="T160" s="1019"/>
      <c r="U160" s="1019"/>
      <c r="V160" s="1019"/>
      <c r="W160" s="1019"/>
      <c r="X160" s="1019"/>
      <c r="Y160" s="1019"/>
      <c r="Z160" s="1019"/>
    </row>
    <row r="161" spans="1:26" ht="15.75" customHeight="1">
      <c r="A161" s="1019"/>
      <c r="B161" s="1019"/>
      <c r="C161" s="1019"/>
      <c r="D161" s="1019"/>
      <c r="E161" s="1019"/>
      <c r="F161" s="1019"/>
      <c r="G161" s="1019"/>
      <c r="H161" s="1019"/>
      <c r="I161" s="1019"/>
      <c r="J161" s="1019"/>
      <c r="K161" s="1019"/>
      <c r="L161" s="1019"/>
      <c r="M161" s="1019"/>
      <c r="N161" s="1019"/>
      <c r="O161" s="1019"/>
      <c r="P161" s="1019"/>
      <c r="Q161" s="1019"/>
      <c r="R161" s="1019"/>
      <c r="S161" s="1019"/>
      <c r="T161" s="1019"/>
      <c r="U161" s="1019"/>
      <c r="V161" s="1019"/>
      <c r="W161" s="1019"/>
      <c r="X161" s="1019"/>
      <c r="Y161" s="1019"/>
      <c r="Z161" s="1019"/>
    </row>
    <row r="162" spans="1:26" ht="15.75" customHeight="1">
      <c r="A162" s="1019"/>
      <c r="B162" s="1019"/>
      <c r="C162" s="1019"/>
      <c r="D162" s="1019"/>
      <c r="E162" s="1019"/>
      <c r="F162" s="1019"/>
      <c r="G162" s="1019"/>
      <c r="H162" s="1019"/>
      <c r="I162" s="1019"/>
      <c r="J162" s="1019"/>
      <c r="K162" s="1019"/>
      <c r="L162" s="1019"/>
      <c r="M162" s="1019"/>
      <c r="N162" s="1019"/>
      <c r="O162" s="1019"/>
      <c r="P162" s="1019"/>
      <c r="Q162" s="1019"/>
      <c r="R162" s="1019"/>
      <c r="S162" s="1019"/>
      <c r="T162" s="1019"/>
      <c r="U162" s="1019"/>
      <c r="V162" s="1019"/>
      <c r="W162" s="1019"/>
      <c r="X162" s="1019"/>
      <c r="Y162" s="1019"/>
      <c r="Z162" s="1019"/>
    </row>
    <row r="163" spans="1:26" ht="15.75" customHeight="1">
      <c r="A163" s="1019"/>
      <c r="B163" s="1019"/>
      <c r="C163" s="1019"/>
      <c r="D163" s="1019"/>
      <c r="E163" s="1019"/>
      <c r="F163" s="1019"/>
      <c r="G163" s="1019"/>
      <c r="H163" s="1019"/>
      <c r="I163" s="1019"/>
      <c r="J163" s="1019"/>
      <c r="K163" s="1019"/>
      <c r="L163" s="1019"/>
      <c r="M163" s="1019"/>
      <c r="N163" s="1019"/>
      <c r="O163" s="1019"/>
      <c r="P163" s="1019"/>
      <c r="Q163" s="1019"/>
      <c r="R163" s="1019"/>
      <c r="S163" s="1019"/>
      <c r="T163" s="1019"/>
      <c r="U163" s="1019"/>
      <c r="V163" s="1019"/>
      <c r="W163" s="1019"/>
      <c r="X163" s="1019"/>
      <c r="Y163" s="1019"/>
      <c r="Z163" s="1019"/>
    </row>
    <row r="164" spans="1:26" ht="15.75" customHeight="1">
      <c r="A164" s="1019"/>
      <c r="B164" s="1019"/>
      <c r="C164" s="1019"/>
      <c r="D164" s="1019"/>
      <c r="E164" s="1019"/>
      <c r="F164" s="1019"/>
      <c r="G164" s="1019"/>
      <c r="H164" s="1019"/>
      <c r="I164" s="1019"/>
      <c r="J164" s="1019"/>
      <c r="K164" s="1019"/>
      <c r="L164" s="1019"/>
      <c r="M164" s="1019"/>
      <c r="N164" s="1019"/>
      <c r="O164" s="1019"/>
      <c r="P164" s="1019"/>
      <c r="Q164" s="1019"/>
      <c r="R164" s="1019"/>
      <c r="S164" s="1019"/>
      <c r="T164" s="1019"/>
      <c r="U164" s="1019"/>
      <c r="V164" s="1019"/>
      <c r="W164" s="1019"/>
      <c r="X164" s="1019"/>
      <c r="Y164" s="1019"/>
      <c r="Z164" s="1019"/>
    </row>
    <row r="165" spans="1:26" ht="15.75" customHeight="1">
      <c r="A165" s="1019"/>
      <c r="B165" s="1019"/>
      <c r="C165" s="1019"/>
      <c r="D165" s="1019"/>
      <c r="E165" s="1019"/>
      <c r="F165" s="1019"/>
      <c r="G165" s="1019"/>
      <c r="H165" s="1019"/>
      <c r="I165" s="1019"/>
      <c r="J165" s="1019"/>
      <c r="K165" s="1019"/>
      <c r="L165" s="1019"/>
      <c r="M165" s="1019"/>
      <c r="N165" s="1019"/>
      <c r="O165" s="1019"/>
      <c r="P165" s="1019"/>
      <c r="Q165" s="1019"/>
      <c r="R165" s="1019"/>
      <c r="S165" s="1019"/>
      <c r="T165" s="1019"/>
      <c r="U165" s="1019"/>
      <c r="V165" s="1019"/>
      <c r="W165" s="1019"/>
      <c r="X165" s="1019"/>
      <c r="Y165" s="1019"/>
      <c r="Z165" s="1019"/>
    </row>
    <row r="166" spans="1:26" ht="15.75" customHeight="1">
      <c r="A166" s="1019"/>
      <c r="B166" s="1019"/>
      <c r="C166" s="1019"/>
      <c r="D166" s="1019"/>
      <c r="E166" s="1019"/>
      <c r="F166" s="1019"/>
      <c r="G166" s="1019"/>
      <c r="H166" s="1019"/>
      <c r="I166" s="1019"/>
      <c r="J166" s="1019"/>
      <c r="K166" s="1019"/>
      <c r="L166" s="1019"/>
      <c r="M166" s="1019"/>
      <c r="N166" s="1019"/>
      <c r="O166" s="1019"/>
      <c r="P166" s="1019"/>
      <c r="Q166" s="1019"/>
      <c r="R166" s="1019"/>
      <c r="S166" s="1019"/>
      <c r="T166" s="1019"/>
      <c r="U166" s="1019"/>
      <c r="V166" s="1019"/>
      <c r="W166" s="1019"/>
      <c r="X166" s="1019"/>
      <c r="Y166" s="1019"/>
      <c r="Z166" s="1019"/>
    </row>
    <row r="167" spans="1:26" ht="15.75" customHeight="1">
      <c r="A167" s="1019"/>
      <c r="B167" s="1019"/>
      <c r="C167" s="1019"/>
      <c r="D167" s="1019"/>
      <c r="E167" s="1019"/>
      <c r="F167" s="1019"/>
      <c r="G167" s="1019"/>
      <c r="H167" s="1019"/>
      <c r="I167" s="1019"/>
      <c r="J167" s="1019"/>
      <c r="K167" s="1019"/>
      <c r="L167" s="1019"/>
      <c r="M167" s="1019"/>
      <c r="N167" s="1019"/>
      <c r="O167" s="1019"/>
      <c r="P167" s="1019"/>
      <c r="Q167" s="1019"/>
      <c r="R167" s="1019"/>
      <c r="S167" s="1019"/>
      <c r="T167" s="1019"/>
      <c r="U167" s="1019"/>
      <c r="V167" s="1019"/>
      <c r="W167" s="1019"/>
      <c r="X167" s="1019"/>
      <c r="Y167" s="1019"/>
      <c r="Z167" s="1019"/>
    </row>
    <row r="168" spans="1:26" ht="15.75" customHeight="1">
      <c r="A168" s="1019"/>
      <c r="B168" s="1019"/>
      <c r="C168" s="1019"/>
      <c r="D168" s="1019"/>
      <c r="E168" s="1019"/>
      <c r="F168" s="1019"/>
      <c r="G168" s="1019"/>
      <c r="H168" s="1019"/>
      <c r="I168" s="1019"/>
      <c r="J168" s="1019"/>
      <c r="K168" s="1019"/>
      <c r="L168" s="1019"/>
      <c r="M168" s="1019"/>
      <c r="N168" s="1019"/>
      <c r="O168" s="1019"/>
      <c r="P168" s="1019"/>
      <c r="Q168" s="1019"/>
      <c r="R168" s="1019"/>
      <c r="S168" s="1019"/>
      <c r="T168" s="1019"/>
      <c r="U168" s="1019"/>
      <c r="V168" s="1019"/>
      <c r="W168" s="1019"/>
      <c r="X168" s="1019"/>
      <c r="Y168" s="1019"/>
      <c r="Z168" s="1019"/>
    </row>
    <row r="169" spans="1:26" ht="15.75" customHeight="1">
      <c r="A169" s="1019"/>
      <c r="B169" s="1019"/>
      <c r="C169" s="1019"/>
      <c r="D169" s="1019"/>
      <c r="E169" s="1019"/>
      <c r="F169" s="1019"/>
      <c r="G169" s="1019"/>
      <c r="H169" s="1019"/>
      <c r="I169" s="1019"/>
      <c r="J169" s="1019"/>
      <c r="K169" s="1019"/>
      <c r="L169" s="1019"/>
      <c r="M169" s="1019"/>
      <c r="N169" s="1019"/>
      <c r="O169" s="1019"/>
      <c r="P169" s="1019"/>
      <c r="Q169" s="1019"/>
      <c r="R169" s="1019"/>
      <c r="S169" s="1019"/>
      <c r="T169" s="1019"/>
      <c r="U169" s="1019"/>
      <c r="V169" s="1019"/>
      <c r="W169" s="1019"/>
      <c r="X169" s="1019"/>
      <c r="Y169" s="1019"/>
      <c r="Z169" s="1019"/>
    </row>
    <row r="170" spans="1:26" ht="15.75" customHeight="1">
      <c r="A170" s="1019"/>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row>
    <row r="171" spans="1:26" ht="15.75" customHeight="1">
      <c r="A171" s="1019"/>
      <c r="B171" s="1019"/>
      <c r="C171" s="1019"/>
      <c r="D171" s="1019"/>
      <c r="E171" s="1019"/>
      <c r="F171" s="1019"/>
      <c r="G171" s="1019"/>
      <c r="H171" s="1019"/>
      <c r="I171" s="1019"/>
      <c r="J171" s="1019"/>
      <c r="K171" s="1019"/>
      <c r="L171" s="1019"/>
      <c r="M171" s="1019"/>
      <c r="N171" s="1019"/>
      <c r="O171" s="1019"/>
      <c r="P171" s="1019"/>
      <c r="Q171" s="1019"/>
      <c r="R171" s="1019"/>
      <c r="S171" s="1019"/>
      <c r="T171" s="1019"/>
      <c r="U171" s="1019"/>
      <c r="V171" s="1019"/>
      <c r="W171" s="1019"/>
      <c r="X171" s="1019"/>
      <c r="Y171" s="1019"/>
      <c r="Z171" s="1019"/>
    </row>
    <row r="172" spans="1:26" ht="15.75" customHeight="1">
      <c r="A172" s="1019"/>
      <c r="B172" s="1019"/>
      <c r="C172" s="1019"/>
      <c r="D172" s="1019"/>
      <c r="E172" s="1019"/>
      <c r="F172" s="1019"/>
      <c r="G172" s="1019"/>
      <c r="H172" s="1019"/>
      <c r="I172" s="1019"/>
      <c r="J172" s="1019"/>
      <c r="K172" s="1019"/>
      <c r="L172" s="1019"/>
      <c r="M172" s="1019"/>
      <c r="N172" s="1019"/>
      <c r="O172" s="1019"/>
      <c r="P172" s="1019"/>
      <c r="Q172" s="1019"/>
      <c r="R172" s="1019"/>
      <c r="S172" s="1019"/>
      <c r="T172" s="1019"/>
      <c r="U172" s="1019"/>
      <c r="V172" s="1019"/>
      <c r="W172" s="1019"/>
      <c r="X172" s="1019"/>
      <c r="Y172" s="1019"/>
      <c r="Z172" s="1019"/>
    </row>
    <row r="173" spans="1:26" ht="15.75" customHeight="1">
      <c r="A173" s="1019"/>
      <c r="B173" s="1019"/>
      <c r="C173" s="1019"/>
      <c r="D173" s="1019"/>
      <c r="E173" s="1019"/>
      <c r="F173" s="1019"/>
      <c r="G173" s="1019"/>
      <c r="H173" s="1019"/>
      <c r="I173" s="1019"/>
      <c r="J173" s="1019"/>
      <c r="K173" s="1019"/>
      <c r="L173" s="1019"/>
      <c r="M173" s="1019"/>
      <c r="N173" s="1019"/>
      <c r="O173" s="1019"/>
      <c r="P173" s="1019"/>
      <c r="Q173" s="1019"/>
      <c r="R173" s="1019"/>
      <c r="S173" s="1019"/>
      <c r="T173" s="1019"/>
      <c r="U173" s="1019"/>
      <c r="V173" s="1019"/>
      <c r="W173" s="1019"/>
      <c r="X173" s="1019"/>
      <c r="Y173" s="1019"/>
      <c r="Z173" s="1019"/>
    </row>
    <row r="174" spans="1:26" ht="15.75" customHeight="1">
      <c r="A174" s="1019"/>
      <c r="B174" s="1019"/>
      <c r="C174" s="1019"/>
      <c r="D174" s="1019"/>
      <c r="E174" s="1019"/>
      <c r="F174" s="1019"/>
      <c r="G174" s="1019"/>
      <c r="H174" s="1019"/>
      <c r="I174" s="1019"/>
      <c r="J174" s="1019"/>
      <c r="K174" s="1019"/>
      <c r="L174" s="1019"/>
      <c r="M174" s="1019"/>
      <c r="N174" s="1019"/>
      <c r="O174" s="1019"/>
      <c r="P174" s="1019"/>
      <c r="Q174" s="1019"/>
      <c r="R174" s="1019"/>
      <c r="S174" s="1019"/>
      <c r="T174" s="1019"/>
      <c r="U174" s="1019"/>
      <c r="V174" s="1019"/>
      <c r="W174" s="1019"/>
      <c r="X174" s="1019"/>
      <c r="Y174" s="1019"/>
      <c r="Z174" s="1019"/>
    </row>
    <row r="175" spans="1:26" ht="15.75" customHeight="1">
      <c r="A175" s="1019"/>
      <c r="B175" s="1019"/>
      <c r="C175" s="1019"/>
      <c r="D175" s="1019"/>
      <c r="E175" s="1019"/>
      <c r="F175" s="1019"/>
      <c r="G175" s="1019"/>
      <c r="H175" s="1019"/>
      <c r="I175" s="1019"/>
      <c r="J175" s="1019"/>
      <c r="K175" s="1019"/>
      <c r="L175" s="1019"/>
      <c r="M175" s="1019"/>
      <c r="N175" s="1019"/>
      <c r="O175" s="1019"/>
      <c r="P175" s="1019"/>
      <c r="Q175" s="1019"/>
      <c r="R175" s="1019"/>
      <c r="S175" s="1019"/>
      <c r="T175" s="1019"/>
      <c r="U175" s="1019"/>
      <c r="V175" s="1019"/>
      <c r="W175" s="1019"/>
      <c r="X175" s="1019"/>
      <c r="Y175" s="1019"/>
      <c r="Z175" s="1019"/>
    </row>
    <row r="176" spans="1:26" ht="15.75" customHeight="1">
      <c r="A176" s="1019"/>
      <c r="B176" s="1019"/>
      <c r="C176" s="1019"/>
      <c r="D176" s="1019"/>
      <c r="E176" s="1019"/>
      <c r="F176" s="1019"/>
      <c r="G176" s="1019"/>
      <c r="H176" s="1019"/>
      <c r="I176" s="1019"/>
      <c r="J176" s="1019"/>
      <c r="K176" s="1019"/>
      <c r="L176" s="1019"/>
      <c r="M176" s="1019"/>
      <c r="N176" s="1019"/>
      <c r="O176" s="1019"/>
      <c r="P176" s="1019"/>
      <c r="Q176" s="1019"/>
      <c r="R176" s="1019"/>
      <c r="S176" s="1019"/>
      <c r="T176" s="1019"/>
      <c r="U176" s="1019"/>
      <c r="V176" s="1019"/>
      <c r="W176" s="1019"/>
      <c r="X176" s="1019"/>
      <c r="Y176" s="1019"/>
      <c r="Z176" s="1019"/>
    </row>
    <row r="177" spans="1:26" ht="15.75" customHeight="1">
      <c r="A177" s="1019"/>
      <c r="B177" s="1019"/>
      <c r="C177" s="1019"/>
      <c r="D177" s="1019"/>
      <c r="E177" s="1019"/>
      <c r="F177" s="1019"/>
      <c r="G177" s="1019"/>
      <c r="H177" s="1019"/>
      <c r="I177" s="1019"/>
      <c r="J177" s="1019"/>
      <c r="K177" s="1019"/>
      <c r="L177" s="1019"/>
      <c r="M177" s="1019"/>
      <c r="N177" s="1019"/>
      <c r="O177" s="1019"/>
      <c r="P177" s="1019"/>
      <c r="Q177" s="1019"/>
      <c r="R177" s="1019"/>
      <c r="S177" s="1019"/>
      <c r="T177" s="1019"/>
      <c r="U177" s="1019"/>
      <c r="V177" s="1019"/>
      <c r="W177" s="1019"/>
      <c r="X177" s="1019"/>
      <c r="Y177" s="1019"/>
      <c r="Z177" s="1019"/>
    </row>
    <row r="178" spans="1:26" ht="15.75" customHeight="1">
      <c r="A178" s="1019"/>
      <c r="B178" s="1019"/>
      <c r="C178" s="1019"/>
      <c r="D178" s="1019"/>
      <c r="E178" s="1019"/>
      <c r="F178" s="1019"/>
      <c r="G178" s="1019"/>
      <c r="H178" s="1019"/>
      <c r="I178" s="1019"/>
      <c r="J178" s="1019"/>
      <c r="K178" s="1019"/>
      <c r="L178" s="1019"/>
      <c r="M178" s="1019"/>
      <c r="N178" s="1019"/>
      <c r="O178" s="1019"/>
      <c r="P178" s="1019"/>
      <c r="Q178" s="1019"/>
      <c r="R178" s="1019"/>
      <c r="S178" s="1019"/>
      <c r="T178" s="1019"/>
      <c r="U178" s="1019"/>
      <c r="V178" s="1019"/>
      <c r="W178" s="1019"/>
      <c r="X178" s="1019"/>
      <c r="Y178" s="1019"/>
      <c r="Z178" s="1019"/>
    </row>
    <row r="179" spans="1:26" ht="15.75" customHeight="1">
      <c r="A179" s="1019"/>
      <c r="B179" s="1019"/>
      <c r="C179" s="1019"/>
      <c r="D179" s="1019"/>
      <c r="E179" s="1019"/>
      <c r="F179" s="1019"/>
      <c r="G179" s="1019"/>
      <c r="H179" s="1019"/>
      <c r="I179" s="1019"/>
      <c r="J179" s="1019"/>
      <c r="K179" s="1019"/>
      <c r="L179" s="1019"/>
      <c r="M179" s="1019"/>
      <c r="N179" s="1019"/>
      <c r="O179" s="1019"/>
      <c r="P179" s="1019"/>
      <c r="Q179" s="1019"/>
      <c r="R179" s="1019"/>
      <c r="S179" s="1019"/>
      <c r="T179" s="1019"/>
      <c r="U179" s="1019"/>
      <c r="V179" s="1019"/>
      <c r="W179" s="1019"/>
      <c r="X179" s="1019"/>
      <c r="Y179" s="1019"/>
      <c r="Z179" s="1019"/>
    </row>
    <row r="180" spans="1:26" ht="15.75" customHeight="1">
      <c r="A180" s="1019"/>
      <c r="B180" s="1019"/>
      <c r="C180" s="1019"/>
      <c r="D180" s="1019"/>
      <c r="E180" s="1019"/>
      <c r="F180" s="1019"/>
      <c r="G180" s="1019"/>
      <c r="H180" s="1019"/>
      <c r="I180" s="1019"/>
      <c r="J180" s="1019"/>
      <c r="K180" s="1019"/>
      <c r="L180" s="1019"/>
      <c r="M180" s="1019"/>
      <c r="N180" s="1019"/>
      <c r="O180" s="1019"/>
      <c r="P180" s="1019"/>
      <c r="Q180" s="1019"/>
      <c r="R180" s="1019"/>
      <c r="S180" s="1019"/>
      <c r="T180" s="1019"/>
      <c r="U180" s="1019"/>
      <c r="V180" s="1019"/>
      <c r="W180" s="1019"/>
      <c r="X180" s="1019"/>
      <c r="Y180" s="1019"/>
      <c r="Z180" s="1019"/>
    </row>
    <row r="181" spans="1:26" ht="15.75" customHeight="1">
      <c r="A181" s="1019"/>
      <c r="B181" s="1019"/>
      <c r="C181" s="1019"/>
      <c r="D181" s="1019"/>
      <c r="E181" s="1019"/>
      <c r="F181" s="1019"/>
      <c r="G181" s="1019"/>
      <c r="H181" s="1019"/>
      <c r="I181" s="1019"/>
      <c r="J181" s="1019"/>
      <c r="K181" s="1019"/>
      <c r="L181" s="1019"/>
      <c r="M181" s="1019"/>
      <c r="N181" s="1019"/>
      <c r="O181" s="1019"/>
      <c r="P181" s="1019"/>
      <c r="Q181" s="1019"/>
      <c r="R181" s="1019"/>
      <c r="S181" s="1019"/>
      <c r="T181" s="1019"/>
      <c r="U181" s="1019"/>
      <c r="V181" s="1019"/>
      <c r="W181" s="1019"/>
      <c r="X181" s="1019"/>
      <c r="Y181" s="1019"/>
      <c r="Z181" s="1019"/>
    </row>
    <row r="182" spans="1:26" ht="15.75" customHeight="1">
      <c r="A182" s="1019"/>
      <c r="B182" s="1019"/>
      <c r="C182" s="1019"/>
      <c r="D182" s="1019"/>
      <c r="E182" s="1019"/>
      <c r="F182" s="1019"/>
      <c r="G182" s="1019"/>
      <c r="H182" s="1019"/>
      <c r="I182" s="1019"/>
      <c r="J182" s="1019"/>
      <c r="K182" s="1019"/>
      <c r="L182" s="1019"/>
      <c r="M182" s="1019"/>
      <c r="N182" s="1019"/>
      <c r="O182" s="1019"/>
      <c r="P182" s="1019"/>
      <c r="Q182" s="1019"/>
      <c r="R182" s="1019"/>
      <c r="S182" s="1019"/>
      <c r="T182" s="1019"/>
      <c r="U182" s="1019"/>
      <c r="V182" s="1019"/>
      <c r="W182" s="1019"/>
      <c r="X182" s="1019"/>
      <c r="Y182" s="1019"/>
      <c r="Z182" s="1019"/>
    </row>
    <row r="183" spans="1:26" ht="15.75" customHeight="1">
      <c r="A183" s="1019"/>
      <c r="B183" s="1019"/>
      <c r="C183" s="1019"/>
      <c r="D183" s="1019"/>
      <c r="E183" s="1019"/>
      <c r="F183" s="1019"/>
      <c r="G183" s="1019"/>
      <c r="H183" s="1019"/>
      <c r="I183" s="1019"/>
      <c r="J183" s="1019"/>
      <c r="K183" s="1019"/>
      <c r="L183" s="1019"/>
      <c r="M183" s="1019"/>
      <c r="N183" s="1019"/>
      <c r="O183" s="1019"/>
      <c r="P183" s="1019"/>
      <c r="Q183" s="1019"/>
      <c r="R183" s="1019"/>
      <c r="S183" s="1019"/>
      <c r="T183" s="1019"/>
      <c r="U183" s="1019"/>
      <c r="V183" s="1019"/>
      <c r="W183" s="1019"/>
      <c r="X183" s="1019"/>
      <c r="Y183" s="1019"/>
      <c r="Z183" s="1019"/>
    </row>
    <row r="184" spans="1:26" ht="15.75" customHeight="1">
      <c r="A184" s="1019"/>
      <c r="B184" s="1019"/>
      <c r="C184" s="1019"/>
      <c r="D184" s="1019"/>
      <c r="E184" s="1019"/>
      <c r="F184" s="1019"/>
      <c r="G184" s="1019"/>
      <c r="H184" s="1019"/>
      <c r="I184" s="1019"/>
      <c r="J184" s="1019"/>
      <c r="K184" s="1019"/>
      <c r="L184" s="1019"/>
      <c r="M184" s="1019"/>
      <c r="N184" s="1019"/>
      <c r="O184" s="1019"/>
      <c r="P184" s="1019"/>
      <c r="Q184" s="1019"/>
      <c r="R184" s="1019"/>
      <c r="S184" s="1019"/>
      <c r="T184" s="1019"/>
      <c r="U184" s="1019"/>
      <c r="V184" s="1019"/>
      <c r="W184" s="1019"/>
      <c r="X184" s="1019"/>
      <c r="Y184" s="1019"/>
      <c r="Z184" s="1019"/>
    </row>
    <row r="185" spans="1:26" ht="15.75" customHeight="1">
      <c r="A185" s="1019"/>
      <c r="B185" s="1019"/>
      <c r="C185" s="1019"/>
      <c r="D185" s="1019"/>
      <c r="E185" s="1019"/>
      <c r="F185" s="1019"/>
      <c r="G185" s="1019"/>
      <c r="H185" s="1019"/>
      <c r="I185" s="1019"/>
      <c r="J185" s="1019"/>
      <c r="K185" s="1019"/>
      <c r="L185" s="1019"/>
      <c r="M185" s="1019"/>
      <c r="N185" s="1019"/>
      <c r="O185" s="1019"/>
      <c r="P185" s="1019"/>
      <c r="Q185" s="1019"/>
      <c r="R185" s="1019"/>
      <c r="S185" s="1019"/>
      <c r="T185" s="1019"/>
      <c r="U185" s="1019"/>
      <c r="V185" s="1019"/>
      <c r="W185" s="1019"/>
      <c r="X185" s="1019"/>
      <c r="Y185" s="1019"/>
      <c r="Z185" s="1019"/>
    </row>
    <row r="186" spans="1:26" ht="15.75" customHeight="1">
      <c r="A186" s="1019"/>
      <c r="B186" s="1019"/>
      <c r="C186" s="1019"/>
      <c r="D186" s="1019"/>
      <c r="E186" s="1019"/>
      <c r="F186" s="1019"/>
      <c r="G186" s="1019"/>
      <c r="H186" s="1019"/>
      <c r="I186" s="1019"/>
      <c r="J186" s="1019"/>
      <c r="K186" s="1019"/>
      <c r="L186" s="1019"/>
      <c r="M186" s="1019"/>
      <c r="N186" s="1019"/>
      <c r="O186" s="1019"/>
      <c r="P186" s="1019"/>
      <c r="Q186" s="1019"/>
      <c r="R186" s="1019"/>
      <c r="S186" s="1019"/>
      <c r="T186" s="1019"/>
      <c r="U186" s="1019"/>
      <c r="V186" s="1019"/>
      <c r="W186" s="1019"/>
      <c r="X186" s="1019"/>
      <c r="Y186" s="1019"/>
      <c r="Z186" s="1019"/>
    </row>
    <row r="187" spans="1:26" ht="15.75" customHeight="1">
      <c r="A187" s="1019"/>
      <c r="B187" s="1019"/>
      <c r="C187" s="1019"/>
      <c r="D187" s="1019"/>
      <c r="E187" s="1019"/>
      <c r="F187" s="1019"/>
      <c r="G187" s="1019"/>
      <c r="H187" s="1019"/>
      <c r="I187" s="1019"/>
      <c r="J187" s="1019"/>
      <c r="K187" s="1019"/>
      <c r="L187" s="1019"/>
      <c r="M187" s="1019"/>
      <c r="N187" s="1019"/>
      <c r="O187" s="1019"/>
      <c r="P187" s="1019"/>
      <c r="Q187" s="1019"/>
      <c r="R187" s="1019"/>
      <c r="S187" s="1019"/>
      <c r="T187" s="1019"/>
      <c r="U187" s="1019"/>
      <c r="V187" s="1019"/>
      <c r="W187" s="1019"/>
      <c r="X187" s="1019"/>
      <c r="Y187" s="1019"/>
      <c r="Z187" s="1019"/>
    </row>
    <row r="188" spans="1:26" ht="15.75" customHeight="1">
      <c r="A188" s="1019"/>
      <c r="B188" s="1019"/>
      <c r="C188" s="1019"/>
      <c r="D188" s="1019"/>
      <c r="E188" s="1019"/>
      <c r="F188" s="1019"/>
      <c r="G188" s="1019"/>
      <c r="H188" s="1019"/>
      <c r="I188" s="1019"/>
      <c r="J188" s="1019"/>
      <c r="K188" s="1019"/>
      <c r="L188" s="1019"/>
      <c r="M188" s="1019"/>
      <c r="N188" s="1019"/>
      <c r="O188" s="1019"/>
      <c r="P188" s="1019"/>
      <c r="Q188" s="1019"/>
      <c r="R188" s="1019"/>
      <c r="S188" s="1019"/>
      <c r="T188" s="1019"/>
      <c r="U188" s="1019"/>
      <c r="V188" s="1019"/>
      <c r="W188" s="1019"/>
      <c r="X188" s="1019"/>
      <c r="Y188" s="1019"/>
      <c r="Z188" s="1019"/>
    </row>
    <row r="189" spans="1:26" ht="15.75" customHeight="1">
      <c r="A189" s="1019"/>
      <c r="B189" s="1019"/>
      <c r="C189" s="1019"/>
      <c r="D189" s="1019"/>
      <c r="E189" s="1019"/>
      <c r="F189" s="1019"/>
      <c r="G189" s="1019"/>
      <c r="H189" s="1019"/>
      <c r="I189" s="1019"/>
      <c r="J189" s="1019"/>
      <c r="K189" s="1019"/>
      <c r="L189" s="1019"/>
      <c r="M189" s="1019"/>
      <c r="N189" s="1019"/>
      <c r="O189" s="1019"/>
      <c r="P189" s="1019"/>
      <c r="Q189" s="1019"/>
      <c r="R189" s="1019"/>
      <c r="S189" s="1019"/>
      <c r="T189" s="1019"/>
      <c r="U189" s="1019"/>
      <c r="V189" s="1019"/>
      <c r="W189" s="1019"/>
      <c r="X189" s="1019"/>
      <c r="Y189" s="1019"/>
      <c r="Z189" s="1019"/>
    </row>
    <row r="190" spans="1:26" ht="15.75" customHeight="1">
      <c r="A190" s="1019"/>
      <c r="B190" s="1019"/>
      <c r="C190" s="1019"/>
      <c r="D190" s="1019"/>
      <c r="E190" s="1019"/>
      <c r="F190" s="1019"/>
      <c r="G190" s="1019"/>
      <c r="H190" s="1019"/>
      <c r="I190" s="1019"/>
      <c r="J190" s="1019"/>
      <c r="K190" s="1019"/>
      <c r="L190" s="1019"/>
      <c r="M190" s="1019"/>
      <c r="N190" s="1019"/>
      <c r="O190" s="1019"/>
      <c r="P190" s="1019"/>
      <c r="Q190" s="1019"/>
      <c r="R190" s="1019"/>
      <c r="S190" s="1019"/>
      <c r="T190" s="1019"/>
      <c r="U190" s="1019"/>
      <c r="V190" s="1019"/>
      <c r="W190" s="1019"/>
      <c r="X190" s="1019"/>
      <c r="Y190" s="1019"/>
      <c r="Z190" s="1019"/>
    </row>
    <row r="191" spans="1:26" ht="15.75" customHeight="1">
      <c r="A191" s="1019"/>
      <c r="B191" s="1019"/>
      <c r="C191" s="1019"/>
      <c r="D191" s="1019"/>
      <c r="E191" s="1019"/>
      <c r="F191" s="1019"/>
      <c r="G191" s="1019"/>
      <c r="H191" s="1019"/>
      <c r="I191" s="1019"/>
      <c r="J191" s="1019"/>
      <c r="K191" s="1019"/>
      <c r="L191" s="1019"/>
      <c r="M191" s="1019"/>
      <c r="N191" s="1019"/>
      <c r="O191" s="1019"/>
      <c r="P191" s="1019"/>
      <c r="Q191" s="1019"/>
      <c r="R191" s="1019"/>
      <c r="S191" s="1019"/>
      <c r="T191" s="1019"/>
      <c r="U191" s="1019"/>
      <c r="V191" s="1019"/>
      <c r="W191" s="1019"/>
      <c r="X191" s="1019"/>
      <c r="Y191" s="1019"/>
      <c r="Z191" s="1019"/>
    </row>
    <row r="192" spans="1:26" ht="15.75" customHeight="1">
      <c r="A192" s="1019"/>
      <c r="B192" s="1019"/>
      <c r="C192" s="1019"/>
      <c r="D192" s="1019"/>
      <c r="E192" s="1019"/>
      <c r="F192" s="1019"/>
      <c r="G192" s="1019"/>
      <c r="H192" s="1019"/>
      <c r="I192" s="1019"/>
      <c r="J192" s="1019"/>
      <c r="K192" s="1019"/>
      <c r="L192" s="1019"/>
      <c r="M192" s="1019"/>
      <c r="N192" s="1019"/>
      <c r="O192" s="1019"/>
      <c r="P192" s="1019"/>
      <c r="Q192" s="1019"/>
      <c r="R192" s="1019"/>
      <c r="S192" s="1019"/>
      <c r="T192" s="1019"/>
      <c r="U192" s="1019"/>
      <c r="V192" s="1019"/>
      <c r="W192" s="1019"/>
      <c r="X192" s="1019"/>
      <c r="Y192" s="1019"/>
      <c r="Z192" s="1019"/>
    </row>
    <row r="193" spans="1:26" ht="15.75" customHeight="1">
      <c r="A193" s="1019"/>
      <c r="B193" s="1019"/>
      <c r="C193" s="1019"/>
      <c r="D193" s="1019"/>
      <c r="E193" s="1019"/>
      <c r="F193" s="1019"/>
      <c r="G193" s="1019"/>
      <c r="H193" s="1019"/>
      <c r="I193" s="1019"/>
      <c r="J193" s="1019"/>
      <c r="K193" s="1019"/>
      <c r="L193" s="1019"/>
      <c r="M193" s="1019"/>
      <c r="N193" s="1019"/>
      <c r="O193" s="1019"/>
      <c r="P193" s="1019"/>
      <c r="Q193" s="1019"/>
      <c r="R193" s="1019"/>
      <c r="S193" s="1019"/>
      <c r="T193" s="1019"/>
      <c r="U193" s="1019"/>
      <c r="V193" s="1019"/>
      <c r="W193" s="1019"/>
      <c r="X193" s="1019"/>
      <c r="Y193" s="1019"/>
      <c r="Z193" s="1019"/>
    </row>
    <row r="194" spans="1:26" ht="15.75" customHeight="1">
      <c r="A194" s="1019"/>
      <c r="B194" s="1019"/>
      <c r="C194" s="1019"/>
      <c r="D194" s="1019"/>
      <c r="E194" s="1019"/>
      <c r="F194" s="1019"/>
      <c r="G194" s="1019"/>
      <c r="H194" s="1019"/>
      <c r="I194" s="1019"/>
      <c r="J194" s="1019"/>
      <c r="K194" s="1019"/>
      <c r="L194" s="1019"/>
      <c r="M194" s="1019"/>
      <c r="N194" s="1019"/>
      <c r="O194" s="1019"/>
      <c r="P194" s="1019"/>
      <c r="Q194" s="1019"/>
      <c r="R194" s="1019"/>
      <c r="S194" s="1019"/>
      <c r="T194" s="1019"/>
      <c r="U194" s="1019"/>
      <c r="V194" s="1019"/>
      <c r="W194" s="1019"/>
      <c r="X194" s="1019"/>
      <c r="Y194" s="1019"/>
      <c r="Z194" s="1019"/>
    </row>
    <row r="195" spans="1:26" ht="15.75" customHeight="1">
      <c r="A195" s="1019"/>
      <c r="B195" s="1019"/>
      <c r="C195" s="1019"/>
      <c r="D195" s="1019"/>
      <c r="E195" s="1019"/>
      <c r="F195" s="1019"/>
      <c r="G195" s="1019"/>
      <c r="H195" s="1019"/>
      <c r="I195" s="1019"/>
      <c r="J195" s="1019"/>
      <c r="K195" s="1019"/>
      <c r="L195" s="1019"/>
      <c r="M195" s="1019"/>
      <c r="N195" s="1019"/>
      <c r="O195" s="1019"/>
      <c r="P195" s="1019"/>
      <c r="Q195" s="1019"/>
      <c r="R195" s="1019"/>
      <c r="S195" s="1019"/>
      <c r="T195" s="1019"/>
      <c r="U195" s="1019"/>
      <c r="V195" s="1019"/>
      <c r="W195" s="1019"/>
      <c r="X195" s="1019"/>
      <c r="Y195" s="1019"/>
      <c r="Z195" s="1019"/>
    </row>
    <row r="196" spans="1:26" ht="15.75" customHeight="1">
      <c r="A196" s="1019"/>
      <c r="B196" s="1019"/>
      <c r="C196" s="1019"/>
      <c r="D196" s="1019"/>
      <c r="E196" s="1019"/>
      <c r="F196" s="1019"/>
      <c r="G196" s="1019"/>
      <c r="H196" s="1019"/>
      <c r="I196" s="1019"/>
      <c r="J196" s="1019"/>
      <c r="K196" s="1019"/>
      <c r="L196" s="1019"/>
      <c r="M196" s="1019"/>
      <c r="N196" s="1019"/>
      <c r="O196" s="1019"/>
      <c r="P196" s="1019"/>
      <c r="Q196" s="1019"/>
      <c r="R196" s="1019"/>
      <c r="S196" s="1019"/>
      <c r="T196" s="1019"/>
      <c r="U196" s="1019"/>
      <c r="V196" s="1019"/>
      <c r="W196" s="1019"/>
      <c r="X196" s="1019"/>
      <c r="Y196" s="1019"/>
      <c r="Z196" s="1019"/>
    </row>
    <row r="197" spans="1:26" ht="15.75" customHeight="1">
      <c r="A197" s="1019"/>
      <c r="B197" s="1019"/>
      <c r="C197" s="1019"/>
      <c r="D197" s="1019"/>
      <c r="E197" s="1019"/>
      <c r="F197" s="1019"/>
      <c r="G197" s="1019"/>
      <c r="H197" s="1019"/>
      <c r="I197" s="1019"/>
      <c r="J197" s="1019"/>
      <c r="K197" s="1019"/>
      <c r="L197" s="1019"/>
      <c r="M197" s="1019"/>
      <c r="N197" s="1019"/>
      <c r="O197" s="1019"/>
      <c r="P197" s="1019"/>
      <c r="Q197" s="1019"/>
      <c r="R197" s="1019"/>
      <c r="S197" s="1019"/>
      <c r="T197" s="1019"/>
      <c r="U197" s="1019"/>
      <c r="V197" s="1019"/>
      <c r="W197" s="1019"/>
      <c r="X197" s="1019"/>
      <c r="Y197" s="1019"/>
      <c r="Z197" s="1019"/>
    </row>
    <row r="198" spans="1:26" ht="15.75" customHeight="1">
      <c r="A198" s="1019"/>
      <c r="B198" s="1019"/>
      <c r="C198" s="1019"/>
      <c r="D198" s="1019"/>
      <c r="E198" s="1019"/>
      <c r="F198" s="1019"/>
      <c r="G198" s="1019"/>
      <c r="H198" s="1019"/>
      <c r="I198" s="1019"/>
      <c r="J198" s="1019"/>
      <c r="K198" s="1019"/>
      <c r="L198" s="1019"/>
      <c r="M198" s="1019"/>
      <c r="N198" s="1019"/>
      <c r="O198" s="1019"/>
      <c r="P198" s="1019"/>
      <c r="Q198" s="1019"/>
      <c r="R198" s="1019"/>
      <c r="S198" s="1019"/>
      <c r="T198" s="1019"/>
      <c r="U198" s="1019"/>
      <c r="V198" s="1019"/>
      <c r="W198" s="1019"/>
      <c r="X198" s="1019"/>
      <c r="Y198" s="1019"/>
      <c r="Z198" s="1019"/>
    </row>
    <row r="199" spans="1:26" ht="15.75" customHeight="1">
      <c r="A199" s="1019"/>
      <c r="B199" s="1019"/>
      <c r="C199" s="1019"/>
      <c r="D199" s="1019"/>
      <c r="E199" s="1019"/>
      <c r="F199" s="1019"/>
      <c r="G199" s="1019"/>
      <c r="H199" s="1019"/>
      <c r="I199" s="1019"/>
      <c r="J199" s="1019"/>
      <c r="K199" s="1019"/>
      <c r="L199" s="1019"/>
      <c r="M199" s="1019"/>
      <c r="N199" s="1019"/>
      <c r="O199" s="1019"/>
      <c r="P199" s="1019"/>
      <c r="Q199" s="1019"/>
      <c r="R199" s="1019"/>
      <c r="S199" s="1019"/>
      <c r="T199" s="1019"/>
      <c r="U199" s="1019"/>
      <c r="V199" s="1019"/>
      <c r="W199" s="1019"/>
      <c r="X199" s="1019"/>
      <c r="Y199" s="1019"/>
      <c r="Z199" s="1019"/>
    </row>
    <row r="200" spans="1:26" ht="15.75" customHeight="1">
      <c r="A200" s="1019"/>
      <c r="B200" s="1019"/>
      <c r="C200" s="1019"/>
      <c r="D200" s="1019"/>
      <c r="E200" s="1019"/>
      <c r="F200" s="1019"/>
      <c r="G200" s="1019"/>
      <c r="H200" s="1019"/>
      <c r="I200" s="1019"/>
      <c r="J200" s="1019"/>
      <c r="K200" s="1019"/>
      <c r="L200" s="1019"/>
      <c r="M200" s="1019"/>
      <c r="N200" s="1019"/>
      <c r="O200" s="1019"/>
      <c r="P200" s="1019"/>
      <c r="Q200" s="1019"/>
      <c r="R200" s="1019"/>
      <c r="S200" s="1019"/>
      <c r="T200" s="1019"/>
      <c r="U200" s="1019"/>
      <c r="V200" s="1019"/>
      <c r="W200" s="1019"/>
      <c r="X200" s="1019"/>
      <c r="Y200" s="1019"/>
      <c r="Z200" s="1019"/>
    </row>
    <row r="201" spans="1:26" ht="15.75" customHeight="1">
      <c r="A201" s="1019"/>
      <c r="B201" s="1019"/>
      <c r="C201" s="1019"/>
      <c r="D201" s="1019"/>
      <c r="E201" s="1019"/>
      <c r="F201" s="1019"/>
      <c r="G201" s="1019"/>
      <c r="H201" s="1019"/>
      <c r="I201" s="1019"/>
      <c r="J201" s="1019"/>
      <c r="K201" s="1019"/>
      <c r="L201" s="1019"/>
      <c r="M201" s="1019"/>
      <c r="N201" s="1019"/>
      <c r="O201" s="1019"/>
      <c r="P201" s="1019"/>
      <c r="Q201" s="1019"/>
      <c r="R201" s="1019"/>
      <c r="S201" s="1019"/>
      <c r="T201" s="1019"/>
      <c r="U201" s="1019"/>
      <c r="V201" s="1019"/>
      <c r="W201" s="1019"/>
      <c r="X201" s="1019"/>
      <c r="Y201" s="1019"/>
      <c r="Z201" s="1019"/>
    </row>
    <row r="202" spans="1:26" ht="15.75" customHeight="1">
      <c r="A202" s="1019"/>
      <c r="B202" s="1019"/>
      <c r="C202" s="1019"/>
      <c r="D202" s="1019"/>
      <c r="E202" s="1019"/>
      <c r="F202" s="1019"/>
      <c r="G202" s="1019"/>
      <c r="H202" s="1019"/>
      <c r="I202" s="1019"/>
      <c r="J202" s="1019"/>
      <c r="K202" s="1019"/>
      <c r="L202" s="1019"/>
      <c r="M202" s="1019"/>
      <c r="N202" s="1019"/>
      <c r="O202" s="1019"/>
      <c r="P202" s="1019"/>
      <c r="Q202" s="1019"/>
      <c r="R202" s="1019"/>
      <c r="S202" s="1019"/>
      <c r="T202" s="1019"/>
      <c r="U202" s="1019"/>
      <c r="V202" s="1019"/>
      <c r="W202" s="1019"/>
      <c r="X202" s="1019"/>
      <c r="Y202" s="1019"/>
      <c r="Z202" s="1019"/>
    </row>
    <row r="203" spans="1:26" ht="15.75" customHeight="1">
      <c r="A203" s="1019"/>
      <c r="B203" s="1019"/>
      <c r="C203" s="1019"/>
      <c r="D203" s="1019"/>
      <c r="E203" s="1019"/>
      <c r="F203" s="1019"/>
      <c r="G203" s="1019"/>
      <c r="H203" s="1019"/>
      <c r="I203" s="1019"/>
      <c r="J203" s="1019"/>
      <c r="K203" s="1019"/>
      <c r="L203" s="1019"/>
      <c r="M203" s="1019"/>
      <c r="N203" s="1019"/>
      <c r="O203" s="1019"/>
      <c r="P203" s="1019"/>
      <c r="Q203" s="1019"/>
      <c r="R203" s="1019"/>
      <c r="S203" s="1019"/>
      <c r="T203" s="1019"/>
      <c r="U203" s="1019"/>
      <c r="V203" s="1019"/>
      <c r="W203" s="1019"/>
      <c r="X203" s="1019"/>
      <c r="Y203" s="1019"/>
      <c r="Z203" s="1019"/>
    </row>
    <row r="204" spans="1:26" ht="15.75" customHeight="1">
      <c r="A204" s="1019"/>
      <c r="B204" s="1019"/>
      <c r="C204" s="1019"/>
      <c r="D204" s="1019"/>
      <c r="E204" s="1019"/>
      <c r="F204" s="1019"/>
      <c r="G204" s="1019"/>
      <c r="H204" s="1019"/>
      <c r="I204" s="1019"/>
      <c r="J204" s="1019"/>
      <c r="K204" s="1019"/>
      <c r="L204" s="1019"/>
      <c r="M204" s="1019"/>
      <c r="N204" s="1019"/>
      <c r="O204" s="1019"/>
      <c r="P204" s="1019"/>
      <c r="Q204" s="1019"/>
      <c r="R204" s="1019"/>
      <c r="S204" s="1019"/>
      <c r="T204" s="1019"/>
      <c r="U204" s="1019"/>
      <c r="V204" s="1019"/>
      <c r="W204" s="1019"/>
      <c r="X204" s="1019"/>
      <c r="Y204" s="1019"/>
      <c r="Z204" s="1019"/>
    </row>
    <row r="205" spans="1:26" ht="15.75" customHeight="1">
      <c r="A205" s="1019"/>
      <c r="B205" s="1019"/>
      <c r="C205" s="1019"/>
      <c r="D205" s="1019"/>
      <c r="E205" s="1019"/>
      <c r="F205" s="1019"/>
      <c r="G205" s="1019"/>
      <c r="H205" s="1019"/>
      <c r="I205" s="1019"/>
      <c r="J205" s="1019"/>
      <c r="K205" s="1019"/>
      <c r="L205" s="1019"/>
      <c r="M205" s="1019"/>
      <c r="N205" s="1019"/>
      <c r="O205" s="1019"/>
      <c r="P205" s="1019"/>
      <c r="Q205" s="1019"/>
      <c r="R205" s="1019"/>
      <c r="S205" s="1019"/>
      <c r="T205" s="1019"/>
      <c r="U205" s="1019"/>
      <c r="V205" s="1019"/>
      <c r="W205" s="1019"/>
      <c r="X205" s="1019"/>
      <c r="Y205" s="1019"/>
      <c r="Z205" s="1019"/>
    </row>
    <row r="206" spans="1:26" ht="15.75" customHeight="1">
      <c r="A206" s="1019"/>
      <c r="B206" s="1019"/>
      <c r="C206" s="1019"/>
      <c r="D206" s="1019"/>
      <c r="E206" s="1019"/>
      <c r="F206" s="1019"/>
      <c r="G206" s="1019"/>
      <c r="H206" s="1019"/>
      <c r="I206" s="1019"/>
      <c r="J206" s="1019"/>
      <c r="K206" s="1019"/>
      <c r="L206" s="1019"/>
      <c r="M206" s="1019"/>
      <c r="N206" s="1019"/>
      <c r="O206" s="1019"/>
      <c r="P206" s="1019"/>
      <c r="Q206" s="1019"/>
      <c r="R206" s="1019"/>
      <c r="S206" s="1019"/>
      <c r="T206" s="1019"/>
      <c r="U206" s="1019"/>
      <c r="V206" s="1019"/>
      <c r="W206" s="1019"/>
      <c r="X206" s="1019"/>
      <c r="Y206" s="1019"/>
      <c r="Z206" s="1019"/>
    </row>
    <row r="207" spans="1:26" ht="15.75" customHeight="1">
      <c r="A207" s="1019"/>
      <c r="B207" s="1019"/>
      <c r="C207" s="1019"/>
      <c r="D207" s="1019"/>
      <c r="E207" s="1019"/>
      <c r="F207" s="1019"/>
      <c r="G207" s="1019"/>
      <c r="H207" s="1019"/>
      <c r="I207" s="1019"/>
      <c r="J207" s="1019"/>
      <c r="K207" s="1019"/>
      <c r="L207" s="1019"/>
      <c r="M207" s="1019"/>
      <c r="N207" s="1019"/>
      <c r="O207" s="1019"/>
      <c r="P207" s="1019"/>
      <c r="Q207" s="1019"/>
      <c r="R207" s="1019"/>
      <c r="S207" s="1019"/>
      <c r="T207" s="1019"/>
      <c r="U207" s="1019"/>
      <c r="V207" s="1019"/>
      <c r="W207" s="1019"/>
      <c r="X207" s="1019"/>
      <c r="Y207" s="1019"/>
      <c r="Z207" s="1019"/>
    </row>
    <row r="208" spans="1:26" ht="15.75" customHeight="1">
      <c r="A208" s="1019"/>
      <c r="B208" s="1019"/>
      <c r="C208" s="1019"/>
      <c r="D208" s="1019"/>
      <c r="E208" s="1019"/>
      <c r="F208" s="1019"/>
      <c r="G208" s="1019"/>
      <c r="H208" s="1019"/>
      <c r="I208" s="1019"/>
      <c r="J208" s="1019"/>
      <c r="K208" s="1019"/>
      <c r="L208" s="1019"/>
      <c r="M208" s="1019"/>
      <c r="N208" s="1019"/>
      <c r="O208" s="1019"/>
      <c r="P208" s="1019"/>
      <c r="Q208" s="1019"/>
      <c r="R208" s="1019"/>
      <c r="S208" s="1019"/>
      <c r="T208" s="1019"/>
      <c r="U208" s="1019"/>
      <c r="V208" s="1019"/>
      <c r="W208" s="1019"/>
      <c r="X208" s="1019"/>
      <c r="Y208" s="1019"/>
      <c r="Z208" s="1019"/>
    </row>
    <row r="209" spans="1:26" ht="15.75" customHeight="1">
      <c r="A209" s="1019"/>
      <c r="B209" s="1019"/>
      <c r="C209" s="1019"/>
      <c r="D209" s="1019"/>
      <c r="E209" s="1019"/>
      <c r="F209" s="1019"/>
      <c r="G209" s="1019"/>
      <c r="H209" s="1019"/>
      <c r="I209" s="1019"/>
      <c r="J209" s="1019"/>
      <c r="K209" s="1019"/>
      <c r="L209" s="1019"/>
      <c r="M209" s="1019"/>
      <c r="N209" s="1019"/>
      <c r="O209" s="1019"/>
      <c r="P209" s="1019"/>
      <c r="Q209" s="1019"/>
      <c r="R209" s="1019"/>
      <c r="S209" s="1019"/>
      <c r="T209" s="1019"/>
      <c r="U209" s="1019"/>
      <c r="V209" s="1019"/>
      <c r="W209" s="1019"/>
      <c r="X209" s="1019"/>
      <c r="Y209" s="1019"/>
      <c r="Z209" s="1019"/>
    </row>
    <row r="210" spans="1:26" ht="15.75" customHeight="1">
      <c r="A210" s="1019"/>
      <c r="B210" s="1019"/>
      <c r="C210" s="1019"/>
      <c r="D210" s="1019"/>
      <c r="E210" s="1019"/>
      <c r="F210" s="1019"/>
      <c r="G210" s="1019"/>
      <c r="H210" s="1019"/>
      <c r="I210" s="1019"/>
      <c r="J210" s="1019"/>
      <c r="K210" s="1019"/>
      <c r="L210" s="1019"/>
      <c r="M210" s="1019"/>
      <c r="N210" s="1019"/>
      <c r="O210" s="1019"/>
      <c r="P210" s="1019"/>
      <c r="Q210" s="1019"/>
      <c r="R210" s="1019"/>
      <c r="S210" s="1019"/>
      <c r="T210" s="1019"/>
      <c r="U210" s="1019"/>
      <c r="V210" s="1019"/>
      <c r="W210" s="1019"/>
      <c r="X210" s="1019"/>
      <c r="Y210" s="1019"/>
      <c r="Z210" s="1019"/>
    </row>
    <row r="211" spans="1:26" ht="15.75" customHeight="1">
      <c r="A211" s="1019"/>
      <c r="B211" s="1019"/>
      <c r="C211" s="1019"/>
      <c r="D211" s="1019"/>
      <c r="E211" s="1019"/>
      <c r="F211" s="1019"/>
      <c r="G211" s="1019"/>
      <c r="H211" s="1019"/>
      <c r="I211" s="1019"/>
      <c r="J211" s="1019"/>
      <c r="K211" s="1019"/>
      <c r="L211" s="1019"/>
      <c r="M211" s="1019"/>
      <c r="N211" s="1019"/>
      <c r="O211" s="1019"/>
      <c r="P211" s="1019"/>
      <c r="Q211" s="1019"/>
      <c r="R211" s="1019"/>
      <c r="S211" s="1019"/>
      <c r="T211" s="1019"/>
      <c r="U211" s="1019"/>
      <c r="V211" s="1019"/>
      <c r="W211" s="1019"/>
      <c r="X211" s="1019"/>
      <c r="Y211" s="1019"/>
      <c r="Z211" s="1019"/>
    </row>
    <row r="212" spans="1:26" ht="15.75" customHeight="1">
      <c r="A212" s="1019"/>
      <c r="B212" s="1019"/>
      <c r="C212" s="1019"/>
      <c r="D212" s="1019"/>
      <c r="E212" s="1019"/>
      <c r="F212" s="1019"/>
      <c r="G212" s="1019"/>
      <c r="H212" s="1019"/>
      <c r="I212" s="1019"/>
      <c r="J212" s="1019"/>
      <c r="K212" s="1019"/>
      <c r="L212" s="1019"/>
      <c r="M212" s="1019"/>
      <c r="N212" s="1019"/>
      <c r="O212" s="1019"/>
      <c r="P212" s="1019"/>
      <c r="Q212" s="1019"/>
      <c r="R212" s="1019"/>
      <c r="S212" s="1019"/>
      <c r="T212" s="1019"/>
      <c r="U212" s="1019"/>
      <c r="V212" s="1019"/>
      <c r="W212" s="1019"/>
      <c r="X212" s="1019"/>
      <c r="Y212" s="1019"/>
      <c r="Z212" s="1019"/>
    </row>
    <row r="213" spans="1:26" ht="15.75" customHeight="1">
      <c r="A213" s="1019"/>
      <c r="B213" s="1019"/>
      <c r="C213" s="1019"/>
      <c r="D213" s="1019"/>
      <c r="E213" s="1019"/>
      <c r="F213" s="1019"/>
      <c r="G213" s="1019"/>
      <c r="H213" s="1019"/>
      <c r="I213" s="1019"/>
      <c r="J213" s="1019"/>
      <c r="K213" s="1019"/>
      <c r="L213" s="1019"/>
      <c r="M213" s="1019"/>
      <c r="N213" s="1019"/>
      <c r="O213" s="1019"/>
      <c r="P213" s="1019"/>
      <c r="Q213" s="1019"/>
      <c r="R213" s="1019"/>
      <c r="S213" s="1019"/>
      <c r="T213" s="1019"/>
      <c r="U213" s="1019"/>
      <c r="V213" s="1019"/>
      <c r="W213" s="1019"/>
      <c r="X213" s="1019"/>
      <c r="Y213" s="1019"/>
      <c r="Z213" s="1019"/>
    </row>
    <row r="214" spans="1:26" ht="15.75" customHeight="1">
      <c r="A214" s="1019"/>
      <c r="B214" s="1019"/>
      <c r="C214" s="1019"/>
      <c r="D214" s="1019"/>
      <c r="E214" s="1019"/>
      <c r="F214" s="1019"/>
      <c r="G214" s="1019"/>
      <c r="H214" s="1019"/>
      <c r="I214" s="1019"/>
      <c r="J214" s="1019"/>
      <c r="K214" s="1019"/>
      <c r="L214" s="1019"/>
      <c r="M214" s="1019"/>
      <c r="N214" s="1019"/>
      <c r="O214" s="1019"/>
      <c r="P214" s="1019"/>
      <c r="Q214" s="1019"/>
      <c r="R214" s="1019"/>
      <c r="S214" s="1019"/>
      <c r="T214" s="1019"/>
      <c r="U214" s="1019"/>
      <c r="V214" s="1019"/>
      <c r="W214" s="1019"/>
      <c r="X214" s="1019"/>
      <c r="Y214" s="1019"/>
      <c r="Z214" s="1019"/>
    </row>
    <row r="215" spans="1:26" ht="15.75" customHeight="1">
      <c r="A215" s="1019"/>
      <c r="B215" s="1019"/>
      <c r="C215" s="1019"/>
      <c r="D215" s="1019"/>
      <c r="E215" s="1019"/>
      <c r="F215" s="1019"/>
      <c r="G215" s="1019"/>
      <c r="H215" s="1019"/>
      <c r="I215" s="1019"/>
      <c r="J215" s="1019"/>
      <c r="K215" s="1019"/>
      <c r="L215" s="1019"/>
      <c r="M215" s="1019"/>
      <c r="N215" s="1019"/>
      <c r="O215" s="1019"/>
      <c r="P215" s="1019"/>
      <c r="Q215" s="1019"/>
      <c r="R215" s="1019"/>
      <c r="S215" s="1019"/>
      <c r="T215" s="1019"/>
      <c r="U215" s="1019"/>
      <c r="V215" s="1019"/>
      <c r="W215" s="1019"/>
      <c r="X215" s="1019"/>
      <c r="Y215" s="1019"/>
      <c r="Z215" s="1019"/>
    </row>
    <row r="216" spans="1:26" ht="15.75" customHeight="1">
      <c r="A216" s="1019"/>
      <c r="B216" s="1019"/>
      <c r="C216" s="1019"/>
      <c r="D216" s="1019"/>
      <c r="E216" s="1019"/>
      <c r="F216" s="1019"/>
      <c r="G216" s="1019"/>
      <c r="H216" s="1019"/>
      <c r="I216" s="1019"/>
      <c r="J216" s="1019"/>
      <c r="K216" s="1019"/>
      <c r="L216" s="1019"/>
      <c r="M216" s="1019"/>
      <c r="N216" s="1019"/>
      <c r="O216" s="1019"/>
      <c r="P216" s="1019"/>
      <c r="Q216" s="1019"/>
      <c r="R216" s="1019"/>
      <c r="S216" s="1019"/>
      <c r="T216" s="1019"/>
      <c r="U216" s="1019"/>
      <c r="V216" s="1019"/>
      <c r="W216" s="1019"/>
      <c r="X216" s="1019"/>
      <c r="Y216" s="1019"/>
      <c r="Z216" s="1019"/>
    </row>
    <row r="217" spans="1:26" ht="15.75" customHeight="1">
      <c r="A217" s="1019"/>
      <c r="B217" s="1019"/>
      <c r="C217" s="1019"/>
      <c r="D217" s="1019"/>
      <c r="E217" s="1019"/>
      <c r="F217" s="1019"/>
      <c r="G217" s="1019"/>
      <c r="H217" s="1019"/>
      <c r="I217" s="1019"/>
      <c r="J217" s="1019"/>
      <c r="K217" s="1019"/>
      <c r="L217" s="1019"/>
      <c r="M217" s="1019"/>
      <c r="N217" s="1019"/>
      <c r="O217" s="1019"/>
      <c r="P217" s="1019"/>
      <c r="Q217" s="1019"/>
      <c r="R217" s="1019"/>
      <c r="S217" s="1019"/>
      <c r="T217" s="1019"/>
      <c r="U217" s="1019"/>
      <c r="V217" s="1019"/>
      <c r="W217" s="1019"/>
      <c r="X217" s="1019"/>
      <c r="Y217" s="1019"/>
      <c r="Z217" s="1019"/>
    </row>
    <row r="218" spans="1:26" ht="15.75" customHeight="1">
      <c r="A218" s="1019"/>
      <c r="B218" s="1019"/>
      <c r="C218" s="1019"/>
      <c r="D218" s="1019"/>
      <c r="E218" s="1019"/>
      <c r="F218" s="1019"/>
      <c r="G218" s="1019"/>
      <c r="H218" s="1019"/>
      <c r="I218" s="1019"/>
      <c r="J218" s="1019"/>
      <c r="K218" s="1019"/>
      <c r="L218" s="1019"/>
      <c r="M218" s="1019"/>
      <c r="N218" s="1019"/>
      <c r="O218" s="1019"/>
      <c r="P218" s="1019"/>
      <c r="Q218" s="1019"/>
      <c r="R218" s="1019"/>
      <c r="S218" s="1019"/>
      <c r="T218" s="1019"/>
      <c r="U218" s="1019"/>
      <c r="V218" s="1019"/>
      <c r="W218" s="1019"/>
      <c r="X218" s="1019"/>
      <c r="Y218" s="1019"/>
      <c r="Z218" s="1019"/>
    </row>
    <row r="219" spans="1:26" ht="15.75" customHeight="1">
      <c r="A219" s="1019"/>
      <c r="B219" s="1019"/>
      <c r="C219" s="1019"/>
      <c r="D219" s="1019"/>
      <c r="E219" s="1019"/>
      <c r="F219" s="1019"/>
      <c r="G219" s="1019"/>
      <c r="H219" s="1019"/>
      <c r="I219" s="1019"/>
      <c r="J219" s="1019"/>
      <c r="K219" s="1019"/>
      <c r="L219" s="1019"/>
      <c r="M219" s="1019"/>
      <c r="N219" s="1019"/>
      <c r="O219" s="1019"/>
      <c r="P219" s="1019"/>
      <c r="Q219" s="1019"/>
      <c r="R219" s="1019"/>
      <c r="S219" s="1019"/>
      <c r="T219" s="1019"/>
      <c r="U219" s="1019"/>
      <c r="V219" s="1019"/>
      <c r="W219" s="1019"/>
      <c r="X219" s="1019"/>
      <c r="Y219" s="1019"/>
      <c r="Z219" s="1019"/>
    </row>
    <row r="220" spans="1:26" ht="15.75" customHeight="1">
      <c r="A220" s="1019"/>
      <c r="B220" s="1019"/>
      <c r="C220" s="1019"/>
      <c r="D220" s="1019"/>
      <c r="E220" s="1019"/>
      <c r="F220" s="1019"/>
      <c r="G220" s="1019"/>
      <c r="H220" s="1019"/>
      <c r="I220" s="1019"/>
      <c r="J220" s="1019"/>
      <c r="K220" s="1019"/>
      <c r="L220" s="1019"/>
      <c r="M220" s="1019"/>
      <c r="N220" s="1019"/>
      <c r="O220" s="1019"/>
      <c r="P220" s="1019"/>
      <c r="Q220" s="1019"/>
      <c r="R220" s="1019"/>
      <c r="S220" s="1019"/>
      <c r="T220" s="1019"/>
      <c r="U220" s="1019"/>
      <c r="V220" s="1019"/>
      <c r="W220" s="1019"/>
      <c r="X220" s="1019"/>
      <c r="Y220" s="1019"/>
      <c r="Z220" s="1019"/>
    </row>
    <row r="221" spans="1:26" ht="15.75" customHeight="1">
      <c r="A221" s="1019"/>
      <c r="B221" s="1019"/>
      <c r="C221" s="1019"/>
      <c r="D221" s="1019"/>
      <c r="E221" s="1019"/>
      <c r="F221" s="1019"/>
      <c r="G221" s="1019"/>
      <c r="H221" s="1019"/>
      <c r="I221" s="1019"/>
      <c r="J221" s="1019"/>
      <c r="K221" s="1019"/>
      <c r="L221" s="1019"/>
      <c r="M221" s="1019"/>
      <c r="N221" s="1019"/>
      <c r="O221" s="1019"/>
      <c r="P221" s="1019"/>
      <c r="Q221" s="1019"/>
      <c r="R221" s="1019"/>
      <c r="S221" s="1019"/>
      <c r="T221" s="1019"/>
      <c r="U221" s="1019"/>
      <c r="V221" s="1019"/>
      <c r="W221" s="1019"/>
      <c r="X221" s="1019"/>
      <c r="Y221" s="1019"/>
      <c r="Z221" s="1019"/>
    </row>
    <row r="222" spans="1:26" ht="15.75" customHeight="1">
      <c r="A222" s="1019"/>
      <c r="B222" s="1019"/>
      <c r="C222" s="1019"/>
      <c r="D222" s="1019"/>
      <c r="E222" s="1019"/>
      <c r="F222" s="1019"/>
      <c r="G222" s="1019"/>
      <c r="H222" s="1019"/>
      <c r="I222" s="1019"/>
      <c r="J222" s="1019"/>
      <c r="K222" s="1019"/>
      <c r="L222" s="1019"/>
      <c r="M222" s="1019"/>
      <c r="N222" s="1019"/>
      <c r="O222" s="1019"/>
      <c r="P222" s="1019"/>
      <c r="Q222" s="1019"/>
      <c r="R222" s="1019"/>
      <c r="S222" s="1019"/>
      <c r="T222" s="1019"/>
      <c r="U222" s="1019"/>
      <c r="V222" s="1019"/>
      <c r="W222" s="1019"/>
      <c r="X222" s="1019"/>
      <c r="Y222" s="1019"/>
      <c r="Z222" s="1019"/>
    </row>
    <row r="223" spans="1:26" ht="15.75" customHeight="1">
      <c r="A223" s="1019"/>
      <c r="B223" s="1019"/>
      <c r="C223" s="1019"/>
      <c r="D223" s="1019"/>
      <c r="E223" s="1019"/>
      <c r="F223" s="1019"/>
      <c r="G223" s="1019"/>
      <c r="H223" s="1019"/>
      <c r="I223" s="1019"/>
      <c r="J223" s="1019"/>
      <c r="K223" s="1019"/>
      <c r="L223" s="1019"/>
      <c r="M223" s="1019"/>
      <c r="N223" s="1019"/>
      <c r="O223" s="1019"/>
      <c r="P223" s="1019"/>
      <c r="Q223" s="1019"/>
      <c r="R223" s="1019"/>
      <c r="S223" s="1019"/>
      <c r="T223" s="1019"/>
      <c r="U223" s="1019"/>
      <c r="V223" s="1019"/>
      <c r="W223" s="1019"/>
      <c r="X223" s="1019"/>
      <c r="Y223" s="1019"/>
      <c r="Z223" s="1019"/>
    </row>
    <row r="224" spans="1:26" ht="15.75" customHeight="1">
      <c r="A224" s="1019"/>
      <c r="B224" s="1019"/>
      <c r="C224" s="1019"/>
      <c r="D224" s="1019"/>
      <c r="E224" s="1019"/>
      <c r="F224" s="1019"/>
      <c r="G224" s="1019"/>
      <c r="H224" s="1019"/>
      <c r="I224" s="1019"/>
      <c r="J224" s="1019"/>
      <c r="K224" s="1019"/>
      <c r="L224" s="1019"/>
      <c r="M224" s="1019"/>
      <c r="N224" s="1019"/>
      <c r="O224" s="1019"/>
      <c r="P224" s="1019"/>
      <c r="Q224" s="1019"/>
      <c r="R224" s="1019"/>
      <c r="S224" s="1019"/>
      <c r="T224" s="1019"/>
      <c r="U224" s="1019"/>
      <c r="V224" s="1019"/>
      <c r="W224" s="1019"/>
      <c r="X224" s="1019"/>
      <c r="Y224" s="1019"/>
      <c r="Z224" s="1019"/>
    </row>
    <row r="225" spans="1:26" ht="15.75" customHeight="1">
      <c r="A225" s="1019"/>
      <c r="B225" s="1019"/>
      <c r="C225" s="1019"/>
      <c r="D225" s="1019"/>
      <c r="E225" s="1019"/>
      <c r="F225" s="1019"/>
      <c r="G225" s="1019"/>
      <c r="H225" s="1019"/>
      <c r="I225" s="1019"/>
      <c r="J225" s="1019"/>
      <c r="K225" s="1019"/>
      <c r="L225" s="1019"/>
      <c r="M225" s="1019"/>
      <c r="N225" s="1019"/>
      <c r="O225" s="1019"/>
      <c r="P225" s="1019"/>
      <c r="Q225" s="1019"/>
      <c r="R225" s="1019"/>
      <c r="S225" s="1019"/>
      <c r="T225" s="1019"/>
      <c r="U225" s="1019"/>
      <c r="V225" s="1019"/>
      <c r="W225" s="1019"/>
      <c r="X225" s="1019"/>
      <c r="Y225" s="1019"/>
      <c r="Z225" s="1019"/>
    </row>
    <row r="226" spans="1:26" ht="15.75" customHeight="1">
      <c r="A226" s="1019"/>
      <c r="B226" s="1019"/>
      <c r="C226" s="1019"/>
      <c r="D226" s="1019"/>
      <c r="E226" s="1019"/>
      <c r="F226" s="1019"/>
      <c r="G226" s="1019"/>
      <c r="H226" s="1019"/>
      <c r="I226" s="1019"/>
      <c r="J226" s="1019"/>
      <c r="K226" s="1019"/>
      <c r="L226" s="1019"/>
      <c r="M226" s="1019"/>
      <c r="N226" s="1019"/>
      <c r="O226" s="1019"/>
      <c r="P226" s="1019"/>
      <c r="Q226" s="1019"/>
      <c r="R226" s="1019"/>
      <c r="S226" s="1019"/>
      <c r="T226" s="1019"/>
      <c r="U226" s="1019"/>
      <c r="V226" s="1019"/>
      <c r="W226" s="1019"/>
      <c r="X226" s="1019"/>
      <c r="Y226" s="1019"/>
      <c r="Z226" s="1019"/>
    </row>
    <row r="227" spans="1:26" ht="15.75" customHeight="1">
      <c r="A227" s="1019"/>
      <c r="B227" s="1019"/>
      <c r="C227" s="1019"/>
      <c r="D227" s="1019"/>
      <c r="E227" s="1019"/>
      <c r="F227" s="1019"/>
      <c r="G227" s="1019"/>
      <c r="H227" s="1019"/>
      <c r="I227" s="1019"/>
      <c r="J227" s="1019"/>
      <c r="K227" s="1019"/>
      <c r="L227" s="1019"/>
      <c r="M227" s="1019"/>
      <c r="N227" s="1019"/>
      <c r="O227" s="1019"/>
      <c r="P227" s="1019"/>
      <c r="Q227" s="1019"/>
      <c r="R227" s="1019"/>
      <c r="S227" s="1019"/>
      <c r="T227" s="1019"/>
      <c r="U227" s="1019"/>
      <c r="V227" s="1019"/>
      <c r="W227" s="1019"/>
      <c r="X227" s="1019"/>
      <c r="Y227" s="1019"/>
      <c r="Z227" s="1019"/>
    </row>
    <row r="228" spans="1:26" ht="15.75" customHeight="1">
      <c r="A228" s="1019"/>
      <c r="B228" s="1019"/>
      <c r="C228" s="1019"/>
      <c r="D228" s="1019"/>
      <c r="E228" s="1019"/>
      <c r="F228" s="1019"/>
      <c r="G228" s="1019"/>
      <c r="H228" s="1019"/>
      <c r="I228" s="1019"/>
      <c r="J228" s="1019"/>
      <c r="K228" s="1019"/>
      <c r="L228" s="1019"/>
      <c r="M228" s="1019"/>
      <c r="N228" s="1019"/>
      <c r="O228" s="1019"/>
      <c r="P228" s="1019"/>
      <c r="Q228" s="1019"/>
      <c r="R228" s="1019"/>
      <c r="S228" s="1019"/>
      <c r="T228" s="1019"/>
      <c r="U228" s="1019"/>
      <c r="V228" s="1019"/>
      <c r="W228" s="1019"/>
      <c r="X228" s="1019"/>
      <c r="Y228" s="1019"/>
      <c r="Z228" s="1019"/>
    </row>
    <row r="229" spans="1:26" ht="15.75" customHeight="1">
      <c r="A229" s="1019"/>
      <c r="B229" s="1019"/>
      <c r="C229" s="1019"/>
      <c r="D229" s="1019"/>
      <c r="E229" s="1019"/>
      <c r="F229" s="1019"/>
      <c r="G229" s="1019"/>
      <c r="H229" s="1019"/>
      <c r="I229" s="1019"/>
      <c r="J229" s="1019"/>
      <c r="K229" s="1019"/>
      <c r="L229" s="1019"/>
      <c r="M229" s="1019"/>
      <c r="N229" s="1019"/>
      <c r="O229" s="1019"/>
      <c r="P229" s="1019"/>
      <c r="Q229" s="1019"/>
      <c r="R229" s="1019"/>
      <c r="S229" s="1019"/>
      <c r="T229" s="1019"/>
      <c r="U229" s="1019"/>
      <c r="V229" s="1019"/>
      <c r="W229" s="1019"/>
      <c r="X229" s="1019"/>
      <c r="Y229" s="1019"/>
      <c r="Z229" s="1019"/>
    </row>
    <row r="230" spans="1:26" ht="15.75" customHeight="1">
      <c r="A230" s="1019"/>
      <c r="B230" s="1019"/>
      <c r="C230" s="1019"/>
      <c r="D230" s="1019"/>
      <c r="E230" s="1019"/>
      <c r="F230" s="1019"/>
      <c r="G230" s="1019"/>
      <c r="H230" s="1019"/>
      <c r="I230" s="1019"/>
      <c r="J230" s="1019"/>
      <c r="K230" s="1019"/>
      <c r="L230" s="1019"/>
      <c r="M230" s="1019"/>
      <c r="N230" s="1019"/>
      <c r="O230" s="1019"/>
      <c r="P230" s="1019"/>
      <c r="Q230" s="1019"/>
      <c r="R230" s="1019"/>
      <c r="S230" s="1019"/>
      <c r="T230" s="1019"/>
      <c r="U230" s="1019"/>
      <c r="V230" s="1019"/>
      <c r="W230" s="1019"/>
      <c r="X230" s="1019"/>
      <c r="Y230" s="1019"/>
      <c r="Z230" s="1019"/>
    </row>
    <row r="231" spans="1:26" ht="15.75" customHeight="1">
      <c r="A231" s="1019"/>
      <c r="B231" s="1019"/>
      <c r="C231" s="1019"/>
      <c r="D231" s="1019"/>
      <c r="E231" s="1019"/>
      <c r="F231" s="1019"/>
      <c r="G231" s="1019"/>
      <c r="H231" s="1019"/>
      <c r="I231" s="1019"/>
      <c r="J231" s="1019"/>
      <c r="K231" s="1019"/>
      <c r="L231" s="1019"/>
      <c r="M231" s="1019"/>
      <c r="N231" s="1019"/>
      <c r="O231" s="1019"/>
      <c r="P231" s="1019"/>
      <c r="Q231" s="1019"/>
      <c r="R231" s="1019"/>
      <c r="S231" s="1019"/>
      <c r="T231" s="1019"/>
      <c r="U231" s="1019"/>
      <c r="V231" s="1019"/>
      <c r="W231" s="1019"/>
      <c r="X231" s="1019"/>
      <c r="Y231" s="1019"/>
      <c r="Z231" s="1019"/>
    </row>
    <row r="232" spans="1:26" ht="15.75" customHeight="1">
      <c r="A232" s="1019"/>
      <c r="B232" s="1019"/>
      <c r="C232" s="1019"/>
      <c r="D232" s="1019"/>
      <c r="E232" s="1019"/>
      <c r="F232" s="1019"/>
      <c r="G232" s="1019"/>
      <c r="H232" s="1019"/>
      <c r="I232" s="1019"/>
      <c r="J232" s="1019"/>
      <c r="K232" s="1019"/>
      <c r="L232" s="1019"/>
      <c r="M232" s="1019"/>
      <c r="N232" s="1019"/>
      <c r="O232" s="1019"/>
      <c r="P232" s="1019"/>
      <c r="Q232" s="1019"/>
      <c r="R232" s="1019"/>
      <c r="S232" s="1019"/>
      <c r="T232" s="1019"/>
      <c r="U232" s="1019"/>
      <c r="V232" s="1019"/>
      <c r="W232" s="1019"/>
      <c r="X232" s="1019"/>
      <c r="Y232" s="1019"/>
      <c r="Z232" s="1019"/>
    </row>
    <row r="233" spans="1:26" ht="15.75" customHeight="1">
      <c r="A233" s="1019"/>
      <c r="B233" s="1019"/>
      <c r="C233" s="1019"/>
      <c r="D233" s="1019"/>
      <c r="E233" s="1019"/>
      <c r="F233" s="1019"/>
      <c r="G233" s="1019"/>
      <c r="H233" s="1019"/>
      <c r="I233" s="1019"/>
      <c r="J233" s="1019"/>
      <c r="K233" s="1019"/>
      <c r="L233" s="1019"/>
      <c r="M233" s="1019"/>
      <c r="N233" s="1019"/>
      <c r="O233" s="1019"/>
      <c r="P233" s="1019"/>
      <c r="Q233" s="1019"/>
      <c r="R233" s="1019"/>
      <c r="S233" s="1019"/>
      <c r="T233" s="1019"/>
      <c r="U233" s="1019"/>
      <c r="V233" s="1019"/>
      <c r="W233" s="1019"/>
      <c r="X233" s="1019"/>
      <c r="Y233" s="1019"/>
      <c r="Z233" s="1019"/>
    </row>
    <row r="234" spans="1:26" ht="15.75" customHeight="1">
      <c r="A234" s="1019"/>
      <c r="B234" s="1019"/>
      <c r="C234" s="1019"/>
      <c r="D234" s="1019"/>
      <c r="E234" s="1019"/>
      <c r="F234" s="1019"/>
      <c r="G234" s="1019"/>
      <c r="H234" s="1019"/>
      <c r="I234" s="1019"/>
      <c r="J234" s="1019"/>
      <c r="K234" s="1019"/>
      <c r="L234" s="1019"/>
      <c r="M234" s="1019"/>
      <c r="N234" s="1019"/>
      <c r="O234" s="1019"/>
      <c r="P234" s="1019"/>
      <c r="Q234" s="1019"/>
      <c r="R234" s="1019"/>
      <c r="S234" s="1019"/>
      <c r="T234" s="1019"/>
      <c r="U234" s="1019"/>
      <c r="V234" s="1019"/>
      <c r="W234" s="1019"/>
      <c r="X234" s="1019"/>
      <c r="Y234" s="1019"/>
      <c r="Z234" s="1019"/>
    </row>
    <row r="235" spans="1:26" ht="15.75" customHeight="1">
      <c r="A235" s="1019"/>
      <c r="B235" s="1019"/>
      <c r="C235" s="1019"/>
      <c r="D235" s="1019"/>
      <c r="E235" s="1019"/>
      <c r="F235" s="1019"/>
      <c r="G235" s="1019"/>
      <c r="H235" s="1019"/>
      <c r="I235" s="1019"/>
      <c r="J235" s="1019"/>
      <c r="K235" s="1019"/>
      <c r="L235" s="1019"/>
      <c r="M235" s="1019"/>
      <c r="N235" s="1019"/>
      <c r="O235" s="1019"/>
      <c r="P235" s="1019"/>
      <c r="Q235" s="1019"/>
      <c r="R235" s="1019"/>
      <c r="S235" s="1019"/>
      <c r="T235" s="1019"/>
      <c r="U235" s="1019"/>
      <c r="V235" s="1019"/>
      <c r="W235" s="1019"/>
      <c r="X235" s="1019"/>
      <c r="Y235" s="1019"/>
      <c r="Z235" s="1019"/>
    </row>
    <row r="236" spans="1:26" ht="15.75" customHeight="1">
      <c r="A236" s="1019"/>
      <c r="B236" s="1019"/>
      <c r="C236" s="1019"/>
      <c r="D236" s="1019"/>
      <c r="E236" s="1019"/>
      <c r="F236" s="1019"/>
      <c r="G236" s="1019"/>
      <c r="H236" s="1019"/>
      <c r="I236" s="1019"/>
      <c r="J236" s="1019"/>
      <c r="K236" s="1019"/>
      <c r="L236" s="1019"/>
      <c r="M236" s="1019"/>
      <c r="N236" s="1019"/>
      <c r="O236" s="1019"/>
      <c r="P236" s="1019"/>
      <c r="Q236" s="1019"/>
      <c r="R236" s="1019"/>
      <c r="S236" s="1019"/>
      <c r="T236" s="1019"/>
      <c r="U236" s="1019"/>
      <c r="V236" s="1019"/>
      <c r="W236" s="1019"/>
      <c r="X236" s="1019"/>
      <c r="Y236" s="1019"/>
      <c r="Z236" s="1019"/>
    </row>
    <row r="237" spans="1:26" ht="15.75" customHeight="1">
      <c r="A237" s="1019"/>
      <c r="B237" s="1019"/>
      <c r="C237" s="1019"/>
      <c r="D237" s="1019"/>
      <c r="E237" s="1019"/>
      <c r="F237" s="1019"/>
      <c r="G237" s="1019"/>
      <c r="H237" s="1019"/>
      <c r="I237" s="1019"/>
      <c r="J237" s="1019"/>
      <c r="K237" s="1019"/>
      <c r="L237" s="1019"/>
      <c r="M237" s="1019"/>
      <c r="N237" s="1019"/>
      <c r="O237" s="1019"/>
      <c r="P237" s="1019"/>
      <c r="Q237" s="1019"/>
      <c r="R237" s="1019"/>
      <c r="S237" s="1019"/>
      <c r="T237" s="1019"/>
      <c r="U237" s="1019"/>
      <c r="V237" s="1019"/>
      <c r="W237" s="1019"/>
      <c r="X237" s="1019"/>
      <c r="Y237" s="1019"/>
      <c r="Z237" s="1019"/>
    </row>
    <row r="238" spans="1:26" ht="15.75" customHeight="1">
      <c r="A238" s="1019"/>
      <c r="B238" s="1019"/>
      <c r="C238" s="1019"/>
      <c r="D238" s="1019"/>
      <c r="E238" s="1019"/>
      <c r="F238" s="1019"/>
      <c r="G238" s="1019"/>
      <c r="H238" s="1019"/>
      <c r="I238" s="1019"/>
      <c r="J238" s="1019"/>
      <c r="K238" s="1019"/>
      <c r="L238" s="1019"/>
      <c r="M238" s="1019"/>
      <c r="N238" s="1019"/>
      <c r="O238" s="1019"/>
      <c r="P238" s="1019"/>
      <c r="Q238" s="1019"/>
      <c r="R238" s="1019"/>
      <c r="S238" s="1019"/>
      <c r="T238" s="1019"/>
      <c r="U238" s="1019"/>
      <c r="V238" s="1019"/>
      <c r="W238" s="1019"/>
      <c r="X238" s="1019"/>
      <c r="Y238" s="1019"/>
      <c r="Z238" s="1019"/>
    </row>
    <row r="239" spans="1:26" ht="15.75" customHeight="1">
      <c r="A239" s="1019"/>
      <c r="B239" s="1019"/>
      <c r="C239" s="1019"/>
      <c r="D239" s="1019"/>
      <c r="E239" s="1019"/>
      <c r="F239" s="1019"/>
      <c r="G239" s="1019"/>
      <c r="H239" s="1019"/>
      <c r="I239" s="1019"/>
      <c r="J239" s="1019"/>
      <c r="K239" s="1019"/>
      <c r="L239" s="1019"/>
      <c r="M239" s="1019"/>
      <c r="N239" s="1019"/>
      <c r="O239" s="1019"/>
      <c r="P239" s="1019"/>
      <c r="Q239" s="1019"/>
      <c r="R239" s="1019"/>
      <c r="S239" s="1019"/>
      <c r="T239" s="1019"/>
      <c r="U239" s="1019"/>
      <c r="V239" s="1019"/>
      <c r="W239" s="1019"/>
      <c r="X239" s="1019"/>
      <c r="Y239" s="1019"/>
      <c r="Z239" s="1019"/>
    </row>
    <row r="240" spans="1:26" ht="15.75" customHeight="1">
      <c r="A240" s="1019"/>
      <c r="B240" s="1019"/>
      <c r="C240" s="1019"/>
      <c r="D240" s="1019"/>
      <c r="E240" s="1019"/>
      <c r="F240" s="1019"/>
      <c r="G240" s="1019"/>
      <c r="H240" s="1019"/>
      <c r="I240" s="1019"/>
      <c r="J240" s="1019"/>
      <c r="K240" s="1019"/>
      <c r="L240" s="1019"/>
      <c r="M240" s="1019"/>
      <c r="N240" s="1019"/>
      <c r="O240" s="1019"/>
      <c r="P240" s="1019"/>
      <c r="Q240" s="1019"/>
      <c r="R240" s="1019"/>
      <c r="S240" s="1019"/>
      <c r="T240" s="1019"/>
      <c r="U240" s="1019"/>
      <c r="V240" s="1019"/>
      <c r="W240" s="1019"/>
      <c r="X240" s="1019"/>
      <c r="Y240" s="1019"/>
      <c r="Z240" s="1019"/>
    </row>
    <row r="241" spans="1:26" ht="15.75" customHeight="1">
      <c r="A241" s="1019"/>
      <c r="B241" s="1019"/>
      <c r="C241" s="1019"/>
      <c r="D241" s="1019"/>
      <c r="E241" s="1019"/>
      <c r="F241" s="1019"/>
      <c r="G241" s="1019"/>
      <c r="H241" s="1019"/>
      <c r="I241" s="1019"/>
      <c r="J241" s="1019"/>
      <c r="K241" s="1019"/>
      <c r="L241" s="1019"/>
      <c r="M241" s="1019"/>
      <c r="N241" s="1019"/>
      <c r="O241" s="1019"/>
      <c r="P241" s="1019"/>
      <c r="Q241" s="1019"/>
      <c r="R241" s="1019"/>
      <c r="S241" s="1019"/>
      <c r="T241" s="1019"/>
      <c r="U241" s="1019"/>
      <c r="V241" s="1019"/>
      <c r="W241" s="1019"/>
      <c r="X241" s="1019"/>
      <c r="Y241" s="1019"/>
      <c r="Z241" s="1019"/>
    </row>
    <row r="242" spans="1:26" ht="15.75" customHeight="1">
      <c r="A242" s="1019"/>
      <c r="B242" s="1019"/>
      <c r="C242" s="1019"/>
      <c r="D242" s="1019"/>
      <c r="E242" s="1019"/>
      <c r="F242" s="1019"/>
      <c r="G242" s="1019"/>
      <c r="H242" s="1019"/>
      <c r="I242" s="1019"/>
      <c r="J242" s="1019"/>
      <c r="K242" s="1019"/>
      <c r="L242" s="1019"/>
      <c r="M242" s="1019"/>
      <c r="N242" s="1019"/>
      <c r="O242" s="1019"/>
      <c r="P242" s="1019"/>
      <c r="Q242" s="1019"/>
      <c r="R242" s="1019"/>
      <c r="S242" s="1019"/>
      <c r="T242" s="1019"/>
      <c r="U242" s="1019"/>
      <c r="V242" s="1019"/>
      <c r="W242" s="1019"/>
      <c r="X242" s="1019"/>
      <c r="Y242" s="1019"/>
      <c r="Z242" s="1019"/>
    </row>
    <row r="243" spans="1:26" ht="15.75" customHeight="1">
      <c r="A243" s="1019"/>
      <c r="B243" s="1019"/>
      <c r="C243" s="1019"/>
      <c r="D243" s="1019"/>
      <c r="E243" s="1019"/>
      <c r="F243" s="1019"/>
      <c r="G243" s="1019"/>
      <c r="H243" s="1019"/>
      <c r="I243" s="1019"/>
      <c r="J243" s="1019"/>
      <c r="K243" s="1019"/>
      <c r="L243" s="1019"/>
      <c r="M243" s="1019"/>
      <c r="N243" s="1019"/>
      <c r="O243" s="1019"/>
      <c r="P243" s="1019"/>
      <c r="Q243" s="1019"/>
      <c r="R243" s="1019"/>
      <c r="S243" s="1019"/>
      <c r="T243" s="1019"/>
      <c r="U243" s="1019"/>
      <c r="V243" s="1019"/>
      <c r="W243" s="1019"/>
      <c r="X243" s="1019"/>
      <c r="Y243" s="1019"/>
      <c r="Z243" s="1019"/>
    </row>
    <row r="244" spans="1:26" ht="15.75" customHeight="1">
      <c r="A244" s="1019"/>
      <c r="B244" s="1019"/>
      <c r="C244" s="1019"/>
      <c r="D244" s="1019"/>
      <c r="E244" s="1019"/>
      <c r="F244" s="1019"/>
      <c r="G244" s="1019"/>
      <c r="H244" s="1019"/>
      <c r="I244" s="1019"/>
      <c r="J244" s="1019"/>
      <c r="K244" s="1019"/>
      <c r="L244" s="1019"/>
      <c r="M244" s="1019"/>
      <c r="N244" s="1019"/>
      <c r="O244" s="1019"/>
      <c r="P244" s="1019"/>
      <c r="Q244" s="1019"/>
      <c r="R244" s="1019"/>
      <c r="S244" s="1019"/>
      <c r="T244" s="1019"/>
      <c r="U244" s="1019"/>
      <c r="V244" s="1019"/>
      <c r="W244" s="1019"/>
      <c r="X244" s="1019"/>
      <c r="Y244" s="1019"/>
      <c r="Z244" s="1019"/>
    </row>
    <row r="245" spans="1:26" ht="15.75" customHeight="1">
      <c r="A245" s="1019"/>
      <c r="B245" s="1019"/>
      <c r="C245" s="1019"/>
      <c r="D245" s="1019"/>
      <c r="E245" s="1019"/>
      <c r="F245" s="1019"/>
      <c r="G245" s="1019"/>
      <c r="H245" s="1019"/>
      <c r="I245" s="1019"/>
      <c r="J245" s="1019"/>
      <c r="K245" s="1019"/>
      <c r="L245" s="1019"/>
      <c r="M245" s="1019"/>
      <c r="N245" s="1019"/>
      <c r="O245" s="1019"/>
      <c r="P245" s="1019"/>
      <c r="Q245" s="1019"/>
      <c r="R245" s="1019"/>
      <c r="S245" s="1019"/>
      <c r="T245" s="1019"/>
      <c r="U245" s="1019"/>
      <c r="V245" s="1019"/>
      <c r="W245" s="1019"/>
      <c r="X245" s="1019"/>
      <c r="Y245" s="1019"/>
      <c r="Z245" s="1019"/>
    </row>
    <row r="246" spans="1:26" ht="15.75" customHeight="1">
      <c r="A246" s="1019"/>
      <c r="B246" s="1019"/>
      <c r="C246" s="1019"/>
      <c r="D246" s="1019"/>
      <c r="E246" s="1019"/>
      <c r="F246" s="1019"/>
      <c r="G246" s="1019"/>
      <c r="H246" s="1019"/>
      <c r="I246" s="1019"/>
      <c r="J246" s="1019"/>
      <c r="K246" s="1019"/>
      <c r="L246" s="1019"/>
      <c r="M246" s="1019"/>
      <c r="N246" s="1019"/>
      <c r="O246" s="1019"/>
      <c r="P246" s="1019"/>
      <c r="Q246" s="1019"/>
      <c r="R246" s="1019"/>
      <c r="S246" s="1019"/>
      <c r="T246" s="1019"/>
      <c r="U246" s="1019"/>
      <c r="V246" s="1019"/>
      <c r="W246" s="1019"/>
      <c r="X246" s="1019"/>
      <c r="Y246" s="1019"/>
      <c r="Z246" s="1019"/>
    </row>
    <row r="247" spans="1:26" ht="15.75" customHeight="1">
      <c r="A247" s="1019"/>
      <c r="B247" s="1019"/>
      <c r="C247" s="1019"/>
      <c r="D247" s="1019"/>
      <c r="E247" s="1019"/>
      <c r="F247" s="1019"/>
      <c r="G247" s="1019"/>
      <c r="H247" s="1019"/>
      <c r="I247" s="1019"/>
      <c r="J247" s="1019"/>
      <c r="K247" s="1019"/>
      <c r="L247" s="1019"/>
      <c r="M247" s="1019"/>
      <c r="N247" s="1019"/>
      <c r="O247" s="1019"/>
      <c r="P247" s="1019"/>
      <c r="Q247" s="1019"/>
      <c r="R247" s="1019"/>
      <c r="S247" s="1019"/>
      <c r="T247" s="1019"/>
      <c r="U247" s="1019"/>
      <c r="V247" s="1019"/>
      <c r="W247" s="1019"/>
      <c r="X247" s="1019"/>
      <c r="Y247" s="1019"/>
      <c r="Z247" s="1019"/>
    </row>
    <row r="248" spans="1:26" ht="15.75" customHeight="1">
      <c r="A248" s="1019"/>
      <c r="B248" s="1019"/>
      <c r="C248" s="1019"/>
      <c r="D248" s="1019"/>
      <c r="E248" s="1019"/>
      <c r="F248" s="1019"/>
      <c r="G248" s="1019"/>
      <c r="H248" s="1019"/>
      <c r="I248" s="1019"/>
      <c r="J248" s="1019"/>
      <c r="K248" s="1019"/>
      <c r="L248" s="1019"/>
      <c r="M248" s="1019"/>
      <c r="N248" s="1019"/>
      <c r="O248" s="1019"/>
      <c r="P248" s="1019"/>
      <c r="Q248" s="1019"/>
      <c r="R248" s="1019"/>
      <c r="S248" s="1019"/>
      <c r="T248" s="1019"/>
      <c r="U248" s="1019"/>
      <c r="V248" s="1019"/>
      <c r="W248" s="1019"/>
      <c r="X248" s="1019"/>
      <c r="Y248" s="1019"/>
      <c r="Z248" s="1019"/>
    </row>
    <row r="249" spans="1:26" ht="15.75" customHeight="1">
      <c r="A249" s="1019"/>
      <c r="B249" s="1019"/>
      <c r="C249" s="1019"/>
      <c r="D249" s="1019"/>
      <c r="E249" s="1019"/>
      <c r="F249" s="1019"/>
      <c r="G249" s="1019"/>
      <c r="H249" s="1019"/>
      <c r="I249" s="1019"/>
      <c r="J249" s="1019"/>
      <c r="K249" s="1019"/>
      <c r="L249" s="1019"/>
      <c r="M249" s="1019"/>
      <c r="N249" s="1019"/>
      <c r="O249" s="1019"/>
      <c r="P249" s="1019"/>
      <c r="Q249" s="1019"/>
      <c r="R249" s="1019"/>
      <c r="S249" s="1019"/>
      <c r="T249" s="1019"/>
      <c r="U249" s="1019"/>
      <c r="V249" s="1019"/>
      <c r="W249" s="1019"/>
      <c r="X249" s="1019"/>
      <c r="Y249" s="1019"/>
      <c r="Z249" s="1019"/>
    </row>
    <row r="250" spans="1:26" ht="15.75" customHeight="1">
      <c r="A250" s="1019"/>
      <c r="B250" s="1019"/>
      <c r="C250" s="1019"/>
      <c r="D250" s="1019"/>
      <c r="E250" s="1019"/>
      <c r="F250" s="1019"/>
      <c r="G250" s="1019"/>
      <c r="H250" s="1019"/>
      <c r="I250" s="1019"/>
      <c r="J250" s="1019"/>
      <c r="K250" s="1019"/>
      <c r="L250" s="1019"/>
      <c r="M250" s="1019"/>
      <c r="N250" s="1019"/>
      <c r="O250" s="1019"/>
      <c r="P250" s="1019"/>
      <c r="Q250" s="1019"/>
      <c r="R250" s="1019"/>
      <c r="S250" s="1019"/>
      <c r="T250" s="1019"/>
      <c r="U250" s="1019"/>
      <c r="V250" s="1019"/>
      <c r="W250" s="1019"/>
      <c r="X250" s="1019"/>
      <c r="Y250" s="1019"/>
      <c r="Z250" s="1019"/>
    </row>
    <row r="251" spans="1:26" ht="15.75" customHeight="1">
      <c r="A251" s="1019"/>
      <c r="B251" s="1019"/>
      <c r="C251" s="1019"/>
      <c r="D251" s="1019"/>
      <c r="E251" s="1019"/>
      <c r="F251" s="1019"/>
      <c r="G251" s="1019"/>
      <c r="H251" s="1019"/>
      <c r="I251" s="1019"/>
      <c r="J251" s="1019"/>
      <c r="K251" s="1019"/>
      <c r="L251" s="1019"/>
      <c r="M251" s="1019"/>
      <c r="N251" s="1019"/>
      <c r="O251" s="1019"/>
      <c r="P251" s="1019"/>
      <c r="Q251" s="1019"/>
      <c r="R251" s="1019"/>
      <c r="S251" s="1019"/>
      <c r="T251" s="1019"/>
      <c r="U251" s="1019"/>
      <c r="V251" s="1019"/>
      <c r="W251" s="1019"/>
      <c r="X251" s="1019"/>
      <c r="Y251" s="1019"/>
      <c r="Z251" s="1019"/>
    </row>
    <row r="252" spans="1:26" ht="15.75" customHeight="1">
      <c r="A252" s="1019"/>
      <c r="B252" s="1019"/>
      <c r="C252" s="1019"/>
      <c r="D252" s="1019"/>
      <c r="E252" s="1019"/>
      <c r="F252" s="1019"/>
      <c r="G252" s="1019"/>
      <c r="H252" s="1019"/>
      <c r="I252" s="1019"/>
      <c r="J252" s="1019"/>
      <c r="K252" s="1019"/>
      <c r="L252" s="1019"/>
      <c r="M252" s="1019"/>
      <c r="N252" s="1019"/>
      <c r="O252" s="1019"/>
      <c r="P252" s="1019"/>
      <c r="Q252" s="1019"/>
      <c r="R252" s="1019"/>
      <c r="S252" s="1019"/>
      <c r="T252" s="1019"/>
      <c r="U252" s="1019"/>
      <c r="V252" s="1019"/>
      <c r="W252" s="1019"/>
      <c r="X252" s="1019"/>
      <c r="Y252" s="1019"/>
      <c r="Z252" s="1019"/>
    </row>
    <row r="253" spans="1:26" ht="15.75" customHeight="1">
      <c r="A253" s="1019"/>
      <c r="B253" s="1019"/>
      <c r="C253" s="1019"/>
      <c r="D253" s="1019"/>
      <c r="E253" s="1019"/>
      <c r="F253" s="1019"/>
      <c r="G253" s="1019"/>
      <c r="H253" s="1019"/>
      <c r="I253" s="1019"/>
      <c r="J253" s="1019"/>
      <c r="K253" s="1019"/>
      <c r="L253" s="1019"/>
      <c r="M253" s="1019"/>
      <c r="N253" s="1019"/>
      <c r="O253" s="1019"/>
      <c r="P253" s="1019"/>
      <c r="Q253" s="1019"/>
      <c r="R253" s="1019"/>
      <c r="S253" s="1019"/>
      <c r="T253" s="1019"/>
      <c r="U253" s="1019"/>
      <c r="V253" s="1019"/>
      <c r="W253" s="1019"/>
      <c r="X253" s="1019"/>
      <c r="Y253" s="1019"/>
      <c r="Z253" s="1019"/>
    </row>
    <row r="254" spans="1:26" ht="15.75" customHeight="1">
      <c r="A254" s="1019"/>
      <c r="B254" s="1019"/>
      <c r="C254" s="1019"/>
      <c r="D254" s="1019"/>
      <c r="E254" s="1019"/>
      <c r="F254" s="1019"/>
      <c r="G254" s="1019"/>
      <c r="H254" s="1019"/>
      <c r="I254" s="1019"/>
      <c r="J254" s="1019"/>
      <c r="K254" s="1019"/>
      <c r="L254" s="1019"/>
      <c r="M254" s="1019"/>
      <c r="N254" s="1019"/>
      <c r="O254" s="1019"/>
      <c r="P254" s="1019"/>
      <c r="Q254" s="1019"/>
      <c r="R254" s="1019"/>
      <c r="S254" s="1019"/>
      <c r="T254" s="1019"/>
      <c r="U254" s="1019"/>
      <c r="V254" s="1019"/>
      <c r="W254" s="1019"/>
      <c r="X254" s="1019"/>
      <c r="Y254" s="1019"/>
      <c r="Z254" s="1019"/>
    </row>
    <row r="255" spans="1:26" ht="15.75" customHeight="1">
      <c r="A255" s="1019"/>
      <c r="B255" s="1019"/>
      <c r="C255" s="1019"/>
      <c r="D255" s="1019"/>
      <c r="E255" s="1019"/>
      <c r="F255" s="1019"/>
      <c r="G255" s="1019"/>
      <c r="H255" s="1019"/>
      <c r="I255" s="1019"/>
      <c r="J255" s="1019"/>
      <c r="K255" s="1019"/>
      <c r="L255" s="1019"/>
      <c r="M255" s="1019"/>
      <c r="N255" s="1019"/>
      <c r="O255" s="1019"/>
      <c r="P255" s="1019"/>
      <c r="Q255" s="1019"/>
      <c r="R255" s="1019"/>
      <c r="S255" s="1019"/>
      <c r="T255" s="1019"/>
      <c r="U255" s="1019"/>
      <c r="V255" s="1019"/>
      <c r="W255" s="1019"/>
      <c r="X255" s="1019"/>
      <c r="Y255" s="1019"/>
      <c r="Z255" s="1019"/>
    </row>
    <row r="256" spans="1:26" ht="15.75" customHeight="1">
      <c r="A256" s="1019"/>
      <c r="B256" s="1019"/>
      <c r="C256" s="1019"/>
      <c r="D256" s="1019"/>
      <c r="E256" s="1019"/>
      <c r="F256" s="1019"/>
      <c r="G256" s="1019"/>
      <c r="H256" s="1019"/>
      <c r="I256" s="1019"/>
      <c r="J256" s="1019"/>
      <c r="K256" s="1019"/>
      <c r="L256" s="1019"/>
      <c r="M256" s="1019"/>
      <c r="N256" s="1019"/>
      <c r="O256" s="1019"/>
      <c r="P256" s="1019"/>
      <c r="Q256" s="1019"/>
      <c r="R256" s="1019"/>
      <c r="S256" s="1019"/>
      <c r="T256" s="1019"/>
      <c r="U256" s="1019"/>
      <c r="V256" s="1019"/>
      <c r="W256" s="1019"/>
      <c r="X256" s="1019"/>
      <c r="Y256" s="1019"/>
      <c r="Z256" s="1019"/>
    </row>
    <row r="257" spans="1:26" ht="15.75" customHeight="1">
      <c r="A257" s="1019"/>
      <c r="B257" s="1019"/>
      <c r="C257" s="1019"/>
      <c r="D257" s="1019"/>
      <c r="E257" s="1019"/>
      <c r="F257" s="1019"/>
      <c r="G257" s="1019"/>
      <c r="H257" s="1019"/>
      <c r="I257" s="1019"/>
      <c r="J257" s="1019"/>
      <c r="K257" s="1019"/>
      <c r="L257" s="1019"/>
      <c r="M257" s="1019"/>
      <c r="N257" s="1019"/>
      <c r="O257" s="1019"/>
      <c r="P257" s="1019"/>
      <c r="Q257" s="1019"/>
      <c r="R257" s="1019"/>
      <c r="S257" s="1019"/>
      <c r="T257" s="1019"/>
      <c r="U257" s="1019"/>
      <c r="V257" s="1019"/>
      <c r="W257" s="1019"/>
      <c r="X257" s="1019"/>
      <c r="Y257" s="1019"/>
      <c r="Z257" s="1019"/>
    </row>
    <row r="258" spans="1:26" ht="15.75" customHeight="1">
      <c r="A258" s="1019"/>
      <c r="B258" s="1019"/>
      <c r="C258" s="1019"/>
      <c r="D258" s="1019"/>
      <c r="E258" s="1019"/>
      <c r="F258" s="1019"/>
      <c r="G258" s="1019"/>
      <c r="H258" s="1019"/>
      <c r="I258" s="1019"/>
      <c r="J258" s="1019"/>
      <c r="K258" s="1019"/>
      <c r="L258" s="1019"/>
      <c r="M258" s="1019"/>
      <c r="N258" s="1019"/>
      <c r="O258" s="1019"/>
      <c r="P258" s="1019"/>
      <c r="Q258" s="1019"/>
      <c r="R258" s="1019"/>
      <c r="S258" s="1019"/>
      <c r="T258" s="1019"/>
      <c r="U258" s="1019"/>
      <c r="V258" s="1019"/>
      <c r="W258" s="1019"/>
      <c r="X258" s="1019"/>
      <c r="Y258" s="1019"/>
      <c r="Z258" s="1019"/>
    </row>
    <row r="259" spans="1:26" ht="15.75" customHeight="1">
      <c r="A259" s="1019"/>
      <c r="B259" s="1019"/>
      <c r="C259" s="1019"/>
      <c r="D259" s="1019"/>
      <c r="E259" s="1019"/>
      <c r="F259" s="1019"/>
      <c r="G259" s="1019"/>
      <c r="H259" s="1019"/>
      <c r="I259" s="1019"/>
      <c r="J259" s="1019"/>
      <c r="K259" s="1019"/>
      <c r="L259" s="1019"/>
      <c r="M259" s="1019"/>
      <c r="N259" s="1019"/>
      <c r="O259" s="1019"/>
      <c r="P259" s="1019"/>
      <c r="Q259" s="1019"/>
      <c r="R259" s="1019"/>
      <c r="S259" s="1019"/>
      <c r="T259" s="1019"/>
      <c r="U259" s="1019"/>
      <c r="V259" s="1019"/>
      <c r="W259" s="1019"/>
      <c r="X259" s="1019"/>
      <c r="Y259" s="1019"/>
      <c r="Z259" s="1019"/>
    </row>
    <row r="260" spans="1:26" ht="15.75" customHeight="1">
      <c r="A260" s="1019"/>
      <c r="B260" s="1019"/>
      <c r="C260" s="1019"/>
      <c r="D260" s="1019"/>
      <c r="E260" s="1019"/>
      <c r="F260" s="1019"/>
      <c r="G260" s="1019"/>
      <c r="H260" s="1019"/>
      <c r="I260" s="1019"/>
      <c r="J260" s="1019"/>
      <c r="K260" s="1019"/>
      <c r="L260" s="1019"/>
      <c r="M260" s="1019"/>
      <c r="N260" s="1019"/>
      <c r="O260" s="1019"/>
      <c r="P260" s="1019"/>
      <c r="Q260" s="1019"/>
      <c r="R260" s="1019"/>
      <c r="S260" s="1019"/>
      <c r="T260" s="1019"/>
      <c r="U260" s="1019"/>
      <c r="V260" s="1019"/>
      <c r="W260" s="1019"/>
      <c r="X260" s="1019"/>
      <c r="Y260" s="1019"/>
      <c r="Z260" s="1019"/>
    </row>
    <row r="261" spans="1:26" ht="15.75" customHeight="1">
      <c r="A261" s="1019"/>
      <c r="B261" s="1019"/>
      <c r="C261" s="1019"/>
      <c r="D261" s="1019"/>
      <c r="E261" s="1019"/>
      <c r="F261" s="1019"/>
      <c r="G261" s="1019"/>
      <c r="H261" s="1019"/>
      <c r="I261" s="1019"/>
      <c r="J261" s="1019"/>
      <c r="K261" s="1019"/>
      <c r="L261" s="1019"/>
      <c r="M261" s="1019"/>
      <c r="N261" s="1019"/>
      <c r="O261" s="1019"/>
      <c r="P261" s="1019"/>
      <c r="Q261" s="1019"/>
      <c r="R261" s="1019"/>
      <c r="S261" s="1019"/>
      <c r="T261" s="1019"/>
      <c r="U261" s="1019"/>
      <c r="V261" s="1019"/>
      <c r="W261" s="1019"/>
      <c r="X261" s="1019"/>
      <c r="Y261" s="1019"/>
      <c r="Z261" s="1019"/>
    </row>
    <row r="262" spans="1:26" ht="15.75" customHeight="1">
      <c r="A262" s="1019"/>
      <c r="B262" s="1019"/>
      <c r="C262" s="1019"/>
      <c r="D262" s="1019"/>
      <c r="E262" s="1019"/>
      <c r="F262" s="1019"/>
      <c r="G262" s="1019"/>
      <c r="H262" s="1019"/>
      <c r="I262" s="1019"/>
      <c r="J262" s="1019"/>
      <c r="K262" s="1019"/>
      <c r="L262" s="1019"/>
      <c r="M262" s="1019"/>
      <c r="N262" s="1019"/>
      <c r="O262" s="1019"/>
      <c r="P262" s="1019"/>
      <c r="Q262" s="1019"/>
      <c r="R262" s="1019"/>
      <c r="S262" s="1019"/>
      <c r="T262" s="1019"/>
      <c r="U262" s="1019"/>
      <c r="V262" s="1019"/>
      <c r="W262" s="1019"/>
      <c r="X262" s="1019"/>
      <c r="Y262" s="1019"/>
      <c r="Z262" s="1019"/>
    </row>
    <row r="263" spans="1:26" ht="15.75" customHeight="1">
      <c r="A263" s="1019"/>
      <c r="B263" s="1019"/>
      <c r="C263" s="1019"/>
      <c r="D263" s="1019"/>
      <c r="E263" s="1019"/>
      <c r="F263" s="1019"/>
      <c r="G263" s="1019"/>
      <c r="H263" s="1019"/>
      <c r="I263" s="1019"/>
      <c r="J263" s="1019"/>
      <c r="K263" s="1019"/>
      <c r="L263" s="1019"/>
      <c r="M263" s="1019"/>
      <c r="N263" s="1019"/>
      <c r="O263" s="1019"/>
      <c r="P263" s="1019"/>
      <c r="Q263" s="1019"/>
      <c r="R263" s="1019"/>
      <c r="S263" s="1019"/>
      <c r="T263" s="1019"/>
      <c r="U263" s="1019"/>
      <c r="V263" s="1019"/>
      <c r="W263" s="1019"/>
      <c r="X263" s="1019"/>
      <c r="Y263" s="1019"/>
      <c r="Z263" s="1019"/>
    </row>
    <row r="264" spans="1:26" ht="15.75" customHeight="1">
      <c r="A264" s="1019"/>
      <c r="B264" s="1019"/>
      <c r="C264" s="1019"/>
      <c r="D264" s="1019"/>
      <c r="E264" s="1019"/>
      <c r="F264" s="1019"/>
      <c r="G264" s="1019"/>
      <c r="H264" s="1019"/>
      <c r="I264" s="1019"/>
      <c r="J264" s="1019"/>
      <c r="K264" s="1019"/>
      <c r="L264" s="1019"/>
      <c r="M264" s="1019"/>
      <c r="N264" s="1019"/>
      <c r="O264" s="1019"/>
      <c r="P264" s="1019"/>
      <c r="Q264" s="1019"/>
      <c r="R264" s="1019"/>
      <c r="S264" s="1019"/>
      <c r="T264" s="1019"/>
      <c r="U264" s="1019"/>
      <c r="V264" s="1019"/>
      <c r="W264" s="1019"/>
      <c r="X264" s="1019"/>
      <c r="Y264" s="1019"/>
      <c r="Z264" s="1019"/>
    </row>
    <row r="265" spans="1:26" ht="15.75" customHeight="1">
      <c r="A265" s="1019"/>
      <c r="B265" s="1019"/>
      <c r="C265" s="1019"/>
      <c r="D265" s="1019"/>
      <c r="E265" s="1019"/>
      <c r="F265" s="1019"/>
      <c r="G265" s="1019"/>
      <c r="H265" s="1019"/>
      <c r="I265" s="1019"/>
      <c r="J265" s="1019"/>
      <c r="K265" s="1019"/>
      <c r="L265" s="1019"/>
      <c r="M265" s="1019"/>
      <c r="N265" s="1019"/>
      <c r="O265" s="1019"/>
      <c r="P265" s="1019"/>
      <c r="Q265" s="1019"/>
      <c r="R265" s="1019"/>
      <c r="S265" s="1019"/>
      <c r="T265" s="1019"/>
      <c r="U265" s="1019"/>
      <c r="V265" s="1019"/>
      <c r="W265" s="1019"/>
      <c r="X265" s="1019"/>
      <c r="Y265" s="1019"/>
      <c r="Z265" s="1019"/>
    </row>
    <row r="266" spans="1:26" ht="15.75" customHeight="1">
      <c r="A266" s="1019"/>
      <c r="B266" s="1019"/>
      <c r="C266" s="1019"/>
      <c r="D266" s="1019"/>
      <c r="E266" s="1019"/>
      <c r="F266" s="1019"/>
      <c r="G266" s="1019"/>
      <c r="H266" s="1019"/>
      <c r="I266" s="1019"/>
      <c r="J266" s="1019"/>
      <c r="K266" s="1019"/>
      <c r="L266" s="1019"/>
      <c r="M266" s="1019"/>
      <c r="N266" s="1019"/>
      <c r="O266" s="1019"/>
      <c r="P266" s="1019"/>
      <c r="Q266" s="1019"/>
      <c r="R266" s="1019"/>
      <c r="S266" s="1019"/>
      <c r="T266" s="1019"/>
      <c r="U266" s="1019"/>
      <c r="V266" s="1019"/>
      <c r="W266" s="1019"/>
      <c r="X266" s="1019"/>
      <c r="Y266" s="1019"/>
      <c r="Z266" s="1019"/>
    </row>
    <row r="267" spans="1:26" ht="15.75" customHeight="1">
      <c r="A267" s="1019"/>
      <c r="B267" s="1019"/>
      <c r="C267" s="1019"/>
      <c r="D267" s="1019"/>
      <c r="E267" s="1019"/>
      <c r="F267" s="1019"/>
      <c r="G267" s="1019"/>
      <c r="H267" s="1019"/>
      <c r="I267" s="1019"/>
      <c r="J267" s="1019"/>
      <c r="K267" s="1019"/>
      <c r="L267" s="1019"/>
      <c r="M267" s="1019"/>
      <c r="N267" s="1019"/>
      <c r="O267" s="1019"/>
      <c r="P267" s="1019"/>
      <c r="Q267" s="1019"/>
      <c r="R267" s="1019"/>
      <c r="S267" s="1019"/>
      <c r="T267" s="1019"/>
      <c r="U267" s="1019"/>
      <c r="V267" s="1019"/>
      <c r="W267" s="1019"/>
      <c r="X267" s="1019"/>
      <c r="Y267" s="1019"/>
      <c r="Z267" s="1019"/>
    </row>
    <row r="268" spans="1:26" ht="15.75" customHeight="1">
      <c r="A268" s="1019"/>
      <c r="B268" s="1019"/>
      <c r="C268" s="1019"/>
      <c r="D268" s="1019"/>
      <c r="E268" s="1019"/>
      <c r="F268" s="1019"/>
      <c r="G268" s="1019"/>
      <c r="H268" s="1019"/>
      <c r="I268" s="1019"/>
      <c r="J268" s="1019"/>
      <c r="K268" s="1019"/>
      <c r="L268" s="1019"/>
      <c r="M268" s="1019"/>
      <c r="N268" s="1019"/>
      <c r="O268" s="1019"/>
      <c r="P268" s="1019"/>
      <c r="Q268" s="1019"/>
      <c r="R268" s="1019"/>
      <c r="S268" s="1019"/>
      <c r="T268" s="1019"/>
      <c r="U268" s="1019"/>
      <c r="V268" s="1019"/>
      <c r="W268" s="1019"/>
      <c r="X268" s="1019"/>
      <c r="Y268" s="1019"/>
      <c r="Z268" s="1019"/>
    </row>
    <row r="269" spans="1:26" ht="15.75" customHeight="1">
      <c r="A269" s="1019"/>
      <c r="B269" s="1019"/>
      <c r="C269" s="1019"/>
      <c r="D269" s="1019"/>
      <c r="E269" s="1019"/>
      <c r="F269" s="1019"/>
      <c r="G269" s="1019"/>
      <c r="H269" s="1019"/>
      <c r="I269" s="1019"/>
      <c r="J269" s="1019"/>
      <c r="K269" s="1019"/>
      <c r="L269" s="1019"/>
      <c r="M269" s="1019"/>
      <c r="N269" s="1019"/>
      <c r="O269" s="1019"/>
      <c r="P269" s="1019"/>
      <c r="Q269" s="1019"/>
      <c r="R269" s="1019"/>
      <c r="S269" s="1019"/>
      <c r="T269" s="1019"/>
      <c r="U269" s="1019"/>
      <c r="V269" s="1019"/>
      <c r="W269" s="1019"/>
      <c r="X269" s="1019"/>
      <c r="Y269" s="1019"/>
      <c r="Z269" s="1019"/>
    </row>
    <row r="270" spans="1:26" ht="15.75" customHeight="1">
      <c r="A270" s="1019"/>
      <c r="B270" s="1019"/>
      <c r="C270" s="1019"/>
      <c r="D270" s="1019"/>
      <c r="E270" s="1019"/>
      <c r="F270" s="1019"/>
      <c r="G270" s="1019"/>
      <c r="H270" s="1019"/>
      <c r="I270" s="1019"/>
      <c r="J270" s="1019"/>
      <c r="K270" s="1019"/>
      <c r="L270" s="1019"/>
      <c r="M270" s="1019"/>
      <c r="N270" s="1019"/>
      <c r="O270" s="1019"/>
      <c r="P270" s="1019"/>
      <c r="Q270" s="1019"/>
      <c r="R270" s="1019"/>
      <c r="S270" s="1019"/>
      <c r="T270" s="1019"/>
      <c r="U270" s="1019"/>
      <c r="V270" s="1019"/>
      <c r="W270" s="1019"/>
      <c r="X270" s="1019"/>
      <c r="Y270" s="1019"/>
      <c r="Z270" s="1019"/>
    </row>
    <row r="271" spans="1:26" ht="15.75" customHeight="1">
      <c r="A271" s="1019"/>
      <c r="B271" s="1019"/>
      <c r="C271" s="1019"/>
      <c r="D271" s="1019"/>
      <c r="E271" s="1019"/>
      <c r="F271" s="1019"/>
      <c r="G271" s="1019"/>
      <c r="H271" s="1019"/>
      <c r="I271" s="1019"/>
      <c r="J271" s="1019"/>
      <c r="K271" s="1019"/>
      <c r="L271" s="1019"/>
      <c r="M271" s="1019"/>
      <c r="N271" s="1019"/>
      <c r="O271" s="1019"/>
      <c r="P271" s="1019"/>
      <c r="Q271" s="1019"/>
      <c r="R271" s="1019"/>
      <c r="S271" s="1019"/>
      <c r="T271" s="1019"/>
      <c r="U271" s="1019"/>
      <c r="V271" s="1019"/>
      <c r="W271" s="1019"/>
      <c r="X271" s="1019"/>
      <c r="Y271" s="1019"/>
      <c r="Z271" s="1019"/>
    </row>
    <row r="272" spans="1:26" ht="15.75" customHeight="1">
      <c r="A272" s="1019"/>
      <c r="B272" s="1019"/>
      <c r="C272" s="1019"/>
      <c r="D272" s="1019"/>
      <c r="E272" s="1019"/>
      <c r="F272" s="1019"/>
      <c r="G272" s="1019"/>
      <c r="H272" s="1019"/>
      <c r="I272" s="1019"/>
      <c r="J272" s="1019"/>
      <c r="K272" s="1019"/>
      <c r="L272" s="1019"/>
      <c r="M272" s="1019"/>
      <c r="N272" s="1019"/>
      <c r="O272" s="1019"/>
      <c r="P272" s="1019"/>
      <c r="Q272" s="1019"/>
      <c r="R272" s="1019"/>
      <c r="S272" s="1019"/>
      <c r="T272" s="1019"/>
      <c r="U272" s="1019"/>
      <c r="V272" s="1019"/>
      <c r="W272" s="1019"/>
      <c r="X272" s="1019"/>
      <c r="Y272" s="1019"/>
      <c r="Z272" s="1019"/>
    </row>
    <row r="273" spans="1:26" ht="15.75" customHeight="1">
      <c r="A273" s="1019"/>
      <c r="B273" s="1019"/>
      <c r="C273" s="1019"/>
      <c r="D273" s="1019"/>
      <c r="E273" s="1019"/>
      <c r="F273" s="1019"/>
      <c r="G273" s="1019"/>
      <c r="H273" s="1019"/>
      <c r="I273" s="1019"/>
      <c r="J273" s="1019"/>
      <c r="K273" s="1019"/>
      <c r="L273" s="1019"/>
      <c r="M273" s="1019"/>
      <c r="N273" s="1019"/>
      <c r="O273" s="1019"/>
      <c r="P273" s="1019"/>
      <c r="Q273" s="1019"/>
      <c r="R273" s="1019"/>
      <c r="S273" s="1019"/>
      <c r="T273" s="1019"/>
      <c r="U273" s="1019"/>
      <c r="V273" s="1019"/>
      <c r="W273" s="1019"/>
      <c r="X273" s="1019"/>
      <c r="Y273" s="1019"/>
      <c r="Z273" s="1019"/>
    </row>
    <row r="274" spans="1:26" ht="15.75" customHeight="1">
      <c r="A274" s="1019"/>
      <c r="B274" s="1019"/>
      <c r="C274" s="1019"/>
      <c r="D274" s="1019"/>
      <c r="E274" s="1019"/>
      <c r="F274" s="1019"/>
      <c r="G274" s="1019"/>
      <c r="H274" s="1019"/>
      <c r="I274" s="1019"/>
      <c r="J274" s="1019"/>
      <c r="K274" s="1019"/>
      <c r="L274" s="1019"/>
      <c r="M274" s="1019"/>
      <c r="N274" s="1019"/>
      <c r="O274" s="1019"/>
      <c r="P274" s="1019"/>
      <c r="Q274" s="1019"/>
      <c r="R274" s="1019"/>
      <c r="S274" s="1019"/>
      <c r="T274" s="1019"/>
      <c r="U274" s="1019"/>
      <c r="V274" s="1019"/>
      <c r="W274" s="1019"/>
      <c r="X274" s="1019"/>
      <c r="Y274" s="1019"/>
      <c r="Z274" s="1019"/>
    </row>
    <row r="275" spans="1:26" ht="15.75" customHeight="1">
      <c r="A275" s="1019"/>
      <c r="B275" s="1019"/>
      <c r="C275" s="1019"/>
      <c r="D275" s="1019"/>
      <c r="E275" s="1019"/>
      <c r="F275" s="1019"/>
      <c r="G275" s="1019"/>
      <c r="H275" s="1019"/>
      <c r="I275" s="1019"/>
      <c r="J275" s="1019"/>
      <c r="K275" s="1019"/>
      <c r="L275" s="1019"/>
      <c r="M275" s="1019"/>
      <c r="N275" s="1019"/>
      <c r="O275" s="1019"/>
      <c r="P275" s="1019"/>
      <c r="Q275" s="1019"/>
      <c r="R275" s="1019"/>
      <c r="S275" s="1019"/>
      <c r="T275" s="1019"/>
      <c r="U275" s="1019"/>
      <c r="V275" s="1019"/>
      <c r="W275" s="1019"/>
      <c r="X275" s="1019"/>
      <c r="Y275" s="1019"/>
      <c r="Z275" s="1019"/>
    </row>
    <row r="276" spans="1:26" ht="15.75" customHeight="1">
      <c r="A276" s="1019"/>
      <c r="B276" s="1019"/>
      <c r="C276" s="1019"/>
      <c r="D276" s="1019"/>
      <c r="E276" s="1019"/>
      <c r="F276" s="1019"/>
      <c r="G276" s="1019"/>
      <c r="H276" s="1019"/>
      <c r="I276" s="1019"/>
      <c r="J276" s="1019"/>
      <c r="K276" s="1019"/>
      <c r="L276" s="1019"/>
      <c r="M276" s="1019"/>
      <c r="N276" s="1019"/>
      <c r="O276" s="1019"/>
      <c r="P276" s="1019"/>
      <c r="Q276" s="1019"/>
      <c r="R276" s="1019"/>
      <c r="S276" s="1019"/>
      <c r="T276" s="1019"/>
      <c r="U276" s="1019"/>
      <c r="V276" s="1019"/>
      <c r="W276" s="1019"/>
      <c r="X276" s="1019"/>
      <c r="Y276" s="1019"/>
      <c r="Z276" s="1019"/>
    </row>
    <row r="277" spans="1:26" ht="15.75" customHeight="1">
      <c r="A277" s="1019"/>
      <c r="B277" s="1019"/>
      <c r="C277" s="1019"/>
      <c r="D277" s="1019"/>
      <c r="E277" s="1019"/>
      <c r="F277" s="1019"/>
      <c r="G277" s="1019"/>
      <c r="H277" s="1019"/>
      <c r="I277" s="1019"/>
      <c r="J277" s="1019"/>
      <c r="K277" s="1019"/>
      <c r="L277" s="1019"/>
      <c r="M277" s="1019"/>
      <c r="N277" s="1019"/>
      <c r="O277" s="1019"/>
      <c r="P277" s="1019"/>
      <c r="Q277" s="1019"/>
      <c r="R277" s="1019"/>
      <c r="S277" s="1019"/>
      <c r="T277" s="1019"/>
      <c r="U277" s="1019"/>
      <c r="V277" s="1019"/>
      <c r="W277" s="1019"/>
      <c r="X277" s="1019"/>
      <c r="Y277" s="1019"/>
      <c r="Z277" s="1019"/>
    </row>
    <row r="278" spans="1:26" ht="15.75" customHeight="1">
      <c r="A278" s="1019"/>
      <c r="B278" s="1019"/>
      <c r="C278" s="1019"/>
      <c r="D278" s="1019"/>
      <c r="E278" s="1019"/>
      <c r="F278" s="1019"/>
      <c r="G278" s="1019"/>
      <c r="H278" s="1019"/>
      <c r="I278" s="1019"/>
      <c r="J278" s="1019"/>
      <c r="K278" s="1019"/>
      <c r="L278" s="1019"/>
      <c r="M278" s="1019"/>
      <c r="N278" s="1019"/>
      <c r="O278" s="1019"/>
      <c r="P278" s="1019"/>
      <c r="Q278" s="1019"/>
      <c r="R278" s="1019"/>
      <c r="S278" s="1019"/>
      <c r="T278" s="1019"/>
      <c r="U278" s="1019"/>
      <c r="V278" s="1019"/>
      <c r="W278" s="1019"/>
      <c r="X278" s="1019"/>
      <c r="Y278" s="1019"/>
      <c r="Z278" s="1019"/>
    </row>
    <row r="279" spans="1:26" ht="15.75" customHeight="1">
      <c r="A279" s="1019"/>
      <c r="B279" s="1019"/>
      <c r="C279" s="1019"/>
      <c r="D279" s="1019"/>
      <c r="E279" s="1019"/>
      <c r="F279" s="1019"/>
      <c r="G279" s="1019"/>
      <c r="H279" s="1019"/>
      <c r="I279" s="1019"/>
      <c r="J279" s="1019"/>
      <c r="K279" s="1019"/>
      <c r="L279" s="1019"/>
      <c r="M279" s="1019"/>
      <c r="N279" s="1019"/>
      <c r="O279" s="1019"/>
      <c r="P279" s="1019"/>
      <c r="Q279" s="1019"/>
      <c r="R279" s="1019"/>
      <c r="S279" s="1019"/>
      <c r="T279" s="1019"/>
      <c r="U279" s="1019"/>
      <c r="V279" s="1019"/>
      <c r="W279" s="1019"/>
      <c r="X279" s="1019"/>
      <c r="Y279" s="1019"/>
      <c r="Z279" s="1019"/>
    </row>
    <row r="280" spans="1:26" ht="15.75" customHeight="1">
      <c r="A280" s="1019"/>
      <c r="B280" s="1019"/>
      <c r="C280" s="1019"/>
      <c r="D280" s="1019"/>
      <c r="E280" s="1019"/>
      <c r="F280" s="1019"/>
      <c r="G280" s="1019"/>
      <c r="H280" s="1019"/>
      <c r="I280" s="1019"/>
      <c r="J280" s="1019"/>
      <c r="K280" s="1019"/>
      <c r="L280" s="1019"/>
      <c r="M280" s="1019"/>
      <c r="N280" s="1019"/>
      <c r="O280" s="1019"/>
      <c r="P280" s="1019"/>
      <c r="Q280" s="1019"/>
      <c r="R280" s="1019"/>
      <c r="S280" s="1019"/>
      <c r="T280" s="1019"/>
      <c r="U280" s="1019"/>
      <c r="V280" s="1019"/>
      <c r="W280" s="1019"/>
      <c r="X280" s="1019"/>
      <c r="Y280" s="1019"/>
      <c r="Z280" s="1019"/>
    </row>
    <row r="281" spans="1:26" ht="15.75" customHeight="1">
      <c r="A281" s="1019"/>
      <c r="B281" s="1019"/>
      <c r="C281" s="1019"/>
      <c r="D281" s="1019"/>
      <c r="E281" s="1019"/>
      <c r="F281" s="1019"/>
      <c r="G281" s="1019"/>
      <c r="H281" s="1019"/>
      <c r="I281" s="1019"/>
      <c r="J281" s="1019"/>
      <c r="K281" s="1019"/>
      <c r="L281" s="1019"/>
      <c r="M281" s="1019"/>
      <c r="N281" s="1019"/>
      <c r="O281" s="1019"/>
      <c r="P281" s="1019"/>
      <c r="Q281" s="1019"/>
      <c r="R281" s="1019"/>
      <c r="S281" s="1019"/>
      <c r="T281" s="1019"/>
      <c r="U281" s="1019"/>
      <c r="V281" s="1019"/>
      <c r="W281" s="1019"/>
      <c r="X281" s="1019"/>
      <c r="Y281" s="1019"/>
      <c r="Z281" s="1019"/>
    </row>
    <row r="282" spans="1:26" ht="15.75" customHeight="1">
      <c r="A282" s="1019"/>
      <c r="B282" s="1019"/>
      <c r="C282" s="1019"/>
      <c r="D282" s="1019"/>
      <c r="E282" s="1019"/>
      <c r="F282" s="1019"/>
      <c r="G282" s="1019"/>
      <c r="H282" s="1019"/>
      <c r="I282" s="1019"/>
      <c r="J282" s="1019"/>
      <c r="K282" s="1019"/>
      <c r="L282" s="1019"/>
      <c r="M282" s="1019"/>
      <c r="N282" s="1019"/>
      <c r="O282" s="1019"/>
      <c r="P282" s="1019"/>
      <c r="Q282" s="1019"/>
      <c r="R282" s="1019"/>
      <c r="S282" s="1019"/>
      <c r="T282" s="1019"/>
      <c r="U282" s="1019"/>
      <c r="V282" s="1019"/>
      <c r="W282" s="1019"/>
      <c r="X282" s="1019"/>
      <c r="Y282" s="1019"/>
      <c r="Z282" s="1019"/>
    </row>
    <row r="283" spans="1:26" ht="15.75" customHeight="1">
      <c r="A283" s="1019"/>
      <c r="B283" s="1019"/>
      <c r="C283" s="1019"/>
      <c r="D283" s="1019"/>
      <c r="E283" s="1019"/>
      <c r="F283" s="1019"/>
      <c r="G283" s="1019"/>
      <c r="H283" s="1019"/>
      <c r="I283" s="1019"/>
      <c r="J283" s="1019"/>
      <c r="K283" s="1019"/>
      <c r="L283" s="1019"/>
      <c r="M283" s="1019"/>
      <c r="N283" s="1019"/>
      <c r="O283" s="1019"/>
      <c r="P283" s="1019"/>
      <c r="Q283" s="1019"/>
      <c r="R283" s="1019"/>
      <c r="S283" s="1019"/>
      <c r="T283" s="1019"/>
      <c r="U283" s="1019"/>
      <c r="V283" s="1019"/>
      <c r="W283" s="1019"/>
      <c r="X283" s="1019"/>
      <c r="Y283" s="1019"/>
      <c r="Z283" s="1019"/>
    </row>
    <row r="284" spans="1:26" ht="15.75" customHeight="1">
      <c r="A284" s="1019"/>
      <c r="B284" s="1019"/>
      <c r="C284" s="1019"/>
      <c r="D284" s="1019"/>
      <c r="E284" s="1019"/>
      <c r="F284" s="1019"/>
      <c r="G284" s="1019"/>
      <c r="H284" s="1019"/>
      <c r="I284" s="1019"/>
      <c r="J284" s="1019"/>
      <c r="K284" s="1019"/>
      <c r="L284" s="1019"/>
      <c r="M284" s="1019"/>
      <c r="N284" s="1019"/>
      <c r="O284" s="1019"/>
      <c r="P284" s="1019"/>
      <c r="Q284" s="1019"/>
      <c r="R284" s="1019"/>
      <c r="S284" s="1019"/>
      <c r="T284" s="1019"/>
      <c r="U284" s="1019"/>
      <c r="V284" s="1019"/>
      <c r="W284" s="1019"/>
      <c r="X284" s="1019"/>
      <c r="Y284" s="1019"/>
      <c r="Z284" s="1019"/>
    </row>
    <row r="285" spans="1:26" ht="15.75" customHeight="1">
      <c r="A285" s="1019"/>
      <c r="B285" s="1019"/>
      <c r="C285" s="1019"/>
      <c r="D285" s="1019"/>
      <c r="E285" s="1019"/>
      <c r="F285" s="1019"/>
      <c r="G285" s="1019"/>
      <c r="H285" s="1019"/>
      <c r="I285" s="1019"/>
      <c r="J285" s="1019"/>
      <c r="K285" s="1019"/>
      <c r="L285" s="1019"/>
      <c r="M285" s="1019"/>
      <c r="N285" s="1019"/>
      <c r="O285" s="1019"/>
      <c r="P285" s="1019"/>
      <c r="Q285" s="1019"/>
      <c r="R285" s="1019"/>
      <c r="S285" s="1019"/>
      <c r="T285" s="1019"/>
      <c r="U285" s="1019"/>
      <c r="V285" s="1019"/>
      <c r="W285" s="1019"/>
      <c r="X285" s="1019"/>
      <c r="Y285" s="1019"/>
      <c r="Z285" s="1019"/>
    </row>
    <row r="286" spans="1:26" ht="15.75" customHeight="1">
      <c r="A286" s="1019"/>
      <c r="B286" s="1019"/>
      <c r="C286" s="1019"/>
      <c r="D286" s="1019"/>
      <c r="E286" s="1019"/>
      <c r="F286" s="1019"/>
      <c r="G286" s="1019"/>
      <c r="H286" s="1019"/>
      <c r="I286" s="1019"/>
      <c r="J286" s="1019"/>
      <c r="K286" s="1019"/>
      <c r="L286" s="1019"/>
      <c r="M286" s="1019"/>
      <c r="N286" s="1019"/>
      <c r="O286" s="1019"/>
      <c r="P286" s="1019"/>
      <c r="Q286" s="1019"/>
      <c r="R286" s="1019"/>
      <c r="S286" s="1019"/>
      <c r="T286" s="1019"/>
      <c r="U286" s="1019"/>
      <c r="V286" s="1019"/>
      <c r="W286" s="1019"/>
      <c r="X286" s="1019"/>
      <c r="Y286" s="1019"/>
      <c r="Z286" s="1019"/>
    </row>
    <row r="287" spans="1:26" ht="15.75" customHeight="1">
      <c r="A287" s="1019"/>
      <c r="B287" s="1019"/>
      <c r="C287" s="1019"/>
      <c r="D287" s="1019"/>
      <c r="E287" s="1019"/>
      <c r="F287" s="1019"/>
      <c r="G287" s="1019"/>
      <c r="H287" s="1019"/>
      <c r="I287" s="1019"/>
      <c r="J287" s="1019"/>
      <c r="K287" s="1019"/>
      <c r="L287" s="1019"/>
      <c r="M287" s="1019"/>
      <c r="N287" s="1019"/>
      <c r="O287" s="1019"/>
      <c r="P287" s="1019"/>
      <c r="Q287" s="1019"/>
      <c r="R287" s="1019"/>
      <c r="S287" s="1019"/>
      <c r="T287" s="1019"/>
      <c r="U287" s="1019"/>
      <c r="V287" s="1019"/>
      <c r="W287" s="1019"/>
      <c r="X287" s="1019"/>
      <c r="Y287" s="1019"/>
      <c r="Z287" s="1019"/>
    </row>
    <row r="288" spans="1:26" ht="15.75" customHeight="1">
      <c r="A288" s="1019"/>
      <c r="B288" s="1019"/>
      <c r="C288" s="1019"/>
      <c r="D288" s="1019"/>
      <c r="E288" s="1019"/>
      <c r="F288" s="1019"/>
      <c r="G288" s="1019"/>
      <c r="H288" s="1019"/>
      <c r="I288" s="1019"/>
      <c r="J288" s="1019"/>
      <c r="K288" s="1019"/>
      <c r="L288" s="1019"/>
      <c r="M288" s="1019"/>
      <c r="N288" s="1019"/>
      <c r="O288" s="1019"/>
      <c r="P288" s="1019"/>
      <c r="Q288" s="1019"/>
      <c r="R288" s="1019"/>
      <c r="S288" s="1019"/>
      <c r="T288" s="1019"/>
      <c r="U288" s="1019"/>
      <c r="V288" s="1019"/>
      <c r="W288" s="1019"/>
      <c r="X288" s="1019"/>
      <c r="Y288" s="1019"/>
      <c r="Z288" s="1019"/>
    </row>
    <row r="289" spans="1:26" ht="15.75" customHeight="1">
      <c r="A289" s="1019"/>
      <c r="B289" s="1019"/>
      <c r="C289" s="1019"/>
      <c r="D289" s="1019"/>
      <c r="E289" s="1019"/>
      <c r="F289" s="1019"/>
      <c r="G289" s="1019"/>
      <c r="H289" s="1019"/>
      <c r="I289" s="1019"/>
      <c r="J289" s="1019"/>
      <c r="K289" s="1019"/>
      <c r="L289" s="1019"/>
      <c r="M289" s="1019"/>
      <c r="N289" s="1019"/>
      <c r="O289" s="1019"/>
      <c r="P289" s="1019"/>
      <c r="Q289" s="1019"/>
      <c r="R289" s="1019"/>
      <c r="S289" s="1019"/>
      <c r="T289" s="1019"/>
      <c r="U289" s="1019"/>
      <c r="V289" s="1019"/>
      <c r="W289" s="1019"/>
      <c r="X289" s="1019"/>
      <c r="Y289" s="1019"/>
      <c r="Z289" s="1019"/>
    </row>
    <row r="290" spans="1:26" ht="15.75" customHeight="1">
      <c r="A290" s="1019"/>
      <c r="B290" s="1019"/>
      <c r="C290" s="1019"/>
      <c r="D290" s="1019"/>
      <c r="E290" s="1019"/>
      <c r="F290" s="1019"/>
      <c r="G290" s="1019"/>
      <c r="H290" s="1019"/>
      <c r="I290" s="1019"/>
      <c r="J290" s="1019"/>
      <c r="K290" s="1019"/>
      <c r="L290" s="1019"/>
      <c r="M290" s="1019"/>
      <c r="N290" s="1019"/>
      <c r="O290" s="1019"/>
      <c r="P290" s="1019"/>
      <c r="Q290" s="1019"/>
      <c r="R290" s="1019"/>
      <c r="S290" s="1019"/>
      <c r="T290" s="1019"/>
      <c r="U290" s="1019"/>
      <c r="V290" s="1019"/>
      <c r="W290" s="1019"/>
      <c r="X290" s="1019"/>
      <c r="Y290" s="1019"/>
      <c r="Z290" s="1019"/>
    </row>
    <row r="291" spans="1:26" ht="15.75" customHeight="1">
      <c r="A291" s="1019"/>
      <c r="B291" s="1019"/>
      <c r="C291" s="1019"/>
      <c r="D291" s="1019"/>
      <c r="E291" s="1019"/>
      <c r="F291" s="1019"/>
      <c r="G291" s="1019"/>
      <c r="H291" s="1019"/>
      <c r="I291" s="1019"/>
      <c r="J291" s="1019"/>
      <c r="K291" s="1019"/>
      <c r="L291" s="1019"/>
      <c r="M291" s="1019"/>
      <c r="N291" s="1019"/>
      <c r="O291" s="1019"/>
      <c r="P291" s="1019"/>
      <c r="Q291" s="1019"/>
      <c r="R291" s="1019"/>
      <c r="S291" s="1019"/>
      <c r="T291" s="1019"/>
      <c r="U291" s="1019"/>
      <c r="V291" s="1019"/>
      <c r="W291" s="1019"/>
      <c r="X291" s="1019"/>
      <c r="Y291" s="1019"/>
      <c r="Z291" s="1019"/>
    </row>
    <row r="292" spans="1:26" ht="15.75" customHeight="1">
      <c r="A292" s="1019"/>
      <c r="B292" s="1019"/>
      <c r="C292" s="1019"/>
      <c r="D292" s="1019"/>
      <c r="E292" s="1019"/>
      <c r="F292" s="1019"/>
      <c r="G292" s="1019"/>
      <c r="H292" s="1019"/>
      <c r="I292" s="1019"/>
      <c r="J292" s="1019"/>
      <c r="K292" s="1019"/>
      <c r="L292" s="1019"/>
      <c r="M292" s="1019"/>
      <c r="N292" s="1019"/>
      <c r="O292" s="1019"/>
      <c r="P292" s="1019"/>
      <c r="Q292" s="1019"/>
      <c r="R292" s="1019"/>
      <c r="S292" s="1019"/>
      <c r="T292" s="1019"/>
      <c r="U292" s="1019"/>
      <c r="V292" s="1019"/>
      <c r="W292" s="1019"/>
      <c r="X292" s="1019"/>
      <c r="Y292" s="1019"/>
      <c r="Z292" s="1019"/>
    </row>
    <row r="293" spans="1:26" ht="15.75" customHeight="1">
      <c r="A293" s="1019"/>
      <c r="B293" s="1019"/>
      <c r="C293" s="1019"/>
      <c r="D293" s="1019"/>
      <c r="E293" s="1019"/>
      <c r="F293" s="1019"/>
      <c r="G293" s="1019"/>
      <c r="H293" s="1019"/>
      <c r="I293" s="1019"/>
      <c r="J293" s="1019"/>
      <c r="K293" s="1019"/>
      <c r="L293" s="1019"/>
      <c r="M293" s="1019"/>
      <c r="N293" s="1019"/>
      <c r="O293" s="1019"/>
      <c r="P293" s="1019"/>
      <c r="Q293" s="1019"/>
      <c r="R293" s="1019"/>
      <c r="S293" s="1019"/>
      <c r="T293" s="1019"/>
      <c r="U293" s="1019"/>
      <c r="V293" s="1019"/>
      <c r="W293" s="1019"/>
      <c r="X293" s="1019"/>
      <c r="Y293" s="1019"/>
      <c r="Z293" s="1019"/>
    </row>
    <row r="294" spans="1:26" ht="15.75" customHeight="1">
      <c r="A294" s="1019"/>
      <c r="B294" s="1019"/>
      <c r="C294" s="1019"/>
      <c r="D294" s="1019"/>
      <c r="E294" s="1019"/>
      <c r="F294" s="1019"/>
      <c r="G294" s="1019"/>
      <c r="H294" s="1019"/>
      <c r="I294" s="1019"/>
      <c r="J294" s="1019"/>
      <c r="K294" s="1019"/>
      <c r="L294" s="1019"/>
      <c r="M294" s="1019"/>
      <c r="N294" s="1019"/>
      <c r="O294" s="1019"/>
      <c r="P294" s="1019"/>
      <c r="Q294" s="1019"/>
      <c r="R294" s="1019"/>
      <c r="S294" s="1019"/>
      <c r="T294" s="1019"/>
      <c r="U294" s="1019"/>
      <c r="V294" s="1019"/>
      <c r="W294" s="1019"/>
      <c r="X294" s="1019"/>
      <c r="Y294" s="1019"/>
      <c r="Z294" s="1019"/>
    </row>
    <row r="295" spans="1:26" ht="15.75" customHeight="1">
      <c r="A295" s="1019"/>
      <c r="B295" s="1019"/>
      <c r="C295" s="1019"/>
      <c r="D295" s="1019"/>
      <c r="E295" s="1019"/>
      <c r="F295" s="1019"/>
      <c r="G295" s="1019"/>
      <c r="H295" s="1019"/>
      <c r="I295" s="1019"/>
      <c r="J295" s="1019"/>
      <c r="K295" s="1019"/>
      <c r="L295" s="1019"/>
      <c r="M295" s="1019"/>
      <c r="N295" s="1019"/>
      <c r="O295" s="1019"/>
      <c r="P295" s="1019"/>
      <c r="Q295" s="1019"/>
      <c r="R295" s="1019"/>
      <c r="S295" s="1019"/>
      <c r="T295" s="1019"/>
      <c r="U295" s="1019"/>
      <c r="V295" s="1019"/>
      <c r="W295" s="1019"/>
      <c r="X295" s="1019"/>
      <c r="Y295" s="1019"/>
      <c r="Z295" s="1019"/>
    </row>
    <row r="296" spans="1:26" ht="15.75" customHeight="1">
      <c r="A296" s="1019"/>
      <c r="B296" s="1019"/>
      <c r="C296" s="1019"/>
      <c r="D296" s="1019"/>
      <c r="E296" s="1019"/>
      <c r="F296" s="1019"/>
      <c r="G296" s="1019"/>
      <c r="H296" s="1019"/>
      <c r="I296" s="1019"/>
      <c r="J296" s="1019"/>
      <c r="K296" s="1019"/>
      <c r="L296" s="1019"/>
      <c r="M296" s="1019"/>
      <c r="N296" s="1019"/>
      <c r="O296" s="1019"/>
      <c r="P296" s="1019"/>
      <c r="Q296" s="1019"/>
      <c r="R296" s="1019"/>
      <c r="S296" s="1019"/>
      <c r="T296" s="1019"/>
      <c r="U296" s="1019"/>
      <c r="V296" s="1019"/>
      <c r="W296" s="1019"/>
      <c r="X296" s="1019"/>
      <c r="Y296" s="1019"/>
      <c r="Z296" s="1019"/>
    </row>
    <row r="297" spans="1:26" ht="15.75" customHeight="1">
      <c r="A297" s="1019"/>
      <c r="B297" s="1019"/>
      <c r="C297" s="1019"/>
      <c r="D297" s="1019"/>
      <c r="E297" s="1019"/>
      <c r="F297" s="1019"/>
      <c r="G297" s="1019"/>
      <c r="H297" s="1019"/>
      <c r="I297" s="1019"/>
      <c r="J297" s="1019"/>
      <c r="K297" s="1019"/>
      <c r="L297" s="1019"/>
      <c r="M297" s="1019"/>
      <c r="N297" s="1019"/>
      <c r="O297" s="1019"/>
      <c r="P297" s="1019"/>
      <c r="Q297" s="1019"/>
      <c r="R297" s="1019"/>
      <c r="S297" s="1019"/>
      <c r="T297" s="1019"/>
      <c r="U297" s="1019"/>
      <c r="V297" s="1019"/>
      <c r="W297" s="1019"/>
      <c r="X297" s="1019"/>
      <c r="Y297" s="1019"/>
      <c r="Z297" s="1019"/>
    </row>
    <row r="298" spans="1:26" ht="15.75" customHeight="1">
      <c r="A298" s="1019"/>
      <c r="B298" s="1019"/>
      <c r="C298" s="1019"/>
      <c r="D298" s="1019"/>
      <c r="E298" s="1019"/>
      <c r="F298" s="1019"/>
      <c r="G298" s="1019"/>
      <c r="H298" s="1019"/>
      <c r="I298" s="1019"/>
      <c r="J298" s="1019"/>
      <c r="K298" s="1019"/>
      <c r="L298" s="1019"/>
      <c r="M298" s="1019"/>
      <c r="N298" s="1019"/>
      <c r="O298" s="1019"/>
      <c r="P298" s="1019"/>
      <c r="Q298" s="1019"/>
      <c r="R298" s="1019"/>
      <c r="S298" s="1019"/>
      <c r="T298" s="1019"/>
      <c r="U298" s="1019"/>
      <c r="V298" s="1019"/>
      <c r="W298" s="1019"/>
      <c r="X298" s="1019"/>
      <c r="Y298" s="1019"/>
      <c r="Z298" s="1019"/>
    </row>
    <row r="299" spans="1:26" ht="15.75" customHeight="1">
      <c r="A299" s="1019"/>
      <c r="B299" s="1019"/>
      <c r="C299" s="1019"/>
      <c r="D299" s="1019"/>
      <c r="E299" s="1019"/>
      <c r="F299" s="1019"/>
      <c r="G299" s="1019"/>
      <c r="H299" s="1019"/>
      <c r="I299" s="1019"/>
      <c r="J299" s="1019"/>
      <c r="K299" s="1019"/>
      <c r="L299" s="1019"/>
      <c r="M299" s="1019"/>
      <c r="N299" s="1019"/>
      <c r="O299" s="1019"/>
      <c r="P299" s="1019"/>
      <c r="Q299" s="1019"/>
      <c r="R299" s="1019"/>
      <c r="S299" s="1019"/>
      <c r="T299" s="1019"/>
      <c r="U299" s="1019"/>
      <c r="V299" s="1019"/>
      <c r="W299" s="1019"/>
      <c r="X299" s="1019"/>
      <c r="Y299" s="1019"/>
      <c r="Z299" s="1019"/>
    </row>
    <row r="300" spans="1:26" ht="15.75" customHeight="1">
      <c r="A300" s="1019"/>
      <c r="B300" s="1019"/>
      <c r="C300" s="1019"/>
      <c r="D300" s="1019"/>
      <c r="E300" s="1019"/>
      <c r="F300" s="1019"/>
      <c r="G300" s="1019"/>
      <c r="H300" s="1019"/>
      <c r="I300" s="1019"/>
      <c r="J300" s="1019"/>
      <c r="K300" s="1019"/>
      <c r="L300" s="1019"/>
      <c r="M300" s="1019"/>
      <c r="N300" s="1019"/>
      <c r="O300" s="1019"/>
      <c r="P300" s="1019"/>
      <c r="Q300" s="1019"/>
      <c r="R300" s="1019"/>
      <c r="S300" s="1019"/>
      <c r="T300" s="1019"/>
      <c r="U300" s="1019"/>
      <c r="V300" s="1019"/>
      <c r="W300" s="1019"/>
      <c r="X300" s="1019"/>
      <c r="Y300" s="1019"/>
      <c r="Z300" s="1019"/>
    </row>
    <row r="301" spans="1:26" ht="15.75" customHeight="1">
      <c r="A301" s="1019"/>
      <c r="B301" s="1019"/>
      <c r="C301" s="1019"/>
      <c r="D301" s="1019"/>
      <c r="E301" s="1019"/>
      <c r="F301" s="1019"/>
      <c r="G301" s="1019"/>
      <c r="H301" s="1019"/>
      <c r="I301" s="1019"/>
      <c r="J301" s="1019"/>
      <c r="K301" s="1019"/>
      <c r="L301" s="1019"/>
      <c r="M301" s="1019"/>
      <c r="N301" s="1019"/>
      <c r="O301" s="1019"/>
      <c r="P301" s="1019"/>
      <c r="Q301" s="1019"/>
      <c r="R301" s="1019"/>
      <c r="S301" s="1019"/>
      <c r="T301" s="1019"/>
      <c r="U301" s="1019"/>
      <c r="V301" s="1019"/>
      <c r="W301" s="1019"/>
      <c r="X301" s="1019"/>
      <c r="Y301" s="1019"/>
      <c r="Z301" s="1019"/>
    </row>
    <row r="302" spans="1:26" ht="15.75" customHeight="1">
      <c r="A302" s="1019"/>
      <c r="B302" s="1019"/>
      <c r="C302" s="1019"/>
      <c r="D302" s="1019"/>
      <c r="E302" s="1019"/>
      <c r="F302" s="1019"/>
      <c r="G302" s="1019"/>
      <c r="H302" s="1019"/>
      <c r="I302" s="1019"/>
      <c r="J302" s="1019"/>
      <c r="K302" s="1019"/>
      <c r="L302" s="1019"/>
      <c r="M302" s="1019"/>
      <c r="N302" s="1019"/>
      <c r="O302" s="1019"/>
      <c r="P302" s="1019"/>
      <c r="Q302" s="1019"/>
      <c r="R302" s="1019"/>
      <c r="S302" s="1019"/>
      <c r="T302" s="1019"/>
      <c r="U302" s="1019"/>
      <c r="V302" s="1019"/>
      <c r="W302" s="1019"/>
      <c r="X302" s="1019"/>
      <c r="Y302" s="1019"/>
      <c r="Z302" s="1019"/>
    </row>
    <row r="303" spans="1:26" ht="15.75" customHeight="1">
      <c r="A303" s="1019"/>
      <c r="B303" s="1019"/>
      <c r="C303" s="1019"/>
      <c r="D303" s="1019"/>
      <c r="E303" s="1019"/>
      <c r="F303" s="1019"/>
      <c r="G303" s="1019"/>
      <c r="H303" s="1019"/>
      <c r="I303" s="1019"/>
      <c r="J303" s="1019"/>
      <c r="K303" s="1019"/>
      <c r="L303" s="1019"/>
      <c r="M303" s="1019"/>
      <c r="N303" s="1019"/>
      <c r="O303" s="1019"/>
      <c r="P303" s="1019"/>
      <c r="Q303" s="1019"/>
      <c r="R303" s="1019"/>
      <c r="S303" s="1019"/>
      <c r="T303" s="1019"/>
      <c r="U303" s="1019"/>
      <c r="V303" s="1019"/>
      <c r="W303" s="1019"/>
      <c r="X303" s="1019"/>
      <c r="Y303" s="1019"/>
      <c r="Z303" s="1019"/>
    </row>
    <row r="304" spans="1:26" ht="15.75" customHeight="1">
      <c r="A304" s="1019"/>
      <c r="B304" s="1019"/>
      <c r="C304" s="1019"/>
      <c r="D304" s="1019"/>
      <c r="E304" s="1019"/>
      <c r="F304" s="1019"/>
      <c r="G304" s="1019"/>
      <c r="H304" s="1019"/>
      <c r="I304" s="1019"/>
      <c r="J304" s="1019"/>
      <c r="K304" s="1019"/>
      <c r="L304" s="1019"/>
      <c r="M304" s="1019"/>
      <c r="N304" s="1019"/>
      <c r="O304" s="1019"/>
      <c r="P304" s="1019"/>
      <c r="Q304" s="1019"/>
      <c r="R304" s="1019"/>
      <c r="S304" s="1019"/>
      <c r="T304" s="1019"/>
      <c r="U304" s="1019"/>
      <c r="V304" s="1019"/>
      <c r="W304" s="1019"/>
      <c r="X304" s="1019"/>
      <c r="Y304" s="1019"/>
      <c r="Z304" s="1019"/>
    </row>
    <row r="305" spans="1:26" ht="15.75" customHeight="1">
      <c r="A305" s="1019"/>
      <c r="B305" s="1019"/>
      <c r="C305" s="1019"/>
      <c r="D305" s="1019"/>
      <c r="E305" s="1019"/>
      <c r="F305" s="1019"/>
      <c r="G305" s="1019"/>
      <c r="H305" s="1019"/>
      <c r="I305" s="1019"/>
      <c r="J305" s="1019"/>
      <c r="K305" s="1019"/>
      <c r="L305" s="1019"/>
      <c r="M305" s="1019"/>
      <c r="N305" s="1019"/>
      <c r="O305" s="1019"/>
      <c r="P305" s="1019"/>
      <c r="Q305" s="1019"/>
      <c r="R305" s="1019"/>
      <c r="S305" s="1019"/>
      <c r="T305" s="1019"/>
      <c r="U305" s="1019"/>
      <c r="V305" s="1019"/>
      <c r="W305" s="1019"/>
      <c r="X305" s="1019"/>
      <c r="Y305" s="1019"/>
      <c r="Z305" s="1019"/>
    </row>
    <row r="306" spans="1:26" ht="15.75" customHeight="1">
      <c r="A306" s="1019"/>
      <c r="B306" s="1019"/>
      <c r="C306" s="1019"/>
      <c r="D306" s="1019"/>
      <c r="E306" s="1019"/>
      <c r="F306" s="1019"/>
      <c r="G306" s="1019"/>
      <c r="H306" s="1019"/>
      <c r="I306" s="1019"/>
      <c r="J306" s="1019"/>
      <c r="K306" s="1019"/>
      <c r="L306" s="1019"/>
      <c r="M306" s="1019"/>
      <c r="N306" s="1019"/>
      <c r="O306" s="1019"/>
      <c r="P306" s="1019"/>
      <c r="Q306" s="1019"/>
      <c r="R306" s="1019"/>
      <c r="S306" s="1019"/>
      <c r="T306" s="1019"/>
      <c r="U306" s="1019"/>
      <c r="V306" s="1019"/>
      <c r="W306" s="1019"/>
      <c r="X306" s="1019"/>
      <c r="Y306" s="1019"/>
      <c r="Z306" s="1019"/>
    </row>
    <row r="307" spans="1:26" ht="15.75" customHeight="1">
      <c r="A307" s="1019"/>
      <c r="B307" s="1019"/>
      <c r="C307" s="1019"/>
      <c r="D307" s="1019"/>
      <c r="E307" s="1019"/>
      <c r="F307" s="1019"/>
      <c r="G307" s="1019"/>
      <c r="H307" s="1019"/>
      <c r="I307" s="1019"/>
      <c r="J307" s="1019"/>
      <c r="K307" s="1019"/>
      <c r="L307" s="1019"/>
      <c r="M307" s="1019"/>
      <c r="N307" s="1019"/>
      <c r="O307" s="1019"/>
      <c r="P307" s="1019"/>
      <c r="Q307" s="1019"/>
      <c r="R307" s="1019"/>
      <c r="S307" s="1019"/>
      <c r="T307" s="1019"/>
      <c r="U307" s="1019"/>
      <c r="V307" s="1019"/>
      <c r="W307" s="1019"/>
      <c r="X307" s="1019"/>
      <c r="Y307" s="1019"/>
      <c r="Z307" s="1019"/>
    </row>
    <row r="308" spans="1:26" ht="15.75" customHeight="1">
      <c r="A308" s="1019"/>
      <c r="B308" s="1019"/>
      <c r="C308" s="1019"/>
      <c r="D308" s="1019"/>
      <c r="E308" s="1019"/>
      <c r="F308" s="1019"/>
      <c r="G308" s="1019"/>
      <c r="H308" s="1019"/>
      <c r="I308" s="1019"/>
      <c r="J308" s="1019"/>
      <c r="K308" s="1019"/>
      <c r="L308" s="1019"/>
      <c r="M308" s="1019"/>
      <c r="N308" s="1019"/>
      <c r="O308" s="1019"/>
      <c r="P308" s="1019"/>
      <c r="Q308" s="1019"/>
      <c r="R308" s="1019"/>
      <c r="S308" s="1019"/>
      <c r="T308" s="1019"/>
      <c r="U308" s="1019"/>
      <c r="V308" s="1019"/>
      <c r="W308" s="1019"/>
      <c r="X308" s="1019"/>
      <c r="Y308" s="1019"/>
      <c r="Z308" s="1019"/>
    </row>
    <row r="309" spans="1:26" ht="15.75" customHeight="1">
      <c r="A309" s="1019"/>
      <c r="B309" s="1019"/>
      <c r="C309" s="1019"/>
      <c r="D309" s="1019"/>
      <c r="E309" s="1019"/>
      <c r="F309" s="1019"/>
      <c r="G309" s="1019"/>
      <c r="H309" s="1019"/>
      <c r="I309" s="1019"/>
      <c r="J309" s="1019"/>
      <c r="K309" s="1019"/>
      <c r="L309" s="1019"/>
      <c r="M309" s="1019"/>
      <c r="N309" s="1019"/>
      <c r="O309" s="1019"/>
      <c r="P309" s="1019"/>
      <c r="Q309" s="1019"/>
      <c r="R309" s="1019"/>
      <c r="S309" s="1019"/>
      <c r="T309" s="1019"/>
      <c r="U309" s="1019"/>
      <c r="V309" s="1019"/>
      <c r="W309" s="1019"/>
      <c r="X309" s="1019"/>
      <c r="Y309" s="1019"/>
      <c r="Z309" s="1019"/>
    </row>
    <row r="310" spans="1:26" ht="15.75" customHeight="1">
      <c r="A310" s="1019"/>
      <c r="B310" s="1019"/>
      <c r="C310" s="1019"/>
      <c r="D310" s="1019"/>
      <c r="E310" s="1019"/>
      <c r="F310" s="1019"/>
      <c r="G310" s="1019"/>
      <c r="H310" s="1019"/>
      <c r="I310" s="1019"/>
      <c r="J310" s="1019"/>
      <c r="K310" s="1019"/>
      <c r="L310" s="1019"/>
      <c r="M310" s="1019"/>
      <c r="N310" s="1019"/>
      <c r="O310" s="1019"/>
      <c r="P310" s="1019"/>
      <c r="Q310" s="1019"/>
      <c r="R310" s="1019"/>
      <c r="S310" s="1019"/>
      <c r="T310" s="1019"/>
      <c r="U310" s="1019"/>
      <c r="V310" s="1019"/>
      <c r="W310" s="1019"/>
      <c r="X310" s="1019"/>
      <c r="Y310" s="1019"/>
      <c r="Z310" s="1019"/>
    </row>
    <row r="311" spans="1:26" ht="15.75" customHeight="1">
      <c r="A311" s="1019"/>
      <c r="B311" s="1019"/>
      <c r="C311" s="1019"/>
      <c r="D311" s="1019"/>
      <c r="E311" s="1019"/>
      <c r="F311" s="1019"/>
      <c r="G311" s="1019"/>
      <c r="H311" s="1019"/>
      <c r="I311" s="1019"/>
      <c r="J311" s="1019"/>
      <c r="K311" s="1019"/>
      <c r="L311" s="1019"/>
      <c r="M311" s="1019"/>
      <c r="N311" s="1019"/>
      <c r="O311" s="1019"/>
      <c r="P311" s="1019"/>
      <c r="Q311" s="1019"/>
      <c r="R311" s="1019"/>
      <c r="S311" s="1019"/>
      <c r="T311" s="1019"/>
      <c r="U311" s="1019"/>
      <c r="V311" s="1019"/>
      <c r="W311" s="1019"/>
      <c r="X311" s="1019"/>
      <c r="Y311" s="1019"/>
      <c r="Z311" s="1019"/>
    </row>
    <row r="312" spans="1:26" ht="15.75" customHeight="1">
      <c r="A312" s="1019"/>
      <c r="B312" s="1019"/>
      <c r="C312" s="1019"/>
      <c r="D312" s="1019"/>
      <c r="E312" s="1019"/>
      <c r="F312" s="1019"/>
      <c r="G312" s="1019"/>
      <c r="H312" s="1019"/>
      <c r="I312" s="1019"/>
      <c r="J312" s="1019"/>
      <c r="K312" s="1019"/>
      <c r="L312" s="1019"/>
      <c r="M312" s="1019"/>
      <c r="N312" s="1019"/>
      <c r="O312" s="1019"/>
      <c r="P312" s="1019"/>
      <c r="Q312" s="1019"/>
      <c r="R312" s="1019"/>
      <c r="S312" s="1019"/>
      <c r="T312" s="1019"/>
      <c r="U312" s="1019"/>
      <c r="V312" s="1019"/>
      <c r="W312" s="1019"/>
      <c r="X312" s="1019"/>
      <c r="Y312" s="1019"/>
      <c r="Z312" s="1019"/>
    </row>
    <row r="313" spans="1:26" ht="15.75" customHeight="1">
      <c r="A313" s="1019"/>
      <c r="B313" s="1019"/>
      <c r="C313" s="1019"/>
      <c r="D313" s="1019"/>
      <c r="E313" s="1019"/>
      <c r="F313" s="1019"/>
      <c r="G313" s="1019"/>
      <c r="H313" s="1019"/>
      <c r="I313" s="1019"/>
      <c r="J313" s="1019"/>
      <c r="K313" s="1019"/>
      <c r="L313" s="1019"/>
      <c r="M313" s="1019"/>
      <c r="N313" s="1019"/>
      <c r="O313" s="1019"/>
      <c r="P313" s="1019"/>
      <c r="Q313" s="1019"/>
      <c r="R313" s="1019"/>
      <c r="S313" s="1019"/>
      <c r="T313" s="1019"/>
      <c r="U313" s="1019"/>
      <c r="V313" s="1019"/>
      <c r="W313" s="1019"/>
      <c r="X313" s="1019"/>
      <c r="Y313" s="1019"/>
      <c r="Z313" s="1019"/>
    </row>
    <row r="314" spans="1:26" ht="15.75" customHeight="1">
      <c r="A314" s="1019"/>
      <c r="B314" s="1019"/>
      <c r="C314" s="1019"/>
      <c r="D314" s="1019"/>
      <c r="E314" s="1019"/>
      <c r="F314" s="1019"/>
      <c r="G314" s="1019"/>
      <c r="H314" s="1019"/>
      <c r="I314" s="1019"/>
      <c r="J314" s="1019"/>
      <c r="K314" s="1019"/>
      <c r="L314" s="1019"/>
      <c r="M314" s="1019"/>
      <c r="N314" s="1019"/>
      <c r="O314" s="1019"/>
      <c r="P314" s="1019"/>
      <c r="Q314" s="1019"/>
      <c r="R314" s="1019"/>
      <c r="S314" s="1019"/>
      <c r="T314" s="1019"/>
      <c r="U314" s="1019"/>
      <c r="V314" s="1019"/>
      <c r="W314" s="1019"/>
      <c r="X314" s="1019"/>
      <c r="Y314" s="1019"/>
      <c r="Z314" s="1019"/>
    </row>
    <row r="315" spans="1:26" ht="15.75" customHeight="1">
      <c r="A315" s="1019"/>
      <c r="B315" s="1019"/>
      <c r="C315" s="1019"/>
      <c r="D315" s="1019"/>
      <c r="E315" s="1019"/>
      <c r="F315" s="1019"/>
      <c r="G315" s="1019"/>
      <c r="H315" s="1019"/>
      <c r="I315" s="1019"/>
      <c r="J315" s="1019"/>
      <c r="K315" s="1019"/>
      <c r="L315" s="1019"/>
      <c r="M315" s="1019"/>
      <c r="N315" s="1019"/>
      <c r="O315" s="1019"/>
      <c r="P315" s="1019"/>
      <c r="Q315" s="1019"/>
      <c r="R315" s="1019"/>
      <c r="S315" s="1019"/>
      <c r="T315" s="1019"/>
      <c r="U315" s="1019"/>
      <c r="V315" s="1019"/>
      <c r="W315" s="1019"/>
      <c r="X315" s="1019"/>
      <c r="Y315" s="1019"/>
      <c r="Z315" s="1019"/>
    </row>
    <row r="316" spans="1:26" ht="15.75" customHeight="1">
      <c r="A316" s="1019"/>
      <c r="B316" s="1019"/>
      <c r="C316" s="1019"/>
      <c r="D316" s="1019"/>
      <c r="E316" s="1019"/>
      <c r="F316" s="1019"/>
      <c r="G316" s="1019"/>
      <c r="H316" s="1019"/>
      <c r="I316" s="1019"/>
      <c r="J316" s="1019"/>
      <c r="K316" s="1019"/>
      <c r="L316" s="1019"/>
      <c r="M316" s="1019"/>
      <c r="N316" s="1019"/>
      <c r="O316" s="1019"/>
      <c r="P316" s="1019"/>
      <c r="Q316" s="1019"/>
      <c r="R316" s="1019"/>
      <c r="S316" s="1019"/>
      <c r="T316" s="1019"/>
      <c r="U316" s="1019"/>
      <c r="V316" s="1019"/>
      <c r="W316" s="1019"/>
      <c r="X316" s="1019"/>
      <c r="Y316" s="1019"/>
      <c r="Z316" s="1019"/>
    </row>
    <row r="317" spans="1:26" ht="15.75" customHeight="1">
      <c r="A317" s="1019"/>
      <c r="B317" s="1019"/>
      <c r="C317" s="1019"/>
      <c r="D317" s="1019"/>
      <c r="E317" s="1019"/>
      <c r="F317" s="1019"/>
      <c r="G317" s="1019"/>
      <c r="H317" s="1019"/>
      <c r="I317" s="1019"/>
      <c r="J317" s="1019"/>
      <c r="K317" s="1019"/>
      <c r="L317" s="1019"/>
      <c r="M317" s="1019"/>
      <c r="N317" s="1019"/>
      <c r="O317" s="1019"/>
      <c r="P317" s="1019"/>
      <c r="Q317" s="1019"/>
      <c r="R317" s="1019"/>
      <c r="S317" s="1019"/>
      <c r="T317" s="1019"/>
      <c r="U317" s="1019"/>
      <c r="V317" s="1019"/>
      <c r="W317" s="1019"/>
      <c r="X317" s="1019"/>
      <c r="Y317" s="1019"/>
      <c r="Z317" s="1019"/>
    </row>
    <row r="318" spans="1:26" ht="15.75" customHeight="1">
      <c r="A318" s="1019"/>
      <c r="B318" s="1019"/>
      <c r="C318" s="1019"/>
      <c r="D318" s="1019"/>
      <c r="E318" s="1019"/>
      <c r="F318" s="1019"/>
      <c r="G318" s="1019"/>
      <c r="H318" s="1019"/>
      <c r="I318" s="1019"/>
      <c r="J318" s="1019"/>
      <c r="K318" s="1019"/>
      <c r="L318" s="1019"/>
      <c r="M318" s="1019"/>
      <c r="N318" s="1019"/>
      <c r="O318" s="1019"/>
      <c r="P318" s="1019"/>
      <c r="Q318" s="1019"/>
      <c r="R318" s="1019"/>
      <c r="S318" s="1019"/>
      <c r="T318" s="1019"/>
      <c r="U318" s="1019"/>
      <c r="V318" s="1019"/>
      <c r="W318" s="1019"/>
      <c r="X318" s="1019"/>
      <c r="Y318" s="1019"/>
      <c r="Z318" s="1019"/>
    </row>
    <row r="319" spans="1:26" ht="15.75" customHeight="1">
      <c r="A319" s="1019"/>
      <c r="B319" s="1019"/>
      <c r="C319" s="1019"/>
      <c r="D319" s="1019"/>
      <c r="E319" s="1019"/>
      <c r="F319" s="1019"/>
      <c r="G319" s="1019"/>
      <c r="H319" s="1019"/>
      <c r="I319" s="1019"/>
      <c r="J319" s="1019"/>
      <c r="K319" s="1019"/>
      <c r="L319" s="1019"/>
      <c r="M319" s="1019"/>
      <c r="N319" s="1019"/>
      <c r="O319" s="1019"/>
      <c r="P319" s="1019"/>
      <c r="Q319" s="1019"/>
      <c r="R319" s="1019"/>
      <c r="S319" s="1019"/>
      <c r="T319" s="1019"/>
      <c r="U319" s="1019"/>
      <c r="V319" s="1019"/>
      <c r="W319" s="1019"/>
      <c r="X319" s="1019"/>
      <c r="Y319" s="1019"/>
      <c r="Z319" s="1019"/>
    </row>
    <row r="320" spans="1:26" ht="15.75" customHeight="1">
      <c r="A320" s="1019"/>
      <c r="B320" s="1019"/>
      <c r="C320" s="1019"/>
      <c r="D320" s="1019"/>
      <c r="E320" s="1019"/>
      <c r="F320" s="1019"/>
      <c r="G320" s="1019"/>
      <c r="H320" s="1019"/>
      <c r="I320" s="1019"/>
      <c r="J320" s="1019"/>
      <c r="K320" s="1019"/>
      <c r="L320" s="1019"/>
      <c r="M320" s="1019"/>
      <c r="N320" s="1019"/>
      <c r="O320" s="1019"/>
      <c r="P320" s="1019"/>
      <c r="Q320" s="1019"/>
      <c r="R320" s="1019"/>
      <c r="S320" s="1019"/>
      <c r="T320" s="1019"/>
      <c r="U320" s="1019"/>
      <c r="V320" s="1019"/>
      <c r="W320" s="1019"/>
      <c r="X320" s="1019"/>
      <c r="Y320" s="1019"/>
      <c r="Z320" s="1019"/>
    </row>
    <row r="321" spans="1:26" ht="15.75" customHeight="1">
      <c r="A321" s="1019"/>
      <c r="B321" s="1019"/>
      <c r="C321" s="1019"/>
      <c r="D321" s="1019"/>
      <c r="E321" s="1019"/>
      <c r="F321" s="1019"/>
      <c r="G321" s="1019"/>
      <c r="H321" s="1019"/>
      <c r="I321" s="1019"/>
      <c r="J321" s="1019"/>
      <c r="K321" s="1019"/>
      <c r="L321" s="1019"/>
      <c r="M321" s="1019"/>
      <c r="N321" s="1019"/>
      <c r="O321" s="1019"/>
      <c r="P321" s="1019"/>
      <c r="Q321" s="1019"/>
      <c r="R321" s="1019"/>
      <c r="S321" s="1019"/>
      <c r="T321" s="1019"/>
      <c r="U321" s="1019"/>
      <c r="V321" s="1019"/>
      <c r="W321" s="1019"/>
      <c r="X321" s="1019"/>
      <c r="Y321" s="1019"/>
      <c r="Z321" s="1019"/>
    </row>
    <row r="322" spans="1:26" ht="15.75" customHeight="1">
      <c r="A322" s="1019"/>
      <c r="B322" s="1019"/>
      <c r="C322" s="1019"/>
      <c r="D322" s="1019"/>
      <c r="E322" s="1019"/>
      <c r="F322" s="1019"/>
      <c r="G322" s="1019"/>
      <c r="H322" s="1019"/>
      <c r="I322" s="1019"/>
      <c r="J322" s="1019"/>
      <c r="K322" s="1019"/>
      <c r="L322" s="1019"/>
      <c r="M322" s="1019"/>
      <c r="N322" s="1019"/>
      <c r="O322" s="1019"/>
      <c r="P322" s="1019"/>
      <c r="Q322" s="1019"/>
      <c r="R322" s="1019"/>
      <c r="S322" s="1019"/>
      <c r="T322" s="1019"/>
      <c r="U322" s="1019"/>
      <c r="V322" s="1019"/>
      <c r="W322" s="1019"/>
      <c r="X322" s="1019"/>
      <c r="Y322" s="1019"/>
      <c r="Z322" s="1019"/>
    </row>
    <row r="323" spans="1:26" ht="15.75" customHeight="1">
      <c r="A323" s="1019"/>
      <c r="B323" s="1019"/>
      <c r="C323" s="1019"/>
      <c r="D323" s="1019"/>
      <c r="E323" s="1019"/>
      <c r="F323" s="1019"/>
      <c r="G323" s="1019"/>
      <c r="H323" s="1019"/>
      <c r="I323" s="1019"/>
      <c r="J323" s="1019"/>
      <c r="K323" s="1019"/>
      <c r="L323" s="1019"/>
      <c r="M323" s="1019"/>
      <c r="N323" s="1019"/>
      <c r="O323" s="1019"/>
      <c r="P323" s="1019"/>
      <c r="Q323" s="1019"/>
      <c r="R323" s="1019"/>
      <c r="S323" s="1019"/>
      <c r="T323" s="1019"/>
      <c r="U323" s="1019"/>
      <c r="V323" s="1019"/>
      <c r="W323" s="1019"/>
      <c r="X323" s="1019"/>
      <c r="Y323" s="1019"/>
      <c r="Z323" s="1019"/>
    </row>
    <row r="324" spans="1:26" ht="15.75" customHeight="1">
      <c r="A324" s="1019"/>
      <c r="B324" s="1019"/>
      <c r="C324" s="1019"/>
      <c r="D324" s="1019"/>
      <c r="E324" s="1019"/>
      <c r="F324" s="1019"/>
      <c r="G324" s="1019"/>
      <c r="H324" s="1019"/>
      <c r="I324" s="1019"/>
      <c r="J324" s="1019"/>
      <c r="K324" s="1019"/>
      <c r="L324" s="1019"/>
      <c r="M324" s="1019"/>
      <c r="N324" s="1019"/>
      <c r="O324" s="1019"/>
      <c r="P324" s="1019"/>
      <c r="Q324" s="1019"/>
      <c r="R324" s="1019"/>
      <c r="S324" s="1019"/>
      <c r="T324" s="1019"/>
      <c r="U324" s="1019"/>
      <c r="V324" s="1019"/>
      <c r="W324" s="1019"/>
      <c r="X324" s="1019"/>
      <c r="Y324" s="1019"/>
      <c r="Z324" s="1019"/>
    </row>
    <row r="325" spans="1:26" ht="15.75" customHeight="1">
      <c r="A325" s="1019"/>
      <c r="B325" s="1019"/>
      <c r="C325" s="1019"/>
      <c r="D325" s="1019"/>
      <c r="E325" s="1019"/>
      <c r="F325" s="1019"/>
      <c r="G325" s="1019"/>
      <c r="H325" s="1019"/>
      <c r="I325" s="1019"/>
      <c r="J325" s="1019"/>
      <c r="K325" s="1019"/>
      <c r="L325" s="1019"/>
      <c r="M325" s="1019"/>
      <c r="N325" s="1019"/>
      <c r="O325" s="1019"/>
      <c r="P325" s="1019"/>
      <c r="Q325" s="1019"/>
      <c r="R325" s="1019"/>
      <c r="S325" s="1019"/>
      <c r="T325" s="1019"/>
      <c r="U325" s="1019"/>
      <c r="V325" s="1019"/>
      <c r="W325" s="1019"/>
      <c r="X325" s="1019"/>
      <c r="Y325" s="1019"/>
      <c r="Z325" s="1019"/>
    </row>
    <row r="326" spans="1:26" ht="15.75" customHeight="1">
      <c r="A326" s="1019"/>
      <c r="B326" s="1019"/>
      <c r="C326" s="1019"/>
      <c r="D326" s="1019"/>
      <c r="E326" s="1019"/>
      <c r="F326" s="1019"/>
      <c r="G326" s="1019"/>
      <c r="H326" s="1019"/>
      <c r="I326" s="1019"/>
      <c r="J326" s="1019"/>
      <c r="K326" s="1019"/>
      <c r="L326" s="1019"/>
      <c r="M326" s="1019"/>
      <c r="N326" s="1019"/>
      <c r="O326" s="1019"/>
      <c r="P326" s="1019"/>
      <c r="Q326" s="1019"/>
      <c r="R326" s="1019"/>
      <c r="S326" s="1019"/>
      <c r="T326" s="1019"/>
      <c r="U326" s="1019"/>
      <c r="V326" s="1019"/>
      <c r="W326" s="1019"/>
      <c r="X326" s="1019"/>
      <c r="Y326" s="1019"/>
      <c r="Z326" s="1019"/>
    </row>
    <row r="327" spans="1:26" ht="15.75" customHeight="1">
      <c r="A327" s="1019"/>
      <c r="B327" s="1019"/>
      <c r="C327" s="1019"/>
      <c r="D327" s="1019"/>
      <c r="E327" s="1019"/>
      <c r="F327" s="1019"/>
      <c r="G327" s="1019"/>
      <c r="H327" s="1019"/>
      <c r="I327" s="1019"/>
      <c r="J327" s="1019"/>
      <c r="K327" s="1019"/>
      <c r="L327" s="1019"/>
      <c r="M327" s="1019"/>
      <c r="N327" s="1019"/>
      <c r="O327" s="1019"/>
      <c r="P327" s="1019"/>
      <c r="Q327" s="1019"/>
      <c r="R327" s="1019"/>
      <c r="S327" s="1019"/>
      <c r="T327" s="1019"/>
      <c r="U327" s="1019"/>
      <c r="V327" s="1019"/>
      <c r="W327" s="1019"/>
      <c r="X327" s="1019"/>
      <c r="Y327" s="1019"/>
      <c r="Z327" s="1019"/>
    </row>
    <row r="328" spans="1:26" ht="15.75" customHeight="1">
      <c r="A328" s="1019"/>
      <c r="B328" s="1019"/>
      <c r="C328" s="1019"/>
      <c r="D328" s="1019"/>
      <c r="E328" s="1019"/>
      <c r="F328" s="1019"/>
      <c r="G328" s="1019"/>
      <c r="H328" s="1019"/>
      <c r="I328" s="1019"/>
      <c r="J328" s="1019"/>
      <c r="K328" s="1019"/>
      <c r="L328" s="1019"/>
      <c r="M328" s="1019"/>
      <c r="N328" s="1019"/>
      <c r="O328" s="1019"/>
      <c r="P328" s="1019"/>
      <c r="Q328" s="1019"/>
      <c r="R328" s="1019"/>
      <c r="S328" s="1019"/>
      <c r="T328" s="1019"/>
      <c r="U328" s="1019"/>
      <c r="V328" s="1019"/>
      <c r="W328" s="1019"/>
      <c r="X328" s="1019"/>
      <c r="Y328" s="1019"/>
      <c r="Z328" s="1019"/>
    </row>
    <row r="329" spans="1:26" ht="15.75" customHeight="1">
      <c r="A329" s="1019"/>
      <c r="B329" s="1019"/>
      <c r="C329" s="1019"/>
      <c r="D329" s="1019"/>
      <c r="E329" s="1019"/>
      <c r="F329" s="1019"/>
      <c r="G329" s="1019"/>
      <c r="H329" s="1019"/>
      <c r="I329" s="1019"/>
      <c r="J329" s="1019"/>
      <c r="K329" s="1019"/>
      <c r="L329" s="1019"/>
      <c r="M329" s="1019"/>
      <c r="N329" s="1019"/>
      <c r="O329" s="1019"/>
      <c r="P329" s="1019"/>
      <c r="Q329" s="1019"/>
      <c r="R329" s="1019"/>
      <c r="S329" s="1019"/>
      <c r="T329" s="1019"/>
      <c r="U329" s="1019"/>
      <c r="V329" s="1019"/>
      <c r="W329" s="1019"/>
      <c r="X329" s="1019"/>
      <c r="Y329" s="1019"/>
      <c r="Z329" s="1019"/>
    </row>
    <row r="330" spans="1:26" ht="15.75" customHeight="1">
      <c r="A330" s="1019"/>
      <c r="B330" s="1019"/>
      <c r="C330" s="1019"/>
      <c r="D330" s="1019"/>
      <c r="E330" s="1019"/>
      <c r="F330" s="1019"/>
      <c r="G330" s="1019"/>
      <c r="H330" s="1019"/>
      <c r="I330" s="1019"/>
      <c r="J330" s="1019"/>
      <c r="K330" s="1019"/>
      <c r="L330" s="1019"/>
      <c r="M330" s="1019"/>
      <c r="N330" s="1019"/>
      <c r="O330" s="1019"/>
      <c r="P330" s="1019"/>
      <c r="Q330" s="1019"/>
      <c r="R330" s="1019"/>
      <c r="S330" s="1019"/>
      <c r="T330" s="1019"/>
      <c r="U330" s="1019"/>
      <c r="V330" s="1019"/>
      <c r="W330" s="1019"/>
      <c r="X330" s="1019"/>
      <c r="Y330" s="1019"/>
      <c r="Z330" s="1019"/>
    </row>
    <row r="331" spans="1:26" ht="15.75" customHeight="1">
      <c r="A331" s="1019"/>
      <c r="B331" s="1019"/>
      <c r="C331" s="1019"/>
      <c r="D331" s="1019"/>
      <c r="E331" s="1019"/>
      <c r="F331" s="1019"/>
      <c r="G331" s="1019"/>
      <c r="H331" s="1019"/>
      <c r="I331" s="1019"/>
      <c r="J331" s="1019"/>
      <c r="K331" s="1019"/>
      <c r="L331" s="1019"/>
      <c r="M331" s="1019"/>
      <c r="N331" s="1019"/>
      <c r="O331" s="1019"/>
      <c r="P331" s="1019"/>
      <c r="Q331" s="1019"/>
      <c r="R331" s="1019"/>
      <c r="S331" s="1019"/>
      <c r="T331" s="1019"/>
      <c r="U331" s="1019"/>
      <c r="V331" s="1019"/>
      <c r="W331" s="1019"/>
      <c r="X331" s="1019"/>
      <c r="Y331" s="1019"/>
      <c r="Z331" s="1019"/>
    </row>
    <row r="332" spans="1:26" ht="15.75" customHeight="1">
      <c r="A332" s="1019"/>
      <c r="B332" s="1019"/>
      <c r="C332" s="1019"/>
      <c r="D332" s="1019"/>
      <c r="E332" s="1019"/>
      <c r="F332" s="1019"/>
      <c r="G332" s="1019"/>
      <c r="H332" s="1019"/>
      <c r="I332" s="1019"/>
      <c r="J332" s="1019"/>
      <c r="K332" s="1019"/>
      <c r="L332" s="1019"/>
      <c r="M332" s="1019"/>
      <c r="N332" s="1019"/>
      <c r="O332" s="1019"/>
      <c r="P332" s="1019"/>
      <c r="Q332" s="1019"/>
      <c r="R332" s="1019"/>
      <c r="S332" s="1019"/>
      <c r="T332" s="1019"/>
      <c r="U332" s="1019"/>
      <c r="V332" s="1019"/>
      <c r="W332" s="1019"/>
      <c r="X332" s="1019"/>
      <c r="Y332" s="1019"/>
      <c r="Z332" s="1019"/>
    </row>
    <row r="333" spans="1:26" ht="15.75" customHeight="1">
      <c r="A333" s="1019"/>
      <c r="B333" s="1019"/>
      <c r="C333" s="1019"/>
      <c r="D333" s="1019"/>
      <c r="E333" s="1019"/>
      <c r="F333" s="1019"/>
      <c r="G333" s="1019"/>
      <c r="H333" s="1019"/>
      <c r="I333" s="1019"/>
      <c r="J333" s="1019"/>
      <c r="K333" s="1019"/>
      <c r="L333" s="1019"/>
      <c r="M333" s="1019"/>
      <c r="N333" s="1019"/>
      <c r="O333" s="1019"/>
      <c r="P333" s="1019"/>
      <c r="Q333" s="1019"/>
      <c r="R333" s="1019"/>
      <c r="S333" s="1019"/>
      <c r="T333" s="1019"/>
      <c r="U333" s="1019"/>
      <c r="V333" s="1019"/>
      <c r="W333" s="1019"/>
      <c r="X333" s="1019"/>
      <c r="Y333" s="1019"/>
      <c r="Z333" s="1019"/>
    </row>
    <row r="334" spans="1:26" ht="15.75" customHeight="1">
      <c r="A334" s="1019"/>
      <c r="B334" s="1019"/>
      <c r="C334" s="1019"/>
      <c r="D334" s="1019"/>
      <c r="E334" s="1019"/>
      <c r="F334" s="1019"/>
      <c r="G334" s="1019"/>
      <c r="H334" s="1019"/>
      <c r="I334" s="1019"/>
      <c r="J334" s="1019"/>
      <c r="K334" s="1019"/>
      <c r="L334" s="1019"/>
      <c r="M334" s="1019"/>
      <c r="N334" s="1019"/>
      <c r="O334" s="1019"/>
      <c r="P334" s="1019"/>
      <c r="Q334" s="1019"/>
      <c r="R334" s="1019"/>
      <c r="S334" s="1019"/>
      <c r="T334" s="1019"/>
      <c r="U334" s="1019"/>
      <c r="V334" s="1019"/>
      <c r="W334" s="1019"/>
      <c r="X334" s="1019"/>
      <c r="Y334" s="1019"/>
      <c r="Z334" s="1019"/>
    </row>
    <row r="335" spans="1:26" ht="15.75" customHeight="1">
      <c r="A335" s="1019"/>
      <c r="B335" s="1019"/>
      <c r="C335" s="1019"/>
      <c r="D335" s="1019"/>
      <c r="E335" s="1019"/>
      <c r="F335" s="1019"/>
      <c r="G335" s="1019"/>
      <c r="H335" s="1019"/>
      <c r="I335" s="1019"/>
      <c r="J335" s="1019"/>
      <c r="K335" s="1019"/>
      <c r="L335" s="1019"/>
      <c r="M335" s="1019"/>
      <c r="N335" s="1019"/>
      <c r="O335" s="1019"/>
      <c r="P335" s="1019"/>
      <c r="Q335" s="1019"/>
      <c r="R335" s="1019"/>
      <c r="S335" s="1019"/>
      <c r="T335" s="1019"/>
      <c r="U335" s="1019"/>
      <c r="V335" s="1019"/>
      <c r="W335" s="1019"/>
      <c r="X335" s="1019"/>
      <c r="Y335" s="1019"/>
      <c r="Z335" s="1019"/>
    </row>
    <row r="336" spans="1:26" ht="15.75" customHeight="1">
      <c r="A336" s="1019"/>
      <c r="B336" s="1019"/>
      <c r="C336" s="1019"/>
      <c r="D336" s="1019"/>
      <c r="E336" s="1019"/>
      <c r="F336" s="1019"/>
      <c r="G336" s="1019"/>
      <c r="H336" s="1019"/>
      <c r="I336" s="1019"/>
      <c r="J336" s="1019"/>
      <c r="K336" s="1019"/>
      <c r="L336" s="1019"/>
      <c r="M336" s="1019"/>
      <c r="N336" s="1019"/>
      <c r="O336" s="1019"/>
      <c r="P336" s="1019"/>
      <c r="Q336" s="1019"/>
      <c r="R336" s="1019"/>
      <c r="S336" s="1019"/>
      <c r="T336" s="1019"/>
      <c r="U336" s="1019"/>
      <c r="V336" s="1019"/>
      <c r="W336" s="1019"/>
      <c r="X336" s="1019"/>
      <c r="Y336" s="1019"/>
      <c r="Z336" s="1019"/>
    </row>
    <row r="337" spans="1:26" ht="15.75" customHeight="1">
      <c r="A337" s="1019"/>
      <c r="B337" s="1019"/>
      <c r="C337" s="1019"/>
      <c r="D337" s="1019"/>
      <c r="E337" s="1019"/>
      <c r="F337" s="1019"/>
      <c r="G337" s="1019"/>
      <c r="H337" s="1019"/>
      <c r="I337" s="1019"/>
      <c r="J337" s="1019"/>
      <c r="K337" s="1019"/>
      <c r="L337" s="1019"/>
      <c r="M337" s="1019"/>
      <c r="N337" s="1019"/>
      <c r="O337" s="1019"/>
      <c r="P337" s="1019"/>
      <c r="Q337" s="1019"/>
      <c r="R337" s="1019"/>
      <c r="S337" s="1019"/>
      <c r="T337" s="1019"/>
      <c r="U337" s="1019"/>
      <c r="V337" s="1019"/>
      <c r="W337" s="1019"/>
      <c r="X337" s="1019"/>
      <c r="Y337" s="1019"/>
      <c r="Z337" s="1019"/>
    </row>
    <row r="338" spans="1:26" ht="15.75" customHeight="1">
      <c r="A338" s="1019"/>
      <c r="B338" s="1019"/>
      <c r="C338" s="1019"/>
      <c r="D338" s="1019"/>
      <c r="E338" s="1019"/>
      <c r="F338" s="1019"/>
      <c r="G338" s="1019"/>
      <c r="H338" s="1019"/>
      <c r="I338" s="1019"/>
      <c r="J338" s="1019"/>
      <c r="K338" s="1019"/>
      <c r="L338" s="1019"/>
      <c r="M338" s="1019"/>
      <c r="N338" s="1019"/>
      <c r="O338" s="1019"/>
      <c r="P338" s="1019"/>
      <c r="Q338" s="1019"/>
      <c r="R338" s="1019"/>
      <c r="S338" s="1019"/>
      <c r="T338" s="1019"/>
      <c r="U338" s="1019"/>
      <c r="V338" s="1019"/>
      <c r="W338" s="1019"/>
      <c r="X338" s="1019"/>
      <c r="Y338" s="1019"/>
      <c r="Z338" s="1019"/>
    </row>
    <row r="339" spans="1:26" ht="15.75" customHeight="1">
      <c r="A339" s="1019"/>
      <c r="B339" s="1019"/>
      <c r="C339" s="1019"/>
      <c r="D339" s="1019"/>
      <c r="E339" s="1019"/>
      <c r="F339" s="1019"/>
      <c r="G339" s="1019"/>
      <c r="H339" s="1019"/>
      <c r="I339" s="1019"/>
      <c r="J339" s="1019"/>
      <c r="K339" s="1019"/>
      <c r="L339" s="1019"/>
      <c r="M339" s="1019"/>
      <c r="N339" s="1019"/>
      <c r="O339" s="1019"/>
      <c r="P339" s="1019"/>
      <c r="Q339" s="1019"/>
      <c r="R339" s="1019"/>
      <c r="S339" s="1019"/>
      <c r="T339" s="1019"/>
      <c r="U339" s="1019"/>
      <c r="V339" s="1019"/>
      <c r="W339" s="1019"/>
      <c r="X339" s="1019"/>
      <c r="Y339" s="1019"/>
      <c r="Z339" s="1019"/>
    </row>
    <row r="340" spans="1:26" ht="15.75" customHeight="1">
      <c r="A340" s="1019"/>
      <c r="B340" s="1019"/>
      <c r="C340" s="1019"/>
      <c r="D340" s="1019"/>
      <c r="E340" s="1019"/>
      <c r="F340" s="1019"/>
      <c r="G340" s="1019"/>
      <c r="H340" s="1019"/>
      <c r="I340" s="1019"/>
      <c r="J340" s="1019"/>
      <c r="K340" s="1019"/>
      <c r="L340" s="1019"/>
      <c r="M340" s="1019"/>
      <c r="N340" s="1019"/>
      <c r="O340" s="1019"/>
      <c r="P340" s="1019"/>
      <c r="Q340" s="1019"/>
      <c r="R340" s="1019"/>
      <c r="S340" s="1019"/>
      <c r="T340" s="1019"/>
      <c r="U340" s="1019"/>
      <c r="V340" s="1019"/>
      <c r="W340" s="1019"/>
      <c r="X340" s="1019"/>
      <c r="Y340" s="1019"/>
      <c r="Z340" s="1019"/>
    </row>
    <row r="341" spans="1:26" ht="15.75" customHeight="1">
      <c r="A341" s="1019"/>
      <c r="B341" s="1019"/>
      <c r="C341" s="1019"/>
      <c r="D341" s="1019"/>
      <c r="E341" s="1019"/>
      <c r="F341" s="1019"/>
      <c r="G341" s="1019"/>
      <c r="H341" s="1019"/>
      <c r="I341" s="1019"/>
      <c r="J341" s="1019"/>
      <c r="K341" s="1019"/>
      <c r="L341" s="1019"/>
      <c r="M341" s="1019"/>
      <c r="N341" s="1019"/>
      <c r="O341" s="1019"/>
      <c r="P341" s="1019"/>
      <c r="Q341" s="1019"/>
      <c r="R341" s="1019"/>
      <c r="S341" s="1019"/>
      <c r="T341" s="1019"/>
      <c r="U341" s="1019"/>
      <c r="V341" s="1019"/>
      <c r="W341" s="1019"/>
      <c r="X341" s="1019"/>
      <c r="Y341" s="1019"/>
      <c r="Z341" s="1019"/>
    </row>
    <row r="342" spans="1:26" ht="15.75" customHeight="1">
      <c r="A342" s="1019"/>
      <c r="B342" s="1019"/>
      <c r="C342" s="1019"/>
      <c r="D342" s="1019"/>
      <c r="E342" s="1019"/>
      <c r="F342" s="1019"/>
      <c r="G342" s="1019"/>
      <c r="H342" s="1019"/>
      <c r="I342" s="1019"/>
      <c r="J342" s="1019"/>
      <c r="K342" s="1019"/>
      <c r="L342" s="1019"/>
      <c r="M342" s="1019"/>
      <c r="N342" s="1019"/>
      <c r="O342" s="1019"/>
      <c r="P342" s="1019"/>
      <c r="Q342" s="1019"/>
      <c r="R342" s="1019"/>
      <c r="S342" s="1019"/>
      <c r="T342" s="1019"/>
      <c r="U342" s="1019"/>
      <c r="V342" s="1019"/>
      <c r="W342" s="1019"/>
      <c r="X342" s="1019"/>
      <c r="Y342" s="1019"/>
      <c r="Z342" s="1019"/>
    </row>
    <row r="343" spans="1:26" ht="15.75" customHeight="1">
      <c r="A343" s="1019"/>
      <c r="B343" s="1019"/>
      <c r="C343" s="1019"/>
      <c r="D343" s="1019"/>
      <c r="E343" s="1019"/>
      <c r="F343" s="1019"/>
      <c r="G343" s="1019"/>
      <c r="H343" s="1019"/>
      <c r="I343" s="1019"/>
      <c r="J343" s="1019"/>
      <c r="K343" s="1019"/>
      <c r="L343" s="1019"/>
      <c r="M343" s="1019"/>
      <c r="N343" s="1019"/>
      <c r="O343" s="1019"/>
      <c r="P343" s="1019"/>
      <c r="Q343" s="1019"/>
      <c r="R343" s="1019"/>
      <c r="S343" s="1019"/>
      <c r="T343" s="1019"/>
      <c r="U343" s="1019"/>
      <c r="V343" s="1019"/>
      <c r="W343" s="1019"/>
      <c r="X343" s="1019"/>
      <c r="Y343" s="1019"/>
      <c r="Z343" s="1019"/>
    </row>
    <row r="344" spans="1:26" ht="15.75" customHeight="1">
      <c r="A344" s="1019"/>
      <c r="B344" s="1019"/>
      <c r="C344" s="1019"/>
      <c r="D344" s="1019"/>
      <c r="E344" s="1019"/>
      <c r="F344" s="1019"/>
      <c r="G344" s="1019"/>
      <c r="H344" s="1019"/>
      <c r="I344" s="1019"/>
      <c r="J344" s="1019"/>
      <c r="K344" s="1019"/>
      <c r="L344" s="1019"/>
      <c r="M344" s="1019"/>
      <c r="N344" s="1019"/>
      <c r="O344" s="1019"/>
      <c r="P344" s="1019"/>
      <c r="Q344" s="1019"/>
      <c r="R344" s="1019"/>
      <c r="S344" s="1019"/>
      <c r="T344" s="1019"/>
      <c r="U344" s="1019"/>
      <c r="V344" s="1019"/>
      <c r="W344" s="1019"/>
      <c r="X344" s="1019"/>
      <c r="Y344" s="1019"/>
      <c r="Z344" s="1019"/>
    </row>
    <row r="345" spans="1:26" ht="15.75" customHeight="1">
      <c r="A345" s="1019"/>
      <c r="B345" s="1019"/>
      <c r="C345" s="1019"/>
      <c r="D345" s="1019"/>
      <c r="E345" s="1019"/>
      <c r="F345" s="1019"/>
      <c r="G345" s="1019"/>
      <c r="H345" s="1019"/>
      <c r="I345" s="1019"/>
      <c r="J345" s="1019"/>
      <c r="K345" s="1019"/>
      <c r="L345" s="1019"/>
      <c r="M345" s="1019"/>
      <c r="N345" s="1019"/>
      <c r="O345" s="1019"/>
      <c r="P345" s="1019"/>
      <c r="Q345" s="1019"/>
      <c r="R345" s="1019"/>
      <c r="S345" s="1019"/>
      <c r="T345" s="1019"/>
      <c r="U345" s="1019"/>
      <c r="V345" s="1019"/>
      <c r="W345" s="1019"/>
      <c r="X345" s="1019"/>
      <c r="Y345" s="1019"/>
      <c r="Z345" s="1019"/>
    </row>
    <row r="346" spans="1:26" ht="15.75" customHeight="1">
      <c r="A346" s="1019"/>
      <c r="B346" s="1019"/>
      <c r="C346" s="1019"/>
      <c r="D346" s="1019"/>
      <c r="E346" s="1019"/>
      <c r="F346" s="1019"/>
      <c r="G346" s="1019"/>
      <c r="H346" s="1019"/>
      <c r="I346" s="1019"/>
      <c r="J346" s="1019"/>
      <c r="K346" s="1019"/>
      <c r="L346" s="1019"/>
      <c r="M346" s="1019"/>
      <c r="N346" s="1019"/>
      <c r="O346" s="1019"/>
      <c r="P346" s="1019"/>
      <c r="Q346" s="1019"/>
      <c r="R346" s="1019"/>
      <c r="S346" s="1019"/>
      <c r="T346" s="1019"/>
      <c r="U346" s="1019"/>
      <c r="V346" s="1019"/>
      <c r="W346" s="1019"/>
      <c r="X346" s="1019"/>
      <c r="Y346" s="1019"/>
      <c r="Z346" s="1019"/>
    </row>
    <row r="347" spans="1:26" ht="15.75" customHeight="1">
      <c r="A347" s="1019"/>
      <c r="B347" s="1019"/>
      <c r="C347" s="1019"/>
      <c r="D347" s="1019"/>
      <c r="E347" s="1019"/>
      <c r="F347" s="1019"/>
      <c r="G347" s="1019"/>
      <c r="H347" s="1019"/>
      <c r="I347" s="1019"/>
      <c r="J347" s="1019"/>
      <c r="K347" s="1019"/>
      <c r="L347" s="1019"/>
      <c r="M347" s="1019"/>
      <c r="N347" s="1019"/>
      <c r="O347" s="1019"/>
      <c r="P347" s="1019"/>
      <c r="Q347" s="1019"/>
      <c r="R347" s="1019"/>
      <c r="S347" s="1019"/>
      <c r="T347" s="1019"/>
      <c r="U347" s="1019"/>
      <c r="V347" s="1019"/>
      <c r="W347" s="1019"/>
      <c r="X347" s="1019"/>
      <c r="Y347" s="1019"/>
      <c r="Z347" s="1019"/>
    </row>
    <row r="348" spans="1:26" ht="15.75" customHeight="1">
      <c r="A348" s="1019"/>
      <c r="B348" s="1019"/>
      <c r="C348" s="1019"/>
      <c r="D348" s="1019"/>
      <c r="E348" s="1019"/>
      <c r="F348" s="1019"/>
      <c r="G348" s="1019"/>
      <c r="H348" s="1019"/>
      <c r="I348" s="1019"/>
      <c r="J348" s="1019"/>
      <c r="K348" s="1019"/>
      <c r="L348" s="1019"/>
      <c r="M348" s="1019"/>
      <c r="N348" s="1019"/>
      <c r="O348" s="1019"/>
      <c r="P348" s="1019"/>
      <c r="Q348" s="1019"/>
      <c r="R348" s="1019"/>
      <c r="S348" s="1019"/>
      <c r="T348" s="1019"/>
      <c r="U348" s="1019"/>
      <c r="V348" s="1019"/>
      <c r="W348" s="1019"/>
      <c r="X348" s="1019"/>
      <c r="Y348" s="1019"/>
      <c r="Z348" s="1019"/>
    </row>
    <row r="349" spans="1:26" ht="15.75" customHeight="1">
      <c r="A349" s="1019"/>
      <c r="B349" s="1019"/>
      <c r="C349" s="1019"/>
      <c r="D349" s="1019"/>
      <c r="E349" s="1019"/>
      <c r="F349" s="1019"/>
      <c r="G349" s="1019"/>
      <c r="H349" s="1019"/>
      <c r="I349" s="1019"/>
      <c r="J349" s="1019"/>
      <c r="K349" s="1019"/>
      <c r="L349" s="1019"/>
      <c r="M349" s="1019"/>
      <c r="N349" s="1019"/>
      <c r="O349" s="1019"/>
      <c r="P349" s="1019"/>
      <c r="Q349" s="1019"/>
      <c r="R349" s="1019"/>
      <c r="S349" s="1019"/>
      <c r="T349" s="1019"/>
      <c r="U349" s="1019"/>
      <c r="V349" s="1019"/>
      <c r="W349" s="1019"/>
      <c r="X349" s="1019"/>
      <c r="Y349" s="1019"/>
      <c r="Z349" s="1019"/>
    </row>
    <row r="350" spans="1:26" ht="15.75" customHeight="1">
      <c r="A350" s="1019"/>
      <c r="B350" s="1019"/>
      <c r="C350" s="1019"/>
      <c r="D350" s="1019"/>
      <c r="E350" s="1019"/>
      <c r="F350" s="1019"/>
      <c r="G350" s="1019"/>
      <c r="H350" s="1019"/>
      <c r="I350" s="1019"/>
      <c r="J350" s="1019"/>
      <c r="K350" s="1019"/>
      <c r="L350" s="1019"/>
      <c r="M350" s="1019"/>
      <c r="N350" s="1019"/>
      <c r="O350" s="1019"/>
      <c r="P350" s="1019"/>
      <c r="Q350" s="1019"/>
      <c r="R350" s="1019"/>
      <c r="S350" s="1019"/>
      <c r="T350" s="1019"/>
      <c r="U350" s="1019"/>
      <c r="V350" s="1019"/>
      <c r="W350" s="1019"/>
      <c r="X350" s="1019"/>
      <c r="Y350" s="1019"/>
      <c r="Z350" s="1019"/>
    </row>
    <row r="351" spans="1:26" ht="15.75" customHeight="1">
      <c r="A351" s="1019"/>
      <c r="B351" s="1019"/>
      <c r="C351" s="1019"/>
      <c r="D351" s="1019"/>
      <c r="E351" s="1019"/>
      <c r="F351" s="1019"/>
      <c r="G351" s="1019"/>
      <c r="H351" s="1019"/>
      <c r="I351" s="1019"/>
      <c r="J351" s="1019"/>
      <c r="K351" s="1019"/>
      <c r="L351" s="1019"/>
      <c r="M351" s="1019"/>
      <c r="N351" s="1019"/>
      <c r="O351" s="1019"/>
      <c r="P351" s="1019"/>
      <c r="Q351" s="1019"/>
      <c r="R351" s="1019"/>
      <c r="S351" s="1019"/>
      <c r="T351" s="1019"/>
      <c r="U351" s="1019"/>
      <c r="V351" s="1019"/>
      <c r="W351" s="1019"/>
      <c r="X351" s="1019"/>
      <c r="Y351" s="1019"/>
      <c r="Z351" s="1019"/>
    </row>
    <row r="352" spans="1:26" ht="15.75" customHeight="1">
      <c r="A352" s="1019"/>
      <c r="B352" s="1019"/>
      <c r="C352" s="1019"/>
      <c r="D352" s="1019"/>
      <c r="E352" s="1019"/>
      <c r="F352" s="1019"/>
      <c r="G352" s="1019"/>
      <c r="H352" s="1019"/>
      <c r="I352" s="1019"/>
      <c r="J352" s="1019"/>
      <c r="K352" s="1019"/>
      <c r="L352" s="1019"/>
      <c r="M352" s="1019"/>
      <c r="N352" s="1019"/>
      <c r="O352" s="1019"/>
      <c r="P352" s="1019"/>
      <c r="Q352" s="1019"/>
      <c r="R352" s="1019"/>
      <c r="S352" s="1019"/>
      <c r="T352" s="1019"/>
      <c r="U352" s="1019"/>
      <c r="V352" s="1019"/>
      <c r="W352" s="1019"/>
      <c r="X352" s="1019"/>
      <c r="Y352" s="1019"/>
      <c r="Z352" s="1019"/>
    </row>
    <row r="353" spans="1:26" ht="15.75" customHeight="1">
      <c r="A353" s="1019"/>
      <c r="B353" s="1019"/>
      <c r="C353" s="1019"/>
      <c r="D353" s="1019"/>
      <c r="E353" s="1019"/>
      <c r="F353" s="1019"/>
      <c r="G353" s="1019"/>
      <c r="H353" s="1019"/>
      <c r="I353" s="1019"/>
      <c r="J353" s="1019"/>
      <c r="K353" s="1019"/>
      <c r="L353" s="1019"/>
      <c r="M353" s="1019"/>
      <c r="N353" s="1019"/>
      <c r="O353" s="1019"/>
      <c r="P353" s="1019"/>
      <c r="Q353" s="1019"/>
      <c r="R353" s="1019"/>
      <c r="S353" s="1019"/>
      <c r="T353" s="1019"/>
      <c r="U353" s="1019"/>
      <c r="V353" s="1019"/>
      <c r="W353" s="1019"/>
      <c r="X353" s="1019"/>
      <c r="Y353" s="1019"/>
      <c r="Z353" s="1019"/>
    </row>
    <row r="354" spans="1:26" ht="15.75" customHeight="1">
      <c r="A354" s="1019"/>
      <c r="B354" s="1019"/>
      <c r="C354" s="1019"/>
      <c r="D354" s="1019"/>
      <c r="E354" s="1019"/>
      <c r="F354" s="1019"/>
      <c r="G354" s="1019"/>
      <c r="H354" s="1019"/>
      <c r="I354" s="1019"/>
      <c r="J354" s="1019"/>
      <c r="K354" s="1019"/>
      <c r="L354" s="1019"/>
      <c r="M354" s="1019"/>
      <c r="N354" s="1019"/>
      <c r="O354" s="1019"/>
      <c r="P354" s="1019"/>
      <c r="Q354" s="1019"/>
      <c r="R354" s="1019"/>
      <c r="S354" s="1019"/>
      <c r="T354" s="1019"/>
      <c r="U354" s="1019"/>
      <c r="V354" s="1019"/>
      <c r="W354" s="1019"/>
      <c r="X354" s="1019"/>
      <c r="Y354" s="1019"/>
      <c r="Z354" s="1019"/>
    </row>
    <row r="355" spans="1:26" ht="15.75" customHeight="1">
      <c r="A355" s="1019"/>
      <c r="B355" s="1019"/>
      <c r="C355" s="1019"/>
      <c r="D355" s="1019"/>
      <c r="E355" s="1019"/>
      <c r="F355" s="1019"/>
      <c r="G355" s="1019"/>
      <c r="H355" s="1019"/>
      <c r="I355" s="1019"/>
      <c r="J355" s="1019"/>
      <c r="K355" s="1019"/>
      <c r="L355" s="1019"/>
      <c r="M355" s="1019"/>
      <c r="N355" s="1019"/>
      <c r="O355" s="1019"/>
      <c r="P355" s="1019"/>
      <c r="Q355" s="1019"/>
      <c r="R355" s="1019"/>
      <c r="S355" s="1019"/>
      <c r="T355" s="1019"/>
      <c r="U355" s="1019"/>
      <c r="V355" s="1019"/>
      <c r="W355" s="1019"/>
      <c r="X355" s="1019"/>
      <c r="Y355" s="1019"/>
      <c r="Z355" s="1019"/>
    </row>
    <row r="356" spans="1:26" ht="15.75" customHeight="1">
      <c r="A356" s="1019"/>
      <c r="B356" s="1019"/>
      <c r="C356" s="1019"/>
      <c r="D356" s="1019"/>
      <c r="E356" s="1019"/>
      <c r="F356" s="1019"/>
      <c r="G356" s="1019"/>
      <c r="H356" s="1019"/>
      <c r="I356" s="1019"/>
      <c r="J356" s="1019"/>
      <c r="K356" s="1019"/>
      <c r="L356" s="1019"/>
      <c r="M356" s="1019"/>
      <c r="N356" s="1019"/>
      <c r="O356" s="1019"/>
      <c r="P356" s="1019"/>
      <c r="Q356" s="1019"/>
      <c r="R356" s="1019"/>
      <c r="S356" s="1019"/>
      <c r="T356" s="1019"/>
      <c r="U356" s="1019"/>
      <c r="V356" s="1019"/>
      <c r="W356" s="1019"/>
      <c r="X356" s="1019"/>
      <c r="Y356" s="1019"/>
      <c r="Z356" s="1019"/>
    </row>
    <row r="357" spans="1:26" ht="15.75" customHeight="1">
      <c r="A357" s="1019"/>
      <c r="B357" s="1019"/>
      <c r="C357" s="1019"/>
      <c r="D357" s="1019"/>
      <c r="E357" s="1019"/>
      <c r="F357" s="1019"/>
      <c r="G357" s="1019"/>
      <c r="H357" s="1019"/>
      <c r="I357" s="1019"/>
      <c r="J357" s="1019"/>
      <c r="K357" s="1019"/>
      <c r="L357" s="1019"/>
      <c r="M357" s="1019"/>
      <c r="N357" s="1019"/>
      <c r="O357" s="1019"/>
      <c r="P357" s="1019"/>
      <c r="Q357" s="1019"/>
      <c r="R357" s="1019"/>
      <c r="S357" s="1019"/>
      <c r="T357" s="1019"/>
      <c r="U357" s="1019"/>
      <c r="V357" s="1019"/>
      <c r="W357" s="1019"/>
      <c r="X357" s="1019"/>
      <c r="Y357" s="1019"/>
      <c r="Z357" s="1019"/>
    </row>
    <row r="358" spans="1:26" ht="15.75" customHeight="1">
      <c r="A358" s="1019"/>
      <c r="B358" s="1019"/>
      <c r="C358" s="1019"/>
      <c r="D358" s="1019"/>
      <c r="E358" s="1019"/>
      <c r="F358" s="1019"/>
      <c r="G358" s="1019"/>
      <c r="H358" s="1019"/>
      <c r="I358" s="1019"/>
      <c r="J358" s="1019"/>
      <c r="K358" s="1019"/>
      <c r="L358" s="1019"/>
      <c r="M358" s="1019"/>
      <c r="N358" s="1019"/>
      <c r="O358" s="1019"/>
      <c r="P358" s="1019"/>
      <c r="Q358" s="1019"/>
      <c r="R358" s="1019"/>
      <c r="S358" s="1019"/>
      <c r="T358" s="1019"/>
      <c r="U358" s="1019"/>
      <c r="V358" s="1019"/>
      <c r="W358" s="1019"/>
      <c r="X358" s="1019"/>
      <c r="Y358" s="1019"/>
      <c r="Z358" s="1019"/>
    </row>
    <row r="359" spans="1:26" ht="15.75" customHeight="1">
      <c r="A359" s="1019"/>
      <c r="B359" s="1019"/>
      <c r="C359" s="1019"/>
      <c r="D359" s="1019"/>
      <c r="E359" s="1019"/>
      <c r="F359" s="1019"/>
      <c r="G359" s="1019"/>
      <c r="H359" s="1019"/>
      <c r="I359" s="1019"/>
      <c r="J359" s="1019"/>
      <c r="K359" s="1019"/>
      <c r="L359" s="1019"/>
      <c r="M359" s="1019"/>
      <c r="N359" s="1019"/>
      <c r="O359" s="1019"/>
      <c r="P359" s="1019"/>
      <c r="Q359" s="1019"/>
      <c r="R359" s="1019"/>
      <c r="S359" s="1019"/>
      <c r="T359" s="1019"/>
      <c r="U359" s="1019"/>
      <c r="V359" s="1019"/>
      <c r="W359" s="1019"/>
      <c r="X359" s="1019"/>
      <c r="Y359" s="1019"/>
      <c r="Z359" s="1019"/>
    </row>
    <row r="360" spans="1:26" ht="15.75" customHeight="1">
      <c r="A360" s="1019"/>
      <c r="B360" s="1019"/>
      <c r="C360" s="1019"/>
      <c r="D360" s="1019"/>
      <c r="E360" s="1019"/>
      <c r="F360" s="1019"/>
      <c r="G360" s="1019"/>
      <c r="H360" s="1019"/>
      <c r="I360" s="1019"/>
      <c r="J360" s="1019"/>
      <c r="K360" s="1019"/>
      <c r="L360" s="1019"/>
      <c r="M360" s="1019"/>
      <c r="N360" s="1019"/>
      <c r="O360" s="1019"/>
      <c r="P360" s="1019"/>
      <c r="Q360" s="1019"/>
      <c r="R360" s="1019"/>
      <c r="S360" s="1019"/>
      <c r="T360" s="1019"/>
      <c r="U360" s="1019"/>
      <c r="V360" s="1019"/>
      <c r="W360" s="1019"/>
      <c r="X360" s="1019"/>
      <c r="Y360" s="1019"/>
      <c r="Z360" s="1019"/>
    </row>
    <row r="361" spans="1:26" ht="15.75" customHeight="1">
      <c r="A361" s="1019"/>
      <c r="B361" s="1019"/>
      <c r="C361" s="1019"/>
      <c r="D361" s="1019"/>
      <c r="E361" s="1019"/>
      <c r="F361" s="1019"/>
      <c r="G361" s="1019"/>
      <c r="H361" s="1019"/>
      <c r="I361" s="1019"/>
      <c r="J361" s="1019"/>
      <c r="K361" s="1019"/>
      <c r="L361" s="1019"/>
      <c r="M361" s="1019"/>
      <c r="N361" s="1019"/>
      <c r="O361" s="1019"/>
      <c r="P361" s="1019"/>
      <c r="Q361" s="1019"/>
      <c r="R361" s="1019"/>
      <c r="S361" s="1019"/>
      <c r="T361" s="1019"/>
      <c r="U361" s="1019"/>
      <c r="V361" s="1019"/>
      <c r="W361" s="1019"/>
      <c r="X361" s="1019"/>
      <c r="Y361" s="1019"/>
      <c r="Z361" s="1019"/>
    </row>
    <row r="362" spans="1:26" ht="15.75" customHeight="1">
      <c r="A362" s="1019"/>
      <c r="B362" s="1019"/>
      <c r="C362" s="1019"/>
      <c r="D362" s="1019"/>
      <c r="E362" s="1019"/>
      <c r="F362" s="1019"/>
      <c r="G362" s="1019"/>
      <c r="H362" s="1019"/>
      <c r="I362" s="1019"/>
      <c r="J362" s="1019"/>
      <c r="K362" s="1019"/>
      <c r="L362" s="1019"/>
      <c r="M362" s="1019"/>
      <c r="N362" s="1019"/>
      <c r="O362" s="1019"/>
      <c r="P362" s="1019"/>
      <c r="Q362" s="1019"/>
      <c r="R362" s="1019"/>
      <c r="S362" s="1019"/>
      <c r="T362" s="1019"/>
      <c r="U362" s="1019"/>
      <c r="V362" s="1019"/>
      <c r="W362" s="1019"/>
      <c r="X362" s="1019"/>
      <c r="Y362" s="1019"/>
      <c r="Z362" s="1019"/>
    </row>
    <row r="363" spans="1:26" ht="15.75" customHeight="1">
      <c r="A363" s="1019"/>
      <c r="B363" s="1019"/>
      <c r="C363" s="1019"/>
      <c r="D363" s="1019"/>
      <c r="E363" s="1019"/>
      <c r="F363" s="1019"/>
      <c r="G363" s="1019"/>
      <c r="H363" s="1019"/>
      <c r="I363" s="1019"/>
      <c r="J363" s="1019"/>
      <c r="K363" s="1019"/>
      <c r="L363" s="1019"/>
      <c r="M363" s="1019"/>
      <c r="N363" s="1019"/>
      <c r="O363" s="1019"/>
      <c r="P363" s="1019"/>
      <c r="Q363" s="1019"/>
      <c r="R363" s="1019"/>
      <c r="S363" s="1019"/>
      <c r="T363" s="1019"/>
      <c r="U363" s="1019"/>
      <c r="V363" s="1019"/>
      <c r="W363" s="1019"/>
      <c r="X363" s="1019"/>
      <c r="Y363" s="1019"/>
      <c r="Z363" s="1019"/>
    </row>
    <row r="364" spans="1:26" ht="15.75" customHeight="1">
      <c r="A364" s="1019"/>
      <c r="B364" s="1019"/>
      <c r="C364" s="1019"/>
      <c r="D364" s="1019"/>
      <c r="E364" s="1019"/>
      <c r="F364" s="1019"/>
      <c r="G364" s="1019"/>
      <c r="H364" s="1019"/>
      <c r="I364" s="1019"/>
      <c r="J364" s="1019"/>
      <c r="K364" s="1019"/>
      <c r="L364" s="1019"/>
      <c r="M364" s="1019"/>
      <c r="N364" s="1019"/>
      <c r="O364" s="1019"/>
      <c r="P364" s="1019"/>
      <c r="Q364" s="1019"/>
      <c r="R364" s="1019"/>
      <c r="S364" s="1019"/>
      <c r="T364" s="1019"/>
      <c r="U364" s="1019"/>
      <c r="V364" s="1019"/>
      <c r="W364" s="1019"/>
      <c r="X364" s="1019"/>
      <c r="Y364" s="1019"/>
      <c r="Z364" s="1019"/>
    </row>
    <row r="365" spans="1:26" ht="15.75" customHeight="1">
      <c r="A365" s="1019"/>
      <c r="B365" s="1019"/>
      <c r="C365" s="1019"/>
      <c r="D365" s="1019"/>
      <c r="E365" s="1019"/>
      <c r="F365" s="1019"/>
      <c r="G365" s="1019"/>
      <c r="H365" s="1019"/>
      <c r="I365" s="1019"/>
      <c r="J365" s="1019"/>
      <c r="K365" s="1019"/>
      <c r="L365" s="1019"/>
      <c r="M365" s="1019"/>
      <c r="N365" s="1019"/>
      <c r="O365" s="1019"/>
      <c r="P365" s="1019"/>
      <c r="Q365" s="1019"/>
      <c r="R365" s="1019"/>
      <c r="S365" s="1019"/>
      <c r="T365" s="1019"/>
      <c r="U365" s="1019"/>
      <c r="V365" s="1019"/>
      <c r="W365" s="1019"/>
      <c r="X365" s="1019"/>
      <c r="Y365" s="1019"/>
      <c r="Z365" s="1019"/>
    </row>
    <row r="366" spans="1:26" ht="15.75" customHeight="1">
      <c r="A366" s="1019"/>
      <c r="B366" s="1019"/>
      <c r="C366" s="1019"/>
      <c r="D366" s="1019"/>
      <c r="E366" s="1019"/>
      <c r="F366" s="1019"/>
      <c r="G366" s="1019"/>
      <c r="H366" s="1019"/>
      <c r="I366" s="1019"/>
      <c r="J366" s="1019"/>
      <c r="K366" s="1019"/>
      <c r="L366" s="1019"/>
      <c r="M366" s="1019"/>
      <c r="N366" s="1019"/>
      <c r="O366" s="1019"/>
      <c r="P366" s="1019"/>
      <c r="Q366" s="1019"/>
      <c r="R366" s="1019"/>
      <c r="S366" s="1019"/>
      <c r="T366" s="1019"/>
      <c r="U366" s="1019"/>
      <c r="V366" s="1019"/>
      <c r="W366" s="1019"/>
      <c r="X366" s="1019"/>
      <c r="Y366" s="1019"/>
      <c r="Z366" s="1019"/>
    </row>
    <row r="367" spans="1:26" ht="15.75" customHeight="1">
      <c r="A367" s="1019"/>
      <c r="B367" s="1019"/>
      <c r="C367" s="1019"/>
      <c r="D367" s="1019"/>
      <c r="E367" s="1019"/>
      <c r="F367" s="1019"/>
      <c r="G367" s="1019"/>
      <c r="H367" s="1019"/>
      <c r="I367" s="1019"/>
      <c r="J367" s="1019"/>
      <c r="K367" s="1019"/>
      <c r="L367" s="1019"/>
      <c r="M367" s="1019"/>
      <c r="N367" s="1019"/>
      <c r="O367" s="1019"/>
      <c r="P367" s="1019"/>
      <c r="Q367" s="1019"/>
      <c r="R367" s="1019"/>
      <c r="S367" s="1019"/>
      <c r="T367" s="1019"/>
      <c r="U367" s="1019"/>
      <c r="V367" s="1019"/>
      <c r="W367" s="1019"/>
      <c r="X367" s="1019"/>
      <c r="Y367" s="1019"/>
      <c r="Z367" s="1019"/>
    </row>
    <row r="368" spans="1:26" ht="15.75" customHeight="1">
      <c r="A368" s="1019"/>
      <c r="B368" s="1019"/>
      <c r="C368" s="1019"/>
      <c r="D368" s="1019"/>
      <c r="E368" s="1019"/>
      <c r="F368" s="1019"/>
      <c r="G368" s="1019"/>
      <c r="H368" s="1019"/>
      <c r="I368" s="1019"/>
      <c r="J368" s="1019"/>
      <c r="K368" s="1019"/>
      <c r="L368" s="1019"/>
      <c r="M368" s="1019"/>
      <c r="N368" s="1019"/>
      <c r="O368" s="1019"/>
      <c r="P368" s="1019"/>
      <c r="Q368" s="1019"/>
      <c r="R368" s="1019"/>
      <c r="S368" s="1019"/>
      <c r="T368" s="1019"/>
      <c r="U368" s="1019"/>
      <c r="V368" s="1019"/>
      <c r="W368" s="1019"/>
      <c r="X368" s="1019"/>
      <c r="Y368" s="1019"/>
      <c r="Z368" s="1019"/>
    </row>
    <row r="369" spans="1:26" ht="15.75" customHeight="1">
      <c r="A369" s="1019"/>
      <c r="B369" s="1019"/>
      <c r="C369" s="1019"/>
      <c r="D369" s="1019"/>
      <c r="E369" s="1019"/>
      <c r="F369" s="1019"/>
      <c r="G369" s="1019"/>
      <c r="H369" s="1019"/>
      <c r="I369" s="1019"/>
      <c r="J369" s="1019"/>
      <c r="K369" s="1019"/>
      <c r="L369" s="1019"/>
      <c r="M369" s="1019"/>
      <c r="N369" s="1019"/>
      <c r="O369" s="1019"/>
      <c r="P369" s="1019"/>
      <c r="Q369" s="1019"/>
      <c r="R369" s="1019"/>
      <c r="S369" s="1019"/>
      <c r="T369" s="1019"/>
      <c r="U369" s="1019"/>
      <c r="V369" s="1019"/>
      <c r="W369" s="1019"/>
      <c r="X369" s="1019"/>
      <c r="Y369" s="1019"/>
      <c r="Z369" s="1019"/>
    </row>
    <row r="370" spans="1:26" ht="15.75" customHeight="1">
      <c r="A370" s="1019"/>
      <c r="B370" s="1019"/>
      <c r="C370" s="1019"/>
      <c r="D370" s="1019"/>
      <c r="E370" s="1019"/>
      <c r="F370" s="1019"/>
      <c r="G370" s="1019"/>
      <c r="H370" s="1019"/>
      <c r="I370" s="1019"/>
      <c r="J370" s="1019"/>
      <c r="K370" s="1019"/>
      <c r="L370" s="1019"/>
      <c r="M370" s="1019"/>
      <c r="N370" s="1019"/>
      <c r="O370" s="1019"/>
      <c r="P370" s="1019"/>
      <c r="Q370" s="1019"/>
      <c r="R370" s="1019"/>
      <c r="S370" s="1019"/>
      <c r="T370" s="1019"/>
      <c r="U370" s="1019"/>
      <c r="V370" s="1019"/>
      <c r="W370" s="1019"/>
      <c r="X370" s="1019"/>
      <c r="Y370" s="1019"/>
      <c r="Z370" s="1019"/>
    </row>
    <row r="371" spans="1:26" ht="15.75" customHeight="1">
      <c r="A371" s="1019"/>
      <c r="B371" s="1019"/>
      <c r="C371" s="1019"/>
      <c r="D371" s="1019"/>
      <c r="E371" s="1019"/>
      <c r="F371" s="1019"/>
      <c r="G371" s="1019"/>
      <c r="H371" s="1019"/>
      <c r="I371" s="1019"/>
      <c r="J371" s="1019"/>
      <c r="K371" s="1019"/>
      <c r="L371" s="1019"/>
      <c r="M371" s="1019"/>
      <c r="N371" s="1019"/>
      <c r="O371" s="1019"/>
      <c r="P371" s="1019"/>
      <c r="Q371" s="1019"/>
      <c r="R371" s="1019"/>
      <c r="S371" s="1019"/>
      <c r="T371" s="1019"/>
      <c r="U371" s="1019"/>
      <c r="V371" s="1019"/>
      <c r="W371" s="1019"/>
      <c r="X371" s="1019"/>
      <c r="Y371" s="1019"/>
      <c r="Z371" s="1019"/>
    </row>
    <row r="372" spans="1:26" ht="15.75" customHeight="1">
      <c r="A372" s="1019"/>
      <c r="B372" s="1019"/>
      <c r="C372" s="1019"/>
      <c r="D372" s="1019"/>
      <c r="E372" s="1019"/>
      <c r="F372" s="1019"/>
      <c r="G372" s="1019"/>
      <c r="H372" s="1019"/>
      <c r="I372" s="1019"/>
      <c r="J372" s="1019"/>
      <c r="K372" s="1019"/>
      <c r="L372" s="1019"/>
      <c r="M372" s="1019"/>
      <c r="N372" s="1019"/>
      <c r="O372" s="1019"/>
      <c r="P372" s="1019"/>
      <c r="Q372" s="1019"/>
      <c r="R372" s="1019"/>
      <c r="S372" s="1019"/>
      <c r="T372" s="1019"/>
      <c r="U372" s="1019"/>
      <c r="V372" s="1019"/>
      <c r="W372" s="1019"/>
      <c r="X372" s="1019"/>
      <c r="Y372" s="1019"/>
      <c r="Z372" s="1019"/>
    </row>
    <row r="373" spans="1:26" ht="15.75" customHeight="1">
      <c r="A373" s="1019"/>
      <c r="B373" s="1019"/>
      <c r="C373" s="1019"/>
      <c r="D373" s="1019"/>
      <c r="E373" s="1019"/>
      <c r="F373" s="1019"/>
      <c r="G373" s="1019"/>
      <c r="H373" s="1019"/>
      <c r="I373" s="1019"/>
      <c r="J373" s="1019"/>
      <c r="K373" s="1019"/>
      <c r="L373" s="1019"/>
      <c r="M373" s="1019"/>
      <c r="N373" s="1019"/>
      <c r="O373" s="1019"/>
      <c r="P373" s="1019"/>
      <c r="Q373" s="1019"/>
      <c r="R373" s="1019"/>
      <c r="S373" s="1019"/>
      <c r="T373" s="1019"/>
      <c r="U373" s="1019"/>
      <c r="V373" s="1019"/>
      <c r="W373" s="1019"/>
      <c r="X373" s="1019"/>
      <c r="Y373" s="1019"/>
      <c r="Z373" s="1019"/>
    </row>
    <row r="374" spans="1:26" ht="15.75" customHeight="1">
      <c r="A374" s="1019"/>
      <c r="B374" s="1019"/>
      <c r="C374" s="1019"/>
      <c r="D374" s="1019"/>
      <c r="E374" s="1019"/>
      <c r="F374" s="1019"/>
      <c r="G374" s="1019"/>
      <c r="H374" s="1019"/>
      <c r="I374" s="1019"/>
      <c r="J374" s="1019"/>
      <c r="K374" s="1019"/>
      <c r="L374" s="1019"/>
      <c r="M374" s="1019"/>
      <c r="N374" s="1019"/>
      <c r="O374" s="1019"/>
      <c r="P374" s="1019"/>
      <c r="Q374" s="1019"/>
      <c r="R374" s="1019"/>
      <c r="S374" s="1019"/>
      <c r="T374" s="1019"/>
      <c r="U374" s="1019"/>
      <c r="V374" s="1019"/>
      <c r="W374" s="1019"/>
      <c r="X374" s="1019"/>
      <c r="Y374" s="1019"/>
      <c r="Z374" s="1019"/>
    </row>
    <row r="375" spans="1:26" ht="15.75" customHeight="1">
      <c r="A375" s="1019"/>
      <c r="B375" s="1019"/>
      <c r="C375" s="1019"/>
      <c r="D375" s="1019"/>
      <c r="E375" s="1019"/>
      <c r="F375" s="1019"/>
      <c r="G375" s="1019"/>
      <c r="H375" s="1019"/>
      <c r="I375" s="1019"/>
      <c r="J375" s="1019"/>
      <c r="K375" s="1019"/>
      <c r="L375" s="1019"/>
      <c r="M375" s="1019"/>
      <c r="N375" s="1019"/>
      <c r="O375" s="1019"/>
      <c r="P375" s="1019"/>
      <c r="Q375" s="1019"/>
      <c r="R375" s="1019"/>
      <c r="S375" s="1019"/>
      <c r="T375" s="1019"/>
      <c r="U375" s="1019"/>
      <c r="V375" s="1019"/>
      <c r="W375" s="1019"/>
      <c r="X375" s="1019"/>
      <c r="Y375" s="1019"/>
      <c r="Z375" s="1019"/>
    </row>
    <row r="376" spans="1:26" ht="15.75" customHeight="1">
      <c r="A376" s="1019"/>
      <c r="B376" s="1019"/>
      <c r="C376" s="1019"/>
      <c r="D376" s="1019"/>
      <c r="E376" s="1019"/>
      <c r="F376" s="1019"/>
      <c r="G376" s="1019"/>
      <c r="H376" s="1019"/>
      <c r="I376" s="1019"/>
      <c r="J376" s="1019"/>
      <c r="K376" s="1019"/>
      <c r="L376" s="1019"/>
      <c r="M376" s="1019"/>
      <c r="N376" s="1019"/>
      <c r="O376" s="1019"/>
      <c r="P376" s="1019"/>
      <c r="Q376" s="1019"/>
      <c r="R376" s="1019"/>
      <c r="S376" s="1019"/>
      <c r="T376" s="1019"/>
      <c r="U376" s="1019"/>
      <c r="V376" s="1019"/>
      <c r="W376" s="1019"/>
      <c r="X376" s="1019"/>
      <c r="Y376" s="1019"/>
      <c r="Z376" s="1019"/>
    </row>
    <row r="377" spans="1:26" ht="15.75" customHeight="1">
      <c r="A377" s="1019"/>
      <c r="B377" s="1019"/>
      <c r="C377" s="1019"/>
      <c r="D377" s="1019"/>
      <c r="E377" s="1019"/>
      <c r="F377" s="1019"/>
      <c r="G377" s="1019"/>
      <c r="H377" s="1019"/>
      <c r="I377" s="1019"/>
      <c r="J377" s="1019"/>
      <c r="K377" s="1019"/>
      <c r="L377" s="1019"/>
      <c r="M377" s="1019"/>
      <c r="N377" s="1019"/>
      <c r="O377" s="1019"/>
      <c r="P377" s="1019"/>
      <c r="Q377" s="1019"/>
      <c r="R377" s="1019"/>
      <c r="S377" s="1019"/>
      <c r="T377" s="1019"/>
      <c r="U377" s="1019"/>
      <c r="V377" s="1019"/>
      <c r="W377" s="1019"/>
      <c r="X377" s="1019"/>
      <c r="Y377" s="1019"/>
      <c r="Z377" s="1019"/>
    </row>
    <row r="378" spans="1:26" ht="15.75" customHeight="1">
      <c r="A378" s="1019"/>
      <c r="B378" s="1019"/>
      <c r="C378" s="1019"/>
      <c r="D378" s="1019"/>
      <c r="E378" s="1019"/>
      <c r="F378" s="1019"/>
      <c r="G378" s="1019"/>
      <c r="H378" s="1019"/>
      <c r="I378" s="1019"/>
      <c r="J378" s="1019"/>
      <c r="K378" s="1019"/>
      <c r="L378" s="1019"/>
      <c r="M378" s="1019"/>
      <c r="N378" s="1019"/>
      <c r="O378" s="1019"/>
      <c r="P378" s="1019"/>
      <c r="Q378" s="1019"/>
      <c r="R378" s="1019"/>
      <c r="S378" s="1019"/>
      <c r="T378" s="1019"/>
      <c r="U378" s="1019"/>
      <c r="V378" s="1019"/>
      <c r="W378" s="1019"/>
      <c r="X378" s="1019"/>
      <c r="Y378" s="1019"/>
      <c r="Z378" s="1019"/>
    </row>
    <row r="379" spans="1:26" ht="15.75" customHeight="1">
      <c r="A379" s="1019"/>
      <c r="B379" s="1019"/>
      <c r="C379" s="1019"/>
      <c r="D379" s="1019"/>
      <c r="E379" s="1019"/>
      <c r="F379" s="1019"/>
      <c r="G379" s="1019"/>
      <c r="H379" s="1019"/>
      <c r="I379" s="1019"/>
      <c r="J379" s="1019"/>
      <c r="K379" s="1019"/>
      <c r="L379" s="1019"/>
      <c r="M379" s="1019"/>
      <c r="N379" s="1019"/>
      <c r="O379" s="1019"/>
      <c r="P379" s="1019"/>
      <c r="Q379" s="1019"/>
      <c r="R379" s="1019"/>
      <c r="S379" s="1019"/>
      <c r="T379" s="1019"/>
      <c r="U379" s="1019"/>
      <c r="V379" s="1019"/>
      <c r="W379" s="1019"/>
      <c r="X379" s="1019"/>
      <c r="Y379" s="1019"/>
      <c r="Z379" s="1019"/>
    </row>
    <row r="380" spans="1:26" ht="15.75" customHeight="1">
      <c r="A380" s="1019"/>
      <c r="B380" s="1019"/>
      <c r="C380" s="1019"/>
      <c r="D380" s="1019"/>
      <c r="E380" s="1019"/>
      <c r="F380" s="1019"/>
      <c r="G380" s="1019"/>
      <c r="H380" s="1019"/>
      <c r="I380" s="1019"/>
      <c r="J380" s="1019"/>
      <c r="K380" s="1019"/>
      <c r="L380" s="1019"/>
      <c r="M380" s="1019"/>
      <c r="N380" s="1019"/>
      <c r="O380" s="1019"/>
      <c r="P380" s="1019"/>
      <c r="Q380" s="1019"/>
      <c r="R380" s="1019"/>
      <c r="S380" s="1019"/>
      <c r="T380" s="1019"/>
      <c r="U380" s="1019"/>
      <c r="V380" s="1019"/>
      <c r="W380" s="1019"/>
      <c r="X380" s="1019"/>
      <c r="Y380" s="1019"/>
      <c r="Z380" s="1019"/>
    </row>
    <row r="381" spans="1:26" ht="15.75" customHeight="1">
      <c r="A381" s="1019"/>
      <c r="B381" s="1019"/>
      <c r="C381" s="1019"/>
      <c r="D381" s="1019"/>
      <c r="E381" s="1019"/>
      <c r="F381" s="1019"/>
      <c r="G381" s="1019"/>
      <c r="H381" s="1019"/>
      <c r="I381" s="1019"/>
      <c r="J381" s="1019"/>
      <c r="K381" s="1019"/>
      <c r="L381" s="1019"/>
      <c r="M381" s="1019"/>
      <c r="N381" s="1019"/>
      <c r="O381" s="1019"/>
      <c r="P381" s="1019"/>
      <c r="Q381" s="1019"/>
      <c r="R381" s="1019"/>
      <c r="S381" s="1019"/>
      <c r="T381" s="1019"/>
      <c r="U381" s="1019"/>
      <c r="V381" s="1019"/>
      <c r="W381" s="1019"/>
      <c r="X381" s="1019"/>
      <c r="Y381" s="1019"/>
      <c r="Z381" s="1019"/>
    </row>
    <row r="382" spans="1:26" ht="15.75" customHeight="1">
      <c r="A382" s="1019"/>
      <c r="B382" s="1019"/>
      <c r="C382" s="1019"/>
      <c r="D382" s="1019"/>
      <c r="E382" s="1019"/>
      <c r="F382" s="1019"/>
      <c r="G382" s="1019"/>
      <c r="H382" s="1019"/>
      <c r="I382" s="1019"/>
      <c r="J382" s="1019"/>
      <c r="K382" s="1019"/>
      <c r="L382" s="1019"/>
      <c r="M382" s="1019"/>
      <c r="N382" s="1019"/>
      <c r="O382" s="1019"/>
      <c r="P382" s="1019"/>
      <c r="Q382" s="1019"/>
      <c r="R382" s="1019"/>
      <c r="S382" s="1019"/>
      <c r="T382" s="1019"/>
      <c r="U382" s="1019"/>
      <c r="V382" s="1019"/>
      <c r="W382" s="1019"/>
      <c r="X382" s="1019"/>
      <c r="Y382" s="1019"/>
      <c r="Z382" s="1019"/>
    </row>
    <row r="383" spans="1:26" ht="15.75" customHeight="1">
      <c r="A383" s="1019"/>
      <c r="B383" s="1019"/>
      <c r="C383" s="1019"/>
      <c r="D383" s="1019"/>
      <c r="E383" s="1019"/>
      <c r="F383" s="1019"/>
      <c r="G383" s="1019"/>
      <c r="H383" s="1019"/>
      <c r="I383" s="1019"/>
      <c r="J383" s="1019"/>
      <c r="K383" s="1019"/>
      <c r="L383" s="1019"/>
      <c r="M383" s="1019"/>
      <c r="N383" s="1019"/>
      <c r="O383" s="1019"/>
      <c r="P383" s="1019"/>
      <c r="Q383" s="1019"/>
      <c r="R383" s="1019"/>
      <c r="S383" s="1019"/>
      <c r="T383" s="1019"/>
      <c r="U383" s="1019"/>
      <c r="V383" s="1019"/>
      <c r="W383" s="1019"/>
      <c r="X383" s="1019"/>
      <c r="Y383" s="1019"/>
      <c r="Z383" s="1019"/>
    </row>
    <row r="384" spans="1:26" ht="15.75" customHeight="1">
      <c r="A384" s="1019"/>
      <c r="B384" s="1019"/>
      <c r="C384" s="1019"/>
      <c r="D384" s="1019"/>
      <c r="E384" s="1019"/>
      <c r="F384" s="1019"/>
      <c r="G384" s="1019"/>
      <c r="H384" s="1019"/>
      <c r="I384" s="1019"/>
      <c r="J384" s="1019"/>
      <c r="K384" s="1019"/>
      <c r="L384" s="1019"/>
      <c r="M384" s="1019"/>
      <c r="N384" s="1019"/>
      <c r="O384" s="1019"/>
      <c r="P384" s="1019"/>
      <c r="Q384" s="1019"/>
      <c r="R384" s="1019"/>
      <c r="S384" s="1019"/>
      <c r="T384" s="1019"/>
      <c r="U384" s="1019"/>
      <c r="V384" s="1019"/>
      <c r="W384" s="1019"/>
      <c r="X384" s="1019"/>
      <c r="Y384" s="1019"/>
      <c r="Z384" s="1019"/>
    </row>
    <row r="385" spans="1:26" ht="15.75" customHeight="1">
      <c r="A385" s="1019"/>
      <c r="B385" s="1019"/>
      <c r="C385" s="1019"/>
      <c r="D385" s="1019"/>
      <c r="E385" s="1019"/>
      <c r="F385" s="1019"/>
      <c r="G385" s="1019"/>
      <c r="H385" s="1019"/>
      <c r="I385" s="1019"/>
      <c r="J385" s="1019"/>
      <c r="K385" s="1019"/>
      <c r="L385" s="1019"/>
      <c r="M385" s="1019"/>
      <c r="N385" s="1019"/>
      <c r="O385" s="1019"/>
      <c r="P385" s="1019"/>
      <c r="Q385" s="1019"/>
      <c r="R385" s="1019"/>
      <c r="S385" s="1019"/>
      <c r="T385" s="1019"/>
      <c r="U385" s="1019"/>
      <c r="V385" s="1019"/>
      <c r="W385" s="1019"/>
      <c r="X385" s="1019"/>
      <c r="Y385" s="1019"/>
      <c r="Z385" s="1019"/>
    </row>
    <row r="386" spans="1:26" ht="15.75" customHeight="1">
      <c r="A386" s="1019"/>
      <c r="B386" s="1019"/>
      <c r="C386" s="1019"/>
      <c r="D386" s="1019"/>
      <c r="E386" s="1019"/>
      <c r="F386" s="1019"/>
      <c r="G386" s="1019"/>
      <c r="H386" s="1019"/>
      <c r="I386" s="1019"/>
      <c r="J386" s="1019"/>
      <c r="K386" s="1019"/>
      <c r="L386" s="1019"/>
      <c r="M386" s="1019"/>
      <c r="N386" s="1019"/>
      <c r="O386" s="1019"/>
      <c r="P386" s="1019"/>
      <c r="Q386" s="1019"/>
      <c r="R386" s="1019"/>
      <c r="S386" s="1019"/>
      <c r="T386" s="1019"/>
      <c r="U386" s="1019"/>
      <c r="V386" s="1019"/>
      <c r="W386" s="1019"/>
      <c r="X386" s="1019"/>
      <c r="Y386" s="1019"/>
      <c r="Z386" s="1019"/>
    </row>
    <row r="387" spans="1:26" ht="15.75" customHeight="1">
      <c r="A387" s="1019"/>
      <c r="B387" s="1019"/>
      <c r="C387" s="1019"/>
      <c r="D387" s="1019"/>
      <c r="E387" s="1019"/>
      <c r="F387" s="1019"/>
      <c r="G387" s="1019"/>
      <c r="H387" s="1019"/>
      <c r="I387" s="1019"/>
      <c r="J387" s="1019"/>
      <c r="K387" s="1019"/>
      <c r="L387" s="1019"/>
      <c r="M387" s="1019"/>
      <c r="N387" s="1019"/>
      <c r="O387" s="1019"/>
      <c r="P387" s="1019"/>
      <c r="Q387" s="1019"/>
      <c r="R387" s="1019"/>
      <c r="S387" s="1019"/>
      <c r="T387" s="1019"/>
      <c r="U387" s="1019"/>
      <c r="V387" s="1019"/>
      <c r="W387" s="1019"/>
      <c r="X387" s="1019"/>
      <c r="Y387" s="1019"/>
      <c r="Z387" s="1019"/>
    </row>
    <row r="388" spans="1:26" ht="15.75" customHeight="1">
      <c r="A388" s="1019"/>
      <c r="B388" s="1019"/>
      <c r="C388" s="1019"/>
      <c r="D388" s="1019"/>
      <c r="E388" s="1019"/>
      <c r="F388" s="1019"/>
      <c r="G388" s="1019"/>
      <c r="H388" s="1019"/>
      <c r="I388" s="1019"/>
      <c r="J388" s="1019"/>
      <c r="K388" s="1019"/>
      <c r="L388" s="1019"/>
      <c r="M388" s="1019"/>
      <c r="N388" s="1019"/>
      <c r="O388" s="1019"/>
      <c r="P388" s="1019"/>
      <c r="Q388" s="1019"/>
      <c r="R388" s="1019"/>
      <c r="S388" s="1019"/>
      <c r="T388" s="1019"/>
      <c r="U388" s="1019"/>
      <c r="V388" s="1019"/>
      <c r="W388" s="1019"/>
      <c r="X388" s="1019"/>
      <c r="Y388" s="1019"/>
      <c r="Z388" s="1019"/>
    </row>
    <row r="389" spans="1:26" ht="15.75" customHeight="1">
      <c r="A389" s="1019"/>
      <c r="B389" s="1019"/>
      <c r="C389" s="1019"/>
      <c r="D389" s="1019"/>
      <c r="E389" s="1019"/>
      <c r="F389" s="1019"/>
      <c r="G389" s="1019"/>
      <c r="H389" s="1019"/>
      <c r="I389" s="1019"/>
      <c r="J389" s="1019"/>
      <c r="K389" s="1019"/>
      <c r="L389" s="1019"/>
      <c r="M389" s="1019"/>
      <c r="N389" s="1019"/>
      <c r="O389" s="1019"/>
      <c r="P389" s="1019"/>
      <c r="Q389" s="1019"/>
      <c r="R389" s="1019"/>
      <c r="S389" s="1019"/>
      <c r="T389" s="1019"/>
      <c r="U389" s="1019"/>
      <c r="V389" s="1019"/>
      <c r="W389" s="1019"/>
      <c r="X389" s="1019"/>
      <c r="Y389" s="1019"/>
      <c r="Z389" s="1019"/>
    </row>
    <row r="390" spans="1:26" ht="15.75" customHeight="1">
      <c r="A390" s="1019"/>
      <c r="B390" s="1019"/>
      <c r="C390" s="1019"/>
      <c r="D390" s="1019"/>
      <c r="E390" s="1019"/>
      <c r="F390" s="1019"/>
      <c r="G390" s="1019"/>
      <c r="H390" s="1019"/>
      <c r="I390" s="1019"/>
      <c r="J390" s="1019"/>
      <c r="K390" s="1019"/>
      <c r="L390" s="1019"/>
      <c r="M390" s="1019"/>
      <c r="N390" s="1019"/>
      <c r="O390" s="1019"/>
      <c r="P390" s="1019"/>
      <c r="Q390" s="1019"/>
      <c r="R390" s="1019"/>
      <c r="S390" s="1019"/>
      <c r="T390" s="1019"/>
      <c r="U390" s="1019"/>
      <c r="V390" s="1019"/>
      <c r="W390" s="1019"/>
      <c r="X390" s="1019"/>
      <c r="Y390" s="1019"/>
      <c r="Z390" s="1019"/>
    </row>
    <row r="391" spans="1:26" ht="15.75" customHeight="1">
      <c r="A391" s="1019"/>
      <c r="B391" s="1019"/>
      <c r="C391" s="1019"/>
      <c r="D391" s="1019"/>
      <c r="E391" s="1019"/>
      <c r="F391" s="1019"/>
      <c r="G391" s="1019"/>
      <c r="H391" s="1019"/>
      <c r="I391" s="1019"/>
      <c r="J391" s="1019"/>
      <c r="K391" s="1019"/>
      <c r="L391" s="1019"/>
      <c r="M391" s="1019"/>
      <c r="N391" s="1019"/>
      <c r="O391" s="1019"/>
      <c r="P391" s="1019"/>
      <c r="Q391" s="1019"/>
      <c r="R391" s="1019"/>
      <c r="S391" s="1019"/>
      <c r="T391" s="1019"/>
      <c r="U391" s="1019"/>
      <c r="V391" s="1019"/>
      <c r="W391" s="1019"/>
      <c r="X391" s="1019"/>
      <c r="Y391" s="1019"/>
      <c r="Z391" s="1019"/>
    </row>
    <row r="392" spans="1:26" ht="15.75" customHeight="1">
      <c r="A392" s="1019"/>
      <c r="B392" s="1019"/>
      <c r="C392" s="1019"/>
      <c r="D392" s="1019"/>
      <c r="E392" s="1019"/>
      <c r="F392" s="1019"/>
      <c r="G392" s="1019"/>
      <c r="H392" s="1019"/>
      <c r="I392" s="1019"/>
      <c r="J392" s="1019"/>
      <c r="K392" s="1019"/>
      <c r="L392" s="1019"/>
      <c r="M392" s="1019"/>
      <c r="N392" s="1019"/>
      <c r="O392" s="1019"/>
      <c r="P392" s="1019"/>
      <c r="Q392" s="1019"/>
      <c r="R392" s="1019"/>
      <c r="S392" s="1019"/>
      <c r="T392" s="1019"/>
      <c r="U392" s="1019"/>
      <c r="V392" s="1019"/>
      <c r="W392" s="1019"/>
      <c r="X392" s="1019"/>
      <c r="Y392" s="1019"/>
      <c r="Z392" s="1019"/>
    </row>
    <row r="393" spans="1:26" ht="15.75" customHeight="1">
      <c r="A393" s="1019"/>
      <c r="B393" s="1019"/>
      <c r="C393" s="1019"/>
      <c r="D393" s="1019"/>
      <c r="E393" s="1019"/>
      <c r="F393" s="1019"/>
      <c r="G393" s="1019"/>
      <c r="H393" s="1019"/>
      <c r="I393" s="1019"/>
      <c r="J393" s="1019"/>
      <c r="K393" s="1019"/>
      <c r="L393" s="1019"/>
      <c r="M393" s="1019"/>
      <c r="N393" s="1019"/>
      <c r="O393" s="1019"/>
      <c r="P393" s="1019"/>
      <c r="Q393" s="1019"/>
      <c r="R393" s="1019"/>
      <c r="S393" s="1019"/>
      <c r="T393" s="1019"/>
      <c r="U393" s="1019"/>
      <c r="V393" s="1019"/>
      <c r="W393" s="1019"/>
      <c r="X393" s="1019"/>
      <c r="Y393" s="1019"/>
      <c r="Z393" s="1019"/>
    </row>
    <row r="394" spans="1:26" ht="15.75" customHeight="1">
      <c r="A394" s="1019"/>
      <c r="B394" s="1019"/>
      <c r="C394" s="1019"/>
      <c r="D394" s="1019"/>
      <c r="E394" s="1019"/>
      <c r="F394" s="1019"/>
      <c r="G394" s="1019"/>
      <c r="H394" s="1019"/>
      <c r="I394" s="1019"/>
      <c r="J394" s="1019"/>
      <c r="K394" s="1019"/>
      <c r="L394" s="1019"/>
      <c r="M394" s="1019"/>
      <c r="N394" s="1019"/>
      <c r="O394" s="1019"/>
      <c r="P394" s="1019"/>
      <c r="Q394" s="1019"/>
      <c r="R394" s="1019"/>
      <c r="S394" s="1019"/>
      <c r="T394" s="1019"/>
      <c r="U394" s="1019"/>
      <c r="V394" s="1019"/>
      <c r="W394" s="1019"/>
      <c r="X394" s="1019"/>
      <c r="Y394" s="1019"/>
      <c r="Z394" s="1019"/>
    </row>
    <row r="395" spans="1:26" ht="15.75" customHeight="1">
      <c r="A395" s="1019"/>
      <c r="B395" s="1019"/>
      <c r="C395" s="1019"/>
      <c r="D395" s="1019"/>
      <c r="E395" s="1019"/>
      <c r="F395" s="1019"/>
      <c r="G395" s="1019"/>
      <c r="H395" s="1019"/>
      <c r="I395" s="1019"/>
      <c r="J395" s="1019"/>
      <c r="K395" s="1019"/>
      <c r="L395" s="1019"/>
      <c r="M395" s="1019"/>
      <c r="N395" s="1019"/>
      <c r="O395" s="1019"/>
      <c r="P395" s="1019"/>
      <c r="Q395" s="1019"/>
      <c r="R395" s="1019"/>
      <c r="S395" s="1019"/>
      <c r="T395" s="1019"/>
      <c r="U395" s="1019"/>
      <c r="V395" s="1019"/>
      <c r="W395" s="1019"/>
      <c r="X395" s="1019"/>
      <c r="Y395" s="1019"/>
      <c r="Z395" s="1019"/>
    </row>
    <row r="396" spans="1:26" ht="15.75" customHeight="1">
      <c r="A396" s="1019"/>
      <c r="B396" s="1019"/>
      <c r="C396" s="1019"/>
      <c r="D396" s="1019"/>
      <c r="E396" s="1019"/>
      <c r="F396" s="1019"/>
      <c r="G396" s="1019"/>
      <c r="H396" s="1019"/>
      <c r="I396" s="1019"/>
      <c r="J396" s="1019"/>
      <c r="K396" s="1019"/>
      <c r="L396" s="1019"/>
      <c r="M396" s="1019"/>
      <c r="N396" s="1019"/>
      <c r="O396" s="1019"/>
      <c r="P396" s="1019"/>
      <c r="Q396" s="1019"/>
      <c r="R396" s="1019"/>
      <c r="S396" s="1019"/>
      <c r="T396" s="1019"/>
      <c r="U396" s="1019"/>
      <c r="V396" s="1019"/>
      <c r="W396" s="1019"/>
      <c r="X396" s="1019"/>
      <c r="Y396" s="1019"/>
      <c r="Z396" s="1019"/>
    </row>
    <row r="397" spans="1:26" ht="15.75" customHeight="1">
      <c r="A397" s="1019"/>
      <c r="B397" s="1019"/>
      <c r="C397" s="1019"/>
      <c r="D397" s="1019"/>
      <c r="E397" s="1019"/>
      <c r="F397" s="1019"/>
      <c r="G397" s="1019"/>
      <c r="H397" s="1019"/>
      <c r="I397" s="1019"/>
      <c r="J397" s="1019"/>
      <c r="K397" s="1019"/>
      <c r="L397" s="1019"/>
      <c r="M397" s="1019"/>
      <c r="N397" s="1019"/>
      <c r="O397" s="1019"/>
      <c r="P397" s="1019"/>
      <c r="Q397" s="1019"/>
      <c r="R397" s="1019"/>
      <c r="S397" s="1019"/>
      <c r="T397" s="1019"/>
      <c r="U397" s="1019"/>
      <c r="V397" s="1019"/>
      <c r="W397" s="1019"/>
      <c r="X397" s="1019"/>
      <c r="Y397" s="1019"/>
      <c r="Z397" s="1019"/>
    </row>
    <row r="398" spans="1:26" ht="15.75" customHeight="1">
      <c r="A398" s="1019"/>
      <c r="B398" s="1019"/>
      <c r="C398" s="1019"/>
      <c r="D398" s="1019"/>
      <c r="E398" s="1019"/>
      <c r="F398" s="1019"/>
      <c r="G398" s="1019"/>
      <c r="H398" s="1019"/>
      <c r="I398" s="1019"/>
      <c r="J398" s="1019"/>
      <c r="K398" s="1019"/>
      <c r="L398" s="1019"/>
      <c r="M398" s="1019"/>
      <c r="N398" s="1019"/>
      <c r="O398" s="1019"/>
      <c r="P398" s="1019"/>
      <c r="Q398" s="1019"/>
      <c r="R398" s="1019"/>
      <c r="S398" s="1019"/>
      <c r="T398" s="1019"/>
      <c r="U398" s="1019"/>
      <c r="V398" s="1019"/>
      <c r="W398" s="1019"/>
      <c r="X398" s="1019"/>
      <c r="Y398" s="1019"/>
      <c r="Z398" s="1019"/>
    </row>
    <row r="399" spans="1:26" ht="15.75" customHeight="1">
      <c r="A399" s="1019"/>
      <c r="B399" s="1019"/>
      <c r="C399" s="1019"/>
      <c r="D399" s="1019"/>
      <c r="E399" s="1019"/>
      <c r="F399" s="1019"/>
      <c r="G399" s="1019"/>
      <c r="H399" s="1019"/>
      <c r="I399" s="1019"/>
      <c r="J399" s="1019"/>
      <c r="K399" s="1019"/>
      <c r="L399" s="1019"/>
      <c r="M399" s="1019"/>
      <c r="N399" s="1019"/>
      <c r="O399" s="1019"/>
      <c r="P399" s="1019"/>
      <c r="Q399" s="1019"/>
      <c r="R399" s="1019"/>
      <c r="S399" s="1019"/>
      <c r="T399" s="1019"/>
      <c r="U399" s="1019"/>
      <c r="V399" s="1019"/>
      <c r="W399" s="1019"/>
      <c r="X399" s="1019"/>
      <c r="Y399" s="1019"/>
      <c r="Z399" s="1019"/>
    </row>
    <row r="400" spans="1:26" ht="15.75" customHeight="1">
      <c r="A400" s="1019"/>
      <c r="B400" s="1019"/>
      <c r="C400" s="1019"/>
      <c r="D400" s="1019"/>
      <c r="E400" s="1019"/>
      <c r="F400" s="1019"/>
      <c r="G400" s="1019"/>
      <c r="H400" s="1019"/>
      <c r="I400" s="1019"/>
      <c r="J400" s="1019"/>
      <c r="K400" s="1019"/>
      <c r="L400" s="1019"/>
      <c r="M400" s="1019"/>
      <c r="N400" s="1019"/>
      <c r="O400" s="1019"/>
      <c r="P400" s="1019"/>
      <c r="Q400" s="1019"/>
      <c r="R400" s="1019"/>
      <c r="S400" s="1019"/>
      <c r="T400" s="1019"/>
      <c r="U400" s="1019"/>
      <c r="V400" s="1019"/>
      <c r="W400" s="1019"/>
      <c r="X400" s="1019"/>
      <c r="Y400" s="1019"/>
      <c r="Z400" s="1019"/>
    </row>
    <row r="401" spans="1:26" ht="15.75" customHeight="1">
      <c r="A401" s="1019"/>
      <c r="B401" s="1019"/>
      <c r="C401" s="1019"/>
      <c r="D401" s="1019"/>
      <c r="E401" s="1019"/>
      <c r="F401" s="1019"/>
      <c r="G401" s="1019"/>
      <c r="H401" s="1019"/>
      <c r="I401" s="1019"/>
      <c r="J401" s="1019"/>
      <c r="K401" s="1019"/>
      <c r="L401" s="1019"/>
      <c r="M401" s="1019"/>
      <c r="N401" s="1019"/>
      <c r="O401" s="1019"/>
      <c r="P401" s="1019"/>
      <c r="Q401" s="1019"/>
      <c r="R401" s="1019"/>
      <c r="S401" s="1019"/>
      <c r="T401" s="1019"/>
      <c r="U401" s="1019"/>
      <c r="V401" s="1019"/>
      <c r="W401" s="1019"/>
      <c r="X401" s="1019"/>
      <c r="Y401" s="1019"/>
      <c r="Z401" s="1019"/>
    </row>
    <row r="402" spans="1:26" ht="15.75" customHeight="1">
      <c r="A402" s="1019"/>
      <c r="B402" s="1019"/>
      <c r="C402" s="1019"/>
      <c r="D402" s="1019"/>
      <c r="E402" s="1019"/>
      <c r="F402" s="1019"/>
      <c r="G402" s="1019"/>
      <c r="H402" s="1019"/>
      <c r="I402" s="1019"/>
      <c r="J402" s="1019"/>
      <c r="K402" s="1019"/>
      <c r="L402" s="1019"/>
      <c r="M402" s="1019"/>
      <c r="N402" s="1019"/>
      <c r="O402" s="1019"/>
      <c r="P402" s="1019"/>
      <c r="Q402" s="1019"/>
      <c r="R402" s="1019"/>
      <c r="S402" s="1019"/>
      <c r="T402" s="1019"/>
      <c r="U402" s="1019"/>
      <c r="V402" s="1019"/>
      <c r="W402" s="1019"/>
      <c r="X402" s="1019"/>
      <c r="Y402" s="1019"/>
      <c r="Z402" s="1019"/>
    </row>
    <row r="403" spans="1:26" ht="15.75" customHeight="1">
      <c r="A403" s="1019"/>
      <c r="B403" s="1019"/>
      <c r="C403" s="1019"/>
      <c r="D403" s="1019"/>
      <c r="E403" s="1019"/>
      <c r="F403" s="1019"/>
      <c r="G403" s="1019"/>
      <c r="H403" s="1019"/>
      <c r="I403" s="1019"/>
      <c r="J403" s="1019"/>
      <c r="K403" s="1019"/>
      <c r="L403" s="1019"/>
      <c r="M403" s="1019"/>
      <c r="N403" s="1019"/>
      <c r="O403" s="1019"/>
      <c r="P403" s="1019"/>
      <c r="Q403" s="1019"/>
      <c r="R403" s="1019"/>
      <c r="S403" s="1019"/>
      <c r="T403" s="1019"/>
      <c r="U403" s="1019"/>
      <c r="V403" s="1019"/>
      <c r="W403" s="1019"/>
      <c r="X403" s="1019"/>
      <c r="Y403" s="1019"/>
      <c r="Z403" s="1019"/>
    </row>
    <row r="404" spans="1:26" ht="15.75" customHeight="1">
      <c r="A404" s="1019"/>
      <c r="B404" s="1019"/>
      <c r="C404" s="1019"/>
      <c r="D404" s="1019"/>
      <c r="E404" s="1019"/>
      <c r="F404" s="1019"/>
      <c r="G404" s="1019"/>
      <c r="H404" s="1019"/>
      <c r="I404" s="1019"/>
      <c r="J404" s="1019"/>
      <c r="K404" s="1019"/>
      <c r="L404" s="1019"/>
      <c r="M404" s="1019"/>
      <c r="N404" s="1019"/>
      <c r="O404" s="1019"/>
      <c r="P404" s="1019"/>
      <c r="Q404" s="1019"/>
      <c r="R404" s="1019"/>
      <c r="S404" s="1019"/>
      <c r="T404" s="1019"/>
      <c r="U404" s="1019"/>
      <c r="V404" s="1019"/>
      <c r="W404" s="1019"/>
      <c r="X404" s="1019"/>
      <c r="Y404" s="1019"/>
      <c r="Z404" s="1019"/>
    </row>
    <row r="405" spans="1:26" ht="15.75" customHeight="1">
      <c r="A405" s="1019"/>
      <c r="B405" s="1019"/>
      <c r="C405" s="1019"/>
      <c r="D405" s="1019"/>
      <c r="E405" s="1019"/>
      <c r="F405" s="1019"/>
      <c r="G405" s="1019"/>
      <c r="H405" s="1019"/>
      <c r="I405" s="1019"/>
      <c r="J405" s="1019"/>
      <c r="K405" s="1019"/>
      <c r="L405" s="1019"/>
      <c r="M405" s="1019"/>
      <c r="N405" s="1019"/>
      <c r="O405" s="1019"/>
      <c r="P405" s="1019"/>
      <c r="Q405" s="1019"/>
      <c r="R405" s="1019"/>
      <c r="S405" s="1019"/>
      <c r="T405" s="1019"/>
      <c r="U405" s="1019"/>
      <c r="V405" s="1019"/>
      <c r="W405" s="1019"/>
      <c r="X405" s="1019"/>
      <c r="Y405" s="1019"/>
      <c r="Z405" s="1019"/>
    </row>
    <row r="406" spans="1:26" ht="15.75" customHeight="1">
      <c r="A406" s="1019"/>
      <c r="B406" s="1019"/>
      <c r="C406" s="1019"/>
      <c r="D406" s="1019"/>
      <c r="E406" s="1019"/>
      <c r="F406" s="1019"/>
      <c r="G406" s="1019"/>
      <c r="H406" s="1019"/>
      <c r="I406" s="1019"/>
      <c r="J406" s="1019"/>
      <c r="K406" s="1019"/>
      <c r="L406" s="1019"/>
      <c r="M406" s="1019"/>
      <c r="N406" s="1019"/>
      <c r="O406" s="1019"/>
      <c r="P406" s="1019"/>
      <c r="Q406" s="1019"/>
      <c r="R406" s="1019"/>
      <c r="S406" s="1019"/>
      <c r="T406" s="1019"/>
      <c r="U406" s="1019"/>
      <c r="V406" s="1019"/>
      <c r="W406" s="1019"/>
      <c r="X406" s="1019"/>
      <c r="Y406" s="1019"/>
      <c r="Z406" s="1019"/>
    </row>
    <row r="407" spans="1:26" ht="15.75" customHeight="1">
      <c r="A407" s="1019"/>
      <c r="B407" s="1019"/>
      <c r="C407" s="1019"/>
      <c r="D407" s="1019"/>
      <c r="E407" s="1019"/>
      <c r="F407" s="1019"/>
      <c r="G407" s="1019"/>
      <c r="H407" s="1019"/>
      <c r="I407" s="1019"/>
      <c r="J407" s="1019"/>
      <c r="K407" s="1019"/>
      <c r="L407" s="1019"/>
      <c r="M407" s="1019"/>
      <c r="N407" s="1019"/>
      <c r="O407" s="1019"/>
      <c r="P407" s="1019"/>
      <c r="Q407" s="1019"/>
      <c r="R407" s="1019"/>
      <c r="S407" s="1019"/>
      <c r="T407" s="1019"/>
      <c r="U407" s="1019"/>
      <c r="V407" s="1019"/>
      <c r="W407" s="1019"/>
      <c r="X407" s="1019"/>
      <c r="Y407" s="1019"/>
      <c r="Z407" s="1019"/>
    </row>
    <row r="408" spans="1:26" ht="15.75" customHeight="1">
      <c r="A408" s="1019"/>
      <c r="B408" s="1019"/>
      <c r="C408" s="1019"/>
      <c r="D408" s="1019"/>
      <c r="E408" s="1019"/>
      <c r="F408" s="1019"/>
      <c r="G408" s="1019"/>
      <c r="H408" s="1019"/>
      <c r="I408" s="1019"/>
      <c r="J408" s="1019"/>
      <c r="K408" s="1019"/>
      <c r="L408" s="1019"/>
      <c r="M408" s="1019"/>
      <c r="N408" s="1019"/>
      <c r="O408" s="1019"/>
      <c r="P408" s="1019"/>
      <c r="Q408" s="1019"/>
      <c r="R408" s="1019"/>
      <c r="S408" s="1019"/>
      <c r="T408" s="1019"/>
      <c r="U408" s="1019"/>
      <c r="V408" s="1019"/>
      <c r="W408" s="1019"/>
      <c r="X408" s="1019"/>
      <c r="Y408" s="1019"/>
      <c r="Z408" s="1019"/>
    </row>
    <row r="409" spans="1:26" ht="15.75" customHeight="1">
      <c r="A409" s="1019"/>
      <c r="B409" s="1019"/>
      <c r="C409" s="1019"/>
      <c r="D409" s="1019"/>
      <c r="E409" s="1019"/>
      <c r="F409" s="1019"/>
      <c r="G409" s="1019"/>
      <c r="H409" s="1019"/>
      <c r="I409" s="1019"/>
      <c r="J409" s="1019"/>
      <c r="K409" s="1019"/>
      <c r="L409" s="1019"/>
      <c r="M409" s="1019"/>
      <c r="N409" s="1019"/>
      <c r="O409" s="1019"/>
      <c r="P409" s="1019"/>
      <c r="Q409" s="1019"/>
      <c r="R409" s="1019"/>
      <c r="S409" s="1019"/>
      <c r="T409" s="1019"/>
      <c r="U409" s="1019"/>
      <c r="V409" s="1019"/>
      <c r="W409" s="1019"/>
      <c r="X409" s="1019"/>
      <c r="Y409" s="1019"/>
      <c r="Z409" s="1019"/>
    </row>
    <row r="410" spans="1:26" ht="15.75" customHeight="1">
      <c r="A410" s="1019"/>
      <c r="B410" s="1019"/>
      <c r="C410" s="1019"/>
      <c r="D410" s="1019"/>
      <c r="E410" s="1019"/>
      <c r="F410" s="1019"/>
      <c r="G410" s="1019"/>
      <c r="H410" s="1019"/>
      <c r="I410" s="1019"/>
      <c r="J410" s="1019"/>
      <c r="K410" s="1019"/>
      <c r="L410" s="1019"/>
      <c r="M410" s="1019"/>
      <c r="N410" s="1019"/>
      <c r="O410" s="1019"/>
      <c r="P410" s="1019"/>
      <c r="Q410" s="1019"/>
      <c r="R410" s="1019"/>
      <c r="S410" s="1019"/>
      <c r="T410" s="1019"/>
      <c r="U410" s="1019"/>
      <c r="V410" s="1019"/>
      <c r="W410" s="1019"/>
      <c r="X410" s="1019"/>
      <c r="Y410" s="1019"/>
      <c r="Z410" s="1019"/>
    </row>
    <row r="411" spans="1:26" ht="15.75" customHeight="1">
      <c r="A411" s="1019"/>
      <c r="B411" s="1019"/>
      <c r="C411" s="1019"/>
      <c r="D411" s="1019"/>
      <c r="E411" s="1019"/>
      <c r="F411" s="1019"/>
      <c r="G411" s="1019"/>
      <c r="H411" s="1019"/>
      <c r="I411" s="1019"/>
      <c r="J411" s="1019"/>
      <c r="K411" s="1019"/>
      <c r="L411" s="1019"/>
      <c r="M411" s="1019"/>
      <c r="N411" s="1019"/>
      <c r="O411" s="1019"/>
      <c r="P411" s="1019"/>
      <c r="Q411" s="1019"/>
      <c r="R411" s="1019"/>
      <c r="S411" s="1019"/>
      <c r="T411" s="1019"/>
      <c r="U411" s="1019"/>
      <c r="V411" s="1019"/>
      <c r="W411" s="1019"/>
      <c r="X411" s="1019"/>
      <c r="Y411" s="1019"/>
      <c r="Z411" s="1019"/>
    </row>
    <row r="412" spans="1:26" ht="15.75" customHeight="1">
      <c r="A412" s="1019"/>
      <c r="B412" s="1019"/>
      <c r="C412" s="1019"/>
      <c r="D412" s="1019"/>
      <c r="E412" s="1019"/>
      <c r="F412" s="1019"/>
      <c r="G412" s="1019"/>
      <c r="H412" s="1019"/>
      <c r="I412" s="1019"/>
      <c r="J412" s="1019"/>
      <c r="K412" s="1019"/>
      <c r="L412" s="1019"/>
      <c r="M412" s="1019"/>
      <c r="N412" s="1019"/>
      <c r="O412" s="1019"/>
      <c r="P412" s="1019"/>
      <c r="Q412" s="1019"/>
      <c r="R412" s="1019"/>
      <c r="S412" s="1019"/>
      <c r="T412" s="1019"/>
      <c r="U412" s="1019"/>
      <c r="V412" s="1019"/>
      <c r="W412" s="1019"/>
      <c r="X412" s="1019"/>
      <c r="Y412" s="1019"/>
      <c r="Z412" s="1019"/>
    </row>
    <row r="413" spans="1:26" ht="15.75" customHeight="1">
      <c r="A413" s="1019"/>
      <c r="B413" s="1019"/>
      <c r="C413" s="1019"/>
      <c r="D413" s="1019"/>
      <c r="E413" s="1019"/>
      <c r="F413" s="1019"/>
      <c r="G413" s="1019"/>
      <c r="H413" s="1019"/>
      <c r="I413" s="1019"/>
      <c r="J413" s="1019"/>
      <c r="K413" s="1019"/>
      <c r="L413" s="1019"/>
      <c r="M413" s="1019"/>
      <c r="N413" s="1019"/>
      <c r="O413" s="1019"/>
      <c r="P413" s="1019"/>
      <c r="Q413" s="1019"/>
      <c r="R413" s="1019"/>
      <c r="S413" s="1019"/>
      <c r="T413" s="1019"/>
      <c r="U413" s="1019"/>
      <c r="V413" s="1019"/>
      <c r="W413" s="1019"/>
      <c r="X413" s="1019"/>
      <c r="Y413" s="1019"/>
      <c r="Z413" s="1019"/>
    </row>
    <row r="414" spans="1:26" ht="15.75" customHeight="1">
      <c r="A414" s="1019"/>
      <c r="B414" s="1019"/>
      <c r="C414" s="1019"/>
      <c r="D414" s="1019"/>
      <c r="E414" s="1019"/>
      <c r="F414" s="1019"/>
      <c r="G414" s="1019"/>
      <c r="H414" s="1019"/>
      <c r="I414" s="1019"/>
      <c r="J414" s="1019"/>
      <c r="K414" s="1019"/>
      <c r="L414" s="1019"/>
      <c r="M414" s="1019"/>
      <c r="N414" s="1019"/>
      <c r="O414" s="1019"/>
      <c r="P414" s="1019"/>
      <c r="Q414" s="1019"/>
      <c r="R414" s="1019"/>
      <c r="S414" s="1019"/>
      <c r="T414" s="1019"/>
      <c r="U414" s="1019"/>
      <c r="V414" s="1019"/>
      <c r="W414" s="1019"/>
      <c r="X414" s="1019"/>
      <c r="Y414" s="1019"/>
      <c r="Z414" s="1019"/>
    </row>
    <row r="415" spans="1:26" ht="15.75" customHeight="1">
      <c r="A415" s="1019"/>
      <c r="B415" s="1019"/>
      <c r="C415" s="1019"/>
      <c r="D415" s="1019"/>
      <c r="E415" s="1019"/>
      <c r="F415" s="1019"/>
      <c r="G415" s="1019"/>
      <c r="H415" s="1019"/>
      <c r="I415" s="1019"/>
      <c r="J415" s="1019"/>
      <c r="K415" s="1019"/>
      <c r="L415" s="1019"/>
      <c r="M415" s="1019"/>
      <c r="N415" s="1019"/>
      <c r="O415" s="1019"/>
      <c r="P415" s="1019"/>
      <c r="Q415" s="1019"/>
      <c r="R415" s="1019"/>
      <c r="S415" s="1019"/>
      <c r="T415" s="1019"/>
      <c r="U415" s="1019"/>
      <c r="V415" s="1019"/>
      <c r="W415" s="1019"/>
      <c r="X415" s="1019"/>
      <c r="Y415" s="1019"/>
      <c r="Z415" s="1019"/>
    </row>
    <row r="416" spans="1:26" ht="15.75" customHeight="1">
      <c r="A416" s="1019"/>
      <c r="B416" s="1019"/>
      <c r="C416" s="1019"/>
      <c r="D416" s="1019"/>
      <c r="E416" s="1019"/>
      <c r="F416" s="1019"/>
      <c r="G416" s="1019"/>
      <c r="H416" s="1019"/>
      <c r="I416" s="1019"/>
      <c r="J416" s="1019"/>
      <c r="K416" s="1019"/>
      <c r="L416" s="1019"/>
      <c r="M416" s="1019"/>
      <c r="N416" s="1019"/>
      <c r="O416" s="1019"/>
      <c r="P416" s="1019"/>
      <c r="Q416" s="1019"/>
      <c r="R416" s="1019"/>
      <c r="S416" s="1019"/>
      <c r="T416" s="1019"/>
      <c r="U416" s="1019"/>
      <c r="V416" s="1019"/>
      <c r="W416" s="1019"/>
      <c r="X416" s="1019"/>
      <c r="Y416" s="1019"/>
      <c r="Z416" s="1019"/>
    </row>
    <row r="417" spans="1:26" ht="15.75" customHeight="1">
      <c r="A417" s="1019"/>
      <c r="B417" s="1019"/>
      <c r="C417" s="1019"/>
      <c r="D417" s="1019"/>
      <c r="E417" s="1019"/>
      <c r="F417" s="1019"/>
      <c r="G417" s="1019"/>
      <c r="H417" s="1019"/>
      <c r="I417" s="1019"/>
      <c r="J417" s="1019"/>
      <c r="K417" s="1019"/>
      <c r="L417" s="1019"/>
      <c r="M417" s="1019"/>
      <c r="N417" s="1019"/>
      <c r="O417" s="1019"/>
      <c r="P417" s="1019"/>
      <c r="Q417" s="1019"/>
      <c r="R417" s="1019"/>
      <c r="S417" s="1019"/>
      <c r="T417" s="1019"/>
      <c r="U417" s="1019"/>
      <c r="V417" s="1019"/>
      <c r="W417" s="1019"/>
      <c r="X417" s="1019"/>
      <c r="Y417" s="1019"/>
      <c r="Z417" s="1019"/>
    </row>
    <row r="418" spans="1:26" ht="15.75" customHeight="1">
      <c r="A418" s="1019"/>
      <c r="B418" s="1019"/>
      <c r="C418" s="1019"/>
      <c r="D418" s="1019"/>
      <c r="E418" s="1019"/>
      <c r="F418" s="1019"/>
      <c r="G418" s="1019"/>
      <c r="H418" s="1019"/>
      <c r="I418" s="1019"/>
      <c r="J418" s="1019"/>
      <c r="K418" s="1019"/>
      <c r="L418" s="1019"/>
      <c r="M418" s="1019"/>
      <c r="N418" s="1019"/>
      <c r="O418" s="1019"/>
      <c r="P418" s="1019"/>
      <c r="Q418" s="1019"/>
      <c r="R418" s="1019"/>
      <c r="S418" s="1019"/>
      <c r="T418" s="1019"/>
      <c r="U418" s="1019"/>
      <c r="V418" s="1019"/>
      <c r="W418" s="1019"/>
      <c r="X418" s="1019"/>
      <c r="Y418" s="1019"/>
      <c r="Z418" s="1019"/>
    </row>
    <row r="419" spans="1:26" ht="15.75" customHeight="1">
      <c r="A419" s="1019"/>
      <c r="B419" s="1019"/>
      <c r="C419" s="1019"/>
      <c r="D419" s="1019"/>
      <c r="E419" s="1019"/>
      <c r="F419" s="1019"/>
      <c r="G419" s="1019"/>
      <c r="H419" s="1019"/>
      <c r="I419" s="1019"/>
      <c r="J419" s="1019"/>
      <c r="K419" s="1019"/>
      <c r="L419" s="1019"/>
      <c r="M419" s="1019"/>
      <c r="N419" s="1019"/>
      <c r="O419" s="1019"/>
      <c r="P419" s="1019"/>
      <c r="Q419" s="1019"/>
      <c r="R419" s="1019"/>
      <c r="S419" s="1019"/>
      <c r="T419" s="1019"/>
      <c r="U419" s="1019"/>
      <c r="V419" s="1019"/>
      <c r="W419" s="1019"/>
      <c r="X419" s="1019"/>
      <c r="Y419" s="1019"/>
      <c r="Z419" s="1019"/>
    </row>
    <row r="420" spans="1:26" ht="15.75" customHeight="1">
      <c r="A420" s="1019"/>
      <c r="B420" s="1019"/>
      <c r="C420" s="1019"/>
      <c r="D420" s="1019"/>
      <c r="E420" s="1019"/>
      <c r="F420" s="1019"/>
      <c r="G420" s="1019"/>
      <c r="H420" s="1019"/>
      <c r="I420" s="1019"/>
      <c r="J420" s="1019"/>
      <c r="K420" s="1019"/>
      <c r="L420" s="1019"/>
      <c r="M420" s="1019"/>
      <c r="N420" s="1019"/>
      <c r="O420" s="1019"/>
      <c r="P420" s="1019"/>
      <c r="Q420" s="1019"/>
      <c r="R420" s="1019"/>
      <c r="S420" s="1019"/>
      <c r="T420" s="1019"/>
      <c r="U420" s="1019"/>
      <c r="V420" s="1019"/>
      <c r="W420" s="1019"/>
      <c r="X420" s="1019"/>
      <c r="Y420" s="1019"/>
      <c r="Z420" s="1019"/>
    </row>
    <row r="421" spans="1:26" ht="15.75" customHeight="1">
      <c r="A421" s="1019"/>
      <c r="B421" s="1019"/>
      <c r="C421" s="1019"/>
      <c r="D421" s="1019"/>
      <c r="E421" s="1019"/>
      <c r="F421" s="1019"/>
      <c r="G421" s="1019"/>
      <c r="H421" s="1019"/>
      <c r="I421" s="1019"/>
      <c r="J421" s="1019"/>
      <c r="K421" s="1019"/>
      <c r="L421" s="1019"/>
      <c r="M421" s="1019"/>
      <c r="N421" s="1019"/>
      <c r="O421" s="1019"/>
      <c r="P421" s="1019"/>
      <c r="Q421" s="1019"/>
      <c r="R421" s="1019"/>
      <c r="S421" s="1019"/>
      <c r="T421" s="1019"/>
      <c r="U421" s="1019"/>
      <c r="V421" s="1019"/>
      <c r="W421" s="1019"/>
      <c r="X421" s="1019"/>
      <c r="Y421" s="1019"/>
      <c r="Z421" s="1019"/>
    </row>
    <row r="422" spans="1:26" ht="15.75" customHeight="1">
      <c r="A422" s="1019"/>
      <c r="B422" s="1019"/>
      <c r="C422" s="1019"/>
      <c r="D422" s="1019"/>
      <c r="E422" s="1019"/>
      <c r="F422" s="1019"/>
      <c r="G422" s="1019"/>
      <c r="H422" s="1019"/>
      <c r="I422" s="1019"/>
      <c r="J422" s="1019"/>
      <c r="K422" s="1019"/>
      <c r="L422" s="1019"/>
      <c r="M422" s="1019"/>
      <c r="N422" s="1019"/>
      <c r="O422" s="1019"/>
      <c r="P422" s="1019"/>
      <c r="Q422" s="1019"/>
      <c r="R422" s="1019"/>
      <c r="S422" s="1019"/>
      <c r="T422" s="1019"/>
      <c r="U422" s="1019"/>
      <c r="V422" s="1019"/>
      <c r="W422" s="1019"/>
      <c r="X422" s="1019"/>
      <c r="Y422" s="1019"/>
      <c r="Z422" s="1019"/>
    </row>
    <row r="423" spans="1:26" ht="15.75" customHeight="1">
      <c r="A423" s="1019"/>
      <c r="B423" s="1019"/>
      <c r="C423" s="1019"/>
      <c r="D423" s="1019"/>
      <c r="E423" s="1019"/>
      <c r="F423" s="1019"/>
      <c r="G423" s="1019"/>
      <c r="H423" s="1019"/>
      <c r="I423" s="1019"/>
      <c r="J423" s="1019"/>
      <c r="K423" s="1019"/>
      <c r="L423" s="1019"/>
      <c r="M423" s="1019"/>
      <c r="N423" s="1019"/>
      <c r="O423" s="1019"/>
      <c r="P423" s="1019"/>
      <c r="Q423" s="1019"/>
      <c r="R423" s="1019"/>
      <c r="S423" s="1019"/>
      <c r="T423" s="1019"/>
      <c r="U423" s="1019"/>
      <c r="V423" s="1019"/>
      <c r="W423" s="1019"/>
      <c r="X423" s="1019"/>
      <c r="Y423" s="1019"/>
      <c r="Z423" s="1019"/>
    </row>
    <row r="424" spans="1:26" ht="15.75" customHeight="1">
      <c r="A424" s="1019"/>
      <c r="B424" s="1019"/>
      <c r="C424" s="1019"/>
      <c r="D424" s="1019"/>
      <c r="E424" s="1019"/>
      <c r="F424" s="1019"/>
      <c r="G424" s="1019"/>
      <c r="H424" s="1019"/>
      <c r="I424" s="1019"/>
      <c r="J424" s="1019"/>
      <c r="K424" s="1019"/>
      <c r="L424" s="1019"/>
      <c r="M424" s="1019"/>
      <c r="N424" s="1019"/>
      <c r="O424" s="1019"/>
      <c r="P424" s="1019"/>
      <c r="Q424" s="1019"/>
      <c r="R424" s="1019"/>
      <c r="S424" s="1019"/>
      <c r="T424" s="1019"/>
      <c r="U424" s="1019"/>
      <c r="V424" s="1019"/>
      <c r="W424" s="1019"/>
      <c r="X424" s="1019"/>
      <c r="Y424" s="1019"/>
      <c r="Z424" s="1019"/>
    </row>
    <row r="425" spans="1:26" ht="15.75" customHeight="1">
      <c r="A425" s="1019"/>
      <c r="B425" s="1019"/>
      <c r="C425" s="1019"/>
      <c r="D425" s="1019"/>
      <c r="E425" s="1019"/>
      <c r="F425" s="1019"/>
      <c r="G425" s="1019"/>
      <c r="H425" s="1019"/>
      <c r="I425" s="1019"/>
      <c r="J425" s="1019"/>
      <c r="K425" s="1019"/>
      <c r="L425" s="1019"/>
      <c r="M425" s="1019"/>
      <c r="N425" s="1019"/>
      <c r="O425" s="1019"/>
      <c r="P425" s="1019"/>
      <c r="Q425" s="1019"/>
      <c r="R425" s="1019"/>
      <c r="S425" s="1019"/>
      <c r="T425" s="1019"/>
      <c r="U425" s="1019"/>
      <c r="V425" s="1019"/>
      <c r="W425" s="1019"/>
      <c r="X425" s="1019"/>
      <c r="Y425" s="1019"/>
      <c r="Z425" s="1019"/>
    </row>
    <row r="426" spans="1:26" ht="15.75" customHeight="1">
      <c r="A426" s="1019"/>
      <c r="B426" s="1019"/>
      <c r="C426" s="1019"/>
      <c r="D426" s="1019"/>
      <c r="E426" s="1019"/>
      <c r="F426" s="1019"/>
      <c r="G426" s="1019"/>
      <c r="H426" s="1019"/>
      <c r="I426" s="1019"/>
      <c r="J426" s="1019"/>
      <c r="K426" s="1019"/>
      <c r="L426" s="1019"/>
      <c r="M426" s="1019"/>
      <c r="N426" s="1019"/>
      <c r="O426" s="1019"/>
      <c r="P426" s="1019"/>
      <c r="Q426" s="1019"/>
      <c r="R426" s="1019"/>
      <c r="S426" s="1019"/>
      <c r="T426" s="1019"/>
      <c r="U426" s="1019"/>
      <c r="V426" s="1019"/>
      <c r="W426" s="1019"/>
      <c r="X426" s="1019"/>
      <c r="Y426" s="1019"/>
      <c r="Z426" s="1019"/>
    </row>
    <row r="427" spans="1:26" ht="15.75" customHeight="1">
      <c r="A427" s="1019"/>
      <c r="B427" s="1019"/>
      <c r="C427" s="1019"/>
      <c r="D427" s="1019"/>
      <c r="E427" s="1019"/>
      <c r="F427" s="1019"/>
      <c r="G427" s="1019"/>
      <c r="H427" s="1019"/>
      <c r="I427" s="1019"/>
      <c r="J427" s="1019"/>
      <c r="K427" s="1019"/>
      <c r="L427" s="1019"/>
      <c r="M427" s="1019"/>
      <c r="N427" s="1019"/>
      <c r="O427" s="1019"/>
      <c r="P427" s="1019"/>
      <c r="Q427" s="1019"/>
      <c r="R427" s="1019"/>
      <c r="S427" s="1019"/>
      <c r="T427" s="1019"/>
      <c r="U427" s="1019"/>
      <c r="V427" s="1019"/>
      <c r="W427" s="1019"/>
      <c r="X427" s="1019"/>
      <c r="Y427" s="1019"/>
      <c r="Z427" s="1019"/>
    </row>
    <row r="428" spans="1:26" ht="15.75" customHeight="1">
      <c r="A428" s="1019"/>
      <c r="B428" s="1019"/>
      <c r="C428" s="1019"/>
      <c r="D428" s="1019"/>
      <c r="E428" s="1019"/>
      <c r="F428" s="1019"/>
      <c r="G428" s="1019"/>
      <c r="H428" s="1019"/>
      <c r="I428" s="1019"/>
      <c r="J428" s="1019"/>
      <c r="K428" s="1019"/>
      <c r="L428" s="1019"/>
      <c r="M428" s="1019"/>
      <c r="N428" s="1019"/>
      <c r="O428" s="1019"/>
      <c r="P428" s="1019"/>
      <c r="Q428" s="1019"/>
      <c r="R428" s="1019"/>
      <c r="S428" s="1019"/>
      <c r="T428" s="1019"/>
      <c r="U428" s="1019"/>
      <c r="V428" s="1019"/>
      <c r="W428" s="1019"/>
      <c r="X428" s="1019"/>
      <c r="Y428" s="1019"/>
      <c r="Z428" s="1019"/>
    </row>
    <row r="429" spans="1:26" ht="15.75" customHeight="1">
      <c r="A429" s="1019"/>
      <c r="B429" s="1019"/>
      <c r="C429" s="1019"/>
      <c r="D429" s="1019"/>
      <c r="E429" s="1019"/>
      <c r="F429" s="1019"/>
      <c r="G429" s="1019"/>
      <c r="H429" s="1019"/>
      <c r="I429" s="1019"/>
      <c r="J429" s="1019"/>
      <c r="K429" s="1019"/>
      <c r="L429" s="1019"/>
      <c r="M429" s="1019"/>
      <c r="N429" s="1019"/>
      <c r="O429" s="1019"/>
      <c r="P429" s="1019"/>
      <c r="Q429" s="1019"/>
      <c r="R429" s="1019"/>
      <c r="S429" s="1019"/>
      <c r="T429" s="1019"/>
      <c r="U429" s="1019"/>
      <c r="V429" s="1019"/>
      <c r="W429" s="1019"/>
      <c r="X429" s="1019"/>
      <c r="Y429" s="1019"/>
      <c r="Z429" s="1019"/>
    </row>
    <row r="430" spans="1:26" ht="15.75" customHeight="1">
      <c r="A430" s="1019"/>
      <c r="B430" s="1019"/>
      <c r="C430" s="1019"/>
      <c r="D430" s="1019"/>
      <c r="E430" s="1019"/>
      <c r="F430" s="1019"/>
      <c r="G430" s="1019"/>
      <c r="H430" s="1019"/>
      <c r="I430" s="1019"/>
      <c r="J430" s="1019"/>
      <c r="K430" s="1019"/>
      <c r="L430" s="1019"/>
      <c r="M430" s="1019"/>
      <c r="N430" s="1019"/>
      <c r="O430" s="1019"/>
      <c r="P430" s="1019"/>
      <c r="Q430" s="1019"/>
      <c r="R430" s="1019"/>
      <c r="S430" s="1019"/>
      <c r="T430" s="1019"/>
      <c r="U430" s="1019"/>
      <c r="V430" s="1019"/>
      <c r="W430" s="1019"/>
      <c r="X430" s="1019"/>
      <c r="Y430" s="1019"/>
      <c r="Z430" s="1019"/>
    </row>
    <row r="431" spans="1:26" ht="15.75" customHeight="1">
      <c r="A431" s="1019"/>
      <c r="B431" s="1019"/>
      <c r="C431" s="1019"/>
      <c r="D431" s="1019"/>
      <c r="E431" s="1019"/>
      <c r="F431" s="1019"/>
      <c r="G431" s="1019"/>
      <c r="H431" s="1019"/>
      <c r="I431" s="1019"/>
      <c r="J431" s="1019"/>
      <c r="K431" s="1019"/>
      <c r="L431" s="1019"/>
      <c r="M431" s="1019"/>
      <c r="N431" s="1019"/>
      <c r="O431" s="1019"/>
      <c r="P431" s="1019"/>
      <c r="Q431" s="1019"/>
      <c r="R431" s="1019"/>
      <c r="S431" s="1019"/>
      <c r="T431" s="1019"/>
      <c r="U431" s="1019"/>
      <c r="V431" s="1019"/>
      <c r="W431" s="1019"/>
      <c r="X431" s="1019"/>
      <c r="Y431" s="1019"/>
      <c r="Z431" s="1019"/>
    </row>
    <row r="432" spans="1:26" ht="15.75" customHeight="1">
      <c r="A432" s="1019"/>
      <c r="B432" s="1019"/>
      <c r="C432" s="1019"/>
      <c r="D432" s="1019"/>
      <c r="E432" s="1019"/>
      <c r="F432" s="1019"/>
      <c r="G432" s="1019"/>
      <c r="H432" s="1019"/>
      <c r="I432" s="1019"/>
      <c r="J432" s="1019"/>
      <c r="K432" s="1019"/>
      <c r="L432" s="1019"/>
      <c r="M432" s="1019"/>
      <c r="N432" s="1019"/>
      <c r="O432" s="1019"/>
      <c r="P432" s="1019"/>
      <c r="Q432" s="1019"/>
      <c r="R432" s="1019"/>
      <c r="S432" s="1019"/>
      <c r="T432" s="1019"/>
      <c r="U432" s="1019"/>
      <c r="V432" s="1019"/>
      <c r="W432" s="1019"/>
      <c r="X432" s="1019"/>
      <c r="Y432" s="1019"/>
      <c r="Z432" s="1019"/>
    </row>
    <row r="433" spans="1:26" ht="15.75" customHeight="1">
      <c r="A433" s="1019"/>
      <c r="B433" s="1019"/>
      <c r="C433" s="1019"/>
      <c r="D433" s="1019"/>
      <c r="E433" s="1019"/>
      <c r="F433" s="1019"/>
      <c r="G433" s="1019"/>
      <c r="H433" s="1019"/>
      <c r="I433" s="1019"/>
      <c r="J433" s="1019"/>
      <c r="K433" s="1019"/>
      <c r="L433" s="1019"/>
      <c r="M433" s="1019"/>
      <c r="N433" s="1019"/>
      <c r="O433" s="1019"/>
      <c r="P433" s="1019"/>
      <c r="Q433" s="1019"/>
      <c r="R433" s="1019"/>
      <c r="S433" s="1019"/>
      <c r="T433" s="1019"/>
      <c r="U433" s="1019"/>
      <c r="V433" s="1019"/>
      <c r="W433" s="1019"/>
      <c r="X433" s="1019"/>
      <c r="Y433" s="1019"/>
      <c r="Z433" s="1019"/>
    </row>
    <row r="434" spans="1:26" ht="15.75" customHeight="1">
      <c r="A434" s="1019"/>
      <c r="B434" s="1019"/>
      <c r="C434" s="1019"/>
      <c r="D434" s="1019"/>
      <c r="E434" s="1019"/>
      <c r="F434" s="1019"/>
      <c r="G434" s="1019"/>
      <c r="H434" s="1019"/>
      <c r="I434" s="1019"/>
      <c r="J434" s="1019"/>
      <c r="K434" s="1019"/>
      <c r="L434" s="1019"/>
      <c r="M434" s="1019"/>
      <c r="N434" s="1019"/>
      <c r="O434" s="1019"/>
      <c r="P434" s="1019"/>
      <c r="Q434" s="1019"/>
      <c r="R434" s="1019"/>
      <c r="S434" s="1019"/>
      <c r="T434" s="1019"/>
      <c r="U434" s="1019"/>
      <c r="V434" s="1019"/>
      <c r="W434" s="1019"/>
      <c r="X434" s="1019"/>
      <c r="Y434" s="1019"/>
      <c r="Z434" s="1019"/>
    </row>
    <row r="435" spans="1:26" ht="15.75" customHeight="1">
      <c r="A435" s="1019"/>
      <c r="B435" s="1019"/>
      <c r="C435" s="1019"/>
      <c r="D435" s="1019"/>
      <c r="E435" s="1019"/>
      <c r="F435" s="1019"/>
      <c r="G435" s="1019"/>
      <c r="H435" s="1019"/>
      <c r="I435" s="1019"/>
      <c r="J435" s="1019"/>
      <c r="K435" s="1019"/>
      <c r="L435" s="1019"/>
      <c r="M435" s="1019"/>
      <c r="N435" s="1019"/>
      <c r="O435" s="1019"/>
      <c r="P435" s="1019"/>
      <c r="Q435" s="1019"/>
      <c r="R435" s="1019"/>
      <c r="S435" s="1019"/>
      <c r="T435" s="1019"/>
      <c r="U435" s="1019"/>
      <c r="V435" s="1019"/>
      <c r="W435" s="1019"/>
      <c r="X435" s="1019"/>
      <c r="Y435" s="1019"/>
      <c r="Z435" s="1019"/>
    </row>
    <row r="436" spans="1:26" ht="15.75" customHeight="1">
      <c r="A436" s="1019"/>
      <c r="B436" s="1019"/>
      <c r="C436" s="1019"/>
      <c r="D436" s="1019"/>
      <c r="E436" s="1019"/>
      <c r="F436" s="1019"/>
      <c r="G436" s="1019"/>
      <c r="H436" s="1019"/>
      <c r="I436" s="1019"/>
      <c r="J436" s="1019"/>
      <c r="K436" s="1019"/>
      <c r="L436" s="1019"/>
      <c r="M436" s="1019"/>
      <c r="N436" s="1019"/>
      <c r="O436" s="1019"/>
      <c r="P436" s="1019"/>
      <c r="Q436" s="1019"/>
      <c r="R436" s="1019"/>
      <c r="S436" s="1019"/>
      <c r="T436" s="1019"/>
      <c r="U436" s="1019"/>
      <c r="V436" s="1019"/>
      <c r="W436" s="1019"/>
      <c r="X436" s="1019"/>
      <c r="Y436" s="1019"/>
      <c r="Z436" s="1019"/>
    </row>
    <row r="437" spans="1:26" ht="15.75" customHeight="1">
      <c r="A437" s="1019"/>
      <c r="B437" s="1019"/>
      <c r="C437" s="1019"/>
      <c r="D437" s="1019"/>
      <c r="E437" s="1019"/>
      <c r="F437" s="1019"/>
      <c r="G437" s="1019"/>
      <c r="H437" s="1019"/>
      <c r="I437" s="1019"/>
      <c r="J437" s="1019"/>
      <c r="K437" s="1019"/>
      <c r="L437" s="1019"/>
      <c r="M437" s="1019"/>
      <c r="N437" s="1019"/>
      <c r="O437" s="1019"/>
      <c r="P437" s="1019"/>
      <c r="Q437" s="1019"/>
      <c r="R437" s="1019"/>
      <c r="S437" s="1019"/>
      <c r="T437" s="1019"/>
      <c r="U437" s="1019"/>
      <c r="V437" s="1019"/>
      <c r="W437" s="1019"/>
      <c r="X437" s="1019"/>
      <c r="Y437" s="1019"/>
      <c r="Z437" s="1019"/>
    </row>
    <row r="438" spans="1:26" ht="15.75" customHeight="1">
      <c r="A438" s="1019"/>
      <c r="B438" s="1019"/>
      <c r="C438" s="1019"/>
      <c r="D438" s="1019"/>
      <c r="E438" s="1019"/>
      <c r="F438" s="1019"/>
      <c r="G438" s="1019"/>
      <c r="H438" s="1019"/>
      <c r="I438" s="1019"/>
      <c r="J438" s="1019"/>
      <c r="K438" s="1019"/>
      <c r="L438" s="1019"/>
      <c r="M438" s="1019"/>
      <c r="N438" s="1019"/>
      <c r="O438" s="1019"/>
      <c r="P438" s="1019"/>
      <c r="Q438" s="1019"/>
      <c r="R438" s="1019"/>
      <c r="S438" s="1019"/>
      <c r="T438" s="1019"/>
      <c r="U438" s="1019"/>
      <c r="V438" s="1019"/>
      <c r="W438" s="1019"/>
      <c r="X438" s="1019"/>
      <c r="Y438" s="1019"/>
      <c r="Z438" s="1019"/>
    </row>
    <row r="439" spans="1:26" ht="15.75" customHeight="1">
      <c r="A439" s="1019"/>
      <c r="B439" s="1019"/>
      <c r="C439" s="1019"/>
      <c r="D439" s="1019"/>
      <c r="E439" s="1019"/>
      <c r="F439" s="1019"/>
      <c r="G439" s="1019"/>
      <c r="H439" s="1019"/>
      <c r="I439" s="1019"/>
      <c r="J439" s="1019"/>
      <c r="K439" s="1019"/>
      <c r="L439" s="1019"/>
      <c r="M439" s="1019"/>
      <c r="N439" s="1019"/>
      <c r="O439" s="1019"/>
      <c r="P439" s="1019"/>
      <c r="Q439" s="1019"/>
      <c r="R439" s="1019"/>
      <c r="S439" s="1019"/>
      <c r="T439" s="1019"/>
      <c r="U439" s="1019"/>
      <c r="V439" s="1019"/>
      <c r="W439" s="1019"/>
      <c r="X439" s="1019"/>
      <c r="Y439" s="1019"/>
      <c r="Z439" s="1019"/>
    </row>
    <row r="440" spans="1:26" ht="15.75" customHeight="1">
      <c r="A440" s="1019"/>
      <c r="B440" s="1019"/>
      <c r="C440" s="1019"/>
      <c r="D440" s="1019"/>
      <c r="E440" s="1019"/>
      <c r="F440" s="1019"/>
      <c r="G440" s="1019"/>
      <c r="H440" s="1019"/>
      <c r="I440" s="1019"/>
      <c r="J440" s="1019"/>
      <c r="K440" s="1019"/>
      <c r="L440" s="1019"/>
      <c r="M440" s="1019"/>
      <c r="N440" s="1019"/>
      <c r="O440" s="1019"/>
      <c r="P440" s="1019"/>
      <c r="Q440" s="1019"/>
      <c r="R440" s="1019"/>
      <c r="S440" s="1019"/>
      <c r="T440" s="1019"/>
      <c r="U440" s="1019"/>
      <c r="V440" s="1019"/>
      <c r="W440" s="1019"/>
      <c r="X440" s="1019"/>
      <c r="Y440" s="1019"/>
      <c r="Z440" s="1019"/>
    </row>
    <row r="441" spans="1:26" ht="15.75" customHeight="1">
      <c r="A441" s="1019"/>
      <c r="B441" s="1019"/>
      <c r="C441" s="1019"/>
      <c r="D441" s="1019"/>
      <c r="E441" s="1019"/>
      <c r="F441" s="1019"/>
      <c r="G441" s="1019"/>
      <c r="H441" s="1019"/>
      <c r="I441" s="1019"/>
      <c r="J441" s="1019"/>
      <c r="K441" s="1019"/>
      <c r="L441" s="1019"/>
      <c r="M441" s="1019"/>
      <c r="N441" s="1019"/>
      <c r="O441" s="1019"/>
      <c r="P441" s="1019"/>
      <c r="Q441" s="1019"/>
      <c r="R441" s="1019"/>
      <c r="S441" s="1019"/>
      <c r="T441" s="1019"/>
      <c r="U441" s="1019"/>
      <c r="V441" s="1019"/>
      <c r="W441" s="1019"/>
      <c r="X441" s="1019"/>
      <c r="Y441" s="1019"/>
      <c r="Z441" s="1019"/>
    </row>
    <row r="442" spans="1:26" ht="15.75" customHeight="1">
      <c r="A442" s="1019"/>
      <c r="B442" s="1019"/>
      <c r="C442" s="1019"/>
      <c r="D442" s="1019"/>
      <c r="E442" s="1019"/>
      <c r="F442" s="1019"/>
      <c r="G442" s="1019"/>
      <c r="H442" s="1019"/>
      <c r="I442" s="1019"/>
      <c r="J442" s="1019"/>
      <c r="K442" s="1019"/>
      <c r="L442" s="1019"/>
      <c r="M442" s="1019"/>
      <c r="N442" s="1019"/>
      <c r="O442" s="1019"/>
      <c r="P442" s="1019"/>
      <c r="Q442" s="1019"/>
      <c r="R442" s="1019"/>
      <c r="S442" s="1019"/>
      <c r="T442" s="1019"/>
      <c r="U442" s="1019"/>
      <c r="V442" s="1019"/>
      <c r="W442" s="1019"/>
      <c r="X442" s="1019"/>
      <c r="Y442" s="1019"/>
      <c r="Z442" s="1019"/>
    </row>
    <row r="443" spans="1:26" ht="15.75" customHeight="1">
      <c r="A443" s="1019"/>
      <c r="B443" s="1019"/>
      <c r="C443" s="1019"/>
      <c r="D443" s="1019"/>
      <c r="E443" s="1019"/>
      <c r="F443" s="1019"/>
      <c r="G443" s="1019"/>
      <c r="H443" s="1019"/>
      <c r="I443" s="1019"/>
      <c r="J443" s="1019"/>
      <c r="K443" s="1019"/>
      <c r="L443" s="1019"/>
      <c r="M443" s="1019"/>
      <c r="N443" s="1019"/>
      <c r="O443" s="1019"/>
      <c r="P443" s="1019"/>
      <c r="Q443" s="1019"/>
      <c r="R443" s="1019"/>
      <c r="S443" s="1019"/>
      <c r="T443" s="1019"/>
      <c r="U443" s="1019"/>
      <c r="V443" s="1019"/>
      <c r="W443" s="1019"/>
      <c r="X443" s="1019"/>
      <c r="Y443" s="1019"/>
      <c r="Z443" s="1019"/>
    </row>
    <row r="444" spans="1:26" ht="15.75" customHeight="1">
      <c r="A444" s="1019"/>
      <c r="B444" s="1019"/>
      <c r="C444" s="1019"/>
      <c r="D444" s="1019"/>
      <c r="E444" s="1019"/>
      <c r="F444" s="1019"/>
      <c r="G444" s="1019"/>
      <c r="H444" s="1019"/>
      <c r="I444" s="1019"/>
      <c r="J444" s="1019"/>
      <c r="K444" s="1019"/>
      <c r="L444" s="1019"/>
      <c r="M444" s="1019"/>
      <c r="N444" s="1019"/>
      <c r="O444" s="1019"/>
      <c r="P444" s="1019"/>
      <c r="Q444" s="1019"/>
      <c r="R444" s="1019"/>
      <c r="S444" s="1019"/>
      <c r="T444" s="1019"/>
      <c r="U444" s="1019"/>
      <c r="V444" s="1019"/>
      <c r="W444" s="1019"/>
      <c r="X444" s="1019"/>
      <c r="Y444" s="1019"/>
      <c r="Z444" s="1019"/>
    </row>
    <row r="445" spans="1:26" ht="15.75" customHeight="1">
      <c r="A445" s="1019"/>
      <c r="B445" s="1019"/>
      <c r="C445" s="1019"/>
      <c r="D445" s="1019"/>
      <c r="E445" s="1019"/>
      <c r="F445" s="1019"/>
      <c r="G445" s="1019"/>
      <c r="H445" s="1019"/>
      <c r="I445" s="1019"/>
      <c r="J445" s="1019"/>
      <c r="K445" s="1019"/>
      <c r="L445" s="1019"/>
      <c r="M445" s="1019"/>
      <c r="N445" s="1019"/>
      <c r="O445" s="1019"/>
      <c r="P445" s="1019"/>
      <c r="Q445" s="1019"/>
      <c r="R445" s="1019"/>
      <c r="S445" s="1019"/>
      <c r="T445" s="1019"/>
      <c r="U445" s="1019"/>
      <c r="V445" s="1019"/>
      <c r="W445" s="1019"/>
      <c r="X445" s="1019"/>
      <c r="Y445" s="1019"/>
      <c r="Z445" s="1019"/>
    </row>
    <row r="446" spans="1:26" ht="15.75" customHeight="1">
      <c r="A446" s="1019"/>
      <c r="B446" s="1019"/>
      <c r="C446" s="1019"/>
      <c r="D446" s="1019"/>
      <c r="E446" s="1019"/>
      <c r="F446" s="1019"/>
      <c r="G446" s="1019"/>
      <c r="H446" s="1019"/>
      <c r="I446" s="1019"/>
      <c r="J446" s="1019"/>
      <c r="K446" s="1019"/>
      <c r="L446" s="1019"/>
      <c r="M446" s="1019"/>
      <c r="N446" s="1019"/>
      <c r="O446" s="1019"/>
      <c r="P446" s="1019"/>
      <c r="Q446" s="1019"/>
      <c r="R446" s="1019"/>
      <c r="S446" s="1019"/>
      <c r="T446" s="1019"/>
      <c r="U446" s="1019"/>
      <c r="V446" s="1019"/>
      <c r="W446" s="1019"/>
      <c r="X446" s="1019"/>
      <c r="Y446" s="1019"/>
      <c r="Z446" s="1019"/>
    </row>
    <row r="447" spans="1:26" ht="15.75" customHeight="1">
      <c r="A447" s="1019"/>
      <c r="B447" s="1019"/>
      <c r="C447" s="1019"/>
      <c r="D447" s="1019"/>
      <c r="E447" s="1019"/>
      <c r="F447" s="1019"/>
      <c r="G447" s="1019"/>
      <c r="H447" s="1019"/>
      <c r="I447" s="1019"/>
      <c r="J447" s="1019"/>
      <c r="K447" s="1019"/>
      <c r="L447" s="1019"/>
      <c r="M447" s="1019"/>
      <c r="N447" s="1019"/>
      <c r="O447" s="1019"/>
      <c r="P447" s="1019"/>
      <c r="Q447" s="1019"/>
      <c r="R447" s="1019"/>
      <c r="S447" s="1019"/>
      <c r="T447" s="1019"/>
      <c r="U447" s="1019"/>
      <c r="V447" s="1019"/>
      <c r="W447" s="1019"/>
      <c r="X447" s="1019"/>
      <c r="Y447" s="1019"/>
      <c r="Z447" s="1019"/>
    </row>
    <row r="448" spans="1:26" ht="15.75" customHeight="1">
      <c r="A448" s="1019"/>
      <c r="B448" s="1019"/>
      <c r="C448" s="1019"/>
      <c r="D448" s="1019"/>
      <c r="E448" s="1019"/>
      <c r="F448" s="1019"/>
      <c r="G448" s="1019"/>
      <c r="H448" s="1019"/>
      <c r="I448" s="1019"/>
      <c r="J448" s="1019"/>
      <c r="K448" s="1019"/>
      <c r="L448" s="1019"/>
      <c r="M448" s="1019"/>
      <c r="N448" s="1019"/>
      <c r="O448" s="1019"/>
      <c r="P448" s="1019"/>
      <c r="Q448" s="1019"/>
      <c r="R448" s="1019"/>
      <c r="S448" s="1019"/>
      <c r="T448" s="1019"/>
      <c r="U448" s="1019"/>
      <c r="V448" s="1019"/>
      <c r="W448" s="1019"/>
      <c r="X448" s="1019"/>
      <c r="Y448" s="1019"/>
      <c r="Z448" s="1019"/>
    </row>
    <row r="449" spans="1:26" ht="15.75" customHeight="1">
      <c r="A449" s="1019"/>
      <c r="B449" s="1019"/>
      <c r="C449" s="1019"/>
      <c r="D449" s="1019"/>
      <c r="E449" s="1019"/>
      <c r="F449" s="1019"/>
      <c r="G449" s="1019"/>
      <c r="H449" s="1019"/>
      <c r="I449" s="1019"/>
      <c r="J449" s="1019"/>
      <c r="K449" s="1019"/>
      <c r="L449" s="1019"/>
      <c r="M449" s="1019"/>
      <c r="N449" s="1019"/>
      <c r="O449" s="1019"/>
      <c r="P449" s="1019"/>
      <c r="Q449" s="1019"/>
      <c r="R449" s="1019"/>
      <c r="S449" s="1019"/>
      <c r="T449" s="1019"/>
      <c r="U449" s="1019"/>
      <c r="V449" s="1019"/>
      <c r="W449" s="1019"/>
      <c r="X449" s="1019"/>
      <c r="Y449" s="1019"/>
      <c r="Z449" s="1019"/>
    </row>
    <row r="450" spans="1:26" ht="15.75" customHeight="1">
      <c r="A450" s="1019"/>
      <c r="B450" s="1019"/>
      <c r="C450" s="1019"/>
      <c r="D450" s="1019"/>
      <c r="E450" s="1019"/>
      <c r="F450" s="1019"/>
      <c r="G450" s="1019"/>
      <c r="H450" s="1019"/>
      <c r="I450" s="1019"/>
      <c r="J450" s="1019"/>
      <c r="K450" s="1019"/>
      <c r="L450" s="1019"/>
      <c r="M450" s="1019"/>
      <c r="N450" s="1019"/>
      <c r="O450" s="1019"/>
      <c r="P450" s="1019"/>
      <c r="Q450" s="1019"/>
      <c r="R450" s="1019"/>
      <c r="S450" s="1019"/>
      <c r="T450" s="1019"/>
      <c r="U450" s="1019"/>
      <c r="V450" s="1019"/>
      <c r="W450" s="1019"/>
      <c r="X450" s="1019"/>
      <c r="Y450" s="1019"/>
      <c r="Z450" s="1019"/>
    </row>
    <row r="451" spans="1:26" ht="15.75" customHeight="1">
      <c r="A451" s="1019"/>
      <c r="B451" s="1019"/>
      <c r="C451" s="1019"/>
      <c r="D451" s="1019"/>
      <c r="E451" s="1019"/>
      <c r="F451" s="1019"/>
      <c r="G451" s="1019"/>
      <c r="H451" s="1019"/>
      <c r="I451" s="1019"/>
      <c r="J451" s="1019"/>
      <c r="K451" s="1019"/>
      <c r="L451" s="1019"/>
      <c r="M451" s="1019"/>
      <c r="N451" s="1019"/>
      <c r="O451" s="1019"/>
      <c r="P451" s="1019"/>
      <c r="Q451" s="1019"/>
      <c r="R451" s="1019"/>
      <c r="S451" s="1019"/>
      <c r="T451" s="1019"/>
      <c r="U451" s="1019"/>
      <c r="V451" s="1019"/>
      <c r="W451" s="1019"/>
      <c r="X451" s="1019"/>
      <c r="Y451" s="1019"/>
      <c r="Z451" s="1019"/>
    </row>
    <row r="452" spans="1:26" ht="15.75" customHeight="1">
      <c r="A452" s="1019"/>
      <c r="B452" s="1019"/>
      <c r="C452" s="1019"/>
      <c r="D452" s="1019"/>
      <c r="E452" s="1019"/>
      <c r="F452" s="1019"/>
      <c r="G452" s="1019"/>
      <c r="H452" s="1019"/>
      <c r="I452" s="1019"/>
      <c r="J452" s="1019"/>
      <c r="K452" s="1019"/>
      <c r="L452" s="1019"/>
      <c r="M452" s="1019"/>
      <c r="N452" s="1019"/>
      <c r="O452" s="1019"/>
      <c r="P452" s="1019"/>
      <c r="Q452" s="1019"/>
      <c r="R452" s="1019"/>
      <c r="S452" s="1019"/>
      <c r="T452" s="1019"/>
      <c r="U452" s="1019"/>
      <c r="V452" s="1019"/>
      <c r="W452" s="1019"/>
      <c r="X452" s="1019"/>
      <c r="Y452" s="1019"/>
      <c r="Z452" s="1019"/>
    </row>
    <row r="453" spans="1:26" ht="15.75" customHeight="1">
      <c r="A453" s="1019"/>
      <c r="B453" s="1019"/>
      <c r="C453" s="1019"/>
      <c r="D453" s="1019"/>
      <c r="E453" s="1019"/>
      <c r="F453" s="1019"/>
      <c r="G453" s="1019"/>
      <c r="H453" s="1019"/>
      <c r="I453" s="1019"/>
      <c r="J453" s="1019"/>
      <c r="K453" s="1019"/>
      <c r="L453" s="1019"/>
      <c r="M453" s="1019"/>
      <c r="N453" s="1019"/>
      <c r="O453" s="1019"/>
      <c r="P453" s="1019"/>
      <c r="Q453" s="1019"/>
      <c r="R453" s="1019"/>
      <c r="S453" s="1019"/>
      <c r="T453" s="1019"/>
      <c r="U453" s="1019"/>
      <c r="V453" s="1019"/>
      <c r="W453" s="1019"/>
      <c r="X453" s="1019"/>
      <c r="Y453" s="1019"/>
      <c r="Z453" s="1019"/>
    </row>
    <row r="454" spans="1:26" ht="15.75" customHeight="1">
      <c r="A454" s="1019"/>
      <c r="B454" s="1019"/>
      <c r="C454" s="1019"/>
      <c r="D454" s="1019"/>
      <c r="E454" s="1019"/>
      <c r="F454" s="1019"/>
      <c r="G454" s="1019"/>
      <c r="H454" s="1019"/>
      <c r="I454" s="1019"/>
      <c r="J454" s="1019"/>
      <c r="K454" s="1019"/>
      <c r="L454" s="1019"/>
      <c r="M454" s="1019"/>
      <c r="N454" s="1019"/>
      <c r="O454" s="1019"/>
      <c r="P454" s="1019"/>
      <c r="Q454" s="1019"/>
      <c r="R454" s="1019"/>
      <c r="S454" s="1019"/>
      <c r="T454" s="1019"/>
      <c r="U454" s="1019"/>
      <c r="V454" s="1019"/>
      <c r="W454" s="1019"/>
      <c r="X454" s="1019"/>
      <c r="Y454" s="1019"/>
      <c r="Z454" s="1019"/>
    </row>
    <row r="455" spans="1:26" ht="15.75" customHeight="1">
      <c r="A455" s="1019"/>
      <c r="B455" s="1019"/>
      <c r="C455" s="1019"/>
      <c r="D455" s="1019"/>
      <c r="E455" s="1019"/>
      <c r="F455" s="1019"/>
      <c r="G455" s="1019"/>
      <c r="H455" s="1019"/>
      <c r="I455" s="1019"/>
      <c r="J455" s="1019"/>
      <c r="K455" s="1019"/>
      <c r="L455" s="1019"/>
      <c r="M455" s="1019"/>
      <c r="N455" s="1019"/>
      <c r="O455" s="1019"/>
      <c r="P455" s="1019"/>
      <c r="Q455" s="1019"/>
      <c r="R455" s="1019"/>
      <c r="S455" s="1019"/>
      <c r="T455" s="1019"/>
      <c r="U455" s="1019"/>
      <c r="V455" s="1019"/>
      <c r="W455" s="1019"/>
      <c r="X455" s="1019"/>
      <c r="Y455" s="1019"/>
      <c r="Z455" s="1019"/>
    </row>
    <row r="456" spans="1:26" ht="15.75" customHeight="1">
      <c r="A456" s="1019"/>
      <c r="B456" s="1019"/>
      <c r="C456" s="1019"/>
      <c r="D456" s="1019"/>
      <c r="E456" s="1019"/>
      <c r="F456" s="1019"/>
      <c r="G456" s="1019"/>
      <c r="H456" s="1019"/>
      <c r="I456" s="1019"/>
      <c r="J456" s="1019"/>
      <c r="K456" s="1019"/>
      <c r="L456" s="1019"/>
      <c r="M456" s="1019"/>
      <c r="N456" s="1019"/>
      <c r="O456" s="1019"/>
      <c r="P456" s="1019"/>
      <c r="Q456" s="1019"/>
      <c r="R456" s="1019"/>
      <c r="S456" s="1019"/>
      <c r="T456" s="1019"/>
      <c r="U456" s="1019"/>
      <c r="V456" s="1019"/>
      <c r="W456" s="1019"/>
      <c r="X456" s="1019"/>
      <c r="Y456" s="1019"/>
      <c r="Z456" s="1019"/>
    </row>
    <row r="457" spans="1:26" ht="15.75" customHeight="1">
      <c r="A457" s="1019"/>
      <c r="B457" s="1019"/>
      <c r="C457" s="1019"/>
      <c r="D457" s="1019"/>
      <c r="E457" s="1019"/>
      <c r="F457" s="1019"/>
      <c r="G457" s="1019"/>
      <c r="H457" s="1019"/>
      <c r="I457" s="1019"/>
      <c r="J457" s="1019"/>
      <c r="K457" s="1019"/>
      <c r="L457" s="1019"/>
      <c r="M457" s="1019"/>
      <c r="N457" s="1019"/>
      <c r="O457" s="1019"/>
      <c r="P457" s="1019"/>
      <c r="Q457" s="1019"/>
      <c r="R457" s="1019"/>
      <c r="S457" s="1019"/>
      <c r="T457" s="1019"/>
      <c r="U457" s="1019"/>
      <c r="V457" s="1019"/>
      <c r="W457" s="1019"/>
      <c r="X457" s="1019"/>
      <c r="Y457" s="1019"/>
      <c r="Z457" s="1019"/>
    </row>
    <row r="458" spans="1:26" ht="15.75" customHeight="1">
      <c r="A458" s="1019"/>
      <c r="B458" s="1019"/>
      <c r="C458" s="1019"/>
      <c r="D458" s="1019"/>
      <c r="E458" s="1019"/>
      <c r="F458" s="1019"/>
      <c r="G458" s="1019"/>
      <c r="H458" s="1019"/>
      <c r="I458" s="1019"/>
      <c r="J458" s="1019"/>
      <c r="K458" s="1019"/>
      <c r="L458" s="1019"/>
      <c r="M458" s="1019"/>
      <c r="N458" s="1019"/>
      <c r="O458" s="1019"/>
      <c r="P458" s="1019"/>
      <c r="Q458" s="1019"/>
      <c r="R458" s="1019"/>
      <c r="S458" s="1019"/>
      <c r="T458" s="1019"/>
      <c r="U458" s="1019"/>
      <c r="V458" s="1019"/>
      <c r="W458" s="1019"/>
      <c r="X458" s="1019"/>
      <c r="Y458" s="1019"/>
      <c r="Z458" s="1019"/>
    </row>
    <row r="459" spans="1:26" ht="15.75" customHeight="1">
      <c r="A459" s="1019"/>
      <c r="B459" s="1019"/>
      <c r="C459" s="1019"/>
      <c r="D459" s="1019"/>
      <c r="E459" s="1019"/>
      <c r="F459" s="1019"/>
      <c r="G459" s="1019"/>
      <c r="H459" s="1019"/>
      <c r="I459" s="1019"/>
      <c r="J459" s="1019"/>
      <c r="K459" s="1019"/>
      <c r="L459" s="1019"/>
      <c r="M459" s="1019"/>
      <c r="N459" s="1019"/>
      <c r="O459" s="1019"/>
      <c r="P459" s="1019"/>
      <c r="Q459" s="1019"/>
      <c r="R459" s="1019"/>
      <c r="S459" s="1019"/>
      <c r="T459" s="1019"/>
      <c r="U459" s="1019"/>
      <c r="V459" s="1019"/>
      <c r="W459" s="1019"/>
      <c r="X459" s="1019"/>
      <c r="Y459" s="1019"/>
      <c r="Z459" s="1019"/>
    </row>
    <row r="460" spans="1:26" ht="15.75" customHeight="1">
      <c r="A460" s="1019"/>
      <c r="B460" s="1019"/>
      <c r="C460" s="1019"/>
      <c r="D460" s="1019"/>
      <c r="E460" s="1019"/>
      <c r="F460" s="1019"/>
      <c r="G460" s="1019"/>
      <c r="H460" s="1019"/>
      <c r="I460" s="1019"/>
      <c r="J460" s="1019"/>
      <c r="K460" s="1019"/>
      <c r="L460" s="1019"/>
      <c r="M460" s="1019"/>
      <c r="N460" s="1019"/>
      <c r="O460" s="1019"/>
      <c r="P460" s="1019"/>
      <c r="Q460" s="1019"/>
      <c r="R460" s="1019"/>
      <c r="S460" s="1019"/>
      <c r="T460" s="1019"/>
      <c r="U460" s="1019"/>
      <c r="V460" s="1019"/>
      <c r="W460" s="1019"/>
      <c r="X460" s="1019"/>
      <c r="Y460" s="1019"/>
      <c r="Z460" s="1019"/>
    </row>
    <row r="461" spans="1:26" ht="15.75" customHeight="1">
      <c r="A461" s="1019"/>
      <c r="B461" s="1019"/>
      <c r="C461" s="1019"/>
      <c r="D461" s="1019"/>
      <c r="E461" s="1019"/>
      <c r="F461" s="1019"/>
      <c r="G461" s="1019"/>
      <c r="H461" s="1019"/>
      <c r="I461" s="1019"/>
      <c r="J461" s="1019"/>
      <c r="K461" s="1019"/>
      <c r="L461" s="1019"/>
      <c r="M461" s="1019"/>
      <c r="N461" s="1019"/>
      <c r="O461" s="1019"/>
      <c r="P461" s="1019"/>
      <c r="Q461" s="1019"/>
      <c r="R461" s="1019"/>
      <c r="S461" s="1019"/>
      <c r="T461" s="1019"/>
      <c r="U461" s="1019"/>
      <c r="V461" s="1019"/>
      <c r="W461" s="1019"/>
      <c r="X461" s="1019"/>
      <c r="Y461" s="1019"/>
      <c r="Z461" s="1019"/>
    </row>
    <row r="462" spans="1:26" ht="15.75" customHeight="1">
      <c r="A462" s="1019"/>
      <c r="B462" s="1019"/>
      <c r="C462" s="1019"/>
      <c r="D462" s="1019"/>
      <c r="E462" s="1019"/>
      <c r="F462" s="1019"/>
      <c r="G462" s="1019"/>
      <c r="H462" s="1019"/>
      <c r="I462" s="1019"/>
      <c r="J462" s="1019"/>
      <c r="K462" s="1019"/>
      <c r="L462" s="1019"/>
      <c r="M462" s="1019"/>
      <c r="N462" s="1019"/>
      <c r="O462" s="1019"/>
      <c r="P462" s="1019"/>
      <c r="Q462" s="1019"/>
      <c r="R462" s="1019"/>
      <c r="S462" s="1019"/>
      <c r="T462" s="1019"/>
      <c r="U462" s="1019"/>
      <c r="V462" s="1019"/>
      <c r="W462" s="1019"/>
      <c r="X462" s="1019"/>
      <c r="Y462" s="1019"/>
      <c r="Z462" s="1019"/>
    </row>
    <row r="463" spans="1:26" ht="15.75" customHeight="1">
      <c r="A463" s="1019"/>
      <c r="B463" s="1019"/>
      <c r="C463" s="1019"/>
      <c r="D463" s="1019"/>
      <c r="E463" s="1019"/>
      <c r="F463" s="1019"/>
      <c r="G463" s="1019"/>
      <c r="H463" s="1019"/>
      <c r="I463" s="1019"/>
      <c r="J463" s="1019"/>
      <c r="K463" s="1019"/>
      <c r="L463" s="1019"/>
      <c r="M463" s="1019"/>
      <c r="N463" s="1019"/>
      <c r="O463" s="1019"/>
      <c r="P463" s="1019"/>
      <c r="Q463" s="1019"/>
      <c r="R463" s="1019"/>
      <c r="S463" s="1019"/>
      <c r="T463" s="1019"/>
      <c r="U463" s="1019"/>
      <c r="V463" s="1019"/>
      <c r="W463" s="1019"/>
      <c r="X463" s="1019"/>
      <c r="Y463" s="1019"/>
      <c r="Z463" s="1019"/>
    </row>
    <row r="464" spans="1:26" ht="15.75" customHeight="1">
      <c r="A464" s="1019"/>
      <c r="B464" s="1019"/>
      <c r="C464" s="1019"/>
      <c r="D464" s="1019"/>
      <c r="E464" s="1019"/>
      <c r="F464" s="1019"/>
      <c r="G464" s="1019"/>
      <c r="H464" s="1019"/>
      <c r="I464" s="1019"/>
      <c r="J464" s="1019"/>
      <c r="K464" s="1019"/>
      <c r="L464" s="1019"/>
      <c r="M464" s="1019"/>
      <c r="N464" s="1019"/>
      <c r="O464" s="1019"/>
      <c r="P464" s="1019"/>
      <c r="Q464" s="1019"/>
      <c r="R464" s="1019"/>
      <c r="S464" s="1019"/>
      <c r="T464" s="1019"/>
      <c r="U464" s="1019"/>
      <c r="V464" s="1019"/>
      <c r="W464" s="1019"/>
      <c r="X464" s="1019"/>
      <c r="Y464" s="1019"/>
      <c r="Z464" s="1019"/>
    </row>
    <row r="465" spans="1:26" ht="15.75" customHeight="1">
      <c r="A465" s="1019"/>
      <c r="B465" s="1019"/>
      <c r="C465" s="1019"/>
      <c r="D465" s="1019"/>
      <c r="E465" s="1019"/>
      <c r="F465" s="1019"/>
      <c r="G465" s="1019"/>
      <c r="H465" s="1019"/>
      <c r="I465" s="1019"/>
      <c r="J465" s="1019"/>
      <c r="K465" s="1019"/>
      <c r="L465" s="1019"/>
      <c r="M465" s="1019"/>
      <c r="N465" s="1019"/>
      <c r="O465" s="1019"/>
      <c r="P465" s="1019"/>
      <c r="Q465" s="1019"/>
      <c r="R465" s="1019"/>
      <c r="S465" s="1019"/>
      <c r="T465" s="1019"/>
      <c r="U465" s="1019"/>
      <c r="V465" s="1019"/>
      <c r="W465" s="1019"/>
      <c r="X465" s="1019"/>
      <c r="Y465" s="1019"/>
      <c r="Z465" s="1019"/>
    </row>
    <row r="466" spans="1:26" ht="15.75" customHeight="1">
      <c r="A466" s="1019"/>
      <c r="B466" s="1019"/>
      <c r="C466" s="1019"/>
      <c r="D466" s="1019"/>
      <c r="E466" s="1019"/>
      <c r="F466" s="1019"/>
      <c r="G466" s="1019"/>
      <c r="H466" s="1019"/>
      <c r="I466" s="1019"/>
      <c r="J466" s="1019"/>
      <c r="K466" s="1019"/>
      <c r="L466" s="1019"/>
      <c r="M466" s="1019"/>
      <c r="N466" s="1019"/>
      <c r="O466" s="1019"/>
      <c r="P466" s="1019"/>
      <c r="Q466" s="1019"/>
      <c r="R466" s="1019"/>
      <c r="S466" s="1019"/>
      <c r="T466" s="1019"/>
      <c r="U466" s="1019"/>
      <c r="V466" s="1019"/>
      <c r="W466" s="1019"/>
      <c r="X466" s="1019"/>
      <c r="Y466" s="1019"/>
      <c r="Z466" s="1019"/>
    </row>
    <row r="467" spans="1:26" ht="15.75" customHeight="1">
      <c r="A467" s="1019"/>
      <c r="B467" s="1019"/>
      <c r="C467" s="1019"/>
      <c r="D467" s="1019"/>
      <c r="E467" s="1019"/>
      <c r="F467" s="1019"/>
      <c r="G467" s="1019"/>
      <c r="H467" s="1019"/>
      <c r="I467" s="1019"/>
      <c r="J467" s="1019"/>
      <c r="K467" s="1019"/>
      <c r="L467" s="1019"/>
      <c r="M467" s="1019"/>
      <c r="N467" s="1019"/>
      <c r="O467" s="1019"/>
      <c r="P467" s="1019"/>
      <c r="Q467" s="1019"/>
      <c r="R467" s="1019"/>
      <c r="S467" s="1019"/>
      <c r="T467" s="1019"/>
      <c r="U467" s="1019"/>
      <c r="V467" s="1019"/>
      <c r="W467" s="1019"/>
      <c r="X467" s="1019"/>
      <c r="Y467" s="1019"/>
      <c r="Z467" s="1019"/>
    </row>
    <row r="468" spans="1:26" ht="15.75" customHeight="1">
      <c r="A468" s="1019"/>
      <c r="B468" s="1019"/>
      <c r="C468" s="1019"/>
      <c r="D468" s="1019"/>
      <c r="E468" s="1019"/>
      <c r="F468" s="1019"/>
      <c r="G468" s="1019"/>
      <c r="H468" s="1019"/>
      <c r="I468" s="1019"/>
      <c r="J468" s="1019"/>
      <c r="K468" s="1019"/>
      <c r="L468" s="1019"/>
      <c r="M468" s="1019"/>
      <c r="N468" s="1019"/>
      <c r="O468" s="1019"/>
      <c r="P468" s="1019"/>
      <c r="Q468" s="1019"/>
      <c r="R468" s="1019"/>
      <c r="S468" s="1019"/>
      <c r="T468" s="1019"/>
      <c r="U468" s="1019"/>
      <c r="V468" s="1019"/>
      <c r="W468" s="1019"/>
      <c r="X468" s="1019"/>
      <c r="Y468" s="1019"/>
      <c r="Z468" s="1019"/>
    </row>
    <row r="469" spans="1:26" ht="15.75" customHeight="1">
      <c r="A469" s="1019"/>
      <c r="B469" s="1019"/>
      <c r="C469" s="1019"/>
      <c r="D469" s="1019"/>
      <c r="E469" s="1019"/>
      <c r="F469" s="1019"/>
      <c r="G469" s="1019"/>
      <c r="H469" s="1019"/>
      <c r="I469" s="1019"/>
      <c r="J469" s="1019"/>
      <c r="K469" s="1019"/>
      <c r="L469" s="1019"/>
      <c r="M469" s="1019"/>
      <c r="N469" s="1019"/>
      <c r="O469" s="1019"/>
      <c r="P469" s="1019"/>
      <c r="Q469" s="1019"/>
      <c r="R469" s="1019"/>
      <c r="S469" s="1019"/>
      <c r="T469" s="1019"/>
      <c r="U469" s="1019"/>
      <c r="V469" s="1019"/>
      <c r="W469" s="1019"/>
      <c r="X469" s="1019"/>
      <c r="Y469" s="1019"/>
      <c r="Z469" s="1019"/>
    </row>
    <row r="470" spans="1:26" ht="15.75" customHeight="1">
      <c r="A470" s="1019"/>
      <c r="B470" s="1019"/>
      <c r="C470" s="1019"/>
      <c r="D470" s="1019"/>
      <c r="E470" s="1019"/>
      <c r="F470" s="1019"/>
      <c r="G470" s="1019"/>
      <c r="H470" s="1019"/>
      <c r="I470" s="1019"/>
      <c r="J470" s="1019"/>
      <c r="K470" s="1019"/>
      <c r="L470" s="1019"/>
      <c r="M470" s="1019"/>
      <c r="N470" s="1019"/>
      <c r="O470" s="1019"/>
      <c r="P470" s="1019"/>
      <c r="Q470" s="1019"/>
      <c r="R470" s="1019"/>
      <c r="S470" s="1019"/>
      <c r="T470" s="1019"/>
      <c r="U470" s="1019"/>
      <c r="V470" s="1019"/>
      <c r="W470" s="1019"/>
      <c r="X470" s="1019"/>
      <c r="Y470" s="1019"/>
      <c r="Z470" s="1019"/>
    </row>
    <row r="471" spans="1:26" ht="15.75" customHeight="1">
      <c r="A471" s="1019"/>
      <c r="B471" s="1019"/>
      <c r="C471" s="1019"/>
      <c r="D471" s="1019"/>
      <c r="E471" s="1019"/>
      <c r="F471" s="1019"/>
      <c r="G471" s="1019"/>
      <c r="H471" s="1019"/>
      <c r="I471" s="1019"/>
      <c r="J471" s="1019"/>
      <c r="K471" s="1019"/>
      <c r="L471" s="1019"/>
      <c r="M471" s="1019"/>
      <c r="N471" s="1019"/>
      <c r="O471" s="1019"/>
      <c r="P471" s="1019"/>
      <c r="Q471" s="1019"/>
      <c r="R471" s="1019"/>
      <c r="S471" s="1019"/>
      <c r="T471" s="1019"/>
      <c r="U471" s="1019"/>
      <c r="V471" s="1019"/>
      <c r="W471" s="1019"/>
      <c r="X471" s="1019"/>
      <c r="Y471" s="1019"/>
      <c r="Z471" s="1019"/>
    </row>
    <row r="472" spans="1:26" ht="15.75" customHeight="1">
      <c r="A472" s="1019"/>
      <c r="B472" s="1019"/>
      <c r="C472" s="1019"/>
      <c r="D472" s="1019"/>
      <c r="E472" s="1019"/>
      <c r="F472" s="1019"/>
      <c r="G472" s="1019"/>
      <c r="H472" s="1019"/>
      <c r="I472" s="1019"/>
      <c r="J472" s="1019"/>
      <c r="K472" s="1019"/>
      <c r="L472" s="1019"/>
      <c r="M472" s="1019"/>
      <c r="N472" s="1019"/>
      <c r="O472" s="1019"/>
      <c r="P472" s="1019"/>
      <c r="Q472" s="1019"/>
      <c r="R472" s="1019"/>
      <c r="S472" s="1019"/>
      <c r="T472" s="1019"/>
      <c r="U472" s="1019"/>
      <c r="V472" s="1019"/>
      <c r="W472" s="1019"/>
      <c r="X472" s="1019"/>
      <c r="Y472" s="1019"/>
      <c r="Z472" s="1019"/>
    </row>
    <row r="473" spans="1:26" ht="15.75" customHeight="1">
      <c r="A473" s="1019"/>
      <c r="B473" s="1019"/>
      <c r="C473" s="1019"/>
      <c r="D473" s="1019"/>
      <c r="E473" s="1019"/>
      <c r="F473" s="1019"/>
      <c r="G473" s="1019"/>
      <c r="H473" s="1019"/>
      <c r="I473" s="1019"/>
      <c r="J473" s="1019"/>
      <c r="K473" s="1019"/>
      <c r="L473" s="1019"/>
      <c r="M473" s="1019"/>
      <c r="N473" s="1019"/>
      <c r="O473" s="1019"/>
      <c r="P473" s="1019"/>
      <c r="Q473" s="1019"/>
      <c r="R473" s="1019"/>
      <c r="S473" s="1019"/>
      <c r="T473" s="1019"/>
      <c r="U473" s="1019"/>
      <c r="V473" s="1019"/>
      <c r="W473" s="1019"/>
      <c r="X473" s="1019"/>
      <c r="Y473" s="1019"/>
      <c r="Z473" s="1019"/>
    </row>
    <row r="474" spans="1:26" ht="15.75" customHeight="1">
      <c r="A474" s="1019"/>
      <c r="B474" s="1019"/>
      <c r="C474" s="1019"/>
      <c r="D474" s="1019"/>
      <c r="E474" s="1019"/>
      <c r="F474" s="1019"/>
      <c r="G474" s="1019"/>
      <c r="H474" s="1019"/>
      <c r="I474" s="1019"/>
      <c r="J474" s="1019"/>
      <c r="K474" s="1019"/>
      <c r="L474" s="1019"/>
      <c r="M474" s="1019"/>
      <c r="N474" s="1019"/>
      <c r="O474" s="1019"/>
      <c r="P474" s="1019"/>
      <c r="Q474" s="1019"/>
      <c r="R474" s="1019"/>
      <c r="S474" s="1019"/>
      <c r="T474" s="1019"/>
      <c r="U474" s="1019"/>
      <c r="V474" s="1019"/>
      <c r="W474" s="1019"/>
      <c r="X474" s="1019"/>
      <c r="Y474" s="1019"/>
      <c r="Z474" s="1019"/>
    </row>
    <row r="475" spans="1:26" ht="15.75" customHeight="1">
      <c r="A475" s="1019"/>
      <c r="B475" s="1019"/>
      <c r="C475" s="1019"/>
      <c r="D475" s="1019"/>
      <c r="E475" s="1019"/>
      <c r="F475" s="1019"/>
      <c r="G475" s="1019"/>
      <c r="H475" s="1019"/>
      <c r="I475" s="1019"/>
      <c r="J475" s="1019"/>
      <c r="K475" s="1019"/>
      <c r="L475" s="1019"/>
      <c r="M475" s="1019"/>
      <c r="N475" s="1019"/>
      <c r="O475" s="1019"/>
      <c r="P475" s="1019"/>
      <c r="Q475" s="1019"/>
      <c r="R475" s="1019"/>
      <c r="S475" s="1019"/>
      <c r="T475" s="1019"/>
      <c r="U475" s="1019"/>
      <c r="V475" s="1019"/>
      <c r="W475" s="1019"/>
      <c r="X475" s="1019"/>
      <c r="Y475" s="1019"/>
      <c r="Z475" s="1019"/>
    </row>
    <row r="476" spans="1:26" ht="15.75" customHeight="1">
      <c r="A476" s="1019"/>
      <c r="B476" s="1019"/>
      <c r="C476" s="1019"/>
      <c r="D476" s="1019"/>
      <c r="E476" s="1019"/>
      <c r="F476" s="1019"/>
      <c r="G476" s="1019"/>
      <c r="H476" s="1019"/>
      <c r="I476" s="1019"/>
      <c r="J476" s="1019"/>
      <c r="K476" s="1019"/>
      <c r="L476" s="1019"/>
      <c r="M476" s="1019"/>
      <c r="N476" s="1019"/>
      <c r="O476" s="1019"/>
      <c r="P476" s="1019"/>
      <c r="Q476" s="1019"/>
      <c r="R476" s="1019"/>
      <c r="S476" s="1019"/>
      <c r="T476" s="1019"/>
      <c r="U476" s="1019"/>
      <c r="V476" s="1019"/>
      <c r="W476" s="1019"/>
      <c r="X476" s="1019"/>
      <c r="Y476" s="1019"/>
      <c r="Z476" s="1019"/>
    </row>
    <row r="477" spans="1:26" ht="15.75" customHeight="1">
      <c r="A477" s="1019"/>
      <c r="B477" s="1019"/>
      <c r="C477" s="1019"/>
      <c r="D477" s="1019"/>
      <c r="E477" s="1019"/>
      <c r="F477" s="1019"/>
      <c r="G477" s="1019"/>
      <c r="H477" s="1019"/>
      <c r="I477" s="1019"/>
      <c r="J477" s="1019"/>
      <c r="K477" s="1019"/>
      <c r="L477" s="1019"/>
      <c r="M477" s="1019"/>
      <c r="N477" s="1019"/>
      <c r="O477" s="1019"/>
      <c r="P477" s="1019"/>
      <c r="Q477" s="1019"/>
      <c r="R477" s="1019"/>
      <c r="S477" s="1019"/>
      <c r="T477" s="1019"/>
      <c r="U477" s="1019"/>
      <c r="V477" s="1019"/>
      <c r="W477" s="1019"/>
      <c r="X477" s="1019"/>
      <c r="Y477" s="1019"/>
      <c r="Z477" s="1019"/>
    </row>
    <row r="478" spans="1:26" ht="15.75" customHeight="1">
      <c r="A478" s="1019"/>
      <c r="B478" s="1019"/>
      <c r="C478" s="1019"/>
      <c r="D478" s="1019"/>
      <c r="E478" s="1019"/>
      <c r="F478" s="1019"/>
      <c r="G478" s="1019"/>
      <c r="H478" s="1019"/>
      <c r="I478" s="1019"/>
      <c r="J478" s="1019"/>
      <c r="K478" s="1019"/>
      <c r="L478" s="1019"/>
      <c r="M478" s="1019"/>
      <c r="N478" s="1019"/>
      <c r="O478" s="1019"/>
      <c r="P478" s="1019"/>
      <c r="Q478" s="1019"/>
      <c r="R478" s="1019"/>
      <c r="S478" s="1019"/>
      <c r="T478" s="1019"/>
      <c r="U478" s="1019"/>
      <c r="V478" s="1019"/>
      <c r="W478" s="1019"/>
      <c r="X478" s="1019"/>
      <c r="Y478" s="1019"/>
      <c r="Z478" s="1019"/>
    </row>
    <row r="479" spans="1:26" ht="15.75" customHeight="1">
      <c r="A479" s="1019"/>
      <c r="B479" s="1019"/>
      <c r="C479" s="1019"/>
      <c r="D479" s="1019"/>
      <c r="E479" s="1019"/>
      <c r="F479" s="1019"/>
      <c r="G479" s="1019"/>
      <c r="H479" s="1019"/>
      <c r="I479" s="1019"/>
      <c r="J479" s="1019"/>
      <c r="K479" s="1019"/>
      <c r="L479" s="1019"/>
      <c r="M479" s="1019"/>
      <c r="N479" s="1019"/>
      <c r="O479" s="1019"/>
      <c r="P479" s="1019"/>
      <c r="Q479" s="1019"/>
      <c r="R479" s="1019"/>
      <c r="S479" s="1019"/>
      <c r="T479" s="1019"/>
      <c r="U479" s="1019"/>
      <c r="V479" s="1019"/>
      <c r="W479" s="1019"/>
      <c r="X479" s="1019"/>
      <c r="Y479" s="1019"/>
      <c r="Z479" s="1019"/>
    </row>
    <row r="480" spans="1:26" ht="15.75" customHeight="1">
      <c r="A480" s="1019"/>
      <c r="B480" s="1019"/>
      <c r="C480" s="1019"/>
      <c r="D480" s="1019"/>
      <c r="E480" s="1019"/>
      <c r="F480" s="1019"/>
      <c r="G480" s="1019"/>
      <c r="H480" s="1019"/>
      <c r="I480" s="1019"/>
      <c r="J480" s="1019"/>
      <c r="K480" s="1019"/>
      <c r="L480" s="1019"/>
      <c r="M480" s="1019"/>
      <c r="N480" s="1019"/>
      <c r="O480" s="1019"/>
      <c r="P480" s="1019"/>
      <c r="Q480" s="1019"/>
      <c r="R480" s="1019"/>
      <c r="S480" s="1019"/>
      <c r="T480" s="1019"/>
      <c r="U480" s="1019"/>
      <c r="V480" s="1019"/>
      <c r="W480" s="1019"/>
      <c r="X480" s="1019"/>
      <c r="Y480" s="1019"/>
      <c r="Z480" s="1019"/>
    </row>
    <row r="481" spans="1:26" ht="15.75" customHeight="1">
      <c r="A481" s="1019"/>
      <c r="B481" s="1019"/>
      <c r="C481" s="1019"/>
      <c r="D481" s="1019"/>
      <c r="E481" s="1019"/>
      <c r="F481" s="1019"/>
      <c r="G481" s="1019"/>
      <c r="H481" s="1019"/>
      <c r="I481" s="1019"/>
      <c r="J481" s="1019"/>
      <c r="K481" s="1019"/>
      <c r="L481" s="1019"/>
      <c r="M481" s="1019"/>
      <c r="N481" s="1019"/>
      <c r="O481" s="1019"/>
      <c r="P481" s="1019"/>
      <c r="Q481" s="1019"/>
      <c r="R481" s="1019"/>
      <c r="S481" s="1019"/>
      <c r="T481" s="1019"/>
      <c r="U481" s="1019"/>
      <c r="V481" s="1019"/>
      <c r="W481" s="1019"/>
      <c r="X481" s="1019"/>
      <c r="Y481" s="1019"/>
      <c r="Z481" s="1019"/>
    </row>
    <row r="482" spans="1:26" ht="15.75" customHeight="1">
      <c r="A482" s="1019"/>
      <c r="B482" s="1019"/>
      <c r="C482" s="1019"/>
      <c r="D482" s="1019"/>
      <c r="E482" s="1019"/>
      <c r="F482" s="1019"/>
      <c r="G482" s="1019"/>
      <c r="H482" s="1019"/>
      <c r="I482" s="1019"/>
      <c r="J482" s="1019"/>
      <c r="K482" s="1019"/>
      <c r="L482" s="1019"/>
      <c r="M482" s="1019"/>
      <c r="N482" s="1019"/>
      <c r="O482" s="1019"/>
      <c r="P482" s="1019"/>
      <c r="Q482" s="1019"/>
      <c r="R482" s="1019"/>
      <c r="S482" s="1019"/>
      <c r="T482" s="1019"/>
      <c r="U482" s="1019"/>
      <c r="V482" s="1019"/>
      <c r="W482" s="1019"/>
      <c r="X482" s="1019"/>
      <c r="Y482" s="1019"/>
      <c r="Z482" s="1019"/>
    </row>
    <row r="483" spans="1:26" ht="15.75" customHeight="1">
      <c r="A483" s="1019"/>
      <c r="B483" s="1019"/>
      <c r="C483" s="1019"/>
      <c r="D483" s="1019"/>
      <c r="E483" s="1019"/>
      <c r="F483" s="1019"/>
      <c r="G483" s="1019"/>
      <c r="H483" s="1019"/>
      <c r="I483" s="1019"/>
      <c r="J483" s="1019"/>
      <c r="K483" s="1019"/>
      <c r="L483" s="1019"/>
      <c r="M483" s="1019"/>
      <c r="N483" s="1019"/>
      <c r="O483" s="1019"/>
      <c r="P483" s="1019"/>
      <c r="Q483" s="1019"/>
      <c r="R483" s="1019"/>
      <c r="S483" s="1019"/>
      <c r="T483" s="1019"/>
      <c r="U483" s="1019"/>
      <c r="V483" s="1019"/>
      <c r="W483" s="1019"/>
      <c r="X483" s="1019"/>
      <c r="Y483" s="1019"/>
      <c r="Z483" s="1019"/>
    </row>
    <row r="484" spans="1:26" ht="15.75" customHeight="1">
      <c r="A484" s="1019"/>
      <c r="B484" s="1019"/>
      <c r="C484" s="1019"/>
      <c r="D484" s="1019"/>
      <c r="E484" s="1019"/>
      <c r="F484" s="1019"/>
      <c r="G484" s="1019"/>
      <c r="H484" s="1019"/>
      <c r="I484" s="1019"/>
      <c r="J484" s="1019"/>
      <c r="K484" s="1019"/>
      <c r="L484" s="1019"/>
      <c r="M484" s="1019"/>
      <c r="N484" s="1019"/>
      <c r="O484" s="1019"/>
      <c r="P484" s="1019"/>
      <c r="Q484" s="1019"/>
      <c r="R484" s="1019"/>
      <c r="S484" s="1019"/>
      <c r="T484" s="1019"/>
      <c r="U484" s="1019"/>
      <c r="V484" s="1019"/>
      <c r="W484" s="1019"/>
      <c r="X484" s="1019"/>
      <c r="Y484" s="1019"/>
      <c r="Z484" s="1019"/>
    </row>
    <row r="485" spans="1:26" ht="15.75" customHeight="1">
      <c r="A485" s="1019"/>
      <c r="B485" s="1019"/>
      <c r="C485" s="1019"/>
      <c r="D485" s="1019"/>
      <c r="E485" s="1019"/>
      <c r="F485" s="1019"/>
      <c r="G485" s="1019"/>
      <c r="H485" s="1019"/>
      <c r="I485" s="1019"/>
      <c r="J485" s="1019"/>
      <c r="K485" s="1019"/>
      <c r="L485" s="1019"/>
      <c r="M485" s="1019"/>
      <c r="N485" s="1019"/>
      <c r="O485" s="1019"/>
      <c r="P485" s="1019"/>
      <c r="Q485" s="1019"/>
      <c r="R485" s="1019"/>
      <c r="S485" s="1019"/>
      <c r="T485" s="1019"/>
      <c r="U485" s="1019"/>
      <c r="V485" s="1019"/>
      <c r="W485" s="1019"/>
      <c r="X485" s="1019"/>
      <c r="Y485" s="1019"/>
      <c r="Z485" s="1019"/>
    </row>
    <row r="486" spans="1:26" ht="15.75" customHeight="1">
      <c r="A486" s="1019"/>
      <c r="B486" s="1019"/>
      <c r="C486" s="1019"/>
      <c r="D486" s="1019"/>
      <c r="E486" s="1019"/>
      <c r="F486" s="1019"/>
      <c r="G486" s="1019"/>
      <c r="H486" s="1019"/>
      <c r="I486" s="1019"/>
      <c r="J486" s="1019"/>
      <c r="K486" s="1019"/>
      <c r="L486" s="1019"/>
      <c r="M486" s="1019"/>
      <c r="N486" s="1019"/>
      <c r="O486" s="1019"/>
      <c r="P486" s="1019"/>
      <c r="Q486" s="1019"/>
      <c r="R486" s="1019"/>
      <c r="S486" s="1019"/>
      <c r="T486" s="1019"/>
      <c r="U486" s="1019"/>
      <c r="V486" s="1019"/>
      <c r="W486" s="1019"/>
      <c r="X486" s="1019"/>
      <c r="Y486" s="1019"/>
      <c r="Z486" s="1019"/>
    </row>
    <row r="487" spans="1:26" ht="15.75" customHeight="1">
      <c r="A487" s="1019"/>
      <c r="B487" s="1019"/>
      <c r="C487" s="1019"/>
      <c r="D487" s="1019"/>
      <c r="E487" s="1019"/>
      <c r="F487" s="1019"/>
      <c r="G487" s="1019"/>
      <c r="H487" s="1019"/>
      <c r="I487" s="1019"/>
      <c r="J487" s="1019"/>
      <c r="K487" s="1019"/>
      <c r="L487" s="1019"/>
      <c r="M487" s="1019"/>
      <c r="N487" s="1019"/>
      <c r="O487" s="1019"/>
      <c r="P487" s="1019"/>
      <c r="Q487" s="1019"/>
      <c r="R487" s="1019"/>
      <c r="S487" s="1019"/>
      <c r="T487" s="1019"/>
      <c r="U487" s="1019"/>
      <c r="V487" s="1019"/>
      <c r="W487" s="1019"/>
      <c r="X487" s="1019"/>
      <c r="Y487" s="1019"/>
      <c r="Z487" s="1019"/>
    </row>
    <row r="488" spans="1:26" ht="15.75" customHeight="1">
      <c r="A488" s="1019"/>
      <c r="B488" s="1019"/>
      <c r="C488" s="1019"/>
      <c r="D488" s="1019"/>
      <c r="E488" s="1019"/>
      <c r="F488" s="1019"/>
      <c r="G488" s="1019"/>
      <c r="H488" s="1019"/>
      <c r="I488" s="1019"/>
      <c r="J488" s="1019"/>
      <c r="K488" s="1019"/>
      <c r="L488" s="1019"/>
      <c r="M488" s="1019"/>
      <c r="N488" s="1019"/>
      <c r="O488" s="1019"/>
      <c r="P488" s="1019"/>
      <c r="Q488" s="1019"/>
      <c r="R488" s="1019"/>
      <c r="S488" s="1019"/>
      <c r="T488" s="1019"/>
      <c r="U488" s="1019"/>
      <c r="V488" s="1019"/>
      <c r="W488" s="1019"/>
      <c r="X488" s="1019"/>
      <c r="Y488" s="1019"/>
      <c r="Z488" s="1019"/>
    </row>
    <row r="489" spans="1:26" ht="15.75" customHeight="1">
      <c r="A489" s="1019"/>
      <c r="B489" s="1019"/>
      <c r="C489" s="1019"/>
      <c r="D489" s="1019"/>
      <c r="E489" s="1019"/>
      <c r="F489" s="1019"/>
      <c r="G489" s="1019"/>
      <c r="H489" s="1019"/>
      <c r="I489" s="1019"/>
      <c r="J489" s="1019"/>
      <c r="K489" s="1019"/>
      <c r="L489" s="1019"/>
      <c r="M489" s="1019"/>
      <c r="N489" s="1019"/>
      <c r="O489" s="1019"/>
      <c r="P489" s="1019"/>
      <c r="Q489" s="1019"/>
      <c r="R489" s="1019"/>
      <c r="S489" s="1019"/>
      <c r="T489" s="1019"/>
      <c r="U489" s="1019"/>
      <c r="V489" s="1019"/>
      <c r="W489" s="1019"/>
      <c r="X489" s="1019"/>
      <c r="Y489" s="1019"/>
      <c r="Z489" s="1019"/>
    </row>
    <row r="490" spans="1:26" ht="15.75" customHeight="1">
      <c r="A490" s="1019"/>
      <c r="B490" s="1019"/>
      <c r="C490" s="1019"/>
      <c r="D490" s="1019"/>
      <c r="E490" s="1019"/>
      <c r="F490" s="1019"/>
      <c r="G490" s="1019"/>
      <c r="H490" s="1019"/>
      <c r="I490" s="1019"/>
      <c r="J490" s="1019"/>
      <c r="K490" s="1019"/>
      <c r="L490" s="1019"/>
      <c r="M490" s="1019"/>
      <c r="N490" s="1019"/>
      <c r="O490" s="1019"/>
      <c r="P490" s="1019"/>
      <c r="Q490" s="1019"/>
      <c r="R490" s="1019"/>
      <c r="S490" s="1019"/>
      <c r="T490" s="1019"/>
      <c r="U490" s="1019"/>
      <c r="V490" s="1019"/>
      <c r="W490" s="1019"/>
      <c r="X490" s="1019"/>
      <c r="Y490" s="1019"/>
      <c r="Z490" s="1019"/>
    </row>
    <row r="491" spans="1:26" ht="15.75" customHeight="1">
      <c r="A491" s="1019"/>
      <c r="B491" s="1019"/>
      <c r="C491" s="1019"/>
      <c r="D491" s="1019"/>
      <c r="E491" s="1019"/>
      <c r="F491" s="1019"/>
      <c r="G491" s="1019"/>
      <c r="H491" s="1019"/>
      <c r="I491" s="1019"/>
      <c r="J491" s="1019"/>
      <c r="K491" s="1019"/>
      <c r="L491" s="1019"/>
      <c r="M491" s="1019"/>
      <c r="N491" s="1019"/>
      <c r="O491" s="1019"/>
      <c r="P491" s="1019"/>
      <c r="Q491" s="1019"/>
      <c r="R491" s="1019"/>
      <c r="S491" s="1019"/>
      <c r="T491" s="1019"/>
      <c r="U491" s="1019"/>
      <c r="V491" s="1019"/>
      <c r="W491" s="1019"/>
      <c r="X491" s="1019"/>
      <c r="Y491" s="1019"/>
      <c r="Z491" s="1019"/>
    </row>
    <row r="492" spans="1:26" ht="15.75" customHeight="1">
      <c r="A492" s="1019"/>
      <c r="B492" s="1019"/>
      <c r="C492" s="1019"/>
      <c r="D492" s="1019"/>
      <c r="E492" s="1019"/>
      <c r="F492" s="1019"/>
      <c r="G492" s="1019"/>
      <c r="H492" s="1019"/>
      <c r="I492" s="1019"/>
      <c r="J492" s="1019"/>
      <c r="K492" s="1019"/>
      <c r="L492" s="1019"/>
      <c r="M492" s="1019"/>
      <c r="N492" s="1019"/>
      <c r="O492" s="1019"/>
      <c r="P492" s="1019"/>
      <c r="Q492" s="1019"/>
      <c r="R492" s="1019"/>
      <c r="S492" s="1019"/>
      <c r="T492" s="1019"/>
      <c r="U492" s="1019"/>
      <c r="V492" s="1019"/>
      <c r="W492" s="1019"/>
      <c r="X492" s="1019"/>
      <c r="Y492" s="1019"/>
      <c r="Z492" s="1019"/>
    </row>
    <row r="493" spans="1:26" ht="15.75" customHeight="1">
      <c r="A493" s="1019"/>
      <c r="B493" s="1019"/>
      <c r="C493" s="1019"/>
      <c r="D493" s="1019"/>
      <c r="E493" s="1019"/>
      <c r="F493" s="1019"/>
      <c r="G493" s="1019"/>
      <c r="H493" s="1019"/>
      <c r="I493" s="1019"/>
      <c r="J493" s="1019"/>
      <c r="K493" s="1019"/>
      <c r="L493" s="1019"/>
      <c r="M493" s="1019"/>
      <c r="N493" s="1019"/>
      <c r="O493" s="1019"/>
      <c r="P493" s="1019"/>
      <c r="Q493" s="1019"/>
      <c r="R493" s="1019"/>
      <c r="S493" s="1019"/>
      <c r="T493" s="1019"/>
      <c r="U493" s="1019"/>
      <c r="V493" s="1019"/>
      <c r="W493" s="1019"/>
      <c r="X493" s="1019"/>
      <c r="Y493" s="1019"/>
      <c r="Z493" s="1019"/>
    </row>
    <row r="494" spans="1:26" ht="15.75" customHeight="1">
      <c r="A494" s="1019"/>
      <c r="B494" s="1019"/>
      <c r="C494" s="1019"/>
      <c r="D494" s="1019"/>
      <c r="E494" s="1019"/>
      <c r="F494" s="1019"/>
      <c r="G494" s="1019"/>
      <c r="H494" s="1019"/>
      <c r="I494" s="1019"/>
      <c r="J494" s="1019"/>
      <c r="K494" s="1019"/>
      <c r="L494" s="1019"/>
      <c r="M494" s="1019"/>
      <c r="N494" s="1019"/>
      <c r="O494" s="1019"/>
      <c r="P494" s="1019"/>
      <c r="Q494" s="1019"/>
      <c r="R494" s="1019"/>
      <c r="S494" s="1019"/>
      <c r="T494" s="1019"/>
      <c r="U494" s="1019"/>
      <c r="V494" s="1019"/>
      <c r="W494" s="1019"/>
      <c r="X494" s="1019"/>
      <c r="Y494" s="1019"/>
      <c r="Z494" s="1019"/>
    </row>
    <row r="495" spans="1:26" ht="15.75" customHeight="1">
      <c r="A495" s="1019"/>
      <c r="B495" s="1019"/>
      <c r="C495" s="1019"/>
      <c r="D495" s="1019"/>
      <c r="E495" s="1019"/>
      <c r="F495" s="1019"/>
      <c r="G495" s="1019"/>
      <c r="H495" s="1019"/>
      <c r="I495" s="1019"/>
      <c r="J495" s="1019"/>
      <c r="K495" s="1019"/>
      <c r="L495" s="1019"/>
      <c r="M495" s="1019"/>
      <c r="N495" s="1019"/>
      <c r="O495" s="1019"/>
      <c r="P495" s="1019"/>
      <c r="Q495" s="1019"/>
      <c r="R495" s="1019"/>
      <c r="S495" s="1019"/>
      <c r="T495" s="1019"/>
      <c r="U495" s="1019"/>
      <c r="V495" s="1019"/>
      <c r="W495" s="1019"/>
      <c r="X495" s="1019"/>
      <c r="Y495" s="1019"/>
      <c r="Z495" s="1019"/>
    </row>
    <row r="496" spans="1:26" ht="15.75" customHeight="1">
      <c r="A496" s="1019"/>
      <c r="B496" s="1019"/>
      <c r="C496" s="1019"/>
      <c r="D496" s="1019"/>
      <c r="E496" s="1019"/>
      <c r="F496" s="1019"/>
      <c r="G496" s="1019"/>
      <c r="H496" s="1019"/>
      <c r="I496" s="1019"/>
      <c r="J496" s="1019"/>
      <c r="K496" s="1019"/>
      <c r="L496" s="1019"/>
      <c r="M496" s="1019"/>
      <c r="N496" s="1019"/>
      <c r="O496" s="1019"/>
      <c r="P496" s="1019"/>
      <c r="Q496" s="1019"/>
      <c r="R496" s="1019"/>
      <c r="S496" s="1019"/>
      <c r="T496" s="1019"/>
      <c r="U496" s="1019"/>
      <c r="V496" s="1019"/>
      <c r="W496" s="1019"/>
      <c r="X496" s="1019"/>
      <c r="Y496" s="1019"/>
      <c r="Z496" s="1019"/>
    </row>
    <row r="497" spans="1:26" ht="15.75" customHeight="1">
      <c r="A497" s="1019"/>
      <c r="B497" s="1019"/>
      <c r="C497" s="1019"/>
      <c r="D497" s="1019"/>
      <c r="E497" s="1019"/>
      <c r="F497" s="1019"/>
      <c r="G497" s="1019"/>
      <c r="H497" s="1019"/>
      <c r="I497" s="1019"/>
      <c r="J497" s="1019"/>
      <c r="K497" s="1019"/>
      <c r="L497" s="1019"/>
      <c r="M497" s="1019"/>
      <c r="N497" s="1019"/>
      <c r="O497" s="1019"/>
      <c r="P497" s="1019"/>
      <c r="Q497" s="1019"/>
      <c r="R497" s="1019"/>
      <c r="S497" s="1019"/>
      <c r="T497" s="1019"/>
      <c r="U497" s="1019"/>
      <c r="V497" s="1019"/>
      <c r="W497" s="1019"/>
      <c r="X497" s="1019"/>
      <c r="Y497" s="1019"/>
      <c r="Z497" s="1019"/>
    </row>
    <row r="498" spans="1:26" ht="15.75" customHeight="1">
      <c r="A498" s="1019"/>
      <c r="B498" s="1019"/>
      <c r="C498" s="1019"/>
      <c r="D498" s="1019"/>
      <c r="E498" s="1019"/>
      <c r="F498" s="1019"/>
      <c r="G498" s="1019"/>
      <c r="H498" s="1019"/>
      <c r="I498" s="1019"/>
      <c r="J498" s="1019"/>
      <c r="K498" s="1019"/>
      <c r="L498" s="1019"/>
      <c r="M498" s="1019"/>
      <c r="N498" s="1019"/>
      <c r="O498" s="1019"/>
      <c r="P498" s="1019"/>
      <c r="Q498" s="1019"/>
      <c r="R498" s="1019"/>
      <c r="S498" s="1019"/>
      <c r="T498" s="1019"/>
      <c r="U498" s="1019"/>
      <c r="V498" s="1019"/>
      <c r="W498" s="1019"/>
      <c r="X498" s="1019"/>
      <c r="Y498" s="1019"/>
      <c r="Z498" s="1019"/>
    </row>
    <row r="499" spans="1:26" ht="15.75" customHeight="1">
      <c r="A499" s="1019"/>
      <c r="B499" s="1019"/>
      <c r="C499" s="1019"/>
      <c r="D499" s="1019"/>
      <c r="E499" s="1019"/>
      <c r="F499" s="1019"/>
      <c r="G499" s="1019"/>
      <c r="H499" s="1019"/>
      <c r="I499" s="1019"/>
      <c r="J499" s="1019"/>
      <c r="K499" s="1019"/>
      <c r="L499" s="1019"/>
      <c r="M499" s="1019"/>
      <c r="N499" s="1019"/>
      <c r="O499" s="1019"/>
      <c r="P499" s="1019"/>
      <c r="Q499" s="1019"/>
      <c r="R499" s="1019"/>
      <c r="S499" s="1019"/>
      <c r="T499" s="1019"/>
      <c r="U499" s="1019"/>
      <c r="V499" s="1019"/>
      <c r="W499" s="1019"/>
      <c r="X499" s="1019"/>
      <c r="Y499" s="1019"/>
      <c r="Z499" s="1019"/>
    </row>
    <row r="500" spans="1:26" ht="15.75" customHeight="1">
      <c r="A500" s="1019"/>
      <c r="B500" s="1019"/>
      <c r="C500" s="1019"/>
      <c r="D500" s="1019"/>
      <c r="E500" s="1019"/>
      <c r="F500" s="1019"/>
      <c r="G500" s="1019"/>
      <c r="H500" s="1019"/>
      <c r="I500" s="1019"/>
      <c r="J500" s="1019"/>
      <c r="K500" s="1019"/>
      <c r="L500" s="1019"/>
      <c r="M500" s="1019"/>
      <c r="N500" s="1019"/>
      <c r="O500" s="1019"/>
      <c r="P500" s="1019"/>
      <c r="Q500" s="1019"/>
      <c r="R500" s="1019"/>
      <c r="S500" s="1019"/>
      <c r="T500" s="1019"/>
      <c r="U500" s="1019"/>
      <c r="V500" s="1019"/>
      <c r="W500" s="1019"/>
      <c r="X500" s="1019"/>
      <c r="Y500" s="1019"/>
      <c r="Z500" s="1019"/>
    </row>
    <row r="501" spans="1:26" ht="15.75" customHeight="1">
      <c r="A501" s="1019"/>
      <c r="B501" s="1019"/>
      <c r="C501" s="1019"/>
      <c r="D501" s="1019"/>
      <c r="E501" s="1019"/>
      <c r="F501" s="1019"/>
      <c r="G501" s="1019"/>
      <c r="H501" s="1019"/>
      <c r="I501" s="1019"/>
      <c r="J501" s="1019"/>
      <c r="K501" s="1019"/>
      <c r="L501" s="1019"/>
      <c r="M501" s="1019"/>
      <c r="N501" s="1019"/>
      <c r="O501" s="1019"/>
      <c r="P501" s="1019"/>
      <c r="Q501" s="1019"/>
      <c r="R501" s="1019"/>
      <c r="S501" s="1019"/>
      <c r="T501" s="1019"/>
      <c r="U501" s="1019"/>
      <c r="V501" s="1019"/>
      <c r="W501" s="1019"/>
      <c r="X501" s="1019"/>
      <c r="Y501" s="1019"/>
      <c r="Z501" s="1019"/>
    </row>
    <row r="502" spans="1:26" ht="15.75" customHeight="1">
      <c r="A502" s="1019"/>
      <c r="B502" s="1019"/>
      <c r="C502" s="1019"/>
      <c r="D502" s="1019"/>
      <c r="E502" s="1019"/>
      <c r="F502" s="1019"/>
      <c r="G502" s="1019"/>
      <c r="H502" s="1019"/>
      <c r="I502" s="1019"/>
      <c r="J502" s="1019"/>
      <c r="K502" s="1019"/>
      <c r="L502" s="1019"/>
      <c r="M502" s="1019"/>
      <c r="N502" s="1019"/>
      <c r="O502" s="1019"/>
      <c r="P502" s="1019"/>
      <c r="Q502" s="1019"/>
      <c r="R502" s="1019"/>
      <c r="S502" s="1019"/>
      <c r="T502" s="1019"/>
      <c r="U502" s="1019"/>
      <c r="V502" s="1019"/>
      <c r="W502" s="1019"/>
      <c r="X502" s="1019"/>
      <c r="Y502" s="1019"/>
      <c r="Z502" s="1019"/>
    </row>
    <row r="503" spans="1:26" ht="15.75" customHeight="1">
      <c r="A503" s="1019"/>
      <c r="B503" s="1019"/>
      <c r="C503" s="1019"/>
      <c r="D503" s="1019"/>
      <c r="E503" s="1019"/>
      <c r="F503" s="1019"/>
      <c r="G503" s="1019"/>
      <c r="H503" s="1019"/>
      <c r="I503" s="1019"/>
      <c r="J503" s="1019"/>
      <c r="K503" s="1019"/>
      <c r="L503" s="1019"/>
      <c r="M503" s="1019"/>
      <c r="N503" s="1019"/>
      <c r="O503" s="1019"/>
      <c r="P503" s="1019"/>
      <c r="Q503" s="1019"/>
      <c r="R503" s="1019"/>
      <c r="S503" s="1019"/>
      <c r="T503" s="1019"/>
      <c r="U503" s="1019"/>
      <c r="V503" s="1019"/>
      <c r="W503" s="1019"/>
      <c r="X503" s="1019"/>
      <c r="Y503" s="1019"/>
      <c r="Z503" s="1019"/>
    </row>
    <row r="504" spans="1:26" ht="15.75" customHeight="1">
      <c r="A504" s="1019"/>
      <c r="B504" s="1019"/>
      <c r="C504" s="1019"/>
      <c r="D504" s="1019"/>
      <c r="E504" s="1019"/>
      <c r="F504" s="1019"/>
      <c r="G504" s="1019"/>
      <c r="H504" s="1019"/>
      <c r="I504" s="1019"/>
      <c r="J504" s="1019"/>
      <c r="K504" s="1019"/>
      <c r="L504" s="1019"/>
      <c r="M504" s="1019"/>
      <c r="N504" s="1019"/>
      <c r="O504" s="1019"/>
      <c r="P504" s="1019"/>
      <c r="Q504" s="1019"/>
      <c r="R504" s="1019"/>
      <c r="S504" s="1019"/>
      <c r="T504" s="1019"/>
      <c r="U504" s="1019"/>
      <c r="V504" s="1019"/>
      <c r="W504" s="1019"/>
      <c r="X504" s="1019"/>
      <c r="Y504" s="1019"/>
      <c r="Z504" s="1019"/>
    </row>
    <row r="505" spans="1:26" ht="15.75" customHeight="1">
      <c r="A505" s="1019"/>
      <c r="B505" s="1019"/>
      <c r="C505" s="1019"/>
      <c r="D505" s="1019"/>
      <c r="E505" s="1019"/>
      <c r="F505" s="1019"/>
      <c r="G505" s="1019"/>
      <c r="H505" s="1019"/>
      <c r="I505" s="1019"/>
      <c r="J505" s="1019"/>
      <c r="K505" s="1019"/>
      <c r="L505" s="1019"/>
      <c r="M505" s="1019"/>
      <c r="N505" s="1019"/>
      <c r="O505" s="1019"/>
      <c r="P505" s="1019"/>
      <c r="Q505" s="1019"/>
      <c r="R505" s="1019"/>
      <c r="S505" s="1019"/>
      <c r="T505" s="1019"/>
      <c r="U505" s="1019"/>
      <c r="V505" s="1019"/>
      <c r="W505" s="1019"/>
      <c r="X505" s="1019"/>
      <c r="Y505" s="1019"/>
      <c r="Z505" s="1019"/>
    </row>
    <row r="506" spans="1:26" ht="15.75" customHeight="1">
      <c r="A506" s="1019"/>
      <c r="B506" s="1019"/>
      <c r="C506" s="1019"/>
      <c r="D506" s="1019"/>
      <c r="E506" s="1019"/>
      <c r="F506" s="1019"/>
      <c r="G506" s="1019"/>
      <c r="H506" s="1019"/>
      <c r="I506" s="1019"/>
      <c r="J506" s="1019"/>
      <c r="K506" s="1019"/>
      <c r="L506" s="1019"/>
      <c r="M506" s="1019"/>
      <c r="N506" s="1019"/>
      <c r="O506" s="1019"/>
      <c r="P506" s="1019"/>
      <c r="Q506" s="1019"/>
      <c r="R506" s="1019"/>
      <c r="S506" s="1019"/>
      <c r="T506" s="1019"/>
      <c r="U506" s="1019"/>
      <c r="V506" s="1019"/>
      <c r="W506" s="1019"/>
      <c r="X506" s="1019"/>
      <c r="Y506" s="1019"/>
      <c r="Z506" s="1019"/>
    </row>
    <row r="507" spans="1:26" ht="15.75" customHeight="1">
      <c r="A507" s="1019"/>
      <c r="B507" s="1019"/>
      <c r="C507" s="1019"/>
      <c r="D507" s="1019"/>
      <c r="E507" s="1019"/>
      <c r="F507" s="1019"/>
      <c r="G507" s="1019"/>
      <c r="H507" s="1019"/>
      <c r="I507" s="1019"/>
      <c r="J507" s="1019"/>
      <c r="K507" s="1019"/>
      <c r="L507" s="1019"/>
      <c r="M507" s="1019"/>
      <c r="N507" s="1019"/>
      <c r="O507" s="1019"/>
      <c r="P507" s="1019"/>
      <c r="Q507" s="1019"/>
      <c r="R507" s="1019"/>
      <c r="S507" s="1019"/>
      <c r="T507" s="1019"/>
      <c r="U507" s="1019"/>
      <c r="V507" s="1019"/>
      <c r="W507" s="1019"/>
      <c r="X507" s="1019"/>
      <c r="Y507" s="1019"/>
      <c r="Z507" s="1019"/>
    </row>
    <row r="508" spans="1:26" ht="15.75" customHeight="1">
      <c r="A508" s="1019"/>
      <c r="B508" s="1019"/>
      <c r="C508" s="1019"/>
      <c r="D508" s="1019"/>
      <c r="E508" s="1019"/>
      <c r="F508" s="1019"/>
      <c r="G508" s="1019"/>
      <c r="H508" s="1019"/>
      <c r="I508" s="1019"/>
      <c r="J508" s="1019"/>
      <c r="K508" s="1019"/>
      <c r="L508" s="1019"/>
      <c r="M508" s="1019"/>
      <c r="N508" s="1019"/>
      <c r="O508" s="1019"/>
      <c r="P508" s="1019"/>
      <c r="Q508" s="1019"/>
      <c r="R508" s="1019"/>
      <c r="S508" s="1019"/>
      <c r="T508" s="1019"/>
      <c r="U508" s="1019"/>
      <c r="V508" s="1019"/>
      <c r="W508" s="1019"/>
      <c r="X508" s="1019"/>
      <c r="Y508" s="1019"/>
      <c r="Z508" s="1019"/>
    </row>
    <row r="509" spans="1:26" ht="15.75" customHeight="1">
      <c r="A509" s="1019"/>
      <c r="B509" s="1019"/>
      <c r="C509" s="1019"/>
      <c r="D509" s="1019"/>
      <c r="E509" s="1019"/>
      <c r="F509" s="1019"/>
      <c r="G509" s="1019"/>
      <c r="H509" s="1019"/>
      <c r="I509" s="1019"/>
      <c r="J509" s="1019"/>
      <c r="K509" s="1019"/>
      <c r="L509" s="1019"/>
      <c r="M509" s="1019"/>
      <c r="N509" s="1019"/>
      <c r="O509" s="1019"/>
      <c r="P509" s="1019"/>
      <c r="Q509" s="1019"/>
      <c r="R509" s="1019"/>
      <c r="S509" s="1019"/>
      <c r="T509" s="1019"/>
      <c r="U509" s="1019"/>
      <c r="V509" s="1019"/>
      <c r="W509" s="1019"/>
      <c r="X509" s="1019"/>
      <c r="Y509" s="1019"/>
      <c r="Z509" s="1019"/>
    </row>
    <row r="510" spans="1:26" ht="15.75" customHeight="1">
      <c r="A510" s="1019"/>
      <c r="B510" s="1019"/>
      <c r="C510" s="1019"/>
      <c r="D510" s="1019"/>
      <c r="E510" s="1019"/>
      <c r="F510" s="1019"/>
      <c r="G510" s="1019"/>
      <c r="H510" s="1019"/>
      <c r="I510" s="1019"/>
      <c r="J510" s="1019"/>
      <c r="K510" s="1019"/>
      <c r="L510" s="1019"/>
      <c r="M510" s="1019"/>
      <c r="N510" s="1019"/>
      <c r="O510" s="1019"/>
      <c r="P510" s="1019"/>
      <c r="Q510" s="1019"/>
      <c r="R510" s="1019"/>
      <c r="S510" s="1019"/>
      <c r="T510" s="1019"/>
      <c r="U510" s="1019"/>
      <c r="V510" s="1019"/>
      <c r="W510" s="1019"/>
      <c r="X510" s="1019"/>
      <c r="Y510" s="1019"/>
      <c r="Z510" s="1019"/>
    </row>
    <row r="511" spans="1:26" ht="15.75" customHeight="1">
      <c r="A511" s="1019"/>
      <c r="B511" s="1019"/>
      <c r="C511" s="1019"/>
      <c r="D511" s="1019"/>
      <c r="E511" s="1019"/>
      <c r="F511" s="1019"/>
      <c r="G511" s="1019"/>
      <c r="H511" s="1019"/>
      <c r="I511" s="1019"/>
      <c r="J511" s="1019"/>
      <c r="K511" s="1019"/>
      <c r="L511" s="1019"/>
      <c r="M511" s="1019"/>
      <c r="N511" s="1019"/>
      <c r="O511" s="1019"/>
      <c r="P511" s="1019"/>
      <c r="Q511" s="1019"/>
      <c r="R511" s="1019"/>
      <c r="S511" s="1019"/>
      <c r="T511" s="1019"/>
      <c r="U511" s="1019"/>
      <c r="V511" s="1019"/>
      <c r="W511" s="1019"/>
      <c r="X511" s="1019"/>
      <c r="Y511" s="1019"/>
      <c r="Z511" s="1019"/>
    </row>
    <row r="512" spans="1:26" ht="15.75" customHeight="1">
      <c r="A512" s="1019"/>
      <c r="B512" s="1019"/>
      <c r="C512" s="1019"/>
      <c r="D512" s="1019"/>
      <c r="E512" s="1019"/>
      <c r="F512" s="1019"/>
      <c r="G512" s="1019"/>
      <c r="H512" s="1019"/>
      <c r="I512" s="1019"/>
      <c r="J512" s="1019"/>
      <c r="K512" s="1019"/>
      <c r="L512" s="1019"/>
      <c r="M512" s="1019"/>
      <c r="N512" s="1019"/>
      <c r="O512" s="1019"/>
      <c r="P512" s="1019"/>
      <c r="Q512" s="1019"/>
      <c r="R512" s="1019"/>
      <c r="S512" s="1019"/>
      <c r="T512" s="1019"/>
      <c r="U512" s="1019"/>
      <c r="V512" s="1019"/>
      <c r="W512" s="1019"/>
      <c r="X512" s="1019"/>
      <c r="Y512" s="1019"/>
      <c r="Z512" s="1019"/>
    </row>
    <row r="513" spans="1:26" ht="15.75" customHeight="1">
      <c r="A513" s="1019"/>
      <c r="B513" s="1019"/>
      <c r="C513" s="1019"/>
      <c r="D513" s="1019"/>
      <c r="E513" s="1019"/>
      <c r="F513" s="1019"/>
      <c r="G513" s="1019"/>
      <c r="H513" s="1019"/>
      <c r="I513" s="1019"/>
      <c r="J513" s="1019"/>
      <c r="K513" s="1019"/>
      <c r="L513" s="1019"/>
      <c r="M513" s="1019"/>
      <c r="N513" s="1019"/>
      <c r="O513" s="1019"/>
      <c r="P513" s="1019"/>
      <c r="Q513" s="1019"/>
      <c r="R513" s="1019"/>
      <c r="S513" s="1019"/>
      <c r="T513" s="1019"/>
      <c r="U513" s="1019"/>
      <c r="V513" s="1019"/>
      <c r="W513" s="1019"/>
      <c r="X513" s="1019"/>
      <c r="Y513" s="1019"/>
      <c r="Z513" s="1019"/>
    </row>
    <row r="514" spans="1:26" ht="15.75" customHeight="1">
      <c r="A514" s="1019"/>
      <c r="B514" s="1019"/>
      <c r="C514" s="1019"/>
      <c r="D514" s="1019"/>
      <c r="E514" s="1019"/>
      <c r="F514" s="1019"/>
      <c r="G514" s="1019"/>
      <c r="H514" s="1019"/>
      <c r="I514" s="1019"/>
      <c r="J514" s="1019"/>
      <c r="K514" s="1019"/>
      <c r="L514" s="1019"/>
      <c r="M514" s="1019"/>
      <c r="N514" s="1019"/>
      <c r="O514" s="1019"/>
      <c r="P514" s="1019"/>
      <c r="Q514" s="1019"/>
      <c r="R514" s="1019"/>
      <c r="S514" s="1019"/>
      <c r="T514" s="1019"/>
      <c r="U514" s="1019"/>
      <c r="V514" s="1019"/>
      <c r="W514" s="1019"/>
      <c r="X514" s="1019"/>
      <c r="Y514" s="1019"/>
      <c r="Z514" s="1019"/>
    </row>
    <row r="515" spans="1:26" ht="15.75" customHeight="1">
      <c r="A515" s="1019"/>
      <c r="B515" s="1019"/>
      <c r="C515" s="1019"/>
      <c r="D515" s="1019"/>
      <c r="E515" s="1019"/>
      <c r="F515" s="1019"/>
      <c r="G515" s="1019"/>
      <c r="H515" s="1019"/>
      <c r="I515" s="1019"/>
      <c r="J515" s="1019"/>
      <c r="K515" s="1019"/>
      <c r="L515" s="1019"/>
      <c r="M515" s="1019"/>
      <c r="N515" s="1019"/>
      <c r="O515" s="1019"/>
      <c r="P515" s="1019"/>
      <c r="Q515" s="1019"/>
      <c r="R515" s="1019"/>
      <c r="S515" s="1019"/>
      <c r="T515" s="1019"/>
      <c r="U515" s="1019"/>
      <c r="V515" s="1019"/>
      <c r="W515" s="1019"/>
      <c r="X515" s="1019"/>
      <c r="Y515" s="1019"/>
      <c r="Z515" s="1019"/>
    </row>
    <row r="516" spans="1:26" ht="15.75" customHeight="1">
      <c r="A516" s="1019"/>
      <c r="B516" s="1019"/>
      <c r="C516" s="1019"/>
      <c r="D516" s="1019"/>
      <c r="E516" s="1019"/>
      <c r="F516" s="1019"/>
      <c r="G516" s="1019"/>
      <c r="H516" s="1019"/>
      <c r="I516" s="1019"/>
      <c r="J516" s="1019"/>
      <c r="K516" s="1019"/>
      <c r="L516" s="1019"/>
      <c r="M516" s="1019"/>
      <c r="N516" s="1019"/>
      <c r="O516" s="1019"/>
      <c r="P516" s="1019"/>
      <c r="Q516" s="1019"/>
      <c r="R516" s="1019"/>
      <c r="S516" s="1019"/>
      <c r="T516" s="1019"/>
      <c r="U516" s="1019"/>
      <c r="V516" s="1019"/>
      <c r="W516" s="1019"/>
      <c r="X516" s="1019"/>
      <c r="Y516" s="1019"/>
      <c r="Z516" s="1019"/>
    </row>
    <row r="517" spans="1:26" ht="15.75" customHeight="1">
      <c r="A517" s="1019"/>
      <c r="B517" s="1019"/>
      <c r="C517" s="1019"/>
      <c r="D517" s="1019"/>
      <c r="E517" s="1019"/>
      <c r="F517" s="1019"/>
      <c r="G517" s="1019"/>
      <c r="H517" s="1019"/>
      <c r="I517" s="1019"/>
      <c r="J517" s="1019"/>
      <c r="K517" s="1019"/>
      <c r="L517" s="1019"/>
      <c r="M517" s="1019"/>
      <c r="N517" s="1019"/>
      <c r="O517" s="1019"/>
      <c r="P517" s="1019"/>
      <c r="Q517" s="1019"/>
      <c r="R517" s="1019"/>
      <c r="S517" s="1019"/>
      <c r="T517" s="1019"/>
      <c r="U517" s="1019"/>
      <c r="V517" s="1019"/>
      <c r="W517" s="1019"/>
      <c r="X517" s="1019"/>
      <c r="Y517" s="1019"/>
      <c r="Z517" s="1019"/>
    </row>
    <row r="518" spans="1:26" ht="15.75" customHeight="1">
      <c r="A518" s="1019"/>
      <c r="B518" s="1019"/>
      <c r="C518" s="1019"/>
      <c r="D518" s="1019"/>
      <c r="E518" s="1019"/>
      <c r="F518" s="1019"/>
      <c r="G518" s="1019"/>
      <c r="H518" s="1019"/>
      <c r="I518" s="1019"/>
      <c r="J518" s="1019"/>
      <c r="K518" s="1019"/>
      <c r="L518" s="1019"/>
      <c r="M518" s="1019"/>
      <c r="N518" s="1019"/>
      <c r="O518" s="1019"/>
      <c r="P518" s="1019"/>
      <c r="Q518" s="1019"/>
      <c r="R518" s="1019"/>
      <c r="S518" s="1019"/>
      <c r="T518" s="1019"/>
      <c r="U518" s="1019"/>
      <c r="V518" s="1019"/>
      <c r="W518" s="1019"/>
      <c r="X518" s="1019"/>
      <c r="Y518" s="1019"/>
      <c r="Z518" s="1019"/>
    </row>
    <row r="519" spans="1:26" ht="15.75" customHeight="1">
      <c r="A519" s="1019"/>
      <c r="B519" s="1019"/>
      <c r="C519" s="1019"/>
      <c r="D519" s="1019"/>
      <c r="E519" s="1019"/>
      <c r="F519" s="1019"/>
      <c r="G519" s="1019"/>
      <c r="H519" s="1019"/>
      <c r="I519" s="1019"/>
      <c r="J519" s="1019"/>
      <c r="K519" s="1019"/>
      <c r="L519" s="1019"/>
      <c r="M519" s="1019"/>
      <c r="N519" s="1019"/>
      <c r="O519" s="1019"/>
      <c r="P519" s="1019"/>
      <c r="Q519" s="1019"/>
      <c r="R519" s="1019"/>
      <c r="S519" s="1019"/>
      <c r="T519" s="1019"/>
      <c r="U519" s="1019"/>
      <c r="V519" s="1019"/>
      <c r="W519" s="1019"/>
      <c r="X519" s="1019"/>
      <c r="Y519" s="1019"/>
      <c r="Z519" s="1019"/>
    </row>
    <row r="520" spans="1:26" ht="15.75" customHeight="1">
      <c r="A520" s="1019"/>
      <c r="B520" s="1019"/>
      <c r="C520" s="1019"/>
      <c r="D520" s="1019"/>
      <c r="E520" s="1019"/>
      <c r="F520" s="1019"/>
      <c r="G520" s="1019"/>
      <c r="H520" s="1019"/>
      <c r="I520" s="1019"/>
      <c r="J520" s="1019"/>
      <c r="K520" s="1019"/>
      <c r="L520" s="1019"/>
      <c r="M520" s="1019"/>
      <c r="N520" s="1019"/>
      <c r="O520" s="1019"/>
      <c r="P520" s="1019"/>
      <c r="Q520" s="1019"/>
      <c r="R520" s="1019"/>
      <c r="S520" s="1019"/>
      <c r="T520" s="1019"/>
      <c r="U520" s="1019"/>
      <c r="V520" s="1019"/>
      <c r="W520" s="1019"/>
      <c r="X520" s="1019"/>
      <c r="Y520" s="1019"/>
      <c r="Z520" s="1019"/>
    </row>
    <row r="521" spans="1:26" ht="15.75" customHeight="1">
      <c r="A521" s="1019"/>
      <c r="B521" s="1019"/>
      <c r="C521" s="1019"/>
      <c r="D521" s="1019"/>
      <c r="E521" s="1019"/>
      <c r="F521" s="1019"/>
      <c r="G521" s="1019"/>
      <c r="H521" s="1019"/>
      <c r="I521" s="1019"/>
      <c r="J521" s="1019"/>
      <c r="K521" s="1019"/>
      <c r="L521" s="1019"/>
      <c r="M521" s="1019"/>
      <c r="N521" s="1019"/>
      <c r="O521" s="1019"/>
      <c r="P521" s="1019"/>
      <c r="Q521" s="1019"/>
      <c r="R521" s="1019"/>
      <c r="S521" s="1019"/>
      <c r="T521" s="1019"/>
      <c r="U521" s="1019"/>
      <c r="V521" s="1019"/>
      <c r="W521" s="1019"/>
      <c r="X521" s="1019"/>
      <c r="Y521" s="1019"/>
      <c r="Z521" s="1019"/>
    </row>
    <row r="522" spans="1:26" ht="15.75" customHeight="1">
      <c r="A522" s="1019"/>
      <c r="B522" s="1019"/>
      <c r="C522" s="1019"/>
      <c r="D522" s="1019"/>
      <c r="E522" s="1019"/>
      <c r="F522" s="1019"/>
      <c r="G522" s="1019"/>
      <c r="H522" s="1019"/>
      <c r="I522" s="1019"/>
      <c r="J522" s="1019"/>
      <c r="K522" s="1019"/>
      <c r="L522" s="1019"/>
      <c r="M522" s="1019"/>
      <c r="N522" s="1019"/>
      <c r="O522" s="1019"/>
      <c r="P522" s="1019"/>
      <c r="Q522" s="1019"/>
      <c r="R522" s="1019"/>
      <c r="S522" s="1019"/>
      <c r="T522" s="1019"/>
      <c r="U522" s="1019"/>
      <c r="V522" s="1019"/>
      <c r="W522" s="1019"/>
      <c r="X522" s="1019"/>
      <c r="Y522" s="1019"/>
      <c r="Z522" s="1019"/>
    </row>
    <row r="523" spans="1:26" ht="15.75" customHeight="1">
      <c r="A523" s="1019"/>
      <c r="B523" s="1019"/>
      <c r="C523" s="1019"/>
      <c r="D523" s="1019"/>
      <c r="E523" s="1019"/>
      <c r="F523" s="1019"/>
      <c r="G523" s="1019"/>
      <c r="H523" s="1019"/>
      <c r="I523" s="1019"/>
      <c r="J523" s="1019"/>
      <c r="K523" s="1019"/>
      <c r="L523" s="1019"/>
      <c r="M523" s="1019"/>
      <c r="N523" s="1019"/>
      <c r="O523" s="1019"/>
      <c r="P523" s="1019"/>
      <c r="Q523" s="1019"/>
      <c r="R523" s="1019"/>
      <c r="S523" s="1019"/>
      <c r="T523" s="1019"/>
      <c r="U523" s="1019"/>
      <c r="V523" s="1019"/>
      <c r="W523" s="1019"/>
      <c r="X523" s="1019"/>
      <c r="Y523" s="1019"/>
      <c r="Z523" s="1019"/>
    </row>
    <row r="524" spans="1:26" ht="15.75" customHeight="1">
      <c r="A524" s="1019"/>
      <c r="B524" s="1019"/>
      <c r="C524" s="1019"/>
      <c r="D524" s="1019"/>
      <c r="E524" s="1019"/>
      <c r="F524" s="1019"/>
      <c r="G524" s="1019"/>
      <c r="H524" s="1019"/>
      <c r="I524" s="1019"/>
      <c r="J524" s="1019"/>
      <c r="K524" s="1019"/>
      <c r="L524" s="1019"/>
      <c r="M524" s="1019"/>
      <c r="N524" s="1019"/>
      <c r="O524" s="1019"/>
      <c r="P524" s="1019"/>
      <c r="Q524" s="1019"/>
      <c r="R524" s="1019"/>
      <c r="S524" s="1019"/>
      <c r="T524" s="1019"/>
      <c r="U524" s="1019"/>
      <c r="V524" s="1019"/>
      <c r="W524" s="1019"/>
      <c r="X524" s="1019"/>
      <c r="Y524" s="1019"/>
      <c r="Z524" s="1019"/>
    </row>
    <row r="525" spans="1:26" ht="15.75" customHeight="1">
      <c r="A525" s="1019"/>
      <c r="B525" s="1019"/>
      <c r="C525" s="1019"/>
      <c r="D525" s="1019"/>
      <c r="E525" s="1019"/>
      <c r="F525" s="1019"/>
      <c r="G525" s="1019"/>
      <c r="H525" s="1019"/>
      <c r="I525" s="1019"/>
      <c r="J525" s="1019"/>
      <c r="K525" s="1019"/>
      <c r="L525" s="1019"/>
      <c r="M525" s="1019"/>
      <c r="N525" s="1019"/>
      <c r="O525" s="1019"/>
      <c r="P525" s="1019"/>
      <c r="Q525" s="1019"/>
      <c r="R525" s="1019"/>
      <c r="S525" s="1019"/>
      <c r="T525" s="1019"/>
      <c r="U525" s="1019"/>
      <c r="V525" s="1019"/>
      <c r="W525" s="1019"/>
      <c r="X525" s="1019"/>
      <c r="Y525" s="1019"/>
      <c r="Z525" s="1019"/>
    </row>
    <row r="526" spans="1:26" ht="15.75" customHeight="1">
      <c r="A526" s="1019"/>
      <c r="B526" s="1019"/>
      <c r="C526" s="1019"/>
      <c r="D526" s="1019"/>
      <c r="E526" s="1019"/>
      <c r="F526" s="1019"/>
      <c r="G526" s="1019"/>
      <c r="H526" s="1019"/>
      <c r="I526" s="1019"/>
      <c r="J526" s="1019"/>
      <c r="K526" s="1019"/>
      <c r="L526" s="1019"/>
      <c r="M526" s="1019"/>
      <c r="N526" s="1019"/>
      <c r="O526" s="1019"/>
      <c r="P526" s="1019"/>
      <c r="Q526" s="1019"/>
      <c r="R526" s="1019"/>
      <c r="S526" s="1019"/>
      <c r="T526" s="1019"/>
      <c r="U526" s="1019"/>
      <c r="V526" s="1019"/>
      <c r="W526" s="1019"/>
      <c r="X526" s="1019"/>
      <c r="Y526" s="1019"/>
      <c r="Z526" s="1019"/>
    </row>
    <row r="527" spans="1:26" ht="15.75" customHeight="1">
      <c r="A527" s="1019"/>
      <c r="B527" s="1019"/>
      <c r="C527" s="1019"/>
      <c r="D527" s="1019"/>
      <c r="E527" s="1019"/>
      <c r="F527" s="1019"/>
      <c r="G527" s="1019"/>
      <c r="H527" s="1019"/>
      <c r="I527" s="1019"/>
      <c r="J527" s="1019"/>
      <c r="K527" s="1019"/>
      <c r="L527" s="1019"/>
      <c r="M527" s="1019"/>
      <c r="N527" s="1019"/>
      <c r="O527" s="1019"/>
      <c r="P527" s="1019"/>
      <c r="Q527" s="1019"/>
      <c r="R527" s="1019"/>
      <c r="S527" s="1019"/>
      <c r="T527" s="1019"/>
      <c r="U527" s="1019"/>
      <c r="V527" s="1019"/>
      <c r="W527" s="1019"/>
      <c r="X527" s="1019"/>
      <c r="Y527" s="1019"/>
      <c r="Z527" s="1019"/>
    </row>
    <row r="528" spans="1:26" ht="15.75" customHeight="1">
      <c r="A528" s="1019"/>
      <c r="B528" s="1019"/>
      <c r="C528" s="1019"/>
      <c r="D528" s="1019"/>
      <c r="E528" s="1019"/>
      <c r="F528" s="1019"/>
      <c r="G528" s="1019"/>
      <c r="H528" s="1019"/>
      <c r="I528" s="1019"/>
      <c r="J528" s="1019"/>
      <c r="K528" s="1019"/>
      <c r="L528" s="1019"/>
      <c r="M528" s="1019"/>
      <c r="N528" s="1019"/>
      <c r="O528" s="1019"/>
      <c r="P528" s="1019"/>
      <c r="Q528" s="1019"/>
      <c r="R528" s="1019"/>
      <c r="S528" s="1019"/>
      <c r="T528" s="1019"/>
      <c r="U528" s="1019"/>
      <c r="V528" s="1019"/>
      <c r="W528" s="1019"/>
      <c r="X528" s="1019"/>
      <c r="Y528" s="1019"/>
      <c r="Z528" s="1019"/>
    </row>
    <row r="529" spans="1:26" ht="15.75" customHeight="1">
      <c r="A529" s="1019"/>
      <c r="B529" s="1019"/>
      <c r="C529" s="1019"/>
      <c r="D529" s="1019"/>
      <c r="E529" s="1019"/>
      <c r="F529" s="1019"/>
      <c r="G529" s="1019"/>
      <c r="H529" s="1019"/>
      <c r="I529" s="1019"/>
      <c r="J529" s="1019"/>
      <c r="K529" s="1019"/>
      <c r="L529" s="1019"/>
      <c r="M529" s="1019"/>
      <c r="N529" s="1019"/>
      <c r="O529" s="1019"/>
      <c r="P529" s="1019"/>
      <c r="Q529" s="1019"/>
      <c r="R529" s="1019"/>
      <c r="S529" s="1019"/>
      <c r="T529" s="1019"/>
      <c r="U529" s="1019"/>
      <c r="V529" s="1019"/>
      <c r="W529" s="1019"/>
      <c r="X529" s="1019"/>
      <c r="Y529" s="1019"/>
      <c r="Z529" s="1019"/>
    </row>
    <row r="530" spans="1:26" ht="15.75" customHeight="1">
      <c r="A530" s="1019"/>
      <c r="B530" s="1019"/>
      <c r="C530" s="1019"/>
      <c r="D530" s="1019"/>
      <c r="E530" s="1019"/>
      <c r="F530" s="1019"/>
      <c r="G530" s="1019"/>
      <c r="H530" s="1019"/>
      <c r="I530" s="1019"/>
      <c r="J530" s="1019"/>
      <c r="K530" s="1019"/>
      <c r="L530" s="1019"/>
      <c r="M530" s="1019"/>
      <c r="N530" s="1019"/>
      <c r="O530" s="1019"/>
      <c r="P530" s="1019"/>
      <c r="Q530" s="1019"/>
      <c r="R530" s="1019"/>
      <c r="S530" s="1019"/>
      <c r="T530" s="1019"/>
      <c r="U530" s="1019"/>
      <c r="V530" s="1019"/>
      <c r="W530" s="1019"/>
      <c r="X530" s="1019"/>
      <c r="Y530" s="1019"/>
      <c r="Z530" s="1019"/>
    </row>
    <row r="531" spans="1:26" ht="15.75" customHeight="1">
      <c r="A531" s="1019"/>
      <c r="B531" s="1019"/>
      <c r="C531" s="1019"/>
      <c r="D531" s="1019"/>
      <c r="E531" s="1019"/>
      <c r="F531" s="1019"/>
      <c r="G531" s="1019"/>
      <c r="H531" s="1019"/>
      <c r="I531" s="1019"/>
      <c r="J531" s="1019"/>
      <c r="K531" s="1019"/>
      <c r="L531" s="1019"/>
      <c r="M531" s="1019"/>
      <c r="N531" s="1019"/>
      <c r="O531" s="1019"/>
      <c r="P531" s="1019"/>
      <c r="Q531" s="1019"/>
      <c r="R531" s="1019"/>
      <c r="S531" s="1019"/>
      <c r="T531" s="1019"/>
      <c r="U531" s="1019"/>
      <c r="V531" s="1019"/>
      <c r="W531" s="1019"/>
      <c r="X531" s="1019"/>
      <c r="Y531" s="1019"/>
      <c r="Z531" s="1019"/>
    </row>
    <row r="532" spans="1:26" ht="15.75" customHeight="1">
      <c r="A532" s="1019"/>
      <c r="B532" s="1019"/>
      <c r="C532" s="1019"/>
      <c r="D532" s="1019"/>
      <c r="E532" s="1019"/>
      <c r="F532" s="1019"/>
      <c r="G532" s="1019"/>
      <c r="H532" s="1019"/>
      <c r="I532" s="1019"/>
      <c r="J532" s="1019"/>
      <c r="K532" s="1019"/>
      <c r="L532" s="1019"/>
      <c r="M532" s="1019"/>
      <c r="N532" s="1019"/>
      <c r="O532" s="1019"/>
      <c r="P532" s="1019"/>
      <c r="Q532" s="1019"/>
      <c r="R532" s="1019"/>
      <c r="S532" s="1019"/>
      <c r="T532" s="1019"/>
      <c r="U532" s="1019"/>
      <c r="V532" s="1019"/>
      <c r="W532" s="1019"/>
      <c r="X532" s="1019"/>
      <c r="Y532" s="1019"/>
      <c r="Z532" s="1019"/>
    </row>
    <row r="533" spans="1:26" ht="15.75" customHeight="1">
      <c r="A533" s="1019"/>
      <c r="B533" s="1019"/>
      <c r="C533" s="1019"/>
      <c r="D533" s="1019"/>
      <c r="E533" s="1019"/>
      <c r="F533" s="1019"/>
      <c r="G533" s="1019"/>
      <c r="H533" s="1019"/>
      <c r="I533" s="1019"/>
      <c r="J533" s="1019"/>
      <c r="K533" s="1019"/>
      <c r="L533" s="1019"/>
      <c r="M533" s="1019"/>
      <c r="N533" s="1019"/>
      <c r="O533" s="1019"/>
      <c r="P533" s="1019"/>
      <c r="Q533" s="1019"/>
      <c r="R533" s="1019"/>
      <c r="S533" s="1019"/>
      <c r="T533" s="1019"/>
      <c r="U533" s="1019"/>
      <c r="V533" s="1019"/>
      <c r="W533" s="1019"/>
      <c r="X533" s="1019"/>
      <c r="Y533" s="1019"/>
      <c r="Z533" s="1019"/>
    </row>
    <row r="534" spans="1:26" ht="15.75" customHeight="1">
      <c r="A534" s="1019"/>
      <c r="B534" s="1019"/>
      <c r="C534" s="1019"/>
      <c r="D534" s="1019"/>
      <c r="E534" s="1019"/>
      <c r="F534" s="1019"/>
      <c r="G534" s="1019"/>
      <c r="H534" s="1019"/>
      <c r="I534" s="1019"/>
      <c r="J534" s="1019"/>
      <c r="K534" s="1019"/>
      <c r="L534" s="1019"/>
      <c r="M534" s="1019"/>
      <c r="N534" s="1019"/>
      <c r="O534" s="1019"/>
      <c r="P534" s="1019"/>
      <c r="Q534" s="1019"/>
      <c r="R534" s="1019"/>
      <c r="S534" s="1019"/>
      <c r="T534" s="1019"/>
      <c r="U534" s="1019"/>
      <c r="V534" s="1019"/>
      <c r="W534" s="1019"/>
      <c r="X534" s="1019"/>
      <c r="Y534" s="1019"/>
      <c r="Z534" s="1019"/>
    </row>
    <row r="535" spans="1:26" ht="15.75" customHeight="1">
      <c r="A535" s="1019"/>
      <c r="B535" s="1019"/>
      <c r="C535" s="1019"/>
      <c r="D535" s="1019"/>
      <c r="E535" s="1019"/>
      <c r="F535" s="1019"/>
      <c r="G535" s="1019"/>
      <c r="H535" s="1019"/>
      <c r="I535" s="1019"/>
      <c r="J535" s="1019"/>
      <c r="K535" s="1019"/>
      <c r="L535" s="1019"/>
      <c r="M535" s="1019"/>
      <c r="N535" s="1019"/>
      <c r="O535" s="1019"/>
      <c r="P535" s="1019"/>
      <c r="Q535" s="1019"/>
      <c r="R535" s="1019"/>
      <c r="S535" s="1019"/>
      <c r="T535" s="1019"/>
      <c r="U535" s="1019"/>
      <c r="V535" s="1019"/>
      <c r="W535" s="1019"/>
      <c r="X535" s="1019"/>
      <c r="Y535" s="1019"/>
      <c r="Z535" s="1019"/>
    </row>
    <row r="536" spans="1:26" ht="15.75" customHeight="1">
      <c r="A536" s="1019"/>
      <c r="B536" s="1019"/>
      <c r="C536" s="1019"/>
      <c r="D536" s="1019"/>
      <c r="E536" s="1019"/>
      <c r="F536" s="1019"/>
      <c r="G536" s="1019"/>
      <c r="H536" s="1019"/>
      <c r="I536" s="1019"/>
      <c r="J536" s="1019"/>
      <c r="K536" s="1019"/>
      <c r="L536" s="1019"/>
      <c r="M536" s="1019"/>
      <c r="N536" s="1019"/>
      <c r="O536" s="1019"/>
      <c r="P536" s="1019"/>
      <c r="Q536" s="1019"/>
      <c r="R536" s="1019"/>
      <c r="S536" s="1019"/>
      <c r="T536" s="1019"/>
      <c r="U536" s="1019"/>
      <c r="V536" s="1019"/>
      <c r="W536" s="1019"/>
      <c r="X536" s="1019"/>
      <c r="Y536" s="1019"/>
      <c r="Z536" s="1019"/>
    </row>
    <row r="537" spans="1:26" ht="15.75" customHeight="1">
      <c r="A537" s="1019"/>
      <c r="B537" s="1019"/>
      <c r="C537" s="1019"/>
      <c r="D537" s="1019"/>
      <c r="E537" s="1019"/>
      <c r="F537" s="1019"/>
      <c r="G537" s="1019"/>
      <c r="H537" s="1019"/>
      <c r="I537" s="1019"/>
      <c r="J537" s="1019"/>
      <c r="K537" s="1019"/>
      <c r="L537" s="1019"/>
      <c r="M537" s="1019"/>
      <c r="N537" s="1019"/>
      <c r="O537" s="1019"/>
      <c r="P537" s="1019"/>
      <c r="Q537" s="1019"/>
      <c r="R537" s="1019"/>
      <c r="S537" s="1019"/>
      <c r="T537" s="1019"/>
      <c r="U537" s="1019"/>
      <c r="V537" s="1019"/>
      <c r="W537" s="1019"/>
      <c r="X537" s="1019"/>
      <c r="Y537" s="1019"/>
      <c r="Z537" s="1019"/>
    </row>
    <row r="538" spans="1:26" ht="15.75" customHeight="1">
      <c r="A538" s="1019"/>
      <c r="B538" s="1019"/>
      <c r="C538" s="1019"/>
      <c r="D538" s="1019"/>
      <c r="E538" s="1019"/>
      <c r="F538" s="1019"/>
      <c r="G538" s="1019"/>
      <c r="H538" s="1019"/>
      <c r="I538" s="1019"/>
      <c r="J538" s="1019"/>
      <c r="K538" s="1019"/>
      <c r="L538" s="1019"/>
      <c r="M538" s="1019"/>
      <c r="N538" s="1019"/>
      <c r="O538" s="1019"/>
      <c r="P538" s="1019"/>
      <c r="Q538" s="1019"/>
      <c r="R538" s="1019"/>
      <c r="S538" s="1019"/>
      <c r="T538" s="1019"/>
      <c r="U538" s="1019"/>
      <c r="V538" s="1019"/>
      <c r="W538" s="1019"/>
      <c r="X538" s="1019"/>
      <c r="Y538" s="1019"/>
      <c r="Z538" s="1019"/>
    </row>
    <row r="539" spans="1:26" ht="15.75" customHeight="1">
      <c r="A539" s="1019"/>
      <c r="B539" s="1019"/>
      <c r="C539" s="1019"/>
      <c r="D539" s="1019"/>
      <c r="E539" s="1019"/>
      <c r="F539" s="1019"/>
      <c r="G539" s="1019"/>
      <c r="H539" s="1019"/>
      <c r="I539" s="1019"/>
      <c r="J539" s="1019"/>
      <c r="K539" s="1019"/>
      <c r="L539" s="1019"/>
      <c r="M539" s="1019"/>
      <c r="N539" s="1019"/>
      <c r="O539" s="1019"/>
      <c r="P539" s="1019"/>
      <c r="Q539" s="1019"/>
      <c r="R539" s="1019"/>
      <c r="S539" s="1019"/>
      <c r="T539" s="1019"/>
      <c r="U539" s="1019"/>
      <c r="V539" s="1019"/>
      <c r="W539" s="1019"/>
      <c r="X539" s="1019"/>
      <c r="Y539" s="1019"/>
      <c r="Z539" s="1019"/>
    </row>
    <row r="540" spans="1:26" ht="15.75" customHeight="1">
      <c r="A540" s="1019"/>
      <c r="B540" s="1019"/>
      <c r="C540" s="1019"/>
      <c r="D540" s="1019"/>
      <c r="E540" s="1019"/>
      <c r="F540" s="1019"/>
      <c r="G540" s="1019"/>
      <c r="H540" s="1019"/>
      <c r="I540" s="1019"/>
      <c r="J540" s="1019"/>
      <c r="K540" s="1019"/>
      <c r="L540" s="1019"/>
      <c r="M540" s="1019"/>
      <c r="N540" s="1019"/>
      <c r="O540" s="1019"/>
      <c r="P540" s="1019"/>
      <c r="Q540" s="1019"/>
      <c r="R540" s="1019"/>
      <c r="S540" s="1019"/>
      <c r="T540" s="1019"/>
      <c r="U540" s="1019"/>
      <c r="V540" s="1019"/>
      <c r="W540" s="1019"/>
      <c r="X540" s="1019"/>
      <c r="Y540" s="1019"/>
      <c r="Z540" s="1019"/>
    </row>
    <row r="541" spans="1:26" ht="15.75" customHeight="1">
      <c r="A541" s="1019"/>
      <c r="B541" s="1019"/>
      <c r="C541" s="1019"/>
      <c r="D541" s="1019"/>
      <c r="E541" s="1019"/>
      <c r="F541" s="1019"/>
      <c r="G541" s="1019"/>
      <c r="H541" s="1019"/>
      <c r="I541" s="1019"/>
      <c r="J541" s="1019"/>
      <c r="K541" s="1019"/>
      <c r="L541" s="1019"/>
      <c r="M541" s="1019"/>
      <c r="N541" s="1019"/>
      <c r="O541" s="1019"/>
      <c r="P541" s="1019"/>
      <c r="Q541" s="1019"/>
      <c r="R541" s="1019"/>
      <c r="S541" s="1019"/>
      <c r="T541" s="1019"/>
      <c r="U541" s="1019"/>
      <c r="V541" s="1019"/>
      <c r="W541" s="1019"/>
      <c r="X541" s="1019"/>
      <c r="Y541" s="1019"/>
      <c r="Z541" s="1019"/>
    </row>
    <row r="542" spans="1:26" ht="15.75" customHeight="1">
      <c r="A542" s="1019"/>
      <c r="B542" s="1019"/>
      <c r="C542" s="1019"/>
      <c r="D542" s="1019"/>
      <c r="E542" s="1019"/>
      <c r="F542" s="1019"/>
      <c r="G542" s="1019"/>
      <c r="H542" s="1019"/>
      <c r="I542" s="1019"/>
      <c r="J542" s="1019"/>
      <c r="K542" s="1019"/>
      <c r="L542" s="1019"/>
      <c r="M542" s="1019"/>
      <c r="N542" s="1019"/>
      <c r="O542" s="1019"/>
      <c r="P542" s="1019"/>
      <c r="Q542" s="1019"/>
      <c r="R542" s="1019"/>
      <c r="S542" s="1019"/>
      <c r="T542" s="1019"/>
      <c r="U542" s="1019"/>
      <c r="V542" s="1019"/>
      <c r="W542" s="1019"/>
      <c r="X542" s="1019"/>
      <c r="Y542" s="1019"/>
      <c r="Z542" s="1019"/>
    </row>
    <row r="543" spans="1:26" ht="15.75" customHeight="1">
      <c r="A543" s="1019"/>
      <c r="B543" s="1019"/>
      <c r="C543" s="1019"/>
      <c r="D543" s="1019"/>
      <c r="E543" s="1019"/>
      <c r="F543" s="1019"/>
      <c r="G543" s="1019"/>
      <c r="H543" s="1019"/>
      <c r="I543" s="1019"/>
      <c r="J543" s="1019"/>
      <c r="K543" s="1019"/>
      <c r="L543" s="1019"/>
      <c r="M543" s="1019"/>
      <c r="N543" s="1019"/>
      <c r="O543" s="1019"/>
      <c r="P543" s="1019"/>
      <c r="Q543" s="1019"/>
      <c r="R543" s="1019"/>
      <c r="S543" s="1019"/>
      <c r="T543" s="1019"/>
      <c r="U543" s="1019"/>
      <c r="V543" s="1019"/>
      <c r="W543" s="1019"/>
      <c r="X543" s="1019"/>
      <c r="Y543" s="1019"/>
      <c r="Z543" s="1019"/>
    </row>
    <row r="544" spans="1:26" ht="15.75" customHeight="1">
      <c r="A544" s="1019"/>
      <c r="B544" s="1019"/>
      <c r="C544" s="1019"/>
      <c r="D544" s="1019"/>
      <c r="E544" s="1019"/>
      <c r="F544" s="1019"/>
      <c r="G544" s="1019"/>
      <c r="H544" s="1019"/>
      <c r="I544" s="1019"/>
      <c r="J544" s="1019"/>
      <c r="K544" s="1019"/>
      <c r="L544" s="1019"/>
      <c r="M544" s="1019"/>
      <c r="N544" s="1019"/>
      <c r="O544" s="1019"/>
      <c r="P544" s="1019"/>
      <c r="Q544" s="1019"/>
      <c r="R544" s="1019"/>
      <c r="S544" s="1019"/>
      <c r="T544" s="1019"/>
      <c r="U544" s="1019"/>
      <c r="V544" s="1019"/>
      <c r="W544" s="1019"/>
      <c r="X544" s="1019"/>
      <c r="Y544" s="1019"/>
      <c r="Z544" s="1019"/>
    </row>
    <row r="545" spans="1:26" ht="15.75" customHeight="1">
      <c r="A545" s="1019"/>
      <c r="B545" s="1019"/>
      <c r="C545" s="1019"/>
      <c r="D545" s="1019"/>
      <c r="E545" s="1019"/>
      <c r="F545" s="1019"/>
      <c r="G545" s="1019"/>
      <c r="H545" s="1019"/>
      <c r="I545" s="1019"/>
      <c r="J545" s="1019"/>
      <c r="K545" s="1019"/>
      <c r="L545" s="1019"/>
      <c r="M545" s="1019"/>
      <c r="N545" s="1019"/>
      <c r="O545" s="1019"/>
      <c r="P545" s="1019"/>
      <c r="Q545" s="1019"/>
      <c r="R545" s="1019"/>
      <c r="S545" s="1019"/>
      <c r="T545" s="1019"/>
      <c r="U545" s="1019"/>
      <c r="V545" s="1019"/>
      <c r="W545" s="1019"/>
      <c r="X545" s="1019"/>
      <c r="Y545" s="1019"/>
      <c r="Z545" s="1019"/>
    </row>
    <row r="546" spans="1:26" ht="15.75" customHeight="1">
      <c r="A546" s="1019"/>
      <c r="B546" s="1019"/>
      <c r="C546" s="1019"/>
      <c r="D546" s="1019"/>
      <c r="E546" s="1019"/>
      <c r="F546" s="1019"/>
      <c r="G546" s="1019"/>
      <c r="H546" s="1019"/>
      <c r="I546" s="1019"/>
      <c r="J546" s="1019"/>
      <c r="K546" s="1019"/>
      <c r="L546" s="1019"/>
      <c r="M546" s="1019"/>
      <c r="N546" s="1019"/>
      <c r="O546" s="1019"/>
      <c r="P546" s="1019"/>
      <c r="Q546" s="1019"/>
      <c r="R546" s="1019"/>
      <c r="S546" s="1019"/>
      <c r="T546" s="1019"/>
      <c r="U546" s="1019"/>
      <c r="V546" s="1019"/>
      <c r="W546" s="1019"/>
      <c r="X546" s="1019"/>
      <c r="Y546" s="1019"/>
      <c r="Z546" s="1019"/>
    </row>
    <row r="547" spans="1:26" ht="15.75" customHeight="1">
      <c r="A547" s="1019"/>
      <c r="B547" s="1019"/>
      <c r="C547" s="1019"/>
      <c r="D547" s="1019"/>
      <c r="E547" s="1019"/>
      <c r="F547" s="1019"/>
      <c r="G547" s="1019"/>
      <c r="H547" s="1019"/>
      <c r="I547" s="1019"/>
      <c r="J547" s="1019"/>
      <c r="K547" s="1019"/>
      <c r="L547" s="1019"/>
      <c r="M547" s="1019"/>
      <c r="N547" s="1019"/>
      <c r="O547" s="1019"/>
      <c r="P547" s="1019"/>
      <c r="Q547" s="1019"/>
      <c r="R547" s="1019"/>
      <c r="S547" s="1019"/>
      <c r="T547" s="1019"/>
      <c r="U547" s="1019"/>
      <c r="V547" s="1019"/>
      <c r="W547" s="1019"/>
      <c r="X547" s="1019"/>
      <c r="Y547" s="1019"/>
      <c r="Z547" s="1019"/>
    </row>
    <row r="548" spans="1:26" ht="15.75" customHeight="1">
      <c r="A548" s="1019"/>
      <c r="B548" s="1019"/>
      <c r="C548" s="1019"/>
      <c r="D548" s="1019"/>
      <c r="E548" s="1019"/>
      <c r="F548" s="1019"/>
      <c r="G548" s="1019"/>
      <c r="H548" s="1019"/>
      <c r="I548" s="1019"/>
      <c r="J548" s="1019"/>
      <c r="K548" s="1019"/>
      <c r="L548" s="1019"/>
      <c r="M548" s="1019"/>
      <c r="N548" s="1019"/>
      <c r="O548" s="1019"/>
      <c r="P548" s="1019"/>
      <c r="Q548" s="1019"/>
      <c r="R548" s="1019"/>
      <c r="S548" s="1019"/>
      <c r="T548" s="1019"/>
      <c r="U548" s="1019"/>
      <c r="V548" s="1019"/>
      <c r="W548" s="1019"/>
      <c r="X548" s="1019"/>
      <c r="Y548" s="1019"/>
      <c r="Z548" s="1019"/>
    </row>
    <row r="549" spans="1:26" ht="15.75" customHeight="1">
      <c r="A549" s="1019"/>
      <c r="B549" s="1019"/>
      <c r="C549" s="1019"/>
      <c r="D549" s="1019"/>
      <c r="E549" s="1019"/>
      <c r="F549" s="1019"/>
      <c r="G549" s="1019"/>
      <c r="H549" s="1019"/>
      <c r="I549" s="1019"/>
      <c r="J549" s="1019"/>
      <c r="K549" s="1019"/>
      <c r="L549" s="1019"/>
      <c r="M549" s="1019"/>
      <c r="N549" s="1019"/>
      <c r="O549" s="1019"/>
      <c r="P549" s="1019"/>
      <c r="Q549" s="1019"/>
      <c r="R549" s="1019"/>
      <c r="S549" s="1019"/>
      <c r="T549" s="1019"/>
      <c r="U549" s="1019"/>
      <c r="V549" s="1019"/>
      <c r="W549" s="1019"/>
      <c r="X549" s="1019"/>
      <c r="Y549" s="1019"/>
      <c r="Z549" s="1019"/>
    </row>
    <row r="550" spans="1:26" ht="15.75" customHeight="1">
      <c r="A550" s="1019"/>
      <c r="B550" s="1019"/>
      <c r="C550" s="1019"/>
      <c r="D550" s="1019"/>
      <c r="E550" s="1019"/>
      <c r="F550" s="1019"/>
      <c r="G550" s="1019"/>
      <c r="H550" s="1019"/>
      <c r="I550" s="1019"/>
      <c r="J550" s="1019"/>
      <c r="K550" s="1019"/>
      <c r="L550" s="1019"/>
      <c r="M550" s="1019"/>
      <c r="N550" s="1019"/>
      <c r="O550" s="1019"/>
      <c r="P550" s="1019"/>
      <c r="Q550" s="1019"/>
      <c r="R550" s="1019"/>
      <c r="S550" s="1019"/>
      <c r="T550" s="1019"/>
      <c r="U550" s="1019"/>
      <c r="V550" s="1019"/>
      <c r="W550" s="1019"/>
      <c r="X550" s="1019"/>
      <c r="Y550" s="1019"/>
      <c r="Z550" s="1019"/>
    </row>
    <row r="551" spans="1:26" ht="15.75" customHeight="1">
      <c r="A551" s="1019"/>
      <c r="B551" s="1019"/>
      <c r="C551" s="1019"/>
      <c r="D551" s="1019"/>
      <c r="E551" s="1019"/>
      <c r="F551" s="1019"/>
      <c r="G551" s="1019"/>
      <c r="H551" s="1019"/>
      <c r="I551" s="1019"/>
      <c r="J551" s="1019"/>
      <c r="K551" s="1019"/>
      <c r="L551" s="1019"/>
      <c r="M551" s="1019"/>
      <c r="N551" s="1019"/>
      <c r="O551" s="1019"/>
      <c r="P551" s="1019"/>
      <c r="Q551" s="1019"/>
      <c r="R551" s="1019"/>
      <c r="S551" s="1019"/>
      <c r="T551" s="1019"/>
      <c r="U551" s="1019"/>
      <c r="V551" s="1019"/>
      <c r="W551" s="1019"/>
      <c r="X551" s="1019"/>
      <c r="Y551" s="1019"/>
      <c r="Z551" s="1019"/>
    </row>
    <row r="552" spans="1:26" ht="15.75" customHeight="1">
      <c r="A552" s="1019"/>
      <c r="B552" s="1019"/>
      <c r="C552" s="1019"/>
      <c r="D552" s="1019"/>
      <c r="E552" s="1019"/>
      <c r="F552" s="1019"/>
      <c r="G552" s="1019"/>
      <c r="H552" s="1019"/>
      <c r="I552" s="1019"/>
      <c r="J552" s="1019"/>
      <c r="K552" s="1019"/>
      <c r="L552" s="1019"/>
      <c r="M552" s="1019"/>
      <c r="N552" s="1019"/>
      <c r="O552" s="1019"/>
      <c r="P552" s="1019"/>
      <c r="Q552" s="1019"/>
      <c r="R552" s="1019"/>
      <c r="S552" s="1019"/>
      <c r="T552" s="1019"/>
      <c r="U552" s="1019"/>
      <c r="V552" s="1019"/>
      <c r="W552" s="1019"/>
      <c r="X552" s="1019"/>
      <c r="Y552" s="1019"/>
      <c r="Z552" s="1019"/>
    </row>
    <row r="553" spans="1:26" ht="15.75" customHeight="1">
      <c r="A553" s="1019"/>
      <c r="B553" s="1019"/>
      <c r="C553" s="1019"/>
      <c r="D553" s="1019"/>
      <c r="E553" s="1019"/>
      <c r="F553" s="1019"/>
      <c r="G553" s="1019"/>
      <c r="H553" s="1019"/>
      <c r="I553" s="1019"/>
      <c r="J553" s="1019"/>
      <c r="K553" s="1019"/>
      <c r="L553" s="1019"/>
      <c r="M553" s="1019"/>
      <c r="N553" s="1019"/>
      <c r="O553" s="1019"/>
      <c r="P553" s="1019"/>
      <c r="Q553" s="1019"/>
      <c r="R553" s="1019"/>
      <c r="S553" s="1019"/>
      <c r="T553" s="1019"/>
      <c r="U553" s="1019"/>
      <c r="V553" s="1019"/>
      <c r="W553" s="1019"/>
      <c r="X553" s="1019"/>
      <c r="Y553" s="1019"/>
      <c r="Z553" s="1019"/>
    </row>
    <row r="554" spans="1:26" ht="15.75" customHeight="1">
      <c r="A554" s="1019"/>
      <c r="B554" s="1019"/>
      <c r="C554" s="1019"/>
      <c r="D554" s="1019"/>
      <c r="E554" s="1019"/>
      <c r="F554" s="1019"/>
      <c r="G554" s="1019"/>
      <c r="H554" s="1019"/>
      <c r="I554" s="1019"/>
      <c r="J554" s="1019"/>
      <c r="K554" s="1019"/>
      <c r="L554" s="1019"/>
      <c r="M554" s="1019"/>
      <c r="N554" s="1019"/>
      <c r="O554" s="1019"/>
      <c r="P554" s="1019"/>
      <c r="Q554" s="1019"/>
      <c r="R554" s="1019"/>
      <c r="S554" s="1019"/>
      <c r="T554" s="1019"/>
      <c r="U554" s="1019"/>
      <c r="V554" s="1019"/>
      <c r="W554" s="1019"/>
      <c r="X554" s="1019"/>
      <c r="Y554" s="1019"/>
      <c r="Z554" s="1019"/>
    </row>
    <row r="555" spans="1:26" ht="15.75" customHeight="1">
      <c r="A555" s="1019"/>
      <c r="B555" s="1019"/>
      <c r="C555" s="1019"/>
      <c r="D555" s="1019"/>
      <c r="E555" s="1019"/>
      <c r="F555" s="1019"/>
      <c r="G555" s="1019"/>
      <c r="H555" s="1019"/>
      <c r="I555" s="1019"/>
      <c r="J555" s="1019"/>
      <c r="K555" s="1019"/>
      <c r="L555" s="1019"/>
      <c r="M555" s="1019"/>
      <c r="N555" s="1019"/>
      <c r="O555" s="1019"/>
      <c r="P555" s="1019"/>
      <c r="Q555" s="1019"/>
      <c r="R555" s="1019"/>
      <c r="S555" s="1019"/>
      <c r="T555" s="1019"/>
      <c r="U555" s="1019"/>
      <c r="V555" s="1019"/>
      <c r="W555" s="1019"/>
      <c r="X555" s="1019"/>
      <c r="Y555" s="1019"/>
      <c r="Z555" s="1019"/>
    </row>
    <row r="556" spans="1:26" ht="15.75" customHeight="1">
      <c r="A556" s="1019"/>
      <c r="B556" s="1019"/>
      <c r="C556" s="1019"/>
      <c r="D556" s="1019"/>
      <c r="E556" s="1019"/>
      <c r="F556" s="1019"/>
      <c r="G556" s="1019"/>
      <c r="H556" s="1019"/>
      <c r="I556" s="1019"/>
      <c r="J556" s="1019"/>
      <c r="K556" s="1019"/>
      <c r="L556" s="1019"/>
      <c r="M556" s="1019"/>
      <c r="N556" s="1019"/>
      <c r="O556" s="1019"/>
      <c r="P556" s="1019"/>
      <c r="Q556" s="1019"/>
      <c r="R556" s="1019"/>
      <c r="S556" s="1019"/>
      <c r="T556" s="1019"/>
      <c r="U556" s="1019"/>
      <c r="V556" s="1019"/>
      <c r="W556" s="1019"/>
      <c r="X556" s="1019"/>
      <c r="Y556" s="1019"/>
      <c r="Z556" s="1019"/>
    </row>
    <row r="557" spans="1:26" ht="15.75" customHeight="1">
      <c r="A557" s="1019"/>
      <c r="B557" s="1019"/>
      <c r="C557" s="1019"/>
      <c r="D557" s="1019"/>
      <c r="E557" s="1019"/>
      <c r="F557" s="1019"/>
      <c r="G557" s="1019"/>
      <c r="H557" s="1019"/>
      <c r="I557" s="1019"/>
      <c r="J557" s="1019"/>
      <c r="K557" s="1019"/>
      <c r="L557" s="1019"/>
      <c r="M557" s="1019"/>
      <c r="N557" s="1019"/>
      <c r="O557" s="1019"/>
      <c r="P557" s="1019"/>
      <c r="Q557" s="1019"/>
      <c r="R557" s="1019"/>
      <c r="S557" s="1019"/>
      <c r="T557" s="1019"/>
      <c r="U557" s="1019"/>
      <c r="V557" s="1019"/>
      <c r="W557" s="1019"/>
      <c r="X557" s="1019"/>
      <c r="Y557" s="1019"/>
      <c r="Z557" s="1019"/>
    </row>
    <row r="558" spans="1:26" ht="15.75" customHeight="1">
      <c r="A558" s="1019"/>
      <c r="B558" s="1019"/>
      <c r="C558" s="1019"/>
      <c r="D558" s="1019"/>
      <c r="E558" s="1019"/>
      <c r="F558" s="1019"/>
      <c r="G558" s="1019"/>
      <c r="H558" s="1019"/>
      <c r="I558" s="1019"/>
      <c r="J558" s="1019"/>
      <c r="K558" s="1019"/>
      <c r="L558" s="1019"/>
      <c r="M558" s="1019"/>
      <c r="N558" s="1019"/>
      <c r="O558" s="1019"/>
      <c r="P558" s="1019"/>
      <c r="Q558" s="1019"/>
      <c r="R558" s="1019"/>
      <c r="S558" s="1019"/>
      <c r="T558" s="1019"/>
      <c r="U558" s="1019"/>
      <c r="V558" s="1019"/>
      <c r="W558" s="1019"/>
      <c r="X558" s="1019"/>
      <c r="Y558" s="1019"/>
      <c r="Z558" s="1019"/>
    </row>
    <row r="559" spans="1:26" ht="15.75" customHeight="1">
      <c r="A559" s="1019"/>
      <c r="B559" s="1019"/>
      <c r="C559" s="1019"/>
      <c r="D559" s="1019"/>
      <c r="E559" s="1019"/>
      <c r="F559" s="1019"/>
      <c r="G559" s="1019"/>
      <c r="H559" s="1019"/>
      <c r="I559" s="1019"/>
      <c r="J559" s="1019"/>
      <c r="K559" s="1019"/>
      <c r="L559" s="1019"/>
      <c r="M559" s="1019"/>
      <c r="N559" s="1019"/>
      <c r="O559" s="1019"/>
      <c r="P559" s="1019"/>
      <c r="Q559" s="1019"/>
      <c r="R559" s="1019"/>
      <c r="S559" s="1019"/>
      <c r="T559" s="1019"/>
      <c r="U559" s="1019"/>
      <c r="V559" s="1019"/>
      <c r="W559" s="1019"/>
      <c r="X559" s="1019"/>
      <c r="Y559" s="1019"/>
      <c r="Z559" s="1019"/>
    </row>
    <row r="560" spans="1:26" ht="15.75" customHeight="1">
      <c r="A560" s="1019"/>
      <c r="B560" s="1019"/>
      <c r="C560" s="1019"/>
      <c r="D560" s="1019"/>
      <c r="E560" s="1019"/>
      <c r="F560" s="1019"/>
      <c r="G560" s="1019"/>
      <c r="H560" s="1019"/>
      <c r="I560" s="1019"/>
      <c r="J560" s="1019"/>
      <c r="K560" s="1019"/>
      <c r="L560" s="1019"/>
      <c r="M560" s="1019"/>
      <c r="N560" s="1019"/>
      <c r="O560" s="1019"/>
      <c r="P560" s="1019"/>
      <c r="Q560" s="1019"/>
      <c r="R560" s="1019"/>
      <c r="S560" s="1019"/>
      <c r="T560" s="1019"/>
      <c r="U560" s="1019"/>
      <c r="V560" s="1019"/>
      <c r="W560" s="1019"/>
      <c r="X560" s="1019"/>
      <c r="Y560" s="1019"/>
      <c r="Z560" s="1019"/>
    </row>
    <row r="561" spans="1:26" ht="15.75" customHeight="1">
      <c r="A561" s="1019"/>
      <c r="B561" s="1019"/>
      <c r="C561" s="1019"/>
      <c r="D561" s="1019"/>
      <c r="E561" s="1019"/>
      <c r="F561" s="1019"/>
      <c r="G561" s="1019"/>
      <c r="H561" s="1019"/>
      <c r="I561" s="1019"/>
      <c r="J561" s="1019"/>
      <c r="K561" s="1019"/>
      <c r="L561" s="1019"/>
      <c r="M561" s="1019"/>
      <c r="N561" s="1019"/>
      <c r="O561" s="1019"/>
      <c r="P561" s="1019"/>
      <c r="Q561" s="1019"/>
      <c r="R561" s="1019"/>
      <c r="S561" s="1019"/>
      <c r="T561" s="1019"/>
      <c r="U561" s="1019"/>
      <c r="V561" s="1019"/>
      <c r="W561" s="1019"/>
      <c r="X561" s="1019"/>
      <c r="Y561" s="1019"/>
      <c r="Z561" s="1019"/>
    </row>
    <row r="562" spans="1:26" ht="15.75" customHeight="1">
      <c r="A562" s="1019"/>
      <c r="B562" s="1019"/>
      <c r="C562" s="1019"/>
      <c r="D562" s="1019"/>
      <c r="E562" s="1019"/>
      <c r="F562" s="1019"/>
      <c r="G562" s="1019"/>
      <c r="H562" s="1019"/>
      <c r="I562" s="1019"/>
      <c r="J562" s="1019"/>
      <c r="K562" s="1019"/>
      <c r="L562" s="1019"/>
      <c r="M562" s="1019"/>
      <c r="N562" s="1019"/>
      <c r="O562" s="1019"/>
      <c r="P562" s="1019"/>
      <c r="Q562" s="1019"/>
      <c r="R562" s="1019"/>
      <c r="S562" s="1019"/>
      <c r="T562" s="1019"/>
      <c r="U562" s="1019"/>
      <c r="V562" s="1019"/>
      <c r="W562" s="1019"/>
      <c r="X562" s="1019"/>
      <c r="Y562" s="1019"/>
      <c r="Z562" s="1019"/>
    </row>
    <row r="563" spans="1:26" ht="15.75" customHeight="1">
      <c r="A563" s="1019"/>
      <c r="B563" s="1019"/>
      <c r="C563" s="1019"/>
      <c r="D563" s="1019"/>
      <c r="E563" s="1019"/>
      <c r="F563" s="1019"/>
      <c r="G563" s="1019"/>
      <c r="H563" s="1019"/>
      <c r="I563" s="1019"/>
      <c r="J563" s="1019"/>
      <c r="K563" s="1019"/>
      <c r="L563" s="1019"/>
      <c r="M563" s="1019"/>
      <c r="N563" s="1019"/>
      <c r="O563" s="1019"/>
      <c r="P563" s="1019"/>
      <c r="Q563" s="1019"/>
      <c r="R563" s="1019"/>
      <c r="S563" s="1019"/>
      <c r="T563" s="1019"/>
      <c r="U563" s="1019"/>
      <c r="V563" s="1019"/>
      <c r="W563" s="1019"/>
      <c r="X563" s="1019"/>
      <c r="Y563" s="1019"/>
      <c r="Z563" s="1019"/>
    </row>
    <row r="564" spans="1:26" ht="15.75" customHeight="1">
      <c r="A564" s="1019"/>
      <c r="B564" s="1019"/>
      <c r="C564" s="1019"/>
      <c r="D564" s="1019"/>
      <c r="E564" s="1019"/>
      <c r="F564" s="1019"/>
      <c r="G564" s="1019"/>
      <c r="H564" s="1019"/>
      <c r="I564" s="1019"/>
      <c r="J564" s="1019"/>
      <c r="K564" s="1019"/>
      <c r="L564" s="1019"/>
      <c r="M564" s="1019"/>
      <c r="N564" s="1019"/>
      <c r="O564" s="1019"/>
      <c r="P564" s="1019"/>
      <c r="Q564" s="1019"/>
      <c r="R564" s="1019"/>
      <c r="S564" s="1019"/>
      <c r="T564" s="1019"/>
      <c r="U564" s="1019"/>
      <c r="V564" s="1019"/>
      <c r="W564" s="1019"/>
      <c r="X564" s="1019"/>
      <c r="Y564" s="1019"/>
      <c r="Z564" s="1019"/>
    </row>
    <row r="565" spans="1:26" ht="15.75" customHeight="1">
      <c r="A565" s="1019"/>
      <c r="B565" s="1019"/>
      <c r="C565" s="1019"/>
      <c r="D565" s="1019"/>
      <c r="E565" s="1019"/>
      <c r="F565" s="1019"/>
      <c r="G565" s="1019"/>
      <c r="H565" s="1019"/>
      <c r="I565" s="1019"/>
      <c r="J565" s="1019"/>
      <c r="K565" s="1019"/>
      <c r="L565" s="1019"/>
      <c r="M565" s="1019"/>
      <c r="N565" s="1019"/>
      <c r="O565" s="1019"/>
      <c r="P565" s="1019"/>
      <c r="Q565" s="1019"/>
      <c r="R565" s="1019"/>
      <c r="S565" s="1019"/>
      <c r="T565" s="1019"/>
      <c r="U565" s="1019"/>
      <c r="V565" s="1019"/>
      <c r="W565" s="1019"/>
      <c r="X565" s="1019"/>
      <c r="Y565" s="1019"/>
      <c r="Z565" s="1019"/>
    </row>
    <row r="566" spans="1:26" ht="15.75" customHeight="1">
      <c r="A566" s="1019"/>
      <c r="B566" s="1019"/>
      <c r="C566" s="1019"/>
      <c r="D566" s="1019"/>
      <c r="E566" s="1019"/>
      <c r="F566" s="1019"/>
      <c r="G566" s="1019"/>
      <c r="H566" s="1019"/>
      <c r="I566" s="1019"/>
      <c r="J566" s="1019"/>
      <c r="K566" s="1019"/>
      <c r="L566" s="1019"/>
      <c r="M566" s="1019"/>
      <c r="N566" s="1019"/>
      <c r="O566" s="1019"/>
      <c r="P566" s="1019"/>
      <c r="Q566" s="1019"/>
      <c r="R566" s="1019"/>
      <c r="S566" s="1019"/>
      <c r="T566" s="1019"/>
      <c r="U566" s="1019"/>
      <c r="V566" s="1019"/>
      <c r="W566" s="1019"/>
      <c r="X566" s="1019"/>
      <c r="Y566" s="1019"/>
      <c r="Z566" s="1019"/>
    </row>
    <row r="567" spans="1:26" ht="15.75" customHeight="1">
      <c r="A567" s="1019"/>
      <c r="B567" s="1019"/>
      <c r="C567" s="1019"/>
      <c r="D567" s="1019"/>
      <c r="E567" s="1019"/>
      <c r="F567" s="1019"/>
      <c r="G567" s="1019"/>
      <c r="H567" s="1019"/>
      <c r="I567" s="1019"/>
      <c r="J567" s="1019"/>
      <c r="K567" s="1019"/>
      <c r="L567" s="1019"/>
      <c r="M567" s="1019"/>
      <c r="N567" s="1019"/>
      <c r="O567" s="1019"/>
      <c r="P567" s="1019"/>
      <c r="Q567" s="1019"/>
      <c r="R567" s="1019"/>
      <c r="S567" s="1019"/>
      <c r="T567" s="1019"/>
      <c r="U567" s="1019"/>
      <c r="V567" s="1019"/>
      <c r="W567" s="1019"/>
      <c r="X567" s="1019"/>
      <c r="Y567" s="1019"/>
      <c r="Z567" s="1019"/>
    </row>
    <row r="568" spans="1:26" ht="15.75" customHeight="1">
      <c r="A568" s="1019"/>
      <c r="B568" s="1019"/>
      <c r="C568" s="1019"/>
      <c r="D568" s="1019"/>
      <c r="E568" s="1019"/>
      <c r="F568" s="1019"/>
      <c r="G568" s="1019"/>
      <c r="H568" s="1019"/>
      <c r="I568" s="1019"/>
      <c r="J568" s="1019"/>
      <c r="K568" s="1019"/>
      <c r="L568" s="1019"/>
      <c r="M568" s="1019"/>
      <c r="N568" s="1019"/>
      <c r="O568" s="1019"/>
      <c r="P568" s="1019"/>
      <c r="Q568" s="1019"/>
      <c r="R568" s="1019"/>
      <c r="S568" s="1019"/>
      <c r="T568" s="1019"/>
      <c r="U568" s="1019"/>
      <c r="V568" s="1019"/>
      <c r="W568" s="1019"/>
      <c r="X568" s="1019"/>
      <c r="Y568" s="1019"/>
      <c r="Z568" s="1019"/>
    </row>
    <row r="569" spans="1:26" ht="15.75" customHeight="1">
      <c r="A569" s="1019"/>
      <c r="B569" s="1019"/>
      <c r="C569" s="1019"/>
      <c r="D569" s="1019"/>
      <c r="E569" s="1019"/>
      <c r="F569" s="1019"/>
      <c r="G569" s="1019"/>
      <c r="H569" s="1019"/>
      <c r="I569" s="1019"/>
      <c r="J569" s="1019"/>
      <c r="K569" s="1019"/>
      <c r="L569" s="1019"/>
      <c r="M569" s="1019"/>
      <c r="N569" s="1019"/>
      <c r="O569" s="1019"/>
      <c r="P569" s="1019"/>
      <c r="Q569" s="1019"/>
      <c r="R569" s="1019"/>
      <c r="S569" s="1019"/>
      <c r="T569" s="1019"/>
      <c r="U569" s="1019"/>
      <c r="V569" s="1019"/>
      <c r="W569" s="1019"/>
      <c r="X569" s="1019"/>
      <c r="Y569" s="1019"/>
      <c r="Z569" s="1019"/>
    </row>
    <row r="570" spans="1:26" ht="15.75" customHeight="1">
      <c r="A570" s="1019"/>
      <c r="B570" s="1019"/>
      <c r="C570" s="1019"/>
      <c r="D570" s="1019"/>
      <c r="E570" s="1019"/>
      <c r="F570" s="1019"/>
      <c r="G570" s="1019"/>
      <c r="H570" s="1019"/>
      <c r="I570" s="1019"/>
      <c r="J570" s="1019"/>
      <c r="K570" s="1019"/>
      <c r="L570" s="1019"/>
      <c r="M570" s="1019"/>
      <c r="N570" s="1019"/>
      <c r="O570" s="1019"/>
      <c r="P570" s="1019"/>
      <c r="Q570" s="1019"/>
      <c r="R570" s="1019"/>
      <c r="S570" s="1019"/>
      <c r="T570" s="1019"/>
      <c r="U570" s="1019"/>
      <c r="V570" s="1019"/>
      <c r="W570" s="1019"/>
      <c r="X570" s="1019"/>
      <c r="Y570" s="1019"/>
      <c r="Z570" s="1019"/>
    </row>
    <row r="571" spans="1:26" ht="15.75" customHeight="1">
      <c r="A571" s="1019"/>
      <c r="B571" s="1019"/>
      <c r="C571" s="1019"/>
      <c r="D571" s="1019"/>
      <c r="E571" s="1019"/>
      <c r="F571" s="1019"/>
      <c r="G571" s="1019"/>
      <c r="H571" s="1019"/>
      <c r="I571" s="1019"/>
      <c r="J571" s="1019"/>
      <c r="K571" s="1019"/>
      <c r="L571" s="1019"/>
      <c r="M571" s="1019"/>
      <c r="N571" s="1019"/>
      <c r="O571" s="1019"/>
      <c r="P571" s="1019"/>
      <c r="Q571" s="1019"/>
      <c r="R571" s="1019"/>
      <c r="S571" s="1019"/>
      <c r="T571" s="1019"/>
      <c r="U571" s="1019"/>
      <c r="V571" s="1019"/>
      <c r="W571" s="1019"/>
      <c r="X571" s="1019"/>
      <c r="Y571" s="1019"/>
      <c r="Z571" s="1019"/>
    </row>
    <row r="572" spans="1:26" ht="15.75" customHeight="1">
      <c r="A572" s="1019"/>
      <c r="B572" s="1019"/>
      <c r="C572" s="1019"/>
      <c r="D572" s="1019"/>
      <c r="E572" s="1019"/>
      <c r="F572" s="1019"/>
      <c r="G572" s="1019"/>
      <c r="H572" s="1019"/>
      <c r="I572" s="1019"/>
      <c r="J572" s="1019"/>
      <c r="K572" s="1019"/>
      <c r="L572" s="1019"/>
      <c r="M572" s="1019"/>
      <c r="N572" s="1019"/>
      <c r="O572" s="1019"/>
      <c r="P572" s="1019"/>
      <c r="Q572" s="1019"/>
      <c r="R572" s="1019"/>
      <c r="S572" s="1019"/>
      <c r="T572" s="1019"/>
      <c r="U572" s="1019"/>
      <c r="V572" s="1019"/>
      <c r="W572" s="1019"/>
      <c r="X572" s="1019"/>
      <c r="Y572" s="1019"/>
      <c r="Z572" s="1019"/>
    </row>
    <row r="573" spans="1:26" ht="15.75" customHeight="1">
      <c r="A573" s="1019"/>
      <c r="B573" s="1019"/>
      <c r="C573" s="1019"/>
      <c r="D573" s="1019"/>
      <c r="E573" s="1019"/>
      <c r="F573" s="1019"/>
      <c r="G573" s="1019"/>
      <c r="H573" s="1019"/>
      <c r="I573" s="1019"/>
      <c r="J573" s="1019"/>
      <c r="K573" s="1019"/>
      <c r="L573" s="1019"/>
      <c r="M573" s="1019"/>
      <c r="N573" s="1019"/>
      <c r="O573" s="1019"/>
      <c r="P573" s="1019"/>
      <c r="Q573" s="1019"/>
      <c r="R573" s="1019"/>
      <c r="S573" s="1019"/>
      <c r="T573" s="1019"/>
      <c r="U573" s="1019"/>
      <c r="V573" s="1019"/>
      <c r="W573" s="1019"/>
      <c r="X573" s="1019"/>
      <c r="Y573" s="1019"/>
      <c r="Z573" s="1019"/>
    </row>
    <row r="574" spans="1:26" ht="15.75" customHeight="1">
      <c r="A574" s="1019"/>
      <c r="B574" s="1019"/>
      <c r="C574" s="1019"/>
      <c r="D574" s="1019"/>
      <c r="E574" s="1019"/>
      <c r="F574" s="1019"/>
      <c r="G574" s="1019"/>
      <c r="H574" s="1019"/>
      <c r="I574" s="1019"/>
      <c r="J574" s="1019"/>
      <c r="K574" s="1019"/>
      <c r="L574" s="1019"/>
      <c r="M574" s="1019"/>
      <c r="N574" s="1019"/>
      <c r="O574" s="1019"/>
      <c r="P574" s="1019"/>
      <c r="Q574" s="1019"/>
      <c r="R574" s="1019"/>
      <c r="S574" s="1019"/>
      <c r="T574" s="1019"/>
      <c r="U574" s="1019"/>
      <c r="V574" s="1019"/>
      <c r="W574" s="1019"/>
      <c r="X574" s="1019"/>
      <c r="Y574" s="1019"/>
      <c r="Z574" s="1019"/>
    </row>
    <row r="575" spans="1:26" ht="15.75" customHeight="1">
      <c r="A575" s="1019"/>
      <c r="B575" s="1019"/>
      <c r="C575" s="1019"/>
      <c r="D575" s="1019"/>
      <c r="E575" s="1019"/>
      <c r="F575" s="1019"/>
      <c r="G575" s="1019"/>
      <c r="H575" s="1019"/>
      <c r="I575" s="1019"/>
      <c r="J575" s="1019"/>
      <c r="K575" s="1019"/>
      <c r="L575" s="1019"/>
      <c r="M575" s="1019"/>
      <c r="N575" s="1019"/>
      <c r="O575" s="1019"/>
      <c r="P575" s="1019"/>
      <c r="Q575" s="1019"/>
      <c r="R575" s="1019"/>
      <c r="S575" s="1019"/>
      <c r="T575" s="1019"/>
      <c r="U575" s="1019"/>
      <c r="V575" s="1019"/>
      <c r="W575" s="1019"/>
      <c r="X575" s="1019"/>
      <c r="Y575" s="1019"/>
      <c r="Z575" s="1019"/>
    </row>
    <row r="576" spans="1:26" ht="15.75" customHeight="1">
      <c r="A576" s="1019"/>
      <c r="B576" s="1019"/>
      <c r="C576" s="1019"/>
      <c r="D576" s="1019"/>
      <c r="E576" s="1019"/>
      <c r="F576" s="1019"/>
      <c r="G576" s="1019"/>
      <c r="H576" s="1019"/>
      <c r="I576" s="1019"/>
      <c r="J576" s="1019"/>
      <c r="K576" s="1019"/>
      <c r="L576" s="1019"/>
      <c r="M576" s="1019"/>
      <c r="N576" s="1019"/>
      <c r="O576" s="1019"/>
      <c r="P576" s="1019"/>
      <c r="Q576" s="1019"/>
      <c r="R576" s="1019"/>
      <c r="S576" s="1019"/>
      <c r="T576" s="1019"/>
      <c r="U576" s="1019"/>
      <c r="V576" s="1019"/>
      <c r="W576" s="1019"/>
      <c r="X576" s="1019"/>
      <c r="Y576" s="1019"/>
      <c r="Z576" s="1019"/>
    </row>
    <row r="577" spans="1:26" ht="15.75" customHeight="1">
      <c r="A577" s="1019"/>
      <c r="B577" s="1019"/>
      <c r="C577" s="1019"/>
      <c r="D577" s="1019"/>
      <c r="E577" s="1019"/>
      <c r="F577" s="1019"/>
      <c r="G577" s="1019"/>
      <c r="H577" s="1019"/>
      <c r="I577" s="1019"/>
      <c r="J577" s="1019"/>
      <c r="K577" s="1019"/>
      <c r="L577" s="1019"/>
      <c r="M577" s="1019"/>
      <c r="N577" s="1019"/>
      <c r="O577" s="1019"/>
      <c r="P577" s="1019"/>
      <c r="Q577" s="1019"/>
      <c r="R577" s="1019"/>
      <c r="S577" s="1019"/>
      <c r="T577" s="1019"/>
      <c r="U577" s="1019"/>
      <c r="V577" s="1019"/>
      <c r="W577" s="1019"/>
      <c r="X577" s="1019"/>
      <c r="Y577" s="1019"/>
      <c r="Z577" s="1019"/>
    </row>
    <row r="578" spans="1:26" ht="15.75" customHeight="1">
      <c r="A578" s="1019"/>
      <c r="B578" s="1019"/>
      <c r="C578" s="1019"/>
      <c r="D578" s="1019"/>
      <c r="E578" s="1019"/>
      <c r="F578" s="1019"/>
      <c r="G578" s="1019"/>
      <c r="H578" s="1019"/>
      <c r="I578" s="1019"/>
      <c r="J578" s="1019"/>
      <c r="K578" s="1019"/>
      <c r="L578" s="1019"/>
      <c r="M578" s="1019"/>
      <c r="N578" s="1019"/>
      <c r="O578" s="1019"/>
      <c r="P578" s="1019"/>
      <c r="Q578" s="1019"/>
      <c r="R578" s="1019"/>
      <c r="S578" s="1019"/>
      <c r="T578" s="1019"/>
      <c r="U578" s="1019"/>
      <c r="V578" s="1019"/>
      <c r="W578" s="1019"/>
      <c r="X578" s="1019"/>
      <c r="Y578" s="1019"/>
      <c r="Z578" s="1019"/>
    </row>
    <row r="579" spans="1:26" ht="15.75" customHeight="1">
      <c r="A579" s="1019"/>
      <c r="B579" s="1019"/>
      <c r="C579" s="1019"/>
      <c r="D579" s="1019"/>
      <c r="E579" s="1019"/>
      <c r="F579" s="1019"/>
      <c r="G579" s="1019"/>
      <c r="H579" s="1019"/>
      <c r="I579" s="1019"/>
      <c r="J579" s="1019"/>
      <c r="K579" s="1019"/>
      <c r="L579" s="1019"/>
      <c r="M579" s="1019"/>
      <c r="N579" s="1019"/>
      <c r="O579" s="1019"/>
      <c r="P579" s="1019"/>
      <c r="Q579" s="1019"/>
      <c r="R579" s="1019"/>
      <c r="S579" s="1019"/>
      <c r="T579" s="1019"/>
      <c r="U579" s="1019"/>
      <c r="V579" s="1019"/>
      <c r="W579" s="1019"/>
      <c r="X579" s="1019"/>
      <c r="Y579" s="1019"/>
      <c r="Z579" s="1019"/>
    </row>
    <row r="580" spans="1:26" ht="15.75" customHeight="1">
      <c r="A580" s="1019"/>
      <c r="B580" s="1019"/>
      <c r="C580" s="1019"/>
      <c r="D580" s="1019"/>
      <c r="E580" s="1019"/>
      <c r="F580" s="1019"/>
      <c r="G580" s="1019"/>
      <c r="H580" s="1019"/>
      <c r="I580" s="1019"/>
      <c r="J580" s="1019"/>
      <c r="K580" s="1019"/>
      <c r="L580" s="1019"/>
      <c r="M580" s="1019"/>
      <c r="N580" s="1019"/>
      <c r="O580" s="1019"/>
      <c r="P580" s="1019"/>
      <c r="Q580" s="1019"/>
      <c r="R580" s="1019"/>
      <c r="S580" s="1019"/>
      <c r="T580" s="1019"/>
      <c r="U580" s="1019"/>
      <c r="V580" s="1019"/>
      <c r="W580" s="1019"/>
      <c r="X580" s="1019"/>
      <c r="Y580" s="1019"/>
      <c r="Z580" s="1019"/>
    </row>
    <row r="581" spans="1:26" ht="15.75" customHeight="1">
      <c r="A581" s="1019"/>
      <c r="B581" s="1019"/>
      <c r="C581" s="1019"/>
      <c r="D581" s="1019"/>
      <c r="E581" s="1019"/>
      <c r="F581" s="1019"/>
      <c r="G581" s="1019"/>
      <c r="H581" s="1019"/>
      <c r="I581" s="1019"/>
      <c r="J581" s="1019"/>
      <c r="K581" s="1019"/>
      <c r="L581" s="1019"/>
      <c r="M581" s="1019"/>
      <c r="N581" s="1019"/>
      <c r="O581" s="1019"/>
      <c r="P581" s="1019"/>
      <c r="Q581" s="1019"/>
      <c r="R581" s="1019"/>
      <c r="S581" s="1019"/>
      <c r="T581" s="1019"/>
      <c r="U581" s="1019"/>
      <c r="V581" s="1019"/>
      <c r="W581" s="1019"/>
      <c r="X581" s="1019"/>
      <c r="Y581" s="1019"/>
      <c r="Z581" s="1019"/>
    </row>
    <row r="582" spans="1:26" ht="15.75" customHeight="1">
      <c r="A582" s="1019"/>
      <c r="B582" s="1019"/>
      <c r="C582" s="1019"/>
      <c r="D582" s="1019"/>
      <c r="E582" s="1019"/>
      <c r="F582" s="1019"/>
      <c r="G582" s="1019"/>
      <c r="H582" s="1019"/>
      <c r="I582" s="1019"/>
      <c r="J582" s="1019"/>
      <c r="K582" s="1019"/>
      <c r="L582" s="1019"/>
      <c r="M582" s="1019"/>
      <c r="N582" s="1019"/>
      <c r="O582" s="1019"/>
      <c r="P582" s="1019"/>
      <c r="Q582" s="1019"/>
      <c r="R582" s="1019"/>
      <c r="S582" s="1019"/>
      <c r="T582" s="1019"/>
      <c r="U582" s="1019"/>
      <c r="V582" s="1019"/>
      <c r="W582" s="1019"/>
      <c r="X582" s="1019"/>
      <c r="Y582" s="1019"/>
      <c r="Z582" s="1019"/>
    </row>
    <row r="583" spans="1:26" ht="15.75" customHeight="1">
      <c r="A583" s="1019"/>
      <c r="B583" s="1019"/>
      <c r="C583" s="1019"/>
      <c r="D583" s="1019"/>
      <c r="E583" s="1019"/>
      <c r="F583" s="1019"/>
      <c r="G583" s="1019"/>
      <c r="H583" s="1019"/>
      <c r="I583" s="1019"/>
      <c r="J583" s="1019"/>
      <c r="K583" s="1019"/>
      <c r="L583" s="1019"/>
      <c r="M583" s="1019"/>
      <c r="N583" s="1019"/>
      <c r="O583" s="1019"/>
      <c r="P583" s="1019"/>
      <c r="Q583" s="1019"/>
      <c r="R583" s="1019"/>
      <c r="S583" s="1019"/>
      <c r="T583" s="1019"/>
      <c r="U583" s="1019"/>
      <c r="V583" s="1019"/>
      <c r="W583" s="1019"/>
      <c r="X583" s="1019"/>
      <c r="Y583" s="1019"/>
      <c r="Z583" s="1019"/>
    </row>
    <row r="584" spans="1:26" ht="15.75" customHeight="1">
      <c r="A584" s="1019"/>
      <c r="B584" s="1019"/>
      <c r="C584" s="1019"/>
      <c r="D584" s="1019"/>
      <c r="E584" s="1019"/>
      <c r="F584" s="1019"/>
      <c r="G584" s="1019"/>
      <c r="H584" s="1019"/>
      <c r="I584" s="1019"/>
      <c r="J584" s="1019"/>
      <c r="K584" s="1019"/>
      <c r="L584" s="1019"/>
      <c r="M584" s="1019"/>
      <c r="N584" s="1019"/>
      <c r="O584" s="1019"/>
      <c r="P584" s="1019"/>
      <c r="Q584" s="1019"/>
      <c r="R584" s="1019"/>
      <c r="S584" s="1019"/>
      <c r="T584" s="1019"/>
      <c r="U584" s="1019"/>
      <c r="V584" s="1019"/>
      <c r="W584" s="1019"/>
      <c r="X584" s="1019"/>
      <c r="Y584" s="1019"/>
      <c r="Z584" s="1019"/>
    </row>
    <row r="585" spans="1:26" ht="15.75" customHeight="1">
      <c r="A585" s="1019"/>
      <c r="B585" s="1019"/>
      <c r="C585" s="1019"/>
      <c r="D585" s="1019"/>
      <c r="E585" s="1019"/>
      <c r="F585" s="1019"/>
      <c r="G585" s="1019"/>
      <c r="H585" s="1019"/>
      <c r="I585" s="1019"/>
      <c r="J585" s="1019"/>
      <c r="K585" s="1019"/>
      <c r="L585" s="1019"/>
      <c r="M585" s="1019"/>
      <c r="N585" s="1019"/>
      <c r="O585" s="1019"/>
      <c r="P585" s="1019"/>
      <c r="Q585" s="1019"/>
      <c r="R585" s="1019"/>
      <c r="S585" s="1019"/>
      <c r="T585" s="1019"/>
      <c r="U585" s="1019"/>
      <c r="V585" s="1019"/>
      <c r="W585" s="1019"/>
      <c r="X585" s="1019"/>
      <c r="Y585" s="1019"/>
      <c r="Z585" s="1019"/>
    </row>
    <row r="586" spans="1:26" ht="15.75" customHeight="1">
      <c r="A586" s="1019"/>
      <c r="B586" s="1019"/>
      <c r="C586" s="1019"/>
      <c r="D586" s="1019"/>
      <c r="E586" s="1019"/>
      <c r="F586" s="1019"/>
      <c r="G586" s="1019"/>
      <c r="H586" s="1019"/>
      <c r="I586" s="1019"/>
      <c r="J586" s="1019"/>
      <c r="K586" s="1019"/>
      <c r="L586" s="1019"/>
      <c r="M586" s="1019"/>
      <c r="N586" s="1019"/>
      <c r="O586" s="1019"/>
      <c r="P586" s="1019"/>
      <c r="Q586" s="1019"/>
      <c r="R586" s="1019"/>
      <c r="S586" s="1019"/>
      <c r="T586" s="1019"/>
      <c r="U586" s="1019"/>
      <c r="V586" s="1019"/>
      <c r="W586" s="1019"/>
      <c r="X586" s="1019"/>
      <c r="Y586" s="1019"/>
      <c r="Z586" s="1019"/>
    </row>
    <row r="587" spans="1:26" ht="15.75" customHeight="1">
      <c r="A587" s="1019"/>
      <c r="B587" s="1019"/>
      <c r="C587" s="1019"/>
      <c r="D587" s="1019"/>
      <c r="E587" s="1019"/>
      <c r="F587" s="1019"/>
      <c r="G587" s="1019"/>
      <c r="H587" s="1019"/>
      <c r="I587" s="1019"/>
      <c r="J587" s="1019"/>
      <c r="K587" s="1019"/>
      <c r="L587" s="1019"/>
      <c r="M587" s="1019"/>
      <c r="N587" s="1019"/>
      <c r="O587" s="1019"/>
      <c r="P587" s="1019"/>
      <c r="Q587" s="1019"/>
      <c r="R587" s="1019"/>
      <c r="S587" s="1019"/>
      <c r="T587" s="1019"/>
      <c r="U587" s="1019"/>
      <c r="V587" s="1019"/>
      <c r="W587" s="1019"/>
      <c r="X587" s="1019"/>
      <c r="Y587" s="1019"/>
      <c r="Z587" s="1019"/>
    </row>
    <row r="588" spans="1:26" ht="15.75" customHeight="1">
      <c r="A588" s="1019"/>
      <c r="B588" s="1019"/>
      <c r="C588" s="1019"/>
      <c r="D588" s="1019"/>
      <c r="E588" s="1019"/>
      <c r="F588" s="1019"/>
      <c r="G588" s="1019"/>
      <c r="H588" s="1019"/>
      <c r="I588" s="1019"/>
      <c r="J588" s="1019"/>
      <c r="K588" s="1019"/>
      <c r="L588" s="1019"/>
      <c r="M588" s="1019"/>
      <c r="N588" s="1019"/>
      <c r="O588" s="1019"/>
      <c r="P588" s="1019"/>
      <c r="Q588" s="1019"/>
      <c r="R588" s="1019"/>
      <c r="S588" s="1019"/>
      <c r="T588" s="1019"/>
      <c r="U588" s="1019"/>
      <c r="V588" s="1019"/>
      <c r="W588" s="1019"/>
      <c r="X588" s="1019"/>
      <c r="Y588" s="1019"/>
      <c r="Z588" s="1019"/>
    </row>
    <row r="589" spans="1:26" ht="15.75" customHeight="1">
      <c r="A589" s="1019"/>
      <c r="B589" s="1019"/>
      <c r="C589" s="1019"/>
      <c r="D589" s="1019"/>
      <c r="E589" s="1019"/>
      <c r="F589" s="1019"/>
      <c r="G589" s="1019"/>
      <c r="H589" s="1019"/>
      <c r="I589" s="1019"/>
      <c r="J589" s="1019"/>
      <c r="K589" s="1019"/>
      <c r="L589" s="1019"/>
      <c r="M589" s="1019"/>
      <c r="N589" s="1019"/>
      <c r="O589" s="1019"/>
      <c r="P589" s="1019"/>
      <c r="Q589" s="1019"/>
      <c r="R589" s="1019"/>
      <c r="S589" s="1019"/>
      <c r="T589" s="1019"/>
      <c r="U589" s="1019"/>
      <c r="V589" s="1019"/>
      <c r="W589" s="1019"/>
      <c r="X589" s="1019"/>
      <c r="Y589" s="1019"/>
      <c r="Z589" s="1019"/>
    </row>
    <row r="590" spans="1:26" ht="15.75" customHeight="1">
      <c r="A590" s="1019"/>
      <c r="B590" s="1019"/>
      <c r="C590" s="1019"/>
      <c r="D590" s="1019"/>
      <c r="E590" s="1019"/>
      <c r="F590" s="1019"/>
      <c r="G590" s="1019"/>
      <c r="H590" s="1019"/>
      <c r="I590" s="1019"/>
      <c r="J590" s="1019"/>
      <c r="K590" s="1019"/>
      <c r="L590" s="1019"/>
      <c r="M590" s="1019"/>
      <c r="N590" s="1019"/>
      <c r="O590" s="1019"/>
      <c r="P590" s="1019"/>
      <c r="Q590" s="1019"/>
      <c r="R590" s="1019"/>
      <c r="S590" s="1019"/>
      <c r="T590" s="1019"/>
      <c r="U590" s="1019"/>
      <c r="V590" s="1019"/>
      <c r="W590" s="1019"/>
      <c r="X590" s="1019"/>
      <c r="Y590" s="1019"/>
      <c r="Z590" s="1019"/>
    </row>
    <row r="591" spans="1:26" ht="15.75" customHeight="1">
      <c r="A591" s="1019"/>
      <c r="B591" s="1019"/>
      <c r="C591" s="1019"/>
      <c r="D591" s="1019"/>
      <c r="E591" s="1019"/>
      <c r="F591" s="1019"/>
      <c r="G591" s="1019"/>
      <c r="H591" s="1019"/>
      <c r="I591" s="1019"/>
      <c r="J591" s="1019"/>
      <c r="K591" s="1019"/>
      <c r="L591" s="1019"/>
      <c r="M591" s="1019"/>
      <c r="N591" s="1019"/>
      <c r="O591" s="1019"/>
      <c r="P591" s="1019"/>
      <c r="Q591" s="1019"/>
      <c r="R591" s="1019"/>
      <c r="S591" s="1019"/>
      <c r="T591" s="1019"/>
      <c r="U591" s="1019"/>
      <c r="V591" s="1019"/>
      <c r="W591" s="1019"/>
      <c r="X591" s="1019"/>
      <c r="Y591" s="1019"/>
      <c r="Z591" s="1019"/>
    </row>
    <row r="592" spans="1:26" ht="15.75" customHeight="1">
      <c r="A592" s="1019"/>
      <c r="B592" s="1019"/>
      <c r="C592" s="1019"/>
      <c r="D592" s="1019"/>
      <c r="E592" s="1019"/>
      <c r="F592" s="1019"/>
      <c r="G592" s="1019"/>
      <c r="H592" s="1019"/>
      <c r="I592" s="1019"/>
      <c r="J592" s="1019"/>
      <c r="K592" s="1019"/>
      <c r="L592" s="1019"/>
      <c r="M592" s="1019"/>
      <c r="N592" s="1019"/>
      <c r="O592" s="1019"/>
      <c r="P592" s="1019"/>
      <c r="Q592" s="1019"/>
      <c r="R592" s="1019"/>
      <c r="S592" s="1019"/>
      <c r="T592" s="1019"/>
      <c r="U592" s="1019"/>
      <c r="V592" s="1019"/>
      <c r="W592" s="1019"/>
      <c r="X592" s="1019"/>
      <c r="Y592" s="1019"/>
      <c r="Z592" s="1019"/>
    </row>
    <row r="593" spans="1:26" ht="15.75" customHeight="1">
      <c r="A593" s="1019"/>
      <c r="B593" s="1019"/>
      <c r="C593" s="1019"/>
      <c r="D593" s="1019"/>
      <c r="E593" s="1019"/>
      <c r="F593" s="1019"/>
      <c r="G593" s="1019"/>
      <c r="H593" s="1019"/>
      <c r="I593" s="1019"/>
      <c r="J593" s="1019"/>
      <c r="K593" s="1019"/>
      <c r="L593" s="1019"/>
      <c r="M593" s="1019"/>
      <c r="N593" s="1019"/>
      <c r="O593" s="1019"/>
      <c r="P593" s="1019"/>
      <c r="Q593" s="1019"/>
      <c r="R593" s="1019"/>
      <c r="S593" s="1019"/>
      <c r="T593" s="1019"/>
      <c r="U593" s="1019"/>
      <c r="V593" s="1019"/>
      <c r="W593" s="1019"/>
      <c r="X593" s="1019"/>
      <c r="Y593" s="1019"/>
      <c r="Z593" s="1019"/>
    </row>
    <row r="594" spans="1:26" ht="15.75" customHeight="1">
      <c r="A594" s="1019"/>
      <c r="B594" s="1019"/>
      <c r="C594" s="1019"/>
      <c r="D594" s="1019"/>
      <c r="E594" s="1019"/>
      <c r="F594" s="1019"/>
      <c r="G594" s="1019"/>
      <c r="H594" s="1019"/>
      <c r="I594" s="1019"/>
      <c r="J594" s="1019"/>
      <c r="K594" s="1019"/>
      <c r="L594" s="1019"/>
      <c r="M594" s="1019"/>
      <c r="N594" s="1019"/>
      <c r="O594" s="1019"/>
      <c r="P594" s="1019"/>
      <c r="Q594" s="1019"/>
      <c r="R594" s="1019"/>
      <c r="S594" s="1019"/>
      <c r="T594" s="1019"/>
      <c r="U594" s="1019"/>
      <c r="V594" s="1019"/>
      <c r="W594" s="1019"/>
      <c r="X594" s="1019"/>
      <c r="Y594" s="1019"/>
      <c r="Z594" s="1019"/>
    </row>
    <row r="595" spans="1:26" ht="15.75" customHeight="1">
      <c r="A595" s="1019"/>
      <c r="B595" s="1019"/>
      <c r="C595" s="1019"/>
      <c r="D595" s="1019"/>
      <c r="E595" s="1019"/>
      <c r="F595" s="1019"/>
      <c r="G595" s="1019"/>
      <c r="H595" s="1019"/>
      <c r="I595" s="1019"/>
      <c r="J595" s="1019"/>
      <c r="K595" s="1019"/>
      <c r="L595" s="1019"/>
      <c r="M595" s="1019"/>
      <c r="N595" s="1019"/>
      <c r="O595" s="1019"/>
      <c r="P595" s="1019"/>
      <c r="Q595" s="1019"/>
      <c r="R595" s="1019"/>
      <c r="S595" s="1019"/>
      <c r="T595" s="1019"/>
      <c r="U595" s="1019"/>
      <c r="V595" s="1019"/>
      <c r="W595" s="1019"/>
      <c r="X595" s="1019"/>
      <c r="Y595" s="1019"/>
      <c r="Z595" s="1019"/>
    </row>
    <row r="596" spans="1:26" ht="15.75" customHeight="1">
      <c r="A596" s="1019"/>
      <c r="B596" s="1019"/>
      <c r="C596" s="1019"/>
      <c r="D596" s="1019"/>
      <c r="E596" s="1019"/>
      <c r="F596" s="1019"/>
      <c r="G596" s="1019"/>
      <c r="H596" s="1019"/>
      <c r="I596" s="1019"/>
      <c r="J596" s="1019"/>
      <c r="K596" s="1019"/>
      <c r="L596" s="1019"/>
      <c r="M596" s="1019"/>
      <c r="N596" s="1019"/>
      <c r="O596" s="1019"/>
      <c r="P596" s="1019"/>
      <c r="Q596" s="1019"/>
      <c r="R596" s="1019"/>
      <c r="S596" s="1019"/>
      <c r="T596" s="1019"/>
      <c r="U596" s="1019"/>
      <c r="V596" s="1019"/>
      <c r="W596" s="1019"/>
      <c r="X596" s="1019"/>
      <c r="Y596" s="1019"/>
      <c r="Z596" s="1019"/>
    </row>
    <row r="597" spans="1:26" ht="15.75" customHeight="1">
      <c r="A597" s="1019"/>
      <c r="B597" s="1019"/>
      <c r="C597" s="1019"/>
      <c r="D597" s="1019"/>
      <c r="E597" s="1019"/>
      <c r="F597" s="1019"/>
      <c r="G597" s="1019"/>
      <c r="H597" s="1019"/>
      <c r="I597" s="1019"/>
      <c r="J597" s="1019"/>
      <c r="K597" s="1019"/>
      <c r="L597" s="1019"/>
      <c r="M597" s="1019"/>
      <c r="N597" s="1019"/>
      <c r="O597" s="1019"/>
      <c r="P597" s="1019"/>
      <c r="Q597" s="1019"/>
      <c r="R597" s="1019"/>
      <c r="S597" s="1019"/>
      <c r="T597" s="1019"/>
      <c r="U597" s="1019"/>
      <c r="V597" s="1019"/>
      <c r="W597" s="1019"/>
      <c r="X597" s="1019"/>
      <c r="Y597" s="1019"/>
      <c r="Z597" s="1019"/>
    </row>
    <row r="598" spans="1:26" ht="15.75" customHeight="1">
      <c r="A598" s="1019"/>
      <c r="B598" s="1019"/>
      <c r="C598" s="1019"/>
      <c r="D598" s="1019"/>
      <c r="E598" s="1019"/>
      <c r="F598" s="1019"/>
      <c r="G598" s="1019"/>
      <c r="H598" s="1019"/>
      <c r="I598" s="1019"/>
      <c r="J598" s="1019"/>
      <c r="K598" s="1019"/>
      <c r="L598" s="1019"/>
      <c r="M598" s="1019"/>
      <c r="N598" s="1019"/>
      <c r="O598" s="1019"/>
      <c r="P598" s="1019"/>
      <c r="Q598" s="1019"/>
      <c r="R598" s="1019"/>
      <c r="S598" s="1019"/>
      <c r="T598" s="1019"/>
      <c r="U598" s="1019"/>
      <c r="V598" s="1019"/>
      <c r="W598" s="1019"/>
      <c r="X598" s="1019"/>
      <c r="Y598" s="1019"/>
      <c r="Z598" s="1019"/>
    </row>
    <row r="599" spans="1:26" ht="15.75" customHeight="1">
      <c r="A599" s="1019"/>
      <c r="B599" s="1019"/>
      <c r="C599" s="1019"/>
      <c r="D599" s="1019"/>
      <c r="E599" s="1019"/>
      <c r="F599" s="1019"/>
      <c r="G599" s="1019"/>
      <c r="H599" s="1019"/>
      <c r="I599" s="1019"/>
      <c r="J599" s="1019"/>
      <c r="K599" s="1019"/>
      <c r="L599" s="1019"/>
      <c r="M599" s="1019"/>
      <c r="N599" s="1019"/>
      <c r="O599" s="1019"/>
      <c r="P599" s="1019"/>
      <c r="Q599" s="1019"/>
      <c r="R599" s="1019"/>
      <c r="S599" s="1019"/>
      <c r="T599" s="1019"/>
      <c r="U599" s="1019"/>
      <c r="V599" s="1019"/>
      <c r="W599" s="1019"/>
      <c r="X599" s="1019"/>
      <c r="Y599" s="1019"/>
      <c r="Z599" s="1019"/>
    </row>
    <row r="600" spans="1:26" ht="15.75" customHeight="1">
      <c r="A600" s="1019"/>
      <c r="B600" s="1019"/>
      <c r="C600" s="1019"/>
      <c r="D600" s="1019"/>
      <c r="E600" s="1019"/>
      <c r="F600" s="1019"/>
      <c r="G600" s="1019"/>
      <c r="H600" s="1019"/>
      <c r="I600" s="1019"/>
      <c r="J600" s="1019"/>
      <c r="K600" s="1019"/>
      <c r="L600" s="1019"/>
      <c r="M600" s="1019"/>
      <c r="N600" s="1019"/>
      <c r="O600" s="1019"/>
      <c r="P600" s="1019"/>
      <c r="Q600" s="1019"/>
      <c r="R600" s="1019"/>
      <c r="S600" s="1019"/>
      <c r="T600" s="1019"/>
      <c r="U600" s="1019"/>
      <c r="V600" s="1019"/>
      <c r="W600" s="1019"/>
      <c r="X600" s="1019"/>
      <c r="Y600" s="1019"/>
      <c r="Z600" s="1019"/>
    </row>
    <row r="601" spans="1:26" ht="15.75" customHeight="1">
      <c r="A601" s="1019"/>
      <c r="B601" s="1019"/>
      <c r="C601" s="1019"/>
      <c r="D601" s="1019"/>
      <c r="E601" s="1019"/>
      <c r="F601" s="1019"/>
      <c r="G601" s="1019"/>
      <c r="H601" s="1019"/>
      <c r="I601" s="1019"/>
      <c r="J601" s="1019"/>
      <c r="K601" s="1019"/>
      <c r="L601" s="1019"/>
      <c r="M601" s="1019"/>
      <c r="N601" s="1019"/>
      <c r="O601" s="1019"/>
      <c r="P601" s="1019"/>
      <c r="Q601" s="1019"/>
      <c r="R601" s="1019"/>
      <c r="S601" s="1019"/>
      <c r="T601" s="1019"/>
      <c r="U601" s="1019"/>
      <c r="V601" s="1019"/>
      <c r="W601" s="1019"/>
      <c r="X601" s="1019"/>
      <c r="Y601" s="1019"/>
      <c r="Z601" s="1019"/>
    </row>
    <row r="602" spans="1:26" ht="15.75" customHeight="1">
      <c r="A602" s="1019"/>
      <c r="B602" s="1019"/>
      <c r="C602" s="1019"/>
      <c r="D602" s="1019"/>
      <c r="E602" s="1019"/>
      <c r="F602" s="1019"/>
      <c r="G602" s="1019"/>
      <c r="H602" s="1019"/>
      <c r="I602" s="1019"/>
      <c r="J602" s="1019"/>
      <c r="K602" s="1019"/>
      <c r="L602" s="1019"/>
      <c r="M602" s="1019"/>
      <c r="N602" s="1019"/>
      <c r="O602" s="1019"/>
      <c r="P602" s="1019"/>
      <c r="Q602" s="1019"/>
      <c r="R602" s="1019"/>
      <c r="S602" s="1019"/>
      <c r="T602" s="1019"/>
      <c r="U602" s="1019"/>
      <c r="V602" s="1019"/>
      <c r="W602" s="1019"/>
      <c r="X602" s="1019"/>
      <c r="Y602" s="1019"/>
      <c r="Z602" s="1019"/>
    </row>
    <row r="603" spans="1:26" ht="15.75" customHeight="1">
      <c r="A603" s="1019"/>
      <c r="B603" s="1019"/>
      <c r="C603" s="1019"/>
      <c r="D603" s="1019"/>
      <c r="E603" s="1019"/>
      <c r="F603" s="1019"/>
      <c r="G603" s="1019"/>
      <c r="H603" s="1019"/>
      <c r="I603" s="1019"/>
      <c r="J603" s="1019"/>
      <c r="K603" s="1019"/>
      <c r="L603" s="1019"/>
      <c r="M603" s="1019"/>
      <c r="N603" s="1019"/>
      <c r="O603" s="1019"/>
      <c r="P603" s="1019"/>
      <c r="Q603" s="1019"/>
      <c r="R603" s="1019"/>
      <c r="S603" s="1019"/>
      <c r="T603" s="1019"/>
      <c r="U603" s="1019"/>
      <c r="V603" s="1019"/>
      <c r="W603" s="1019"/>
      <c r="X603" s="1019"/>
      <c r="Y603" s="1019"/>
      <c r="Z603" s="1019"/>
    </row>
    <row r="604" spans="1:26" ht="15.75" customHeight="1">
      <c r="A604" s="1019"/>
      <c r="B604" s="1019"/>
      <c r="C604" s="1019"/>
      <c r="D604" s="1019"/>
      <c r="E604" s="1019"/>
      <c r="F604" s="1019"/>
      <c r="G604" s="1019"/>
      <c r="H604" s="1019"/>
      <c r="I604" s="1019"/>
      <c r="J604" s="1019"/>
      <c r="K604" s="1019"/>
      <c r="L604" s="1019"/>
      <c r="M604" s="1019"/>
      <c r="N604" s="1019"/>
      <c r="O604" s="1019"/>
      <c r="P604" s="1019"/>
      <c r="Q604" s="1019"/>
      <c r="R604" s="1019"/>
      <c r="S604" s="1019"/>
      <c r="T604" s="1019"/>
      <c r="U604" s="1019"/>
      <c r="V604" s="1019"/>
      <c r="W604" s="1019"/>
      <c r="X604" s="1019"/>
      <c r="Y604" s="1019"/>
      <c r="Z604" s="1019"/>
    </row>
    <row r="605" spans="1:26" ht="15.75" customHeight="1">
      <c r="A605" s="1019"/>
      <c r="B605" s="1019"/>
      <c r="C605" s="1019"/>
      <c r="D605" s="1019"/>
      <c r="E605" s="1019"/>
      <c r="F605" s="1019"/>
      <c r="G605" s="1019"/>
      <c r="H605" s="1019"/>
      <c r="I605" s="1019"/>
      <c r="J605" s="1019"/>
      <c r="K605" s="1019"/>
      <c r="L605" s="1019"/>
      <c r="M605" s="1019"/>
      <c r="N605" s="1019"/>
      <c r="O605" s="1019"/>
      <c r="P605" s="1019"/>
      <c r="Q605" s="1019"/>
      <c r="R605" s="1019"/>
      <c r="S605" s="1019"/>
      <c r="T605" s="1019"/>
      <c r="U605" s="1019"/>
      <c r="V605" s="1019"/>
      <c r="W605" s="1019"/>
      <c r="X605" s="1019"/>
      <c r="Y605" s="1019"/>
      <c r="Z605" s="1019"/>
    </row>
    <row r="606" spans="1:26" ht="15.75" customHeight="1">
      <c r="A606" s="1019"/>
      <c r="B606" s="1019"/>
      <c r="C606" s="1019"/>
      <c r="D606" s="1019"/>
      <c r="E606" s="1019"/>
      <c r="F606" s="1019"/>
      <c r="G606" s="1019"/>
      <c r="H606" s="1019"/>
      <c r="I606" s="1019"/>
      <c r="J606" s="1019"/>
      <c r="K606" s="1019"/>
      <c r="L606" s="1019"/>
      <c r="M606" s="1019"/>
      <c r="N606" s="1019"/>
      <c r="O606" s="1019"/>
      <c r="P606" s="1019"/>
      <c r="Q606" s="1019"/>
      <c r="R606" s="1019"/>
      <c r="S606" s="1019"/>
      <c r="T606" s="1019"/>
      <c r="U606" s="1019"/>
      <c r="V606" s="1019"/>
      <c r="W606" s="1019"/>
      <c r="X606" s="1019"/>
      <c r="Y606" s="1019"/>
      <c r="Z606" s="1019"/>
    </row>
    <row r="607" spans="1:26" ht="15.75" customHeight="1">
      <c r="A607" s="1019"/>
      <c r="B607" s="1019"/>
      <c r="C607" s="1019"/>
      <c r="D607" s="1019"/>
      <c r="E607" s="1019"/>
      <c r="F607" s="1019"/>
      <c r="G607" s="1019"/>
      <c r="H607" s="1019"/>
      <c r="I607" s="1019"/>
      <c r="J607" s="1019"/>
      <c r="K607" s="1019"/>
      <c r="L607" s="1019"/>
      <c r="M607" s="1019"/>
      <c r="N607" s="1019"/>
      <c r="O607" s="1019"/>
      <c r="P607" s="1019"/>
      <c r="Q607" s="1019"/>
      <c r="R607" s="1019"/>
      <c r="S607" s="1019"/>
      <c r="T607" s="1019"/>
      <c r="U607" s="1019"/>
      <c r="V607" s="1019"/>
      <c r="W607" s="1019"/>
      <c r="X607" s="1019"/>
      <c r="Y607" s="1019"/>
      <c r="Z607" s="1019"/>
    </row>
    <row r="608" spans="1:26" ht="15.75" customHeight="1">
      <c r="A608" s="1019"/>
      <c r="B608" s="1019"/>
      <c r="C608" s="1019"/>
      <c r="D608" s="1019"/>
      <c r="E608" s="1019"/>
      <c r="F608" s="1019"/>
      <c r="G608" s="1019"/>
      <c r="H608" s="1019"/>
      <c r="I608" s="1019"/>
      <c r="J608" s="1019"/>
      <c r="K608" s="1019"/>
      <c r="L608" s="1019"/>
      <c r="M608" s="1019"/>
      <c r="N608" s="1019"/>
      <c r="O608" s="1019"/>
      <c r="P608" s="1019"/>
      <c r="Q608" s="1019"/>
      <c r="R608" s="1019"/>
      <c r="S608" s="1019"/>
      <c r="T608" s="1019"/>
      <c r="U608" s="1019"/>
      <c r="V608" s="1019"/>
      <c r="W608" s="1019"/>
      <c r="X608" s="1019"/>
      <c r="Y608" s="1019"/>
      <c r="Z608" s="1019"/>
    </row>
    <row r="609" spans="1:26" ht="15.75" customHeight="1">
      <c r="A609" s="1019"/>
      <c r="B609" s="1019"/>
      <c r="C609" s="1019"/>
      <c r="D609" s="1019"/>
      <c r="E609" s="1019"/>
      <c r="F609" s="1019"/>
      <c r="G609" s="1019"/>
      <c r="H609" s="1019"/>
      <c r="I609" s="1019"/>
      <c r="J609" s="1019"/>
      <c r="K609" s="1019"/>
      <c r="L609" s="1019"/>
      <c r="M609" s="1019"/>
      <c r="N609" s="1019"/>
      <c r="O609" s="1019"/>
      <c r="P609" s="1019"/>
      <c r="Q609" s="1019"/>
      <c r="R609" s="1019"/>
      <c r="S609" s="1019"/>
      <c r="T609" s="1019"/>
      <c r="U609" s="1019"/>
      <c r="V609" s="1019"/>
      <c r="W609" s="1019"/>
      <c r="X609" s="1019"/>
      <c r="Y609" s="1019"/>
      <c r="Z609" s="1019"/>
    </row>
    <row r="610" spans="1:26" ht="15.75" customHeight="1">
      <c r="A610" s="1019"/>
      <c r="B610" s="1019"/>
      <c r="C610" s="1019"/>
      <c r="D610" s="1019"/>
      <c r="E610" s="1019"/>
      <c r="F610" s="1019"/>
      <c r="G610" s="1019"/>
      <c r="H610" s="1019"/>
      <c r="I610" s="1019"/>
      <c r="J610" s="1019"/>
      <c r="K610" s="1019"/>
      <c r="L610" s="1019"/>
      <c r="M610" s="1019"/>
      <c r="N610" s="1019"/>
      <c r="O610" s="1019"/>
      <c r="P610" s="1019"/>
      <c r="Q610" s="1019"/>
      <c r="R610" s="1019"/>
      <c r="S610" s="1019"/>
      <c r="T610" s="1019"/>
      <c r="U610" s="1019"/>
      <c r="V610" s="1019"/>
      <c r="W610" s="1019"/>
      <c r="X610" s="1019"/>
      <c r="Y610" s="1019"/>
      <c r="Z610" s="1019"/>
    </row>
    <row r="611" spans="1:26" ht="15.75" customHeight="1">
      <c r="A611" s="1019"/>
      <c r="B611" s="1019"/>
      <c r="C611" s="1019"/>
      <c r="D611" s="1019"/>
      <c r="E611" s="1019"/>
      <c r="F611" s="1019"/>
      <c r="G611" s="1019"/>
      <c r="H611" s="1019"/>
      <c r="I611" s="1019"/>
      <c r="J611" s="1019"/>
      <c r="K611" s="1019"/>
      <c r="L611" s="1019"/>
      <c r="M611" s="1019"/>
      <c r="N611" s="1019"/>
      <c r="O611" s="1019"/>
      <c r="P611" s="1019"/>
      <c r="Q611" s="1019"/>
      <c r="R611" s="1019"/>
      <c r="S611" s="1019"/>
      <c r="T611" s="1019"/>
      <c r="U611" s="1019"/>
      <c r="V611" s="1019"/>
      <c r="W611" s="1019"/>
      <c r="X611" s="1019"/>
      <c r="Y611" s="1019"/>
      <c r="Z611" s="1019"/>
    </row>
    <row r="612" spans="1:26" ht="15.75" customHeight="1">
      <c r="A612" s="1019"/>
      <c r="B612" s="1019"/>
      <c r="C612" s="1019"/>
      <c r="D612" s="1019"/>
      <c r="E612" s="1019"/>
      <c r="F612" s="1019"/>
      <c r="G612" s="1019"/>
      <c r="H612" s="1019"/>
      <c r="I612" s="1019"/>
      <c r="J612" s="1019"/>
      <c r="K612" s="1019"/>
      <c r="L612" s="1019"/>
      <c r="M612" s="1019"/>
      <c r="N612" s="1019"/>
      <c r="O612" s="1019"/>
      <c r="P612" s="1019"/>
      <c r="Q612" s="1019"/>
      <c r="R612" s="1019"/>
      <c r="S612" s="1019"/>
      <c r="T612" s="1019"/>
      <c r="U612" s="1019"/>
      <c r="V612" s="1019"/>
      <c r="W612" s="1019"/>
      <c r="X612" s="1019"/>
      <c r="Y612" s="1019"/>
      <c r="Z612" s="1019"/>
    </row>
    <row r="613" spans="1:26" ht="15.75" customHeight="1">
      <c r="A613" s="1019"/>
      <c r="B613" s="1019"/>
      <c r="C613" s="1019"/>
      <c r="D613" s="1019"/>
      <c r="E613" s="1019"/>
      <c r="F613" s="1019"/>
      <c r="G613" s="1019"/>
      <c r="H613" s="1019"/>
      <c r="I613" s="1019"/>
      <c r="J613" s="1019"/>
      <c r="K613" s="1019"/>
      <c r="L613" s="1019"/>
      <c r="M613" s="1019"/>
      <c r="N613" s="1019"/>
      <c r="O613" s="1019"/>
      <c r="P613" s="1019"/>
      <c r="Q613" s="1019"/>
      <c r="R613" s="1019"/>
      <c r="S613" s="1019"/>
      <c r="T613" s="1019"/>
      <c r="U613" s="1019"/>
      <c r="V613" s="1019"/>
      <c r="W613" s="1019"/>
      <c r="X613" s="1019"/>
      <c r="Y613" s="1019"/>
      <c r="Z613" s="1019"/>
    </row>
    <row r="614" spans="1:26" ht="15.75" customHeight="1">
      <c r="A614" s="1019"/>
      <c r="B614" s="1019"/>
      <c r="C614" s="1019"/>
      <c r="D614" s="1019"/>
      <c r="E614" s="1019"/>
      <c r="F614" s="1019"/>
      <c r="G614" s="1019"/>
      <c r="H614" s="1019"/>
      <c r="I614" s="1019"/>
      <c r="J614" s="1019"/>
      <c r="K614" s="1019"/>
      <c r="L614" s="1019"/>
      <c r="M614" s="1019"/>
      <c r="N614" s="1019"/>
      <c r="O614" s="1019"/>
      <c r="P614" s="1019"/>
      <c r="Q614" s="1019"/>
      <c r="R614" s="1019"/>
      <c r="S614" s="1019"/>
      <c r="T614" s="1019"/>
      <c r="U614" s="1019"/>
      <c r="V614" s="1019"/>
      <c r="W614" s="1019"/>
      <c r="X614" s="1019"/>
      <c r="Y614" s="1019"/>
      <c r="Z614" s="1019"/>
    </row>
    <row r="615" spans="1:26" ht="15.75" customHeight="1">
      <c r="A615" s="1019"/>
      <c r="B615" s="1019"/>
      <c r="C615" s="1019"/>
      <c r="D615" s="1019"/>
      <c r="E615" s="1019"/>
      <c r="F615" s="1019"/>
      <c r="G615" s="1019"/>
      <c r="H615" s="1019"/>
      <c r="I615" s="1019"/>
      <c r="J615" s="1019"/>
      <c r="K615" s="1019"/>
      <c r="L615" s="1019"/>
      <c r="M615" s="1019"/>
      <c r="N615" s="1019"/>
      <c r="O615" s="1019"/>
      <c r="P615" s="1019"/>
      <c r="Q615" s="1019"/>
      <c r="R615" s="1019"/>
      <c r="S615" s="1019"/>
      <c r="T615" s="1019"/>
      <c r="U615" s="1019"/>
      <c r="V615" s="1019"/>
      <c r="W615" s="1019"/>
      <c r="X615" s="1019"/>
      <c r="Y615" s="1019"/>
      <c r="Z615" s="1019"/>
    </row>
    <row r="616" spans="1:26" ht="15.75" customHeight="1">
      <c r="A616" s="1019"/>
      <c r="B616" s="1019"/>
      <c r="C616" s="1019"/>
      <c r="D616" s="1019"/>
      <c r="E616" s="1019"/>
      <c r="F616" s="1019"/>
      <c r="G616" s="1019"/>
      <c r="H616" s="1019"/>
      <c r="I616" s="1019"/>
      <c r="J616" s="1019"/>
      <c r="K616" s="1019"/>
      <c r="L616" s="1019"/>
      <c r="M616" s="1019"/>
      <c r="N616" s="1019"/>
      <c r="O616" s="1019"/>
      <c r="P616" s="1019"/>
      <c r="Q616" s="1019"/>
      <c r="R616" s="1019"/>
      <c r="S616" s="1019"/>
      <c r="T616" s="1019"/>
      <c r="U616" s="1019"/>
      <c r="V616" s="1019"/>
      <c r="W616" s="1019"/>
      <c r="X616" s="1019"/>
      <c r="Y616" s="1019"/>
      <c r="Z616" s="1019"/>
    </row>
    <row r="617" spans="1:26" ht="15.75" customHeight="1">
      <c r="A617" s="1019"/>
      <c r="B617" s="1019"/>
      <c r="C617" s="1019"/>
      <c r="D617" s="1019"/>
      <c r="E617" s="1019"/>
      <c r="F617" s="1019"/>
      <c r="G617" s="1019"/>
      <c r="H617" s="1019"/>
      <c r="I617" s="1019"/>
      <c r="J617" s="1019"/>
      <c r="K617" s="1019"/>
      <c r="L617" s="1019"/>
      <c r="M617" s="1019"/>
      <c r="N617" s="1019"/>
      <c r="O617" s="1019"/>
      <c r="P617" s="1019"/>
      <c r="Q617" s="1019"/>
      <c r="R617" s="1019"/>
      <c r="S617" s="1019"/>
      <c r="T617" s="1019"/>
      <c r="U617" s="1019"/>
      <c r="V617" s="1019"/>
      <c r="W617" s="1019"/>
      <c r="X617" s="1019"/>
      <c r="Y617" s="1019"/>
      <c r="Z617" s="1019"/>
    </row>
    <row r="618" spans="1:26" ht="15.75" customHeight="1">
      <c r="A618" s="1019"/>
      <c r="B618" s="1019"/>
      <c r="C618" s="1019"/>
      <c r="D618" s="1019"/>
      <c r="E618" s="1019"/>
      <c r="F618" s="1019"/>
      <c r="G618" s="1019"/>
      <c r="H618" s="1019"/>
      <c r="I618" s="1019"/>
      <c r="J618" s="1019"/>
      <c r="K618" s="1019"/>
      <c r="L618" s="1019"/>
      <c r="M618" s="1019"/>
      <c r="N618" s="1019"/>
      <c r="O618" s="1019"/>
      <c r="P618" s="1019"/>
      <c r="Q618" s="1019"/>
      <c r="R618" s="1019"/>
      <c r="S618" s="1019"/>
      <c r="T618" s="1019"/>
      <c r="U618" s="1019"/>
      <c r="V618" s="1019"/>
      <c r="W618" s="1019"/>
      <c r="X618" s="1019"/>
      <c r="Y618" s="1019"/>
      <c r="Z618" s="1019"/>
    </row>
    <row r="619" spans="1:26" ht="15.75" customHeight="1">
      <c r="A619" s="1019"/>
      <c r="B619" s="1019"/>
      <c r="C619" s="1019"/>
      <c r="D619" s="1019"/>
      <c r="E619" s="1019"/>
      <c r="F619" s="1019"/>
      <c r="G619" s="1019"/>
      <c r="H619" s="1019"/>
      <c r="I619" s="1019"/>
      <c r="J619" s="1019"/>
      <c r="K619" s="1019"/>
      <c r="L619" s="1019"/>
      <c r="M619" s="1019"/>
      <c r="N619" s="1019"/>
      <c r="O619" s="1019"/>
      <c r="P619" s="1019"/>
      <c r="Q619" s="1019"/>
      <c r="R619" s="1019"/>
      <c r="S619" s="1019"/>
      <c r="T619" s="1019"/>
      <c r="U619" s="1019"/>
      <c r="V619" s="1019"/>
      <c r="W619" s="1019"/>
      <c r="X619" s="1019"/>
      <c r="Y619" s="1019"/>
      <c r="Z619" s="1019"/>
    </row>
    <row r="620" spans="1:26" ht="15.75" customHeight="1">
      <c r="A620" s="1019"/>
      <c r="B620" s="1019"/>
      <c r="C620" s="1019"/>
      <c r="D620" s="1019"/>
      <c r="E620" s="1019"/>
      <c r="F620" s="1019"/>
      <c r="G620" s="1019"/>
      <c r="H620" s="1019"/>
      <c r="I620" s="1019"/>
      <c r="J620" s="1019"/>
      <c r="K620" s="1019"/>
      <c r="L620" s="1019"/>
      <c r="M620" s="1019"/>
      <c r="N620" s="1019"/>
      <c r="O620" s="1019"/>
      <c r="P620" s="1019"/>
      <c r="Q620" s="1019"/>
      <c r="R620" s="1019"/>
      <c r="S620" s="1019"/>
      <c r="T620" s="1019"/>
      <c r="U620" s="1019"/>
      <c r="V620" s="1019"/>
      <c r="W620" s="1019"/>
      <c r="X620" s="1019"/>
      <c r="Y620" s="1019"/>
      <c r="Z620" s="1019"/>
    </row>
    <row r="621" spans="1:26" ht="15.75" customHeight="1">
      <c r="A621" s="1019"/>
      <c r="B621" s="1019"/>
      <c r="C621" s="1019"/>
      <c r="D621" s="1019"/>
      <c r="E621" s="1019"/>
      <c r="F621" s="1019"/>
      <c r="G621" s="1019"/>
      <c r="H621" s="1019"/>
      <c r="I621" s="1019"/>
      <c r="J621" s="1019"/>
      <c r="K621" s="1019"/>
      <c r="L621" s="1019"/>
      <c r="M621" s="1019"/>
      <c r="N621" s="1019"/>
      <c r="O621" s="1019"/>
      <c r="P621" s="1019"/>
      <c r="Q621" s="1019"/>
      <c r="R621" s="1019"/>
      <c r="S621" s="1019"/>
      <c r="T621" s="1019"/>
      <c r="U621" s="1019"/>
      <c r="V621" s="1019"/>
      <c r="W621" s="1019"/>
      <c r="X621" s="1019"/>
      <c r="Y621" s="1019"/>
      <c r="Z621" s="1019"/>
    </row>
    <row r="622" spans="1:26" ht="15.75" customHeight="1">
      <c r="A622" s="1019"/>
      <c r="B622" s="1019"/>
      <c r="C622" s="1019"/>
      <c r="D622" s="1019"/>
      <c r="E622" s="1019"/>
      <c r="F622" s="1019"/>
      <c r="G622" s="1019"/>
      <c r="H622" s="1019"/>
      <c r="I622" s="1019"/>
      <c r="J622" s="1019"/>
      <c r="K622" s="1019"/>
      <c r="L622" s="1019"/>
      <c r="M622" s="1019"/>
      <c r="N622" s="1019"/>
      <c r="O622" s="1019"/>
      <c r="P622" s="1019"/>
      <c r="Q622" s="1019"/>
      <c r="R622" s="1019"/>
      <c r="S622" s="1019"/>
      <c r="T622" s="1019"/>
      <c r="U622" s="1019"/>
      <c r="V622" s="1019"/>
      <c r="W622" s="1019"/>
      <c r="X622" s="1019"/>
      <c r="Y622" s="1019"/>
      <c r="Z622" s="1019"/>
    </row>
    <row r="623" spans="1:26" ht="15.75" customHeight="1">
      <c r="A623" s="1019"/>
      <c r="B623" s="1019"/>
      <c r="C623" s="1019"/>
      <c r="D623" s="1019"/>
      <c r="E623" s="1019"/>
      <c r="F623" s="1019"/>
      <c r="G623" s="1019"/>
      <c r="H623" s="1019"/>
      <c r="I623" s="1019"/>
      <c r="J623" s="1019"/>
      <c r="K623" s="1019"/>
      <c r="L623" s="1019"/>
      <c r="M623" s="1019"/>
      <c r="N623" s="1019"/>
      <c r="O623" s="1019"/>
      <c r="P623" s="1019"/>
      <c r="Q623" s="1019"/>
      <c r="R623" s="1019"/>
      <c r="S623" s="1019"/>
      <c r="T623" s="1019"/>
      <c r="U623" s="1019"/>
      <c r="V623" s="1019"/>
      <c r="W623" s="1019"/>
      <c r="X623" s="1019"/>
      <c r="Y623" s="1019"/>
      <c r="Z623" s="1019"/>
    </row>
    <row r="624" spans="1:26" ht="15.75" customHeight="1">
      <c r="A624" s="1019"/>
      <c r="B624" s="1019"/>
      <c r="C624" s="1019"/>
      <c r="D624" s="1019"/>
      <c r="E624" s="1019"/>
      <c r="F624" s="1019"/>
      <c r="G624" s="1019"/>
      <c r="H624" s="1019"/>
      <c r="I624" s="1019"/>
      <c r="J624" s="1019"/>
      <c r="K624" s="1019"/>
      <c r="L624" s="1019"/>
      <c r="M624" s="1019"/>
      <c r="N624" s="1019"/>
      <c r="O624" s="1019"/>
      <c r="P624" s="1019"/>
      <c r="Q624" s="1019"/>
      <c r="R624" s="1019"/>
      <c r="S624" s="1019"/>
      <c r="T624" s="1019"/>
      <c r="U624" s="1019"/>
      <c r="V624" s="1019"/>
      <c r="W624" s="1019"/>
      <c r="X624" s="1019"/>
      <c r="Y624" s="1019"/>
      <c r="Z624" s="1019"/>
    </row>
    <row r="625" spans="1:26" ht="15.75" customHeight="1">
      <c r="A625" s="1019"/>
      <c r="B625" s="1019"/>
      <c r="C625" s="1019"/>
      <c r="D625" s="1019"/>
      <c r="E625" s="1019"/>
      <c r="F625" s="1019"/>
      <c r="G625" s="1019"/>
      <c r="H625" s="1019"/>
      <c r="I625" s="1019"/>
      <c r="J625" s="1019"/>
      <c r="K625" s="1019"/>
      <c r="L625" s="1019"/>
      <c r="M625" s="1019"/>
      <c r="N625" s="1019"/>
      <c r="O625" s="1019"/>
      <c r="P625" s="1019"/>
      <c r="Q625" s="1019"/>
      <c r="R625" s="1019"/>
      <c r="S625" s="1019"/>
      <c r="T625" s="1019"/>
      <c r="U625" s="1019"/>
      <c r="V625" s="1019"/>
      <c r="W625" s="1019"/>
      <c r="X625" s="1019"/>
      <c r="Y625" s="1019"/>
      <c r="Z625" s="1019"/>
    </row>
    <row r="626" spans="1:26" ht="15.75" customHeight="1">
      <c r="A626" s="1019"/>
      <c r="B626" s="1019"/>
      <c r="C626" s="1019"/>
      <c r="D626" s="1019"/>
      <c r="E626" s="1019"/>
      <c r="F626" s="1019"/>
      <c r="G626" s="1019"/>
      <c r="H626" s="1019"/>
      <c r="I626" s="1019"/>
      <c r="J626" s="1019"/>
      <c r="K626" s="1019"/>
      <c r="L626" s="1019"/>
      <c r="M626" s="1019"/>
      <c r="N626" s="1019"/>
      <c r="O626" s="1019"/>
      <c r="P626" s="1019"/>
      <c r="Q626" s="1019"/>
      <c r="R626" s="1019"/>
      <c r="S626" s="1019"/>
      <c r="T626" s="1019"/>
      <c r="U626" s="1019"/>
      <c r="V626" s="1019"/>
      <c r="W626" s="1019"/>
      <c r="X626" s="1019"/>
      <c r="Y626" s="1019"/>
      <c r="Z626" s="1019"/>
    </row>
    <row r="627" spans="1:26" ht="15.75" customHeight="1">
      <c r="A627" s="1019"/>
      <c r="B627" s="1019"/>
      <c r="C627" s="1019"/>
      <c r="D627" s="1019"/>
      <c r="E627" s="1019"/>
      <c r="F627" s="1019"/>
      <c r="G627" s="1019"/>
      <c r="H627" s="1019"/>
      <c r="I627" s="1019"/>
      <c r="J627" s="1019"/>
      <c r="K627" s="1019"/>
      <c r="L627" s="1019"/>
      <c r="M627" s="1019"/>
      <c r="N627" s="1019"/>
      <c r="O627" s="1019"/>
      <c r="P627" s="1019"/>
      <c r="Q627" s="1019"/>
      <c r="R627" s="1019"/>
      <c r="S627" s="1019"/>
      <c r="T627" s="1019"/>
      <c r="U627" s="1019"/>
      <c r="V627" s="1019"/>
      <c r="W627" s="1019"/>
      <c r="X627" s="1019"/>
      <c r="Y627" s="1019"/>
      <c r="Z627" s="1019"/>
    </row>
    <row r="628" spans="1:26" ht="15.75" customHeight="1">
      <c r="A628" s="1019"/>
      <c r="B628" s="1019"/>
      <c r="C628" s="1019"/>
      <c r="D628" s="1019"/>
      <c r="E628" s="1019"/>
      <c r="F628" s="1019"/>
      <c r="G628" s="1019"/>
      <c r="H628" s="1019"/>
      <c r="I628" s="1019"/>
      <c r="J628" s="1019"/>
      <c r="K628" s="1019"/>
      <c r="L628" s="1019"/>
      <c r="M628" s="1019"/>
      <c r="N628" s="1019"/>
      <c r="O628" s="1019"/>
      <c r="P628" s="1019"/>
      <c r="Q628" s="1019"/>
      <c r="R628" s="1019"/>
      <c r="S628" s="1019"/>
      <c r="T628" s="1019"/>
      <c r="U628" s="1019"/>
      <c r="V628" s="1019"/>
      <c r="W628" s="1019"/>
      <c r="X628" s="1019"/>
      <c r="Y628" s="1019"/>
      <c r="Z628" s="1019"/>
    </row>
    <row r="629" spans="1:26" ht="15.75" customHeight="1">
      <c r="A629" s="1019"/>
      <c r="B629" s="1019"/>
      <c r="C629" s="1019"/>
      <c r="D629" s="1019"/>
      <c r="E629" s="1019"/>
      <c r="F629" s="1019"/>
      <c r="G629" s="1019"/>
      <c r="H629" s="1019"/>
      <c r="I629" s="1019"/>
      <c r="J629" s="1019"/>
      <c r="K629" s="1019"/>
      <c r="L629" s="1019"/>
      <c r="M629" s="1019"/>
      <c r="N629" s="1019"/>
      <c r="O629" s="1019"/>
      <c r="P629" s="1019"/>
      <c r="Q629" s="1019"/>
      <c r="R629" s="1019"/>
      <c r="S629" s="1019"/>
      <c r="T629" s="1019"/>
      <c r="U629" s="1019"/>
      <c r="V629" s="1019"/>
      <c r="W629" s="1019"/>
      <c r="X629" s="1019"/>
      <c r="Y629" s="1019"/>
      <c r="Z629" s="1019"/>
    </row>
    <row r="630" spans="1:26" ht="15.75" customHeight="1">
      <c r="A630" s="1019"/>
      <c r="B630" s="1019"/>
      <c r="C630" s="1019"/>
      <c r="D630" s="1019"/>
      <c r="E630" s="1019"/>
      <c r="F630" s="1019"/>
      <c r="G630" s="1019"/>
      <c r="H630" s="1019"/>
      <c r="I630" s="1019"/>
      <c r="J630" s="1019"/>
      <c r="K630" s="1019"/>
      <c r="L630" s="1019"/>
      <c r="M630" s="1019"/>
      <c r="N630" s="1019"/>
      <c r="O630" s="1019"/>
      <c r="P630" s="1019"/>
      <c r="Q630" s="1019"/>
      <c r="R630" s="1019"/>
      <c r="S630" s="1019"/>
      <c r="T630" s="1019"/>
      <c r="U630" s="1019"/>
      <c r="V630" s="1019"/>
      <c r="W630" s="1019"/>
      <c r="X630" s="1019"/>
      <c r="Y630" s="1019"/>
      <c r="Z630" s="1019"/>
    </row>
    <row r="631" spans="1:26" ht="15.75" customHeight="1">
      <c r="A631" s="1019"/>
      <c r="B631" s="1019"/>
      <c r="C631" s="1019"/>
      <c r="D631" s="1019"/>
      <c r="E631" s="1019"/>
      <c r="F631" s="1019"/>
      <c r="G631" s="1019"/>
      <c r="H631" s="1019"/>
      <c r="I631" s="1019"/>
      <c r="J631" s="1019"/>
      <c r="K631" s="1019"/>
      <c r="L631" s="1019"/>
      <c r="M631" s="1019"/>
      <c r="N631" s="1019"/>
      <c r="O631" s="1019"/>
      <c r="P631" s="1019"/>
      <c r="Q631" s="1019"/>
      <c r="R631" s="1019"/>
      <c r="S631" s="1019"/>
      <c r="T631" s="1019"/>
      <c r="U631" s="1019"/>
      <c r="V631" s="1019"/>
      <c r="W631" s="1019"/>
      <c r="X631" s="1019"/>
      <c r="Y631" s="1019"/>
      <c r="Z631" s="1019"/>
    </row>
    <row r="632" spans="1:26" ht="15.75" customHeight="1">
      <c r="A632" s="1019"/>
      <c r="B632" s="1019"/>
      <c r="C632" s="1019"/>
      <c r="D632" s="1019"/>
      <c r="E632" s="1019"/>
      <c r="F632" s="1019"/>
      <c r="G632" s="1019"/>
      <c r="H632" s="1019"/>
      <c r="I632" s="1019"/>
      <c r="J632" s="1019"/>
      <c r="K632" s="1019"/>
      <c r="L632" s="1019"/>
      <c r="M632" s="1019"/>
      <c r="N632" s="1019"/>
      <c r="O632" s="1019"/>
      <c r="P632" s="1019"/>
      <c r="Q632" s="1019"/>
      <c r="R632" s="1019"/>
      <c r="S632" s="1019"/>
      <c r="T632" s="1019"/>
      <c r="U632" s="1019"/>
      <c r="V632" s="1019"/>
      <c r="W632" s="1019"/>
      <c r="X632" s="1019"/>
      <c r="Y632" s="1019"/>
      <c r="Z632" s="1019"/>
    </row>
    <row r="633" spans="1:26" ht="15.75" customHeight="1">
      <c r="A633" s="1019"/>
      <c r="B633" s="1019"/>
      <c r="C633" s="1019"/>
      <c r="D633" s="1019"/>
      <c r="E633" s="1019"/>
      <c r="F633" s="1019"/>
      <c r="G633" s="1019"/>
      <c r="H633" s="1019"/>
      <c r="I633" s="1019"/>
      <c r="J633" s="1019"/>
      <c r="K633" s="1019"/>
      <c r="L633" s="1019"/>
      <c r="M633" s="1019"/>
      <c r="N633" s="1019"/>
      <c r="O633" s="1019"/>
      <c r="P633" s="1019"/>
      <c r="Q633" s="1019"/>
      <c r="R633" s="1019"/>
      <c r="S633" s="1019"/>
      <c r="T633" s="1019"/>
      <c r="U633" s="1019"/>
      <c r="V633" s="1019"/>
      <c r="W633" s="1019"/>
      <c r="X633" s="1019"/>
      <c r="Y633" s="1019"/>
      <c r="Z633" s="1019"/>
    </row>
    <row r="634" spans="1:26" ht="15.75" customHeight="1">
      <c r="A634" s="1019"/>
      <c r="B634" s="1019"/>
      <c r="C634" s="1019"/>
      <c r="D634" s="1019"/>
      <c r="E634" s="1019"/>
      <c r="F634" s="1019"/>
      <c r="G634" s="1019"/>
      <c r="H634" s="1019"/>
      <c r="I634" s="1019"/>
      <c r="J634" s="1019"/>
      <c r="K634" s="1019"/>
      <c r="L634" s="1019"/>
      <c r="M634" s="1019"/>
      <c r="N634" s="1019"/>
      <c r="O634" s="1019"/>
      <c r="P634" s="1019"/>
      <c r="Q634" s="1019"/>
      <c r="R634" s="1019"/>
      <c r="S634" s="1019"/>
      <c r="T634" s="1019"/>
      <c r="U634" s="1019"/>
      <c r="V634" s="1019"/>
      <c r="W634" s="1019"/>
      <c r="X634" s="1019"/>
      <c r="Y634" s="1019"/>
      <c r="Z634" s="1019"/>
    </row>
    <row r="635" spans="1:26" ht="15.75" customHeight="1">
      <c r="A635" s="1019"/>
      <c r="B635" s="1019"/>
      <c r="C635" s="1019"/>
      <c r="D635" s="1019"/>
      <c r="E635" s="1019"/>
      <c r="F635" s="1019"/>
      <c r="G635" s="1019"/>
      <c r="H635" s="1019"/>
      <c r="I635" s="1019"/>
      <c r="J635" s="1019"/>
      <c r="K635" s="1019"/>
      <c r="L635" s="1019"/>
      <c r="M635" s="1019"/>
      <c r="N635" s="1019"/>
      <c r="O635" s="1019"/>
      <c r="P635" s="1019"/>
      <c r="Q635" s="1019"/>
      <c r="R635" s="1019"/>
      <c r="S635" s="1019"/>
      <c r="T635" s="1019"/>
      <c r="U635" s="1019"/>
      <c r="V635" s="1019"/>
      <c r="W635" s="1019"/>
      <c r="X635" s="1019"/>
      <c r="Y635" s="1019"/>
      <c r="Z635" s="1019"/>
    </row>
    <row r="636" spans="1:26" ht="15.75" customHeight="1">
      <c r="A636" s="1019"/>
      <c r="B636" s="1019"/>
      <c r="C636" s="1019"/>
      <c r="D636" s="1019"/>
      <c r="E636" s="1019"/>
      <c r="F636" s="1019"/>
      <c r="G636" s="1019"/>
      <c r="H636" s="1019"/>
      <c r="I636" s="1019"/>
      <c r="J636" s="1019"/>
      <c r="K636" s="1019"/>
      <c r="L636" s="1019"/>
      <c r="M636" s="1019"/>
      <c r="N636" s="1019"/>
      <c r="O636" s="1019"/>
      <c r="P636" s="1019"/>
      <c r="Q636" s="1019"/>
      <c r="R636" s="1019"/>
      <c r="S636" s="1019"/>
      <c r="T636" s="1019"/>
      <c r="U636" s="1019"/>
      <c r="V636" s="1019"/>
      <c r="W636" s="1019"/>
      <c r="X636" s="1019"/>
      <c r="Y636" s="1019"/>
      <c r="Z636" s="1019"/>
    </row>
    <row r="637" spans="1:26" ht="15.75" customHeight="1">
      <c r="A637" s="1019"/>
      <c r="B637" s="1019"/>
      <c r="C637" s="1019"/>
      <c r="D637" s="1019"/>
      <c r="E637" s="1019"/>
      <c r="F637" s="1019"/>
      <c r="G637" s="1019"/>
      <c r="H637" s="1019"/>
      <c r="I637" s="1019"/>
      <c r="J637" s="1019"/>
      <c r="K637" s="1019"/>
      <c r="L637" s="1019"/>
      <c r="M637" s="1019"/>
      <c r="N637" s="1019"/>
      <c r="O637" s="1019"/>
      <c r="P637" s="1019"/>
      <c r="Q637" s="1019"/>
      <c r="R637" s="1019"/>
      <c r="S637" s="1019"/>
      <c r="T637" s="1019"/>
      <c r="U637" s="1019"/>
      <c r="V637" s="1019"/>
      <c r="W637" s="1019"/>
      <c r="X637" s="1019"/>
      <c r="Y637" s="1019"/>
      <c r="Z637" s="1019"/>
    </row>
    <row r="638" spans="1:26" ht="15.75" customHeight="1">
      <c r="A638" s="1019"/>
      <c r="B638" s="1019"/>
      <c r="C638" s="1019"/>
      <c r="D638" s="1019"/>
      <c r="E638" s="1019"/>
      <c r="F638" s="1019"/>
      <c r="G638" s="1019"/>
      <c r="H638" s="1019"/>
      <c r="I638" s="1019"/>
      <c r="J638" s="1019"/>
      <c r="K638" s="1019"/>
      <c r="L638" s="1019"/>
      <c r="M638" s="1019"/>
      <c r="N638" s="1019"/>
      <c r="O638" s="1019"/>
      <c r="P638" s="1019"/>
      <c r="Q638" s="1019"/>
      <c r="R638" s="1019"/>
      <c r="S638" s="1019"/>
      <c r="T638" s="1019"/>
      <c r="U638" s="1019"/>
      <c r="V638" s="1019"/>
      <c r="W638" s="1019"/>
      <c r="X638" s="1019"/>
      <c r="Y638" s="1019"/>
      <c r="Z638" s="1019"/>
    </row>
    <row r="639" spans="1:26" ht="15.75" customHeight="1">
      <c r="A639" s="1019"/>
      <c r="B639" s="1019"/>
      <c r="C639" s="1019"/>
      <c r="D639" s="1019"/>
      <c r="E639" s="1019"/>
      <c r="F639" s="1019"/>
      <c r="G639" s="1019"/>
      <c r="H639" s="1019"/>
      <c r="I639" s="1019"/>
      <c r="J639" s="1019"/>
      <c r="K639" s="1019"/>
      <c r="L639" s="1019"/>
      <c r="M639" s="1019"/>
      <c r="N639" s="1019"/>
      <c r="O639" s="1019"/>
      <c r="P639" s="1019"/>
      <c r="Q639" s="1019"/>
      <c r="R639" s="1019"/>
      <c r="S639" s="1019"/>
      <c r="T639" s="1019"/>
      <c r="U639" s="1019"/>
      <c r="V639" s="1019"/>
      <c r="W639" s="1019"/>
      <c r="X639" s="1019"/>
      <c r="Y639" s="1019"/>
      <c r="Z639" s="1019"/>
    </row>
    <row r="640" spans="1:26" ht="15.75" customHeight="1">
      <c r="A640" s="1019"/>
      <c r="B640" s="1019"/>
      <c r="C640" s="1019"/>
      <c r="D640" s="1019"/>
      <c r="E640" s="1019"/>
      <c r="F640" s="1019"/>
      <c r="G640" s="1019"/>
      <c r="H640" s="1019"/>
      <c r="I640" s="1019"/>
      <c r="J640" s="1019"/>
      <c r="K640" s="1019"/>
      <c r="L640" s="1019"/>
      <c r="M640" s="1019"/>
      <c r="N640" s="1019"/>
      <c r="O640" s="1019"/>
      <c r="P640" s="1019"/>
      <c r="Q640" s="1019"/>
      <c r="R640" s="1019"/>
      <c r="S640" s="1019"/>
      <c r="T640" s="1019"/>
      <c r="U640" s="1019"/>
      <c r="V640" s="1019"/>
      <c r="W640" s="1019"/>
      <c r="X640" s="1019"/>
      <c r="Y640" s="1019"/>
      <c r="Z640" s="1019"/>
    </row>
    <row r="641" spans="1:26" ht="15.75" customHeight="1">
      <c r="A641" s="1019"/>
      <c r="B641" s="1019"/>
      <c r="C641" s="1019"/>
      <c r="D641" s="1019"/>
      <c r="E641" s="1019"/>
      <c r="F641" s="1019"/>
      <c r="G641" s="1019"/>
      <c r="H641" s="1019"/>
      <c r="I641" s="1019"/>
      <c r="J641" s="1019"/>
      <c r="K641" s="1019"/>
      <c r="L641" s="1019"/>
      <c r="M641" s="1019"/>
      <c r="N641" s="1019"/>
      <c r="O641" s="1019"/>
      <c r="P641" s="1019"/>
      <c r="Q641" s="1019"/>
      <c r="R641" s="1019"/>
      <c r="S641" s="1019"/>
      <c r="T641" s="1019"/>
      <c r="U641" s="1019"/>
      <c r="V641" s="1019"/>
      <c r="W641" s="1019"/>
      <c r="X641" s="1019"/>
      <c r="Y641" s="1019"/>
      <c r="Z641" s="1019"/>
    </row>
    <row r="642" spans="1:26" ht="15.75" customHeight="1">
      <c r="A642" s="1019"/>
      <c r="B642" s="1019"/>
      <c r="C642" s="1019"/>
      <c r="D642" s="1019"/>
      <c r="E642" s="1019"/>
      <c r="F642" s="1019"/>
      <c r="G642" s="1019"/>
      <c r="H642" s="1019"/>
      <c r="I642" s="1019"/>
      <c r="J642" s="1019"/>
      <c r="K642" s="1019"/>
      <c r="L642" s="1019"/>
      <c r="M642" s="1019"/>
      <c r="N642" s="1019"/>
      <c r="O642" s="1019"/>
      <c r="P642" s="1019"/>
      <c r="Q642" s="1019"/>
      <c r="R642" s="1019"/>
      <c r="S642" s="1019"/>
      <c r="T642" s="1019"/>
      <c r="U642" s="1019"/>
      <c r="V642" s="1019"/>
      <c r="W642" s="1019"/>
      <c r="X642" s="1019"/>
      <c r="Y642" s="1019"/>
      <c r="Z642" s="1019"/>
    </row>
    <row r="643" spans="1:26" ht="15.75" customHeight="1">
      <c r="A643" s="1019"/>
      <c r="B643" s="1019"/>
      <c r="C643" s="1019"/>
      <c r="D643" s="1019"/>
      <c r="E643" s="1019"/>
      <c r="F643" s="1019"/>
      <c r="G643" s="1019"/>
      <c r="H643" s="1019"/>
      <c r="I643" s="1019"/>
      <c r="J643" s="1019"/>
      <c r="K643" s="1019"/>
      <c r="L643" s="1019"/>
      <c r="M643" s="1019"/>
      <c r="N643" s="1019"/>
      <c r="O643" s="1019"/>
      <c r="P643" s="1019"/>
      <c r="Q643" s="1019"/>
      <c r="R643" s="1019"/>
      <c r="S643" s="1019"/>
      <c r="T643" s="1019"/>
      <c r="U643" s="1019"/>
      <c r="V643" s="1019"/>
      <c r="W643" s="1019"/>
      <c r="X643" s="1019"/>
      <c r="Y643" s="1019"/>
      <c r="Z643" s="1019"/>
    </row>
    <row r="644" spans="1:26" ht="15.75" customHeight="1">
      <c r="A644" s="1019"/>
      <c r="B644" s="1019"/>
      <c r="C644" s="1019"/>
      <c r="D644" s="1019"/>
      <c r="E644" s="1019"/>
      <c r="F644" s="1019"/>
      <c r="G644" s="1019"/>
      <c r="H644" s="1019"/>
      <c r="I644" s="1019"/>
      <c r="J644" s="1019"/>
      <c r="K644" s="1019"/>
      <c r="L644" s="1019"/>
      <c r="M644" s="1019"/>
      <c r="N644" s="1019"/>
      <c r="O644" s="1019"/>
      <c r="P644" s="1019"/>
      <c r="Q644" s="1019"/>
      <c r="R644" s="1019"/>
      <c r="S644" s="1019"/>
      <c r="T644" s="1019"/>
      <c r="U644" s="1019"/>
      <c r="V644" s="1019"/>
      <c r="W644" s="1019"/>
      <c r="X644" s="1019"/>
      <c r="Y644" s="1019"/>
      <c r="Z644" s="1019"/>
    </row>
    <row r="645" spans="1:26" ht="15.75" customHeight="1">
      <c r="A645" s="1019"/>
      <c r="B645" s="1019"/>
      <c r="C645" s="1019"/>
      <c r="D645" s="1019"/>
      <c r="E645" s="1019"/>
      <c r="F645" s="1019"/>
      <c r="G645" s="1019"/>
      <c r="H645" s="1019"/>
      <c r="I645" s="1019"/>
      <c r="J645" s="1019"/>
      <c r="K645" s="1019"/>
      <c r="L645" s="1019"/>
      <c r="M645" s="1019"/>
      <c r="N645" s="1019"/>
      <c r="O645" s="1019"/>
      <c r="P645" s="1019"/>
      <c r="Q645" s="1019"/>
      <c r="R645" s="1019"/>
      <c r="S645" s="1019"/>
      <c r="T645" s="1019"/>
      <c r="U645" s="1019"/>
      <c r="V645" s="1019"/>
      <c r="W645" s="1019"/>
      <c r="X645" s="1019"/>
      <c r="Y645" s="1019"/>
      <c r="Z645" s="1019"/>
    </row>
    <row r="646" spans="1:26" ht="15.75" customHeight="1">
      <c r="A646" s="1019"/>
      <c r="B646" s="1019"/>
      <c r="C646" s="1019"/>
      <c r="D646" s="1019"/>
      <c r="E646" s="1019"/>
      <c r="F646" s="1019"/>
      <c r="G646" s="1019"/>
      <c r="H646" s="1019"/>
      <c r="I646" s="1019"/>
      <c r="J646" s="1019"/>
      <c r="K646" s="1019"/>
      <c r="L646" s="1019"/>
      <c r="M646" s="1019"/>
      <c r="N646" s="1019"/>
      <c r="O646" s="1019"/>
      <c r="P646" s="1019"/>
      <c r="Q646" s="1019"/>
      <c r="R646" s="1019"/>
      <c r="S646" s="1019"/>
      <c r="T646" s="1019"/>
      <c r="U646" s="1019"/>
      <c r="V646" s="1019"/>
      <c r="W646" s="1019"/>
      <c r="X646" s="1019"/>
      <c r="Y646" s="1019"/>
      <c r="Z646" s="1019"/>
    </row>
    <row r="647" spans="1:26" ht="15.75" customHeight="1">
      <c r="A647" s="1019"/>
      <c r="B647" s="1019"/>
      <c r="C647" s="1019"/>
      <c r="D647" s="1019"/>
      <c r="E647" s="1019"/>
      <c r="F647" s="1019"/>
      <c r="G647" s="1019"/>
      <c r="H647" s="1019"/>
      <c r="I647" s="1019"/>
      <c r="J647" s="1019"/>
      <c r="K647" s="1019"/>
      <c r="L647" s="1019"/>
      <c r="M647" s="1019"/>
      <c r="N647" s="1019"/>
      <c r="O647" s="1019"/>
      <c r="P647" s="1019"/>
      <c r="Q647" s="1019"/>
      <c r="R647" s="1019"/>
      <c r="S647" s="1019"/>
      <c r="T647" s="1019"/>
      <c r="U647" s="1019"/>
      <c r="V647" s="1019"/>
      <c r="W647" s="1019"/>
      <c r="X647" s="1019"/>
      <c r="Y647" s="1019"/>
      <c r="Z647" s="1019"/>
    </row>
    <row r="648" spans="1:26" ht="15.75" customHeight="1">
      <c r="A648" s="1019"/>
      <c r="B648" s="1019"/>
      <c r="C648" s="1019"/>
      <c r="D648" s="1019"/>
      <c r="E648" s="1019"/>
      <c r="F648" s="1019"/>
      <c r="G648" s="1019"/>
      <c r="H648" s="1019"/>
      <c r="I648" s="1019"/>
      <c r="J648" s="1019"/>
      <c r="K648" s="1019"/>
      <c r="L648" s="1019"/>
      <c r="M648" s="1019"/>
      <c r="N648" s="1019"/>
      <c r="O648" s="1019"/>
      <c r="P648" s="1019"/>
      <c r="Q648" s="1019"/>
      <c r="R648" s="1019"/>
      <c r="S648" s="1019"/>
      <c r="T648" s="1019"/>
      <c r="U648" s="1019"/>
      <c r="V648" s="1019"/>
      <c r="W648" s="1019"/>
      <c r="X648" s="1019"/>
      <c r="Y648" s="1019"/>
      <c r="Z648" s="1019"/>
    </row>
    <row r="649" spans="1:26" ht="15.75" customHeight="1">
      <c r="A649" s="1019"/>
      <c r="B649" s="1019"/>
      <c r="C649" s="1019"/>
      <c r="D649" s="1019"/>
      <c r="E649" s="1019"/>
      <c r="F649" s="1019"/>
      <c r="G649" s="1019"/>
      <c r="H649" s="1019"/>
      <c r="I649" s="1019"/>
      <c r="J649" s="1019"/>
      <c r="K649" s="1019"/>
      <c r="L649" s="1019"/>
      <c r="M649" s="1019"/>
      <c r="N649" s="1019"/>
      <c r="O649" s="1019"/>
      <c r="P649" s="1019"/>
      <c r="Q649" s="1019"/>
      <c r="R649" s="1019"/>
      <c r="S649" s="1019"/>
      <c r="T649" s="1019"/>
      <c r="U649" s="1019"/>
      <c r="V649" s="1019"/>
      <c r="W649" s="1019"/>
      <c r="X649" s="1019"/>
      <c r="Y649" s="1019"/>
      <c r="Z649" s="1019"/>
    </row>
    <row r="650" spans="1:26" ht="15.75" customHeight="1">
      <c r="A650" s="1019"/>
      <c r="B650" s="1019"/>
      <c r="C650" s="1019"/>
      <c r="D650" s="1019"/>
      <c r="E650" s="1019"/>
      <c r="F650" s="1019"/>
      <c r="G650" s="1019"/>
      <c r="H650" s="1019"/>
      <c r="I650" s="1019"/>
      <c r="J650" s="1019"/>
      <c r="K650" s="1019"/>
      <c r="L650" s="1019"/>
      <c r="M650" s="1019"/>
      <c r="N650" s="1019"/>
      <c r="O650" s="1019"/>
      <c r="P650" s="1019"/>
      <c r="Q650" s="1019"/>
      <c r="R650" s="1019"/>
      <c r="S650" s="1019"/>
      <c r="T650" s="1019"/>
      <c r="U650" s="1019"/>
      <c r="V650" s="1019"/>
      <c r="W650" s="1019"/>
      <c r="X650" s="1019"/>
      <c r="Y650" s="1019"/>
      <c r="Z650" s="1019"/>
    </row>
    <row r="651" spans="1:26" ht="15.75" customHeight="1">
      <c r="A651" s="1019"/>
      <c r="B651" s="1019"/>
      <c r="C651" s="1019"/>
      <c r="D651" s="1019"/>
      <c r="E651" s="1019"/>
      <c r="F651" s="1019"/>
      <c r="G651" s="1019"/>
      <c r="H651" s="1019"/>
      <c r="I651" s="1019"/>
      <c r="J651" s="1019"/>
      <c r="K651" s="1019"/>
      <c r="L651" s="1019"/>
      <c r="M651" s="1019"/>
      <c r="N651" s="1019"/>
      <c r="O651" s="1019"/>
      <c r="P651" s="1019"/>
      <c r="Q651" s="1019"/>
      <c r="R651" s="1019"/>
      <c r="S651" s="1019"/>
      <c r="T651" s="1019"/>
      <c r="U651" s="1019"/>
      <c r="V651" s="1019"/>
      <c r="W651" s="1019"/>
      <c r="X651" s="1019"/>
      <c r="Y651" s="1019"/>
      <c r="Z651" s="1019"/>
    </row>
    <row r="652" spans="1:26" ht="15.75" customHeight="1">
      <c r="A652" s="1019"/>
      <c r="B652" s="1019"/>
      <c r="C652" s="1019"/>
      <c r="D652" s="1019"/>
      <c r="E652" s="1019"/>
      <c r="F652" s="1019"/>
      <c r="G652" s="1019"/>
      <c r="H652" s="1019"/>
      <c r="I652" s="1019"/>
      <c r="J652" s="1019"/>
      <c r="K652" s="1019"/>
      <c r="L652" s="1019"/>
      <c r="M652" s="1019"/>
      <c r="N652" s="1019"/>
      <c r="O652" s="1019"/>
      <c r="P652" s="1019"/>
      <c r="Q652" s="1019"/>
      <c r="R652" s="1019"/>
      <c r="S652" s="1019"/>
      <c r="T652" s="1019"/>
      <c r="U652" s="1019"/>
      <c r="V652" s="1019"/>
      <c r="W652" s="1019"/>
      <c r="X652" s="1019"/>
      <c r="Y652" s="1019"/>
      <c r="Z652" s="1019"/>
    </row>
    <row r="653" spans="1:26" ht="15.75" customHeight="1">
      <c r="A653" s="1019"/>
      <c r="B653" s="1019"/>
      <c r="C653" s="1019"/>
      <c r="D653" s="1019"/>
      <c r="E653" s="1019"/>
      <c r="F653" s="1019"/>
      <c r="G653" s="1019"/>
      <c r="H653" s="1019"/>
      <c r="I653" s="1019"/>
      <c r="J653" s="1019"/>
      <c r="K653" s="1019"/>
      <c r="L653" s="1019"/>
      <c r="M653" s="1019"/>
      <c r="N653" s="1019"/>
      <c r="O653" s="1019"/>
      <c r="P653" s="1019"/>
      <c r="Q653" s="1019"/>
      <c r="R653" s="1019"/>
      <c r="S653" s="1019"/>
      <c r="T653" s="1019"/>
      <c r="U653" s="1019"/>
      <c r="V653" s="1019"/>
      <c r="W653" s="1019"/>
      <c r="X653" s="1019"/>
      <c r="Y653" s="1019"/>
      <c r="Z653" s="1019"/>
    </row>
    <row r="654" spans="1:26" ht="15.75" customHeight="1">
      <c r="A654" s="1019"/>
      <c r="B654" s="1019"/>
      <c r="C654" s="1019"/>
      <c r="D654" s="1019"/>
      <c r="E654" s="1019"/>
      <c r="F654" s="1019"/>
      <c r="G654" s="1019"/>
      <c r="H654" s="1019"/>
      <c r="I654" s="1019"/>
      <c r="J654" s="1019"/>
      <c r="K654" s="1019"/>
      <c r="L654" s="1019"/>
      <c r="M654" s="1019"/>
      <c r="N654" s="1019"/>
      <c r="O654" s="1019"/>
      <c r="P654" s="1019"/>
      <c r="Q654" s="1019"/>
      <c r="R654" s="1019"/>
      <c r="S654" s="1019"/>
      <c r="T654" s="1019"/>
      <c r="U654" s="1019"/>
      <c r="V654" s="1019"/>
      <c r="W654" s="1019"/>
      <c r="X654" s="1019"/>
      <c r="Y654" s="1019"/>
      <c r="Z654" s="1019"/>
    </row>
    <row r="655" spans="1:26" ht="15.75" customHeight="1">
      <c r="A655" s="1019"/>
      <c r="B655" s="1019"/>
      <c r="C655" s="1019"/>
      <c r="D655" s="1019"/>
      <c r="E655" s="1019"/>
      <c r="F655" s="1019"/>
      <c r="G655" s="1019"/>
      <c r="H655" s="1019"/>
      <c r="I655" s="1019"/>
      <c r="J655" s="1019"/>
      <c r="K655" s="1019"/>
      <c r="L655" s="1019"/>
      <c r="M655" s="1019"/>
      <c r="N655" s="1019"/>
      <c r="O655" s="1019"/>
      <c r="P655" s="1019"/>
      <c r="Q655" s="1019"/>
      <c r="R655" s="1019"/>
      <c r="S655" s="1019"/>
      <c r="T655" s="1019"/>
      <c r="U655" s="1019"/>
      <c r="V655" s="1019"/>
      <c r="W655" s="1019"/>
      <c r="X655" s="1019"/>
      <c r="Y655" s="1019"/>
      <c r="Z655" s="1019"/>
    </row>
    <row r="656" spans="1:26" ht="15.75" customHeight="1">
      <c r="A656" s="1019"/>
      <c r="B656" s="1019"/>
      <c r="C656" s="1019"/>
      <c r="D656" s="1019"/>
      <c r="E656" s="1019"/>
      <c r="F656" s="1019"/>
      <c r="G656" s="1019"/>
      <c r="H656" s="1019"/>
      <c r="I656" s="1019"/>
      <c r="J656" s="1019"/>
      <c r="K656" s="1019"/>
      <c r="L656" s="1019"/>
      <c r="M656" s="1019"/>
      <c r="N656" s="1019"/>
      <c r="O656" s="1019"/>
      <c r="P656" s="1019"/>
      <c r="Q656" s="1019"/>
      <c r="R656" s="1019"/>
      <c r="S656" s="1019"/>
      <c r="T656" s="1019"/>
      <c r="U656" s="1019"/>
      <c r="V656" s="1019"/>
      <c r="W656" s="1019"/>
      <c r="X656" s="1019"/>
      <c r="Y656" s="1019"/>
      <c r="Z656" s="1019"/>
    </row>
    <row r="657" spans="1:26" ht="15.75" customHeight="1">
      <c r="A657" s="1019"/>
      <c r="B657" s="1019"/>
      <c r="C657" s="1019"/>
      <c r="D657" s="1019"/>
      <c r="E657" s="1019"/>
      <c r="F657" s="1019"/>
      <c r="G657" s="1019"/>
      <c r="H657" s="1019"/>
      <c r="I657" s="1019"/>
      <c r="J657" s="1019"/>
      <c r="K657" s="1019"/>
      <c r="L657" s="1019"/>
      <c r="M657" s="1019"/>
      <c r="N657" s="1019"/>
      <c r="O657" s="1019"/>
      <c r="P657" s="1019"/>
      <c r="Q657" s="1019"/>
      <c r="R657" s="1019"/>
      <c r="S657" s="1019"/>
      <c r="T657" s="1019"/>
      <c r="U657" s="1019"/>
      <c r="V657" s="1019"/>
      <c r="W657" s="1019"/>
      <c r="X657" s="1019"/>
      <c r="Y657" s="1019"/>
      <c r="Z657" s="1019"/>
    </row>
    <row r="658" spans="1:26" ht="15.75" customHeight="1">
      <c r="A658" s="1019"/>
      <c r="B658" s="1019"/>
      <c r="C658" s="1019"/>
      <c r="D658" s="1019"/>
      <c r="E658" s="1019"/>
      <c r="F658" s="1019"/>
      <c r="G658" s="1019"/>
      <c r="H658" s="1019"/>
      <c r="I658" s="1019"/>
      <c r="J658" s="1019"/>
      <c r="K658" s="1019"/>
      <c r="L658" s="1019"/>
      <c r="M658" s="1019"/>
      <c r="N658" s="1019"/>
      <c r="O658" s="1019"/>
      <c r="P658" s="1019"/>
      <c r="Q658" s="1019"/>
      <c r="R658" s="1019"/>
      <c r="S658" s="1019"/>
      <c r="T658" s="1019"/>
      <c r="U658" s="1019"/>
      <c r="V658" s="1019"/>
      <c r="W658" s="1019"/>
      <c r="X658" s="1019"/>
      <c r="Y658" s="1019"/>
      <c r="Z658" s="1019"/>
    </row>
    <row r="659" spans="1:26" ht="15.75" customHeight="1">
      <c r="A659" s="1019"/>
      <c r="B659" s="1019"/>
      <c r="C659" s="1019"/>
      <c r="D659" s="1019"/>
      <c r="E659" s="1019"/>
      <c r="F659" s="1019"/>
      <c r="G659" s="1019"/>
      <c r="H659" s="1019"/>
      <c r="I659" s="1019"/>
      <c r="J659" s="1019"/>
      <c r="K659" s="1019"/>
      <c r="L659" s="1019"/>
      <c r="M659" s="1019"/>
      <c r="N659" s="1019"/>
      <c r="O659" s="1019"/>
      <c r="P659" s="1019"/>
      <c r="Q659" s="1019"/>
      <c r="R659" s="1019"/>
      <c r="S659" s="1019"/>
      <c r="T659" s="1019"/>
      <c r="U659" s="1019"/>
      <c r="V659" s="1019"/>
      <c r="W659" s="1019"/>
      <c r="X659" s="1019"/>
      <c r="Y659" s="1019"/>
      <c r="Z659" s="1019"/>
    </row>
    <row r="660" spans="1:26" ht="15.75" customHeight="1">
      <c r="A660" s="1019"/>
      <c r="B660" s="1019"/>
      <c r="C660" s="1019"/>
      <c r="D660" s="1019"/>
      <c r="E660" s="1019"/>
      <c r="F660" s="1019"/>
      <c r="G660" s="1019"/>
      <c r="H660" s="1019"/>
      <c r="I660" s="1019"/>
      <c r="J660" s="1019"/>
      <c r="K660" s="1019"/>
      <c r="L660" s="1019"/>
      <c r="M660" s="1019"/>
      <c r="N660" s="1019"/>
      <c r="O660" s="1019"/>
      <c r="P660" s="1019"/>
      <c r="Q660" s="1019"/>
      <c r="R660" s="1019"/>
      <c r="S660" s="1019"/>
      <c r="T660" s="1019"/>
      <c r="U660" s="1019"/>
      <c r="V660" s="1019"/>
      <c r="W660" s="1019"/>
      <c r="X660" s="1019"/>
      <c r="Y660" s="1019"/>
      <c r="Z660" s="1019"/>
    </row>
    <row r="661" spans="1:26" ht="15.75" customHeight="1">
      <c r="A661" s="1019"/>
      <c r="B661" s="1019"/>
      <c r="C661" s="1019"/>
      <c r="D661" s="1019"/>
      <c r="E661" s="1019"/>
      <c r="F661" s="1019"/>
      <c r="G661" s="1019"/>
      <c r="H661" s="1019"/>
      <c r="I661" s="1019"/>
      <c r="J661" s="1019"/>
      <c r="K661" s="1019"/>
      <c r="L661" s="1019"/>
      <c r="M661" s="1019"/>
      <c r="N661" s="1019"/>
      <c r="O661" s="1019"/>
      <c r="P661" s="1019"/>
      <c r="Q661" s="1019"/>
      <c r="R661" s="1019"/>
      <c r="S661" s="1019"/>
      <c r="T661" s="1019"/>
      <c r="U661" s="1019"/>
      <c r="V661" s="1019"/>
      <c r="W661" s="1019"/>
      <c r="X661" s="1019"/>
      <c r="Y661" s="1019"/>
      <c r="Z661" s="1019"/>
    </row>
    <row r="662" spans="1:26" ht="15.75" customHeight="1">
      <c r="A662" s="1019"/>
      <c r="B662" s="1019"/>
      <c r="C662" s="1019"/>
      <c r="D662" s="1019"/>
      <c r="E662" s="1019"/>
      <c r="F662" s="1019"/>
      <c r="G662" s="1019"/>
      <c r="H662" s="1019"/>
      <c r="I662" s="1019"/>
      <c r="J662" s="1019"/>
      <c r="K662" s="1019"/>
      <c r="L662" s="1019"/>
      <c r="M662" s="1019"/>
      <c r="N662" s="1019"/>
      <c r="O662" s="1019"/>
      <c r="P662" s="1019"/>
      <c r="Q662" s="1019"/>
      <c r="R662" s="1019"/>
      <c r="S662" s="1019"/>
      <c r="T662" s="1019"/>
      <c r="U662" s="1019"/>
      <c r="V662" s="1019"/>
      <c r="W662" s="1019"/>
      <c r="X662" s="1019"/>
      <c r="Y662" s="1019"/>
      <c r="Z662" s="1019"/>
    </row>
    <row r="663" spans="1:26" ht="15.75" customHeight="1">
      <c r="A663" s="1019"/>
      <c r="B663" s="1019"/>
      <c r="C663" s="1019"/>
      <c r="D663" s="1019"/>
      <c r="E663" s="1019"/>
      <c r="F663" s="1019"/>
      <c r="G663" s="1019"/>
      <c r="H663" s="1019"/>
      <c r="I663" s="1019"/>
      <c r="J663" s="1019"/>
      <c r="K663" s="1019"/>
      <c r="L663" s="1019"/>
      <c r="M663" s="1019"/>
      <c r="N663" s="1019"/>
      <c r="O663" s="1019"/>
      <c r="P663" s="1019"/>
      <c r="Q663" s="1019"/>
      <c r="R663" s="1019"/>
      <c r="S663" s="1019"/>
      <c r="T663" s="1019"/>
      <c r="U663" s="1019"/>
      <c r="V663" s="1019"/>
      <c r="W663" s="1019"/>
      <c r="X663" s="1019"/>
      <c r="Y663" s="1019"/>
      <c r="Z663" s="1019"/>
    </row>
    <row r="664" spans="1:26" ht="15.75" customHeight="1">
      <c r="A664" s="1019"/>
      <c r="B664" s="1019"/>
      <c r="C664" s="1019"/>
      <c r="D664" s="1019"/>
      <c r="E664" s="1019"/>
      <c r="F664" s="1019"/>
      <c r="G664" s="1019"/>
      <c r="H664" s="1019"/>
      <c r="I664" s="1019"/>
      <c r="J664" s="1019"/>
      <c r="K664" s="1019"/>
      <c r="L664" s="1019"/>
      <c r="M664" s="1019"/>
      <c r="N664" s="1019"/>
      <c r="O664" s="1019"/>
      <c r="P664" s="1019"/>
      <c r="Q664" s="1019"/>
      <c r="R664" s="1019"/>
      <c r="S664" s="1019"/>
      <c r="T664" s="1019"/>
      <c r="U664" s="1019"/>
      <c r="V664" s="1019"/>
      <c r="W664" s="1019"/>
      <c r="X664" s="1019"/>
      <c r="Y664" s="1019"/>
      <c r="Z664" s="1019"/>
    </row>
    <row r="665" spans="1:26" ht="15.75" customHeight="1">
      <c r="A665" s="1019"/>
      <c r="B665" s="1019"/>
      <c r="C665" s="1019"/>
      <c r="D665" s="1019"/>
      <c r="E665" s="1019"/>
      <c r="F665" s="1019"/>
      <c r="G665" s="1019"/>
      <c r="H665" s="1019"/>
      <c r="I665" s="1019"/>
      <c r="J665" s="1019"/>
      <c r="K665" s="1019"/>
      <c r="L665" s="1019"/>
      <c r="M665" s="1019"/>
      <c r="N665" s="1019"/>
      <c r="O665" s="1019"/>
      <c r="P665" s="1019"/>
      <c r="Q665" s="1019"/>
      <c r="R665" s="1019"/>
      <c r="S665" s="1019"/>
      <c r="T665" s="1019"/>
      <c r="U665" s="1019"/>
      <c r="V665" s="1019"/>
      <c r="W665" s="1019"/>
      <c r="X665" s="1019"/>
      <c r="Y665" s="1019"/>
      <c r="Z665" s="1019"/>
    </row>
    <row r="666" spans="1:26" ht="15.75" customHeight="1">
      <c r="A666" s="1019"/>
      <c r="B666" s="1019"/>
      <c r="C666" s="1019"/>
      <c r="D666" s="1019"/>
      <c r="E666" s="1019"/>
      <c r="F666" s="1019"/>
      <c r="G666" s="1019"/>
      <c r="H666" s="1019"/>
      <c r="I666" s="1019"/>
      <c r="J666" s="1019"/>
      <c r="K666" s="1019"/>
      <c r="L666" s="1019"/>
      <c r="M666" s="1019"/>
      <c r="N666" s="1019"/>
      <c r="O666" s="1019"/>
      <c r="P666" s="1019"/>
      <c r="Q666" s="1019"/>
      <c r="R666" s="1019"/>
      <c r="S666" s="1019"/>
      <c r="T666" s="1019"/>
      <c r="U666" s="1019"/>
      <c r="V666" s="1019"/>
      <c r="W666" s="1019"/>
      <c r="X666" s="1019"/>
      <c r="Y666" s="1019"/>
      <c r="Z666" s="1019"/>
    </row>
    <row r="667" spans="1:26" ht="15.75" customHeight="1">
      <c r="A667" s="1019"/>
      <c r="B667" s="1019"/>
      <c r="C667" s="1019"/>
      <c r="D667" s="1019"/>
      <c r="E667" s="1019"/>
      <c r="F667" s="1019"/>
      <c r="G667" s="1019"/>
      <c r="H667" s="1019"/>
      <c r="I667" s="1019"/>
      <c r="J667" s="1019"/>
      <c r="K667" s="1019"/>
      <c r="L667" s="1019"/>
      <c r="M667" s="1019"/>
      <c r="N667" s="1019"/>
      <c r="O667" s="1019"/>
      <c r="P667" s="1019"/>
      <c r="Q667" s="1019"/>
      <c r="R667" s="1019"/>
      <c r="S667" s="1019"/>
      <c r="T667" s="1019"/>
      <c r="U667" s="1019"/>
      <c r="V667" s="1019"/>
      <c r="W667" s="1019"/>
      <c r="X667" s="1019"/>
      <c r="Y667" s="1019"/>
      <c r="Z667" s="1019"/>
    </row>
    <row r="668" spans="1:26" ht="15.75" customHeight="1">
      <c r="A668" s="1019"/>
      <c r="B668" s="1019"/>
      <c r="C668" s="1019"/>
      <c r="D668" s="1019"/>
      <c r="E668" s="1019"/>
      <c r="F668" s="1019"/>
      <c r="G668" s="1019"/>
      <c r="H668" s="1019"/>
      <c r="I668" s="1019"/>
      <c r="J668" s="1019"/>
      <c r="K668" s="1019"/>
      <c r="L668" s="1019"/>
      <c r="M668" s="1019"/>
      <c r="N668" s="1019"/>
      <c r="O668" s="1019"/>
      <c r="P668" s="1019"/>
      <c r="Q668" s="1019"/>
      <c r="R668" s="1019"/>
      <c r="S668" s="1019"/>
      <c r="T668" s="1019"/>
      <c r="U668" s="1019"/>
      <c r="V668" s="1019"/>
      <c r="W668" s="1019"/>
      <c r="X668" s="1019"/>
      <c r="Y668" s="1019"/>
      <c r="Z668" s="1019"/>
    </row>
    <row r="669" spans="1:26" ht="15.75" customHeight="1">
      <c r="A669" s="1019"/>
      <c r="B669" s="1019"/>
      <c r="C669" s="1019"/>
      <c r="D669" s="1019"/>
      <c r="E669" s="1019"/>
      <c r="F669" s="1019"/>
      <c r="G669" s="1019"/>
      <c r="H669" s="1019"/>
      <c r="I669" s="1019"/>
      <c r="J669" s="1019"/>
      <c r="K669" s="1019"/>
      <c r="L669" s="1019"/>
      <c r="M669" s="1019"/>
      <c r="N669" s="1019"/>
      <c r="O669" s="1019"/>
      <c r="P669" s="1019"/>
      <c r="Q669" s="1019"/>
      <c r="R669" s="1019"/>
      <c r="S669" s="1019"/>
      <c r="T669" s="1019"/>
      <c r="U669" s="1019"/>
      <c r="V669" s="1019"/>
      <c r="W669" s="1019"/>
      <c r="X669" s="1019"/>
      <c r="Y669" s="1019"/>
      <c r="Z669" s="1019"/>
    </row>
    <row r="670" spans="1:26" ht="15.75" customHeight="1">
      <c r="A670" s="1019"/>
      <c r="B670" s="1019"/>
      <c r="C670" s="1019"/>
      <c r="D670" s="1019"/>
      <c r="E670" s="1019"/>
      <c r="F670" s="1019"/>
      <c r="G670" s="1019"/>
      <c r="H670" s="1019"/>
      <c r="I670" s="1019"/>
      <c r="J670" s="1019"/>
      <c r="K670" s="1019"/>
      <c r="L670" s="1019"/>
      <c r="M670" s="1019"/>
      <c r="N670" s="1019"/>
      <c r="O670" s="1019"/>
      <c r="P670" s="1019"/>
      <c r="Q670" s="1019"/>
      <c r="R670" s="1019"/>
      <c r="S670" s="1019"/>
      <c r="T670" s="1019"/>
      <c r="U670" s="1019"/>
      <c r="V670" s="1019"/>
      <c r="W670" s="1019"/>
      <c r="X670" s="1019"/>
      <c r="Y670" s="1019"/>
      <c r="Z670" s="1019"/>
    </row>
    <row r="671" spans="1:26" ht="15.75" customHeight="1">
      <c r="A671" s="1019"/>
      <c r="B671" s="1019"/>
      <c r="C671" s="1019"/>
      <c r="D671" s="1019"/>
      <c r="E671" s="1019"/>
      <c r="F671" s="1019"/>
      <c r="G671" s="1019"/>
      <c r="H671" s="1019"/>
      <c r="I671" s="1019"/>
      <c r="J671" s="1019"/>
      <c r="K671" s="1019"/>
      <c r="L671" s="1019"/>
      <c r="M671" s="1019"/>
      <c r="N671" s="1019"/>
      <c r="O671" s="1019"/>
      <c r="P671" s="1019"/>
      <c r="Q671" s="1019"/>
      <c r="R671" s="1019"/>
      <c r="S671" s="1019"/>
      <c r="T671" s="1019"/>
      <c r="U671" s="1019"/>
      <c r="V671" s="1019"/>
      <c r="W671" s="1019"/>
      <c r="X671" s="1019"/>
      <c r="Y671" s="1019"/>
      <c r="Z671" s="1019"/>
    </row>
    <row r="672" spans="1:26" ht="15.75" customHeight="1">
      <c r="A672" s="1019"/>
      <c r="B672" s="1019"/>
      <c r="C672" s="1019"/>
      <c r="D672" s="1019"/>
      <c r="E672" s="1019"/>
      <c r="F672" s="1019"/>
      <c r="G672" s="1019"/>
      <c r="H672" s="1019"/>
      <c r="I672" s="1019"/>
      <c r="J672" s="1019"/>
      <c r="K672" s="1019"/>
      <c r="L672" s="1019"/>
      <c r="M672" s="1019"/>
      <c r="N672" s="1019"/>
      <c r="O672" s="1019"/>
      <c r="P672" s="1019"/>
      <c r="Q672" s="1019"/>
      <c r="R672" s="1019"/>
      <c r="S672" s="1019"/>
      <c r="T672" s="1019"/>
      <c r="U672" s="1019"/>
      <c r="V672" s="1019"/>
      <c r="W672" s="1019"/>
      <c r="X672" s="1019"/>
      <c r="Y672" s="1019"/>
      <c r="Z672" s="1019"/>
    </row>
    <row r="673" spans="1:26" ht="15.75" customHeight="1">
      <c r="A673" s="1019"/>
      <c r="B673" s="1019"/>
      <c r="C673" s="1019"/>
      <c r="D673" s="1019"/>
      <c r="E673" s="1019"/>
      <c r="F673" s="1019"/>
      <c r="G673" s="1019"/>
      <c r="H673" s="1019"/>
      <c r="I673" s="1019"/>
      <c r="J673" s="1019"/>
      <c r="K673" s="1019"/>
      <c r="L673" s="1019"/>
      <c r="M673" s="1019"/>
      <c r="N673" s="1019"/>
      <c r="O673" s="1019"/>
      <c r="P673" s="1019"/>
      <c r="Q673" s="1019"/>
      <c r="R673" s="1019"/>
      <c r="S673" s="1019"/>
      <c r="T673" s="1019"/>
      <c r="U673" s="1019"/>
      <c r="V673" s="1019"/>
      <c r="W673" s="1019"/>
      <c r="X673" s="1019"/>
      <c r="Y673" s="1019"/>
      <c r="Z673" s="1019"/>
    </row>
    <row r="674" spans="1:26" ht="15.75" customHeight="1">
      <c r="A674" s="1019"/>
      <c r="B674" s="1019"/>
      <c r="C674" s="1019"/>
      <c r="D674" s="1019"/>
      <c r="E674" s="1019"/>
      <c r="F674" s="1019"/>
      <c r="G674" s="1019"/>
      <c r="H674" s="1019"/>
      <c r="I674" s="1019"/>
      <c r="J674" s="1019"/>
      <c r="K674" s="1019"/>
      <c r="L674" s="1019"/>
      <c r="M674" s="1019"/>
      <c r="N674" s="1019"/>
      <c r="O674" s="1019"/>
      <c r="P674" s="1019"/>
      <c r="Q674" s="1019"/>
      <c r="R674" s="1019"/>
      <c r="S674" s="1019"/>
      <c r="T674" s="1019"/>
      <c r="U674" s="1019"/>
      <c r="V674" s="1019"/>
      <c r="W674" s="1019"/>
      <c r="X674" s="1019"/>
      <c r="Y674" s="1019"/>
      <c r="Z674" s="1019"/>
    </row>
    <row r="675" spans="1:26" ht="15.75" customHeight="1">
      <c r="A675" s="1019"/>
      <c r="B675" s="1019"/>
      <c r="C675" s="1019"/>
      <c r="D675" s="1019"/>
      <c r="E675" s="1019"/>
      <c r="F675" s="1019"/>
      <c r="G675" s="1019"/>
      <c r="H675" s="1019"/>
      <c r="I675" s="1019"/>
      <c r="J675" s="1019"/>
      <c r="K675" s="1019"/>
      <c r="L675" s="1019"/>
      <c r="M675" s="1019"/>
      <c r="N675" s="1019"/>
      <c r="O675" s="1019"/>
      <c r="P675" s="1019"/>
      <c r="Q675" s="1019"/>
      <c r="R675" s="1019"/>
      <c r="S675" s="1019"/>
      <c r="T675" s="1019"/>
      <c r="U675" s="1019"/>
      <c r="V675" s="1019"/>
      <c r="W675" s="1019"/>
      <c r="X675" s="1019"/>
      <c r="Y675" s="1019"/>
      <c r="Z675" s="1019"/>
    </row>
    <row r="676" spans="1:26" ht="15.75" customHeight="1">
      <c r="A676" s="1019"/>
      <c r="B676" s="1019"/>
      <c r="C676" s="1019"/>
      <c r="D676" s="1019"/>
      <c r="E676" s="1019"/>
      <c r="F676" s="1019"/>
      <c r="G676" s="1019"/>
      <c r="H676" s="1019"/>
      <c r="I676" s="1019"/>
      <c r="J676" s="1019"/>
      <c r="K676" s="1019"/>
      <c r="L676" s="1019"/>
      <c r="M676" s="1019"/>
      <c r="N676" s="1019"/>
      <c r="O676" s="1019"/>
      <c r="P676" s="1019"/>
      <c r="Q676" s="1019"/>
      <c r="R676" s="1019"/>
      <c r="S676" s="1019"/>
      <c r="T676" s="1019"/>
      <c r="U676" s="1019"/>
      <c r="V676" s="1019"/>
      <c r="W676" s="1019"/>
      <c r="X676" s="1019"/>
      <c r="Y676" s="1019"/>
      <c r="Z676" s="1019"/>
    </row>
    <row r="677" spans="1:26" ht="15.75" customHeight="1">
      <c r="A677" s="1019"/>
      <c r="B677" s="1019"/>
      <c r="C677" s="1019"/>
      <c r="D677" s="1019"/>
      <c r="E677" s="1019"/>
      <c r="F677" s="1019"/>
      <c r="G677" s="1019"/>
      <c r="H677" s="1019"/>
      <c r="I677" s="1019"/>
      <c r="J677" s="1019"/>
      <c r="K677" s="1019"/>
      <c r="L677" s="1019"/>
      <c r="M677" s="1019"/>
      <c r="N677" s="1019"/>
      <c r="O677" s="1019"/>
      <c r="P677" s="1019"/>
      <c r="Q677" s="1019"/>
      <c r="R677" s="1019"/>
      <c r="S677" s="1019"/>
      <c r="T677" s="1019"/>
      <c r="U677" s="1019"/>
      <c r="V677" s="1019"/>
      <c r="W677" s="1019"/>
      <c r="X677" s="1019"/>
      <c r="Y677" s="1019"/>
      <c r="Z677" s="1019"/>
    </row>
    <row r="678" spans="1:26" ht="15.75" customHeight="1">
      <c r="A678" s="1019"/>
      <c r="B678" s="1019"/>
      <c r="C678" s="1019"/>
      <c r="D678" s="1019"/>
      <c r="E678" s="1019"/>
      <c r="F678" s="1019"/>
      <c r="G678" s="1019"/>
      <c r="H678" s="1019"/>
      <c r="I678" s="1019"/>
      <c r="J678" s="1019"/>
      <c r="K678" s="1019"/>
      <c r="L678" s="1019"/>
      <c r="M678" s="1019"/>
      <c r="N678" s="1019"/>
      <c r="O678" s="1019"/>
      <c r="P678" s="1019"/>
      <c r="Q678" s="1019"/>
      <c r="R678" s="1019"/>
      <c r="S678" s="1019"/>
      <c r="T678" s="1019"/>
      <c r="U678" s="1019"/>
      <c r="V678" s="1019"/>
      <c r="W678" s="1019"/>
      <c r="X678" s="1019"/>
      <c r="Y678" s="1019"/>
      <c r="Z678" s="1019"/>
    </row>
    <row r="679" spans="1:26" ht="15.75" customHeight="1">
      <c r="A679" s="1019"/>
      <c r="B679" s="1019"/>
      <c r="C679" s="1019"/>
      <c r="D679" s="1019"/>
      <c r="E679" s="1019"/>
      <c r="F679" s="1019"/>
      <c r="G679" s="1019"/>
      <c r="H679" s="1019"/>
      <c r="I679" s="1019"/>
      <c r="J679" s="1019"/>
      <c r="K679" s="1019"/>
      <c r="L679" s="1019"/>
      <c r="M679" s="1019"/>
      <c r="N679" s="1019"/>
      <c r="O679" s="1019"/>
      <c r="P679" s="1019"/>
      <c r="Q679" s="1019"/>
      <c r="R679" s="1019"/>
      <c r="S679" s="1019"/>
      <c r="T679" s="1019"/>
      <c r="U679" s="1019"/>
      <c r="V679" s="1019"/>
      <c r="W679" s="1019"/>
      <c r="X679" s="1019"/>
      <c r="Y679" s="1019"/>
      <c r="Z679" s="1019"/>
    </row>
    <row r="680" spans="1:26" ht="15.75" customHeight="1">
      <c r="A680" s="1019"/>
      <c r="B680" s="1019"/>
      <c r="C680" s="1019"/>
      <c r="D680" s="1019"/>
      <c r="E680" s="1019"/>
      <c r="F680" s="1019"/>
      <c r="G680" s="1019"/>
      <c r="H680" s="1019"/>
      <c r="I680" s="1019"/>
      <c r="J680" s="1019"/>
      <c r="K680" s="1019"/>
      <c r="L680" s="1019"/>
      <c r="M680" s="1019"/>
      <c r="N680" s="1019"/>
      <c r="O680" s="1019"/>
      <c r="P680" s="1019"/>
      <c r="Q680" s="1019"/>
      <c r="R680" s="1019"/>
      <c r="S680" s="1019"/>
      <c r="T680" s="1019"/>
      <c r="U680" s="1019"/>
      <c r="V680" s="1019"/>
      <c r="W680" s="1019"/>
      <c r="X680" s="1019"/>
      <c r="Y680" s="1019"/>
      <c r="Z680" s="1019"/>
    </row>
    <row r="681" spans="1:26" ht="15.75" customHeight="1">
      <c r="A681" s="1019"/>
      <c r="B681" s="1019"/>
      <c r="C681" s="1019"/>
      <c r="D681" s="1019"/>
      <c r="E681" s="1019"/>
      <c r="F681" s="1019"/>
      <c r="G681" s="1019"/>
      <c r="H681" s="1019"/>
      <c r="I681" s="1019"/>
      <c r="J681" s="1019"/>
      <c r="K681" s="1019"/>
      <c r="L681" s="1019"/>
      <c r="M681" s="1019"/>
      <c r="N681" s="1019"/>
      <c r="O681" s="1019"/>
      <c r="P681" s="1019"/>
      <c r="Q681" s="1019"/>
      <c r="R681" s="1019"/>
      <c r="S681" s="1019"/>
      <c r="T681" s="1019"/>
      <c r="U681" s="1019"/>
      <c r="V681" s="1019"/>
      <c r="W681" s="1019"/>
      <c r="X681" s="1019"/>
      <c r="Y681" s="1019"/>
      <c r="Z681" s="1019"/>
    </row>
    <row r="682" spans="1:26" ht="15.75" customHeight="1">
      <c r="A682" s="1019"/>
      <c r="B682" s="1019"/>
      <c r="C682" s="1019"/>
      <c r="D682" s="1019"/>
      <c r="E682" s="1019"/>
      <c r="F682" s="1019"/>
      <c r="G682" s="1019"/>
      <c r="H682" s="1019"/>
      <c r="I682" s="1019"/>
      <c r="J682" s="1019"/>
      <c r="K682" s="1019"/>
      <c r="L682" s="1019"/>
      <c r="M682" s="1019"/>
      <c r="N682" s="1019"/>
      <c r="O682" s="1019"/>
      <c r="P682" s="1019"/>
      <c r="Q682" s="1019"/>
      <c r="R682" s="1019"/>
      <c r="S682" s="1019"/>
      <c r="T682" s="1019"/>
      <c r="U682" s="1019"/>
      <c r="V682" s="1019"/>
      <c r="W682" s="1019"/>
      <c r="X682" s="1019"/>
      <c r="Y682" s="1019"/>
      <c r="Z682" s="1019"/>
    </row>
    <row r="683" spans="1:26" ht="15.75" customHeight="1">
      <c r="A683" s="1019"/>
      <c r="B683" s="1019"/>
      <c r="C683" s="1019"/>
      <c r="D683" s="1019"/>
      <c r="E683" s="1019"/>
      <c r="F683" s="1019"/>
      <c r="G683" s="1019"/>
      <c r="H683" s="1019"/>
      <c r="I683" s="1019"/>
      <c r="J683" s="1019"/>
      <c r="K683" s="1019"/>
      <c r="L683" s="1019"/>
      <c r="M683" s="1019"/>
      <c r="N683" s="1019"/>
      <c r="O683" s="1019"/>
      <c r="P683" s="1019"/>
      <c r="Q683" s="1019"/>
      <c r="R683" s="1019"/>
      <c r="S683" s="1019"/>
      <c r="T683" s="1019"/>
      <c r="U683" s="1019"/>
      <c r="V683" s="1019"/>
      <c r="W683" s="1019"/>
      <c r="X683" s="1019"/>
      <c r="Y683" s="1019"/>
      <c r="Z683" s="1019"/>
    </row>
    <row r="684" spans="1:26" ht="15.75" customHeight="1">
      <c r="A684" s="1019"/>
      <c r="B684" s="1019"/>
      <c r="C684" s="1019"/>
      <c r="D684" s="1019"/>
      <c r="E684" s="1019"/>
      <c r="F684" s="1019"/>
      <c r="G684" s="1019"/>
      <c r="H684" s="1019"/>
      <c r="I684" s="1019"/>
      <c r="J684" s="1019"/>
      <c r="K684" s="1019"/>
      <c r="L684" s="1019"/>
      <c r="M684" s="1019"/>
      <c r="N684" s="1019"/>
      <c r="O684" s="1019"/>
      <c r="P684" s="1019"/>
      <c r="Q684" s="1019"/>
      <c r="R684" s="1019"/>
      <c r="S684" s="1019"/>
      <c r="T684" s="1019"/>
      <c r="U684" s="1019"/>
      <c r="V684" s="1019"/>
      <c r="W684" s="1019"/>
      <c r="X684" s="1019"/>
      <c r="Y684" s="1019"/>
      <c r="Z684" s="1019"/>
    </row>
    <row r="685" spans="1:26" ht="15.75" customHeight="1">
      <c r="A685" s="1019"/>
      <c r="B685" s="1019"/>
      <c r="C685" s="1019"/>
      <c r="D685" s="1019"/>
      <c r="E685" s="1019"/>
      <c r="F685" s="1019"/>
      <c r="G685" s="1019"/>
      <c r="H685" s="1019"/>
      <c r="I685" s="1019"/>
      <c r="J685" s="1019"/>
      <c r="K685" s="1019"/>
      <c r="L685" s="1019"/>
      <c r="M685" s="1019"/>
      <c r="N685" s="1019"/>
      <c r="O685" s="1019"/>
      <c r="P685" s="1019"/>
      <c r="Q685" s="1019"/>
      <c r="R685" s="1019"/>
      <c r="S685" s="1019"/>
      <c r="T685" s="1019"/>
      <c r="U685" s="1019"/>
      <c r="V685" s="1019"/>
      <c r="W685" s="1019"/>
      <c r="X685" s="1019"/>
      <c r="Y685" s="1019"/>
      <c r="Z685" s="1019"/>
    </row>
    <row r="686" spans="1:26" ht="15.75" customHeight="1">
      <c r="A686" s="1019"/>
      <c r="B686" s="1019"/>
      <c r="C686" s="1019"/>
      <c r="D686" s="1019"/>
      <c r="E686" s="1019"/>
      <c r="F686" s="1019"/>
      <c r="G686" s="1019"/>
      <c r="H686" s="1019"/>
      <c r="I686" s="1019"/>
      <c r="J686" s="1019"/>
      <c r="K686" s="1019"/>
      <c r="L686" s="1019"/>
      <c r="M686" s="1019"/>
      <c r="N686" s="1019"/>
      <c r="O686" s="1019"/>
      <c r="P686" s="1019"/>
      <c r="Q686" s="1019"/>
      <c r="R686" s="1019"/>
      <c r="S686" s="1019"/>
      <c r="T686" s="1019"/>
      <c r="U686" s="1019"/>
      <c r="V686" s="1019"/>
      <c r="W686" s="1019"/>
      <c r="X686" s="1019"/>
      <c r="Y686" s="1019"/>
      <c r="Z686" s="1019"/>
    </row>
    <row r="687" spans="1:26" ht="15.75" customHeight="1">
      <c r="A687" s="1019"/>
      <c r="B687" s="1019"/>
      <c r="C687" s="1019"/>
      <c r="D687" s="1019"/>
      <c r="E687" s="1019"/>
      <c r="F687" s="1019"/>
      <c r="G687" s="1019"/>
      <c r="H687" s="1019"/>
      <c r="I687" s="1019"/>
      <c r="J687" s="1019"/>
      <c r="K687" s="1019"/>
      <c r="L687" s="1019"/>
      <c r="M687" s="1019"/>
      <c r="N687" s="1019"/>
      <c r="O687" s="1019"/>
      <c r="P687" s="1019"/>
      <c r="Q687" s="1019"/>
      <c r="R687" s="1019"/>
      <c r="S687" s="1019"/>
      <c r="T687" s="1019"/>
      <c r="U687" s="1019"/>
      <c r="V687" s="1019"/>
      <c r="W687" s="1019"/>
      <c r="X687" s="1019"/>
      <c r="Y687" s="1019"/>
      <c r="Z687" s="1019"/>
    </row>
    <row r="688" spans="1:26" ht="15.75" customHeight="1">
      <c r="A688" s="1019"/>
      <c r="B688" s="1019"/>
      <c r="C688" s="1019"/>
      <c r="D688" s="1019"/>
      <c r="E688" s="1019"/>
      <c r="F688" s="1019"/>
      <c r="G688" s="1019"/>
      <c r="H688" s="1019"/>
      <c r="I688" s="1019"/>
      <c r="J688" s="1019"/>
      <c r="K688" s="1019"/>
      <c r="L688" s="1019"/>
      <c r="M688" s="1019"/>
      <c r="N688" s="1019"/>
      <c r="O688" s="1019"/>
      <c r="P688" s="1019"/>
      <c r="Q688" s="1019"/>
      <c r="R688" s="1019"/>
      <c r="S688" s="1019"/>
      <c r="T688" s="1019"/>
      <c r="U688" s="1019"/>
      <c r="V688" s="1019"/>
      <c r="W688" s="1019"/>
      <c r="X688" s="1019"/>
      <c r="Y688" s="1019"/>
      <c r="Z688" s="1019"/>
    </row>
    <row r="689" spans="1:26" ht="15.75" customHeight="1">
      <c r="A689" s="1019"/>
      <c r="B689" s="1019"/>
      <c r="C689" s="1019"/>
      <c r="D689" s="1019"/>
      <c r="E689" s="1019"/>
      <c r="F689" s="1019"/>
      <c r="G689" s="1019"/>
      <c r="H689" s="1019"/>
      <c r="I689" s="1019"/>
      <c r="J689" s="1019"/>
      <c r="K689" s="1019"/>
      <c r="L689" s="1019"/>
      <c r="M689" s="1019"/>
      <c r="N689" s="1019"/>
      <c r="O689" s="1019"/>
      <c r="P689" s="1019"/>
      <c r="Q689" s="1019"/>
      <c r="R689" s="1019"/>
      <c r="S689" s="1019"/>
      <c r="T689" s="1019"/>
      <c r="U689" s="1019"/>
      <c r="V689" s="1019"/>
      <c r="W689" s="1019"/>
      <c r="X689" s="1019"/>
      <c r="Y689" s="1019"/>
      <c r="Z689" s="1019"/>
    </row>
    <row r="690" spans="1:26" ht="15.75" customHeight="1">
      <c r="A690" s="1019"/>
      <c r="B690" s="1019"/>
      <c r="C690" s="1019"/>
      <c r="D690" s="1019"/>
      <c r="E690" s="1019"/>
      <c r="F690" s="1019"/>
      <c r="G690" s="1019"/>
      <c r="H690" s="1019"/>
      <c r="I690" s="1019"/>
      <c r="J690" s="1019"/>
      <c r="K690" s="1019"/>
      <c r="L690" s="1019"/>
      <c r="M690" s="1019"/>
      <c r="N690" s="1019"/>
      <c r="O690" s="1019"/>
      <c r="P690" s="1019"/>
      <c r="Q690" s="1019"/>
      <c r="R690" s="1019"/>
      <c r="S690" s="1019"/>
      <c r="T690" s="1019"/>
      <c r="U690" s="1019"/>
      <c r="V690" s="1019"/>
      <c r="W690" s="1019"/>
      <c r="X690" s="1019"/>
      <c r="Y690" s="1019"/>
      <c r="Z690" s="1019"/>
    </row>
    <row r="691" spans="1:26" ht="15.75" customHeight="1">
      <c r="A691" s="1019"/>
      <c r="B691" s="1019"/>
      <c r="C691" s="1019"/>
      <c r="D691" s="1019"/>
      <c r="E691" s="1019"/>
      <c r="F691" s="1019"/>
      <c r="G691" s="1019"/>
      <c r="H691" s="1019"/>
      <c r="I691" s="1019"/>
      <c r="J691" s="1019"/>
      <c r="K691" s="1019"/>
      <c r="L691" s="1019"/>
      <c r="M691" s="1019"/>
      <c r="N691" s="1019"/>
      <c r="O691" s="1019"/>
      <c r="P691" s="1019"/>
      <c r="Q691" s="1019"/>
      <c r="R691" s="1019"/>
      <c r="S691" s="1019"/>
      <c r="T691" s="1019"/>
      <c r="U691" s="1019"/>
      <c r="V691" s="1019"/>
      <c r="W691" s="1019"/>
      <c r="X691" s="1019"/>
      <c r="Y691" s="1019"/>
      <c r="Z691" s="1019"/>
    </row>
    <row r="692" spans="1:26" ht="15.75" customHeight="1">
      <c r="A692" s="1019"/>
      <c r="B692" s="1019"/>
      <c r="C692" s="1019"/>
      <c r="D692" s="1019"/>
      <c r="E692" s="1019"/>
      <c r="F692" s="1019"/>
      <c r="G692" s="1019"/>
      <c r="H692" s="1019"/>
      <c r="I692" s="1019"/>
      <c r="J692" s="1019"/>
      <c r="K692" s="1019"/>
      <c r="L692" s="1019"/>
      <c r="M692" s="1019"/>
      <c r="N692" s="1019"/>
      <c r="O692" s="1019"/>
      <c r="P692" s="1019"/>
      <c r="Q692" s="1019"/>
      <c r="R692" s="1019"/>
      <c r="S692" s="1019"/>
      <c r="T692" s="1019"/>
      <c r="U692" s="1019"/>
      <c r="V692" s="1019"/>
      <c r="W692" s="1019"/>
      <c r="X692" s="1019"/>
      <c r="Y692" s="1019"/>
      <c r="Z692" s="1019"/>
    </row>
    <row r="693" spans="1:26" ht="15.75" customHeight="1">
      <c r="A693" s="1019"/>
      <c r="B693" s="1019"/>
      <c r="C693" s="1019"/>
      <c r="D693" s="1019"/>
      <c r="E693" s="1019"/>
      <c r="F693" s="1019"/>
      <c r="G693" s="1019"/>
      <c r="H693" s="1019"/>
      <c r="I693" s="1019"/>
      <c r="J693" s="1019"/>
      <c r="K693" s="1019"/>
      <c r="L693" s="1019"/>
      <c r="M693" s="1019"/>
      <c r="N693" s="1019"/>
      <c r="O693" s="1019"/>
      <c r="P693" s="1019"/>
      <c r="Q693" s="1019"/>
      <c r="R693" s="1019"/>
      <c r="S693" s="1019"/>
      <c r="T693" s="1019"/>
      <c r="U693" s="1019"/>
      <c r="V693" s="1019"/>
      <c r="W693" s="1019"/>
      <c r="X693" s="1019"/>
      <c r="Y693" s="1019"/>
      <c r="Z693" s="1019"/>
    </row>
    <row r="694" spans="1:26" ht="15.75" customHeight="1">
      <c r="A694" s="1019"/>
      <c r="B694" s="1019"/>
      <c r="C694" s="1019"/>
      <c r="D694" s="1019"/>
      <c r="E694" s="1019"/>
      <c r="F694" s="1019"/>
      <c r="G694" s="1019"/>
      <c r="H694" s="1019"/>
      <c r="I694" s="1019"/>
      <c r="J694" s="1019"/>
      <c r="K694" s="1019"/>
      <c r="L694" s="1019"/>
      <c r="M694" s="1019"/>
      <c r="N694" s="1019"/>
      <c r="O694" s="1019"/>
      <c r="P694" s="1019"/>
      <c r="Q694" s="1019"/>
      <c r="R694" s="1019"/>
      <c r="S694" s="1019"/>
      <c r="T694" s="1019"/>
      <c r="U694" s="1019"/>
      <c r="V694" s="1019"/>
      <c r="W694" s="1019"/>
      <c r="X694" s="1019"/>
      <c r="Y694" s="1019"/>
      <c r="Z694" s="1019"/>
    </row>
    <row r="695" spans="1:26" ht="15.75" customHeight="1">
      <c r="A695" s="1019"/>
      <c r="B695" s="1019"/>
      <c r="C695" s="1019"/>
      <c r="D695" s="1019"/>
      <c r="E695" s="1019"/>
      <c r="F695" s="1019"/>
      <c r="G695" s="1019"/>
      <c r="H695" s="1019"/>
      <c r="I695" s="1019"/>
      <c r="J695" s="1019"/>
      <c r="K695" s="1019"/>
      <c r="L695" s="1019"/>
      <c r="M695" s="1019"/>
      <c r="N695" s="1019"/>
      <c r="O695" s="1019"/>
      <c r="P695" s="1019"/>
      <c r="Q695" s="1019"/>
      <c r="R695" s="1019"/>
      <c r="S695" s="1019"/>
      <c r="T695" s="1019"/>
      <c r="U695" s="1019"/>
      <c r="V695" s="1019"/>
      <c r="W695" s="1019"/>
      <c r="X695" s="1019"/>
      <c r="Y695" s="1019"/>
      <c r="Z695" s="1019"/>
    </row>
    <row r="696" spans="1:26" ht="15.75" customHeight="1">
      <c r="A696" s="1019"/>
      <c r="B696" s="1019"/>
      <c r="C696" s="1019"/>
      <c r="D696" s="1019"/>
      <c r="E696" s="1019"/>
      <c r="F696" s="1019"/>
      <c r="G696" s="1019"/>
      <c r="H696" s="1019"/>
      <c r="I696" s="1019"/>
      <c r="J696" s="1019"/>
      <c r="K696" s="1019"/>
      <c r="L696" s="1019"/>
      <c r="M696" s="1019"/>
      <c r="N696" s="1019"/>
      <c r="O696" s="1019"/>
      <c r="P696" s="1019"/>
      <c r="Q696" s="1019"/>
      <c r="R696" s="1019"/>
      <c r="S696" s="1019"/>
      <c r="T696" s="1019"/>
      <c r="U696" s="1019"/>
      <c r="V696" s="1019"/>
      <c r="W696" s="1019"/>
      <c r="X696" s="1019"/>
      <c r="Y696" s="1019"/>
      <c r="Z696" s="1019"/>
    </row>
    <row r="697" spans="1:26" ht="15.75" customHeight="1">
      <c r="A697" s="1019"/>
      <c r="B697" s="1019"/>
      <c r="C697" s="1019"/>
      <c r="D697" s="1019"/>
      <c r="E697" s="1019"/>
      <c r="F697" s="1019"/>
      <c r="G697" s="1019"/>
      <c r="H697" s="1019"/>
      <c r="I697" s="1019"/>
      <c r="J697" s="1019"/>
      <c r="K697" s="1019"/>
      <c r="L697" s="1019"/>
      <c r="M697" s="1019"/>
      <c r="N697" s="1019"/>
      <c r="O697" s="1019"/>
      <c r="P697" s="1019"/>
      <c r="Q697" s="1019"/>
      <c r="R697" s="1019"/>
      <c r="S697" s="1019"/>
      <c r="T697" s="1019"/>
      <c r="U697" s="1019"/>
      <c r="V697" s="1019"/>
      <c r="W697" s="1019"/>
      <c r="X697" s="1019"/>
      <c r="Y697" s="1019"/>
      <c r="Z697" s="1019"/>
    </row>
    <row r="698" spans="1:26" ht="15.75" customHeight="1">
      <c r="A698" s="1019"/>
      <c r="B698" s="1019"/>
      <c r="C698" s="1019"/>
      <c r="D698" s="1019"/>
      <c r="E698" s="1019"/>
      <c r="F698" s="1019"/>
      <c r="G698" s="1019"/>
      <c r="H698" s="1019"/>
      <c r="I698" s="1019"/>
      <c r="J698" s="1019"/>
      <c r="K698" s="1019"/>
      <c r="L698" s="1019"/>
      <c r="M698" s="1019"/>
      <c r="N698" s="1019"/>
      <c r="O698" s="1019"/>
      <c r="P698" s="1019"/>
      <c r="Q698" s="1019"/>
      <c r="R698" s="1019"/>
      <c r="S698" s="1019"/>
      <c r="T698" s="1019"/>
      <c r="U698" s="1019"/>
      <c r="V698" s="1019"/>
      <c r="W698" s="1019"/>
      <c r="X698" s="1019"/>
      <c r="Y698" s="1019"/>
      <c r="Z698" s="1019"/>
    </row>
    <row r="699" spans="1:26" ht="15.75" customHeight="1">
      <c r="A699" s="1019"/>
      <c r="B699" s="1019"/>
      <c r="C699" s="1019"/>
      <c r="D699" s="1019"/>
      <c r="E699" s="1019"/>
      <c r="F699" s="1019"/>
      <c r="G699" s="1019"/>
      <c r="H699" s="1019"/>
      <c r="I699" s="1019"/>
      <c r="J699" s="1019"/>
      <c r="K699" s="1019"/>
      <c r="L699" s="1019"/>
      <c r="M699" s="1019"/>
      <c r="N699" s="1019"/>
      <c r="O699" s="1019"/>
      <c r="P699" s="1019"/>
      <c r="Q699" s="1019"/>
      <c r="R699" s="1019"/>
      <c r="S699" s="1019"/>
      <c r="T699" s="1019"/>
      <c r="U699" s="1019"/>
      <c r="V699" s="1019"/>
      <c r="W699" s="1019"/>
      <c r="X699" s="1019"/>
      <c r="Y699" s="1019"/>
      <c r="Z699" s="1019"/>
    </row>
    <row r="700" spans="1:26" ht="15.75" customHeight="1">
      <c r="A700" s="1019"/>
      <c r="B700" s="1019"/>
      <c r="C700" s="1019"/>
      <c r="D700" s="1019"/>
      <c r="E700" s="1019"/>
      <c r="F700" s="1019"/>
      <c r="G700" s="1019"/>
      <c r="H700" s="1019"/>
      <c r="I700" s="1019"/>
      <c r="J700" s="1019"/>
      <c r="K700" s="1019"/>
      <c r="L700" s="1019"/>
      <c r="M700" s="1019"/>
      <c r="N700" s="1019"/>
      <c r="O700" s="1019"/>
      <c r="P700" s="1019"/>
      <c r="Q700" s="1019"/>
      <c r="R700" s="1019"/>
      <c r="S700" s="1019"/>
      <c r="T700" s="1019"/>
      <c r="U700" s="1019"/>
      <c r="V700" s="1019"/>
      <c r="W700" s="1019"/>
      <c r="X700" s="1019"/>
      <c r="Y700" s="1019"/>
      <c r="Z700" s="1019"/>
    </row>
    <row r="701" spans="1:26" ht="15.75" customHeight="1">
      <c r="A701" s="1019"/>
      <c r="B701" s="1019"/>
      <c r="C701" s="1019"/>
      <c r="D701" s="1019"/>
      <c r="E701" s="1019"/>
      <c r="F701" s="1019"/>
      <c r="G701" s="1019"/>
      <c r="H701" s="1019"/>
      <c r="I701" s="1019"/>
      <c r="J701" s="1019"/>
      <c r="K701" s="1019"/>
      <c r="L701" s="1019"/>
      <c r="M701" s="1019"/>
      <c r="N701" s="1019"/>
      <c r="O701" s="1019"/>
      <c r="P701" s="1019"/>
      <c r="Q701" s="1019"/>
      <c r="R701" s="1019"/>
      <c r="S701" s="1019"/>
      <c r="T701" s="1019"/>
      <c r="U701" s="1019"/>
      <c r="V701" s="1019"/>
      <c r="W701" s="1019"/>
      <c r="X701" s="1019"/>
      <c r="Y701" s="1019"/>
      <c r="Z701" s="1019"/>
    </row>
    <row r="702" spans="1:26" ht="15.75" customHeight="1">
      <c r="A702" s="1019"/>
      <c r="B702" s="1019"/>
      <c r="C702" s="1019"/>
      <c r="D702" s="1019"/>
      <c r="E702" s="1019"/>
      <c r="F702" s="1019"/>
      <c r="G702" s="1019"/>
      <c r="H702" s="1019"/>
      <c r="I702" s="1019"/>
      <c r="J702" s="1019"/>
      <c r="K702" s="1019"/>
      <c r="L702" s="1019"/>
      <c r="M702" s="1019"/>
      <c r="N702" s="1019"/>
      <c r="O702" s="1019"/>
      <c r="P702" s="1019"/>
      <c r="Q702" s="1019"/>
      <c r="R702" s="1019"/>
      <c r="S702" s="1019"/>
      <c r="T702" s="1019"/>
      <c r="U702" s="1019"/>
      <c r="V702" s="1019"/>
      <c r="W702" s="1019"/>
      <c r="X702" s="1019"/>
      <c r="Y702" s="1019"/>
      <c r="Z702" s="1019"/>
    </row>
    <row r="703" spans="1:26" ht="15.75" customHeight="1">
      <c r="A703" s="1019"/>
      <c r="B703" s="1019"/>
      <c r="C703" s="1019"/>
      <c r="D703" s="1019"/>
      <c r="E703" s="1019"/>
      <c r="F703" s="1019"/>
      <c r="G703" s="1019"/>
      <c r="H703" s="1019"/>
      <c r="I703" s="1019"/>
      <c r="J703" s="1019"/>
      <c r="K703" s="1019"/>
      <c r="L703" s="1019"/>
      <c r="M703" s="1019"/>
      <c r="N703" s="1019"/>
      <c r="O703" s="1019"/>
      <c r="P703" s="1019"/>
      <c r="Q703" s="1019"/>
      <c r="R703" s="1019"/>
      <c r="S703" s="1019"/>
      <c r="T703" s="1019"/>
      <c r="U703" s="1019"/>
      <c r="V703" s="1019"/>
      <c r="W703" s="1019"/>
      <c r="X703" s="1019"/>
      <c r="Y703" s="1019"/>
      <c r="Z703" s="1019"/>
    </row>
    <row r="704" spans="1:26" ht="15.75" customHeight="1">
      <c r="A704" s="1019"/>
      <c r="B704" s="1019"/>
      <c r="C704" s="1019"/>
      <c r="D704" s="1019"/>
      <c r="E704" s="1019"/>
      <c r="F704" s="1019"/>
      <c r="G704" s="1019"/>
      <c r="H704" s="1019"/>
      <c r="I704" s="1019"/>
      <c r="J704" s="1019"/>
      <c r="K704" s="1019"/>
      <c r="L704" s="1019"/>
      <c r="M704" s="1019"/>
      <c r="N704" s="1019"/>
      <c r="O704" s="1019"/>
      <c r="P704" s="1019"/>
      <c r="Q704" s="1019"/>
      <c r="R704" s="1019"/>
      <c r="S704" s="1019"/>
      <c r="T704" s="1019"/>
      <c r="U704" s="1019"/>
      <c r="V704" s="1019"/>
      <c r="W704" s="1019"/>
      <c r="X704" s="1019"/>
      <c r="Y704" s="1019"/>
      <c r="Z704" s="1019"/>
    </row>
    <row r="705" spans="1:26" ht="15.75" customHeight="1">
      <c r="A705" s="1019"/>
      <c r="B705" s="1019"/>
      <c r="C705" s="1019"/>
      <c r="D705" s="1019"/>
      <c r="E705" s="1019"/>
      <c r="F705" s="1019"/>
      <c r="G705" s="1019"/>
      <c r="H705" s="1019"/>
      <c r="I705" s="1019"/>
      <c r="J705" s="1019"/>
      <c r="K705" s="1019"/>
      <c r="L705" s="1019"/>
      <c r="M705" s="1019"/>
      <c r="N705" s="1019"/>
      <c r="O705" s="1019"/>
      <c r="P705" s="1019"/>
      <c r="Q705" s="1019"/>
      <c r="R705" s="1019"/>
      <c r="S705" s="1019"/>
      <c r="T705" s="1019"/>
      <c r="U705" s="1019"/>
      <c r="V705" s="1019"/>
      <c r="W705" s="1019"/>
      <c r="X705" s="1019"/>
      <c r="Y705" s="1019"/>
      <c r="Z705" s="1019"/>
    </row>
    <row r="706" spans="1:26" ht="15.75" customHeight="1">
      <c r="A706" s="1019"/>
      <c r="B706" s="1019"/>
      <c r="C706" s="1019"/>
      <c r="D706" s="1019"/>
      <c r="E706" s="1019"/>
      <c r="F706" s="1019"/>
      <c r="G706" s="1019"/>
      <c r="H706" s="1019"/>
      <c r="I706" s="1019"/>
      <c r="J706" s="1019"/>
      <c r="K706" s="1019"/>
      <c r="L706" s="1019"/>
      <c r="M706" s="1019"/>
      <c r="N706" s="1019"/>
      <c r="O706" s="1019"/>
      <c r="P706" s="1019"/>
      <c r="Q706" s="1019"/>
      <c r="R706" s="1019"/>
      <c r="S706" s="1019"/>
      <c r="T706" s="1019"/>
      <c r="U706" s="1019"/>
      <c r="V706" s="1019"/>
      <c r="W706" s="1019"/>
      <c r="X706" s="1019"/>
      <c r="Y706" s="1019"/>
      <c r="Z706" s="1019"/>
    </row>
    <row r="707" spans="1:26" ht="15.75" customHeight="1">
      <c r="A707" s="1019"/>
      <c r="B707" s="1019"/>
      <c r="C707" s="1019"/>
      <c r="D707" s="1019"/>
      <c r="E707" s="1019"/>
      <c r="F707" s="1019"/>
      <c r="G707" s="1019"/>
      <c r="H707" s="1019"/>
      <c r="I707" s="1019"/>
      <c r="J707" s="1019"/>
      <c r="K707" s="1019"/>
      <c r="L707" s="1019"/>
      <c r="M707" s="1019"/>
      <c r="N707" s="1019"/>
      <c r="O707" s="1019"/>
      <c r="P707" s="1019"/>
      <c r="Q707" s="1019"/>
      <c r="R707" s="1019"/>
      <c r="S707" s="1019"/>
      <c r="T707" s="1019"/>
      <c r="U707" s="1019"/>
      <c r="V707" s="1019"/>
      <c r="W707" s="1019"/>
      <c r="X707" s="1019"/>
      <c r="Y707" s="1019"/>
      <c r="Z707" s="1019"/>
    </row>
    <row r="708" spans="1:26" ht="15.75" customHeight="1">
      <c r="A708" s="1019"/>
      <c r="B708" s="1019"/>
      <c r="C708" s="1019"/>
      <c r="D708" s="1019"/>
      <c r="E708" s="1019"/>
      <c r="F708" s="1019"/>
      <c r="G708" s="1019"/>
      <c r="H708" s="1019"/>
      <c r="I708" s="1019"/>
      <c r="J708" s="1019"/>
      <c r="K708" s="1019"/>
      <c r="L708" s="1019"/>
      <c r="M708" s="1019"/>
      <c r="N708" s="1019"/>
      <c r="O708" s="1019"/>
      <c r="P708" s="1019"/>
      <c r="Q708" s="1019"/>
      <c r="R708" s="1019"/>
      <c r="S708" s="1019"/>
      <c r="T708" s="1019"/>
      <c r="U708" s="1019"/>
      <c r="V708" s="1019"/>
      <c r="W708" s="1019"/>
      <c r="X708" s="1019"/>
      <c r="Y708" s="1019"/>
      <c r="Z708" s="1019"/>
    </row>
    <row r="709" spans="1:26" ht="15.75" customHeight="1">
      <c r="A709" s="1019"/>
      <c r="B709" s="1019"/>
      <c r="C709" s="1019"/>
      <c r="D709" s="1019"/>
      <c r="E709" s="1019"/>
      <c r="F709" s="1019"/>
      <c r="G709" s="1019"/>
      <c r="H709" s="1019"/>
      <c r="I709" s="1019"/>
      <c r="J709" s="1019"/>
      <c r="K709" s="1019"/>
      <c r="L709" s="1019"/>
      <c r="M709" s="1019"/>
      <c r="N709" s="1019"/>
      <c r="O709" s="1019"/>
      <c r="P709" s="1019"/>
      <c r="Q709" s="1019"/>
      <c r="R709" s="1019"/>
      <c r="S709" s="1019"/>
      <c r="T709" s="1019"/>
      <c r="U709" s="1019"/>
      <c r="V709" s="1019"/>
      <c r="W709" s="1019"/>
      <c r="X709" s="1019"/>
      <c r="Y709" s="1019"/>
      <c r="Z709" s="1019"/>
    </row>
    <row r="710" spans="1:26" ht="15.75" customHeight="1">
      <c r="A710" s="1019"/>
      <c r="B710" s="1019"/>
      <c r="C710" s="1019"/>
      <c r="D710" s="1019"/>
      <c r="E710" s="1019"/>
      <c r="F710" s="1019"/>
      <c r="G710" s="1019"/>
      <c r="H710" s="1019"/>
      <c r="I710" s="1019"/>
      <c r="J710" s="1019"/>
      <c r="K710" s="1019"/>
      <c r="L710" s="1019"/>
      <c r="M710" s="1019"/>
      <c r="N710" s="1019"/>
      <c r="O710" s="1019"/>
      <c r="P710" s="1019"/>
      <c r="Q710" s="1019"/>
      <c r="R710" s="1019"/>
      <c r="S710" s="1019"/>
      <c r="T710" s="1019"/>
      <c r="U710" s="1019"/>
      <c r="V710" s="1019"/>
      <c r="W710" s="1019"/>
      <c r="X710" s="1019"/>
      <c r="Y710" s="1019"/>
      <c r="Z710" s="1019"/>
    </row>
    <row r="711" spans="1:26" ht="15.75" customHeight="1">
      <c r="A711" s="1019"/>
      <c r="B711" s="1019"/>
      <c r="C711" s="1019"/>
      <c r="D711" s="1019"/>
      <c r="E711" s="1019"/>
      <c r="F711" s="1019"/>
      <c r="G711" s="1019"/>
      <c r="H711" s="1019"/>
      <c r="I711" s="1019"/>
      <c r="J711" s="1019"/>
      <c r="K711" s="1019"/>
      <c r="L711" s="1019"/>
      <c r="M711" s="1019"/>
      <c r="N711" s="1019"/>
      <c r="O711" s="1019"/>
      <c r="P711" s="1019"/>
      <c r="Q711" s="1019"/>
      <c r="R711" s="1019"/>
      <c r="S711" s="1019"/>
      <c r="T711" s="1019"/>
      <c r="U711" s="1019"/>
      <c r="V711" s="1019"/>
      <c r="W711" s="1019"/>
      <c r="X711" s="1019"/>
      <c r="Y711" s="1019"/>
      <c r="Z711" s="1019"/>
    </row>
    <row r="712" spans="1:26" ht="15.75" customHeight="1">
      <c r="A712" s="1019"/>
      <c r="B712" s="1019"/>
      <c r="C712" s="1019"/>
      <c r="D712" s="1019"/>
      <c r="E712" s="1019"/>
      <c r="F712" s="1019"/>
      <c r="G712" s="1019"/>
      <c r="H712" s="1019"/>
      <c r="I712" s="1019"/>
      <c r="J712" s="1019"/>
      <c r="K712" s="1019"/>
      <c r="L712" s="1019"/>
      <c r="M712" s="1019"/>
      <c r="N712" s="1019"/>
      <c r="O712" s="1019"/>
      <c r="P712" s="1019"/>
      <c r="Q712" s="1019"/>
      <c r="R712" s="1019"/>
      <c r="S712" s="1019"/>
      <c r="T712" s="1019"/>
      <c r="U712" s="1019"/>
      <c r="V712" s="1019"/>
      <c r="W712" s="1019"/>
      <c r="X712" s="1019"/>
      <c r="Y712" s="1019"/>
      <c r="Z712" s="1019"/>
    </row>
    <row r="713" spans="1:26" ht="15.75" customHeight="1">
      <c r="A713" s="1019"/>
      <c r="B713" s="1019"/>
      <c r="C713" s="1019"/>
      <c r="D713" s="1019"/>
      <c r="E713" s="1019"/>
      <c r="F713" s="1019"/>
      <c r="G713" s="1019"/>
      <c r="H713" s="1019"/>
      <c r="I713" s="1019"/>
      <c r="J713" s="1019"/>
      <c r="K713" s="1019"/>
      <c r="L713" s="1019"/>
      <c r="M713" s="1019"/>
      <c r="N713" s="1019"/>
      <c r="O713" s="1019"/>
      <c r="P713" s="1019"/>
      <c r="Q713" s="1019"/>
      <c r="R713" s="1019"/>
      <c r="S713" s="1019"/>
      <c r="T713" s="1019"/>
      <c r="U713" s="1019"/>
      <c r="V713" s="1019"/>
      <c r="W713" s="1019"/>
      <c r="X713" s="1019"/>
      <c r="Y713" s="1019"/>
      <c r="Z713" s="1019"/>
    </row>
    <row r="714" spans="1:26" ht="15.75" customHeight="1">
      <c r="A714" s="1019"/>
      <c r="B714" s="1019"/>
      <c r="C714" s="1019"/>
      <c r="D714" s="1019"/>
      <c r="E714" s="1019"/>
      <c r="F714" s="1019"/>
      <c r="G714" s="1019"/>
      <c r="H714" s="1019"/>
      <c r="I714" s="1019"/>
      <c r="J714" s="1019"/>
      <c r="K714" s="1019"/>
      <c r="L714" s="1019"/>
      <c r="M714" s="1019"/>
      <c r="N714" s="1019"/>
      <c r="O714" s="1019"/>
      <c r="P714" s="1019"/>
      <c r="Q714" s="1019"/>
      <c r="R714" s="1019"/>
      <c r="S714" s="1019"/>
      <c r="T714" s="1019"/>
      <c r="U714" s="1019"/>
      <c r="V714" s="1019"/>
      <c r="W714" s="1019"/>
      <c r="X714" s="1019"/>
      <c r="Y714" s="1019"/>
      <c r="Z714" s="1019"/>
    </row>
    <row r="715" spans="1:26" ht="15.75" customHeight="1">
      <c r="A715" s="1019"/>
      <c r="B715" s="1019"/>
      <c r="C715" s="1019"/>
      <c r="D715" s="1019"/>
      <c r="E715" s="1019"/>
      <c r="F715" s="1019"/>
      <c r="G715" s="1019"/>
      <c r="H715" s="1019"/>
      <c r="I715" s="1019"/>
      <c r="J715" s="1019"/>
      <c r="K715" s="1019"/>
      <c r="L715" s="1019"/>
      <c r="M715" s="1019"/>
      <c r="N715" s="1019"/>
      <c r="O715" s="1019"/>
      <c r="P715" s="1019"/>
      <c r="Q715" s="1019"/>
      <c r="R715" s="1019"/>
      <c r="S715" s="1019"/>
      <c r="T715" s="1019"/>
      <c r="U715" s="1019"/>
      <c r="V715" s="1019"/>
      <c r="W715" s="1019"/>
      <c r="X715" s="1019"/>
      <c r="Y715" s="1019"/>
      <c r="Z715" s="1019"/>
    </row>
    <row r="716" spans="1:26" ht="15.75" customHeight="1">
      <c r="A716" s="1019"/>
      <c r="B716" s="1019"/>
      <c r="C716" s="1019"/>
      <c r="D716" s="1019"/>
      <c r="E716" s="1019"/>
      <c r="F716" s="1019"/>
      <c r="G716" s="1019"/>
      <c r="H716" s="1019"/>
      <c r="I716" s="1019"/>
      <c r="J716" s="1019"/>
      <c r="K716" s="1019"/>
      <c r="L716" s="1019"/>
      <c r="M716" s="1019"/>
      <c r="N716" s="1019"/>
      <c r="O716" s="1019"/>
      <c r="P716" s="1019"/>
      <c r="Q716" s="1019"/>
      <c r="R716" s="1019"/>
      <c r="S716" s="1019"/>
      <c r="T716" s="1019"/>
      <c r="U716" s="1019"/>
      <c r="V716" s="1019"/>
      <c r="W716" s="1019"/>
      <c r="X716" s="1019"/>
      <c r="Y716" s="1019"/>
      <c r="Z716" s="1019"/>
    </row>
    <row r="717" spans="1:26" ht="15.75" customHeight="1">
      <c r="A717" s="1019"/>
      <c r="B717" s="1019"/>
      <c r="C717" s="1019"/>
      <c r="D717" s="1019"/>
      <c r="E717" s="1019"/>
      <c r="F717" s="1019"/>
      <c r="G717" s="1019"/>
      <c r="H717" s="1019"/>
      <c r="I717" s="1019"/>
      <c r="J717" s="1019"/>
      <c r="K717" s="1019"/>
      <c r="L717" s="1019"/>
      <c r="M717" s="1019"/>
      <c r="N717" s="1019"/>
      <c r="O717" s="1019"/>
      <c r="P717" s="1019"/>
      <c r="Q717" s="1019"/>
      <c r="R717" s="1019"/>
      <c r="S717" s="1019"/>
      <c r="T717" s="1019"/>
      <c r="U717" s="1019"/>
      <c r="V717" s="1019"/>
      <c r="W717" s="1019"/>
      <c r="X717" s="1019"/>
      <c r="Y717" s="1019"/>
      <c r="Z717" s="1019"/>
    </row>
    <row r="718" spans="1:26" ht="15.75" customHeight="1">
      <c r="A718" s="1019"/>
      <c r="B718" s="1019"/>
      <c r="C718" s="1019"/>
      <c r="D718" s="1019"/>
      <c r="E718" s="1019"/>
      <c r="F718" s="1019"/>
      <c r="G718" s="1019"/>
      <c r="H718" s="1019"/>
      <c r="I718" s="1019"/>
      <c r="J718" s="1019"/>
      <c r="K718" s="1019"/>
      <c r="L718" s="1019"/>
      <c r="M718" s="1019"/>
      <c r="N718" s="1019"/>
      <c r="O718" s="1019"/>
      <c r="P718" s="1019"/>
      <c r="Q718" s="1019"/>
      <c r="R718" s="1019"/>
      <c r="S718" s="1019"/>
      <c r="T718" s="1019"/>
      <c r="U718" s="1019"/>
      <c r="V718" s="1019"/>
      <c r="W718" s="1019"/>
      <c r="X718" s="1019"/>
      <c r="Y718" s="1019"/>
      <c r="Z718" s="1019"/>
    </row>
    <row r="719" spans="1:26" ht="15.75" customHeight="1">
      <c r="A719" s="1019"/>
      <c r="B719" s="1019"/>
      <c r="C719" s="1019"/>
      <c r="D719" s="1019"/>
      <c r="E719" s="1019"/>
      <c r="F719" s="1019"/>
      <c r="G719" s="1019"/>
      <c r="H719" s="1019"/>
      <c r="I719" s="1019"/>
      <c r="J719" s="1019"/>
      <c r="K719" s="1019"/>
      <c r="L719" s="1019"/>
      <c r="M719" s="1019"/>
      <c r="N719" s="1019"/>
      <c r="O719" s="1019"/>
      <c r="P719" s="1019"/>
      <c r="Q719" s="1019"/>
      <c r="R719" s="1019"/>
      <c r="S719" s="1019"/>
      <c r="T719" s="1019"/>
      <c r="U719" s="1019"/>
      <c r="V719" s="1019"/>
      <c r="W719" s="1019"/>
      <c r="X719" s="1019"/>
      <c r="Y719" s="1019"/>
      <c r="Z719" s="1019"/>
    </row>
    <row r="720" spans="1:26" ht="15.75" customHeight="1">
      <c r="A720" s="1019"/>
      <c r="B720" s="1019"/>
      <c r="C720" s="1019"/>
      <c r="D720" s="1019"/>
      <c r="E720" s="1019"/>
      <c r="F720" s="1019"/>
      <c r="G720" s="1019"/>
      <c r="H720" s="1019"/>
      <c r="I720" s="1019"/>
      <c r="J720" s="1019"/>
      <c r="K720" s="1019"/>
      <c r="L720" s="1019"/>
      <c r="M720" s="1019"/>
      <c r="N720" s="1019"/>
      <c r="O720" s="1019"/>
      <c r="P720" s="1019"/>
      <c r="Q720" s="1019"/>
      <c r="R720" s="1019"/>
      <c r="S720" s="1019"/>
      <c r="T720" s="1019"/>
      <c r="U720" s="1019"/>
      <c r="V720" s="1019"/>
      <c r="W720" s="1019"/>
      <c r="X720" s="1019"/>
      <c r="Y720" s="1019"/>
      <c r="Z720" s="1019"/>
    </row>
    <row r="721" spans="1:26" ht="15.75" customHeight="1">
      <c r="A721" s="1019"/>
      <c r="B721" s="1019"/>
      <c r="C721" s="1019"/>
      <c r="D721" s="1019"/>
      <c r="E721" s="1019"/>
      <c r="F721" s="1019"/>
      <c r="G721" s="1019"/>
      <c r="H721" s="1019"/>
      <c r="I721" s="1019"/>
      <c r="J721" s="1019"/>
      <c r="K721" s="1019"/>
      <c r="L721" s="1019"/>
      <c r="M721" s="1019"/>
      <c r="N721" s="1019"/>
      <c r="O721" s="1019"/>
      <c r="P721" s="1019"/>
      <c r="Q721" s="1019"/>
      <c r="R721" s="1019"/>
      <c r="S721" s="1019"/>
      <c r="T721" s="1019"/>
      <c r="U721" s="1019"/>
      <c r="V721" s="1019"/>
      <c r="W721" s="1019"/>
      <c r="X721" s="1019"/>
      <c r="Y721" s="1019"/>
      <c r="Z721" s="1019"/>
    </row>
    <row r="722" spans="1:26" ht="15.75" customHeight="1">
      <c r="A722" s="1019"/>
      <c r="B722" s="1019"/>
      <c r="C722" s="1019"/>
      <c r="D722" s="1019"/>
      <c r="E722" s="1019"/>
      <c r="F722" s="1019"/>
      <c r="G722" s="1019"/>
      <c r="H722" s="1019"/>
      <c r="I722" s="1019"/>
      <c r="J722" s="1019"/>
      <c r="K722" s="1019"/>
      <c r="L722" s="1019"/>
      <c r="M722" s="1019"/>
      <c r="N722" s="1019"/>
      <c r="O722" s="1019"/>
      <c r="P722" s="1019"/>
      <c r="Q722" s="1019"/>
      <c r="R722" s="1019"/>
      <c r="S722" s="1019"/>
      <c r="T722" s="1019"/>
      <c r="U722" s="1019"/>
      <c r="V722" s="1019"/>
      <c r="W722" s="1019"/>
      <c r="X722" s="1019"/>
      <c r="Y722" s="1019"/>
      <c r="Z722" s="1019"/>
    </row>
    <row r="723" spans="1:26" ht="15.75" customHeight="1">
      <c r="A723" s="1019"/>
      <c r="B723" s="1019"/>
      <c r="C723" s="1019"/>
      <c r="D723" s="1019"/>
      <c r="E723" s="1019"/>
      <c r="F723" s="1019"/>
      <c r="G723" s="1019"/>
      <c r="H723" s="1019"/>
      <c r="I723" s="1019"/>
      <c r="J723" s="1019"/>
      <c r="K723" s="1019"/>
      <c r="L723" s="1019"/>
      <c r="M723" s="1019"/>
      <c r="N723" s="1019"/>
      <c r="O723" s="1019"/>
      <c r="P723" s="1019"/>
      <c r="Q723" s="1019"/>
      <c r="R723" s="1019"/>
      <c r="S723" s="1019"/>
      <c r="T723" s="1019"/>
      <c r="U723" s="1019"/>
      <c r="V723" s="1019"/>
      <c r="W723" s="1019"/>
      <c r="X723" s="1019"/>
      <c r="Y723" s="1019"/>
      <c r="Z723" s="1019"/>
    </row>
    <row r="724" spans="1:26" ht="15.75" customHeight="1">
      <c r="A724" s="1019"/>
      <c r="B724" s="1019"/>
      <c r="C724" s="1019"/>
      <c r="D724" s="1019"/>
      <c r="E724" s="1019"/>
      <c r="F724" s="1019"/>
      <c r="G724" s="1019"/>
      <c r="H724" s="1019"/>
      <c r="I724" s="1019"/>
      <c r="J724" s="1019"/>
      <c r="K724" s="1019"/>
      <c r="L724" s="1019"/>
      <c r="M724" s="1019"/>
      <c r="N724" s="1019"/>
      <c r="O724" s="1019"/>
      <c r="P724" s="1019"/>
      <c r="Q724" s="1019"/>
      <c r="R724" s="1019"/>
      <c r="S724" s="1019"/>
      <c r="T724" s="1019"/>
      <c r="U724" s="1019"/>
      <c r="V724" s="1019"/>
      <c r="W724" s="1019"/>
      <c r="X724" s="1019"/>
      <c r="Y724" s="1019"/>
      <c r="Z724" s="1019"/>
    </row>
    <row r="725" spans="1:26" ht="15.75" customHeight="1">
      <c r="A725" s="1019"/>
      <c r="B725" s="1019"/>
      <c r="C725" s="1019"/>
      <c r="D725" s="1019"/>
      <c r="E725" s="1019"/>
      <c r="F725" s="1019"/>
      <c r="G725" s="1019"/>
      <c r="H725" s="1019"/>
      <c r="I725" s="1019"/>
      <c r="J725" s="1019"/>
      <c r="K725" s="1019"/>
      <c r="L725" s="1019"/>
      <c r="M725" s="1019"/>
      <c r="N725" s="1019"/>
      <c r="O725" s="1019"/>
      <c r="P725" s="1019"/>
      <c r="Q725" s="1019"/>
      <c r="R725" s="1019"/>
      <c r="S725" s="1019"/>
      <c r="T725" s="1019"/>
      <c r="U725" s="1019"/>
      <c r="V725" s="1019"/>
      <c r="W725" s="1019"/>
      <c r="X725" s="1019"/>
      <c r="Y725" s="1019"/>
      <c r="Z725" s="1019"/>
    </row>
    <row r="726" spans="1:26" ht="15.75" customHeight="1">
      <c r="A726" s="1019"/>
      <c r="B726" s="1019"/>
      <c r="C726" s="1019"/>
      <c r="D726" s="1019"/>
      <c r="E726" s="1019"/>
      <c r="F726" s="1019"/>
      <c r="G726" s="1019"/>
      <c r="H726" s="1019"/>
      <c r="I726" s="1019"/>
      <c r="J726" s="1019"/>
      <c r="K726" s="1019"/>
      <c r="L726" s="1019"/>
      <c r="M726" s="1019"/>
      <c r="N726" s="1019"/>
      <c r="O726" s="1019"/>
      <c r="P726" s="1019"/>
      <c r="Q726" s="1019"/>
      <c r="R726" s="1019"/>
      <c r="S726" s="1019"/>
      <c r="T726" s="1019"/>
      <c r="U726" s="1019"/>
      <c r="V726" s="1019"/>
      <c r="W726" s="1019"/>
      <c r="X726" s="1019"/>
      <c r="Y726" s="1019"/>
      <c r="Z726" s="1019"/>
    </row>
    <row r="727" spans="1:26" ht="15.75" customHeight="1">
      <c r="A727" s="1019"/>
      <c r="B727" s="1019"/>
      <c r="C727" s="1019"/>
      <c r="D727" s="1019"/>
      <c r="E727" s="1019"/>
      <c r="F727" s="1019"/>
      <c r="G727" s="1019"/>
      <c r="H727" s="1019"/>
      <c r="I727" s="1019"/>
      <c r="J727" s="1019"/>
      <c r="K727" s="1019"/>
      <c r="L727" s="1019"/>
      <c r="M727" s="1019"/>
      <c r="N727" s="1019"/>
      <c r="O727" s="1019"/>
      <c r="P727" s="1019"/>
      <c r="Q727" s="1019"/>
      <c r="R727" s="1019"/>
      <c r="S727" s="1019"/>
      <c r="T727" s="1019"/>
      <c r="U727" s="1019"/>
      <c r="V727" s="1019"/>
      <c r="W727" s="1019"/>
      <c r="X727" s="1019"/>
      <c r="Y727" s="1019"/>
      <c r="Z727" s="1019"/>
    </row>
    <row r="728" spans="1:26" ht="15.75" customHeight="1">
      <c r="A728" s="1019"/>
      <c r="B728" s="1019"/>
      <c r="C728" s="1019"/>
      <c r="D728" s="1019"/>
      <c r="E728" s="1019"/>
      <c r="F728" s="1019"/>
      <c r="G728" s="1019"/>
      <c r="H728" s="1019"/>
      <c r="I728" s="1019"/>
      <c r="J728" s="1019"/>
      <c r="K728" s="1019"/>
      <c r="L728" s="1019"/>
      <c r="M728" s="1019"/>
      <c r="N728" s="1019"/>
      <c r="O728" s="1019"/>
      <c r="P728" s="1019"/>
      <c r="Q728" s="1019"/>
      <c r="R728" s="1019"/>
      <c r="S728" s="1019"/>
      <c r="T728" s="1019"/>
      <c r="U728" s="1019"/>
      <c r="V728" s="1019"/>
      <c r="W728" s="1019"/>
      <c r="X728" s="1019"/>
      <c r="Y728" s="1019"/>
      <c r="Z728" s="1019"/>
    </row>
    <row r="729" spans="1:26" ht="15.75" customHeight="1">
      <c r="A729" s="1019"/>
      <c r="B729" s="1019"/>
      <c r="C729" s="1019"/>
      <c r="D729" s="1019"/>
      <c r="E729" s="1019"/>
      <c r="F729" s="1019"/>
      <c r="G729" s="1019"/>
      <c r="H729" s="1019"/>
      <c r="I729" s="1019"/>
      <c r="J729" s="1019"/>
      <c r="K729" s="1019"/>
      <c r="L729" s="1019"/>
      <c r="M729" s="1019"/>
      <c r="N729" s="1019"/>
      <c r="O729" s="1019"/>
      <c r="P729" s="1019"/>
      <c r="Q729" s="1019"/>
      <c r="R729" s="1019"/>
      <c r="S729" s="1019"/>
      <c r="T729" s="1019"/>
      <c r="U729" s="1019"/>
      <c r="V729" s="1019"/>
      <c r="W729" s="1019"/>
      <c r="X729" s="1019"/>
      <c r="Y729" s="1019"/>
      <c r="Z729" s="1019"/>
    </row>
    <row r="730" spans="1:26" ht="15.75" customHeight="1">
      <c r="A730" s="1019"/>
      <c r="B730" s="1019"/>
      <c r="C730" s="1019"/>
      <c r="D730" s="1019"/>
      <c r="E730" s="1019"/>
      <c r="F730" s="1019"/>
      <c r="G730" s="1019"/>
      <c r="H730" s="1019"/>
      <c r="I730" s="1019"/>
      <c r="J730" s="1019"/>
      <c r="K730" s="1019"/>
      <c r="L730" s="1019"/>
      <c r="M730" s="1019"/>
      <c r="N730" s="1019"/>
      <c r="O730" s="1019"/>
      <c r="P730" s="1019"/>
      <c r="Q730" s="1019"/>
      <c r="R730" s="1019"/>
      <c r="S730" s="1019"/>
      <c r="T730" s="1019"/>
      <c r="U730" s="1019"/>
      <c r="V730" s="1019"/>
      <c r="W730" s="1019"/>
      <c r="X730" s="1019"/>
      <c r="Y730" s="1019"/>
      <c r="Z730" s="1019"/>
    </row>
    <row r="731" spans="1:26" ht="15.75" customHeight="1">
      <c r="A731" s="1019"/>
      <c r="B731" s="1019"/>
      <c r="C731" s="1019"/>
      <c r="D731" s="1019"/>
      <c r="E731" s="1019"/>
      <c r="F731" s="1019"/>
      <c r="G731" s="1019"/>
      <c r="H731" s="1019"/>
      <c r="I731" s="1019"/>
      <c r="J731" s="1019"/>
      <c r="K731" s="1019"/>
      <c r="L731" s="1019"/>
      <c r="M731" s="1019"/>
      <c r="N731" s="1019"/>
      <c r="O731" s="1019"/>
      <c r="P731" s="1019"/>
      <c r="Q731" s="1019"/>
      <c r="R731" s="1019"/>
      <c r="S731" s="1019"/>
      <c r="T731" s="1019"/>
      <c r="U731" s="1019"/>
      <c r="V731" s="1019"/>
      <c r="W731" s="1019"/>
      <c r="X731" s="1019"/>
      <c r="Y731" s="1019"/>
      <c r="Z731" s="1019"/>
    </row>
    <row r="732" spans="1:26" ht="15.75" customHeight="1">
      <c r="A732" s="1019"/>
      <c r="B732" s="1019"/>
      <c r="C732" s="1019"/>
      <c r="D732" s="1019"/>
      <c r="E732" s="1019"/>
      <c r="F732" s="1019"/>
      <c r="G732" s="1019"/>
      <c r="H732" s="1019"/>
      <c r="I732" s="1019"/>
      <c r="J732" s="1019"/>
      <c r="K732" s="1019"/>
      <c r="L732" s="1019"/>
      <c r="M732" s="1019"/>
      <c r="N732" s="1019"/>
      <c r="O732" s="1019"/>
      <c r="P732" s="1019"/>
      <c r="Q732" s="1019"/>
      <c r="R732" s="1019"/>
      <c r="S732" s="1019"/>
      <c r="T732" s="1019"/>
      <c r="U732" s="1019"/>
      <c r="V732" s="1019"/>
      <c r="W732" s="1019"/>
      <c r="X732" s="1019"/>
      <c r="Y732" s="1019"/>
      <c r="Z732" s="1019"/>
    </row>
    <row r="733" spans="1:26" ht="15.75" customHeight="1">
      <c r="A733" s="1019"/>
      <c r="B733" s="1019"/>
      <c r="C733" s="1019"/>
      <c r="D733" s="1019"/>
      <c r="E733" s="1019"/>
      <c r="F733" s="1019"/>
      <c r="G733" s="1019"/>
      <c r="H733" s="1019"/>
      <c r="I733" s="1019"/>
      <c r="J733" s="1019"/>
      <c r="K733" s="1019"/>
      <c r="L733" s="1019"/>
      <c r="M733" s="1019"/>
      <c r="N733" s="1019"/>
      <c r="O733" s="1019"/>
      <c r="P733" s="1019"/>
      <c r="Q733" s="1019"/>
      <c r="R733" s="1019"/>
      <c r="S733" s="1019"/>
      <c r="T733" s="1019"/>
      <c r="U733" s="1019"/>
      <c r="V733" s="1019"/>
      <c r="W733" s="1019"/>
      <c r="X733" s="1019"/>
      <c r="Y733" s="1019"/>
      <c r="Z733" s="1019"/>
    </row>
    <row r="734" spans="1:26" ht="15.75" customHeight="1">
      <c r="A734" s="1019"/>
      <c r="B734" s="1019"/>
      <c r="C734" s="1019"/>
      <c r="D734" s="1019"/>
      <c r="E734" s="1019"/>
      <c r="F734" s="1019"/>
      <c r="G734" s="1019"/>
      <c r="H734" s="1019"/>
      <c r="I734" s="1019"/>
      <c r="J734" s="1019"/>
      <c r="K734" s="1019"/>
      <c r="L734" s="1019"/>
      <c r="M734" s="1019"/>
      <c r="N734" s="1019"/>
      <c r="O734" s="1019"/>
      <c r="P734" s="1019"/>
      <c r="Q734" s="1019"/>
      <c r="R734" s="1019"/>
      <c r="S734" s="1019"/>
      <c r="T734" s="1019"/>
      <c r="U734" s="1019"/>
      <c r="V734" s="1019"/>
      <c r="W734" s="1019"/>
      <c r="X734" s="1019"/>
      <c r="Y734" s="1019"/>
      <c r="Z734" s="1019"/>
    </row>
    <row r="735" spans="1:26" ht="15.75" customHeight="1">
      <c r="A735" s="1019"/>
      <c r="B735" s="1019"/>
      <c r="C735" s="1019"/>
      <c r="D735" s="1019"/>
      <c r="E735" s="1019"/>
      <c r="F735" s="1019"/>
      <c r="G735" s="1019"/>
      <c r="H735" s="1019"/>
      <c r="I735" s="1019"/>
      <c r="J735" s="1019"/>
      <c r="K735" s="1019"/>
      <c r="L735" s="1019"/>
      <c r="M735" s="1019"/>
      <c r="N735" s="1019"/>
      <c r="O735" s="1019"/>
      <c r="P735" s="1019"/>
      <c r="Q735" s="1019"/>
      <c r="R735" s="1019"/>
      <c r="S735" s="1019"/>
      <c r="T735" s="1019"/>
      <c r="U735" s="1019"/>
      <c r="V735" s="1019"/>
      <c r="W735" s="1019"/>
      <c r="X735" s="1019"/>
      <c r="Y735" s="1019"/>
      <c r="Z735" s="1019"/>
    </row>
    <row r="736" spans="1:26" ht="15.75" customHeight="1">
      <c r="A736" s="1019"/>
      <c r="B736" s="1019"/>
      <c r="C736" s="1019"/>
      <c r="D736" s="1019"/>
      <c r="E736" s="1019"/>
      <c r="F736" s="1019"/>
      <c r="G736" s="1019"/>
      <c r="H736" s="1019"/>
      <c r="I736" s="1019"/>
      <c r="J736" s="1019"/>
      <c r="K736" s="1019"/>
      <c r="L736" s="1019"/>
      <c r="M736" s="1019"/>
      <c r="N736" s="1019"/>
      <c r="O736" s="1019"/>
      <c r="P736" s="1019"/>
      <c r="Q736" s="1019"/>
      <c r="R736" s="1019"/>
      <c r="S736" s="1019"/>
      <c r="T736" s="1019"/>
      <c r="U736" s="1019"/>
      <c r="V736" s="1019"/>
      <c r="W736" s="1019"/>
      <c r="X736" s="1019"/>
      <c r="Y736" s="1019"/>
      <c r="Z736" s="1019"/>
    </row>
    <row r="737" spans="1:26" ht="15.75" customHeight="1">
      <c r="A737" s="1019"/>
      <c r="B737" s="1019"/>
      <c r="C737" s="1019"/>
      <c r="D737" s="1019"/>
      <c r="E737" s="1019"/>
      <c r="F737" s="1019"/>
      <c r="G737" s="1019"/>
      <c r="H737" s="1019"/>
      <c r="I737" s="1019"/>
      <c r="J737" s="1019"/>
      <c r="K737" s="1019"/>
      <c r="L737" s="1019"/>
      <c r="M737" s="1019"/>
      <c r="N737" s="1019"/>
      <c r="O737" s="1019"/>
      <c r="P737" s="1019"/>
      <c r="Q737" s="1019"/>
      <c r="R737" s="1019"/>
      <c r="S737" s="1019"/>
      <c r="T737" s="1019"/>
      <c r="U737" s="1019"/>
      <c r="V737" s="1019"/>
      <c r="W737" s="1019"/>
      <c r="X737" s="1019"/>
      <c r="Y737" s="1019"/>
      <c r="Z737" s="1019"/>
    </row>
    <row r="738" spans="1:26" ht="15.75" customHeight="1">
      <c r="A738" s="1019"/>
      <c r="B738" s="1019"/>
      <c r="C738" s="1019"/>
      <c r="D738" s="1019"/>
      <c r="E738" s="1019"/>
      <c r="F738" s="1019"/>
      <c r="G738" s="1019"/>
      <c r="H738" s="1019"/>
      <c r="I738" s="1019"/>
      <c r="J738" s="1019"/>
      <c r="K738" s="1019"/>
      <c r="L738" s="1019"/>
      <c r="M738" s="1019"/>
      <c r="N738" s="1019"/>
      <c r="O738" s="1019"/>
      <c r="P738" s="1019"/>
      <c r="Q738" s="1019"/>
      <c r="R738" s="1019"/>
      <c r="S738" s="1019"/>
      <c r="T738" s="1019"/>
      <c r="U738" s="1019"/>
      <c r="V738" s="1019"/>
      <c r="W738" s="1019"/>
      <c r="X738" s="1019"/>
      <c r="Y738" s="1019"/>
      <c r="Z738" s="1019"/>
    </row>
    <row r="739" spans="1:26" ht="15.75" customHeight="1">
      <c r="A739" s="1019"/>
      <c r="B739" s="1019"/>
      <c r="C739" s="1019"/>
      <c r="D739" s="1019"/>
      <c r="E739" s="1019"/>
      <c r="F739" s="1019"/>
      <c r="G739" s="1019"/>
      <c r="H739" s="1019"/>
      <c r="I739" s="1019"/>
      <c r="J739" s="1019"/>
      <c r="K739" s="1019"/>
      <c r="L739" s="1019"/>
      <c r="M739" s="1019"/>
      <c r="N739" s="1019"/>
      <c r="O739" s="1019"/>
      <c r="P739" s="1019"/>
      <c r="Q739" s="1019"/>
      <c r="R739" s="1019"/>
      <c r="S739" s="1019"/>
      <c r="T739" s="1019"/>
      <c r="U739" s="1019"/>
      <c r="V739" s="1019"/>
      <c r="W739" s="1019"/>
      <c r="X739" s="1019"/>
      <c r="Y739" s="1019"/>
      <c r="Z739" s="1019"/>
    </row>
    <row r="740" spans="1:26" ht="15.75" customHeight="1">
      <c r="A740" s="1019"/>
      <c r="B740" s="1019"/>
      <c r="C740" s="1019"/>
      <c r="D740" s="1019"/>
      <c r="E740" s="1019"/>
      <c r="F740" s="1019"/>
      <c r="G740" s="1019"/>
      <c r="H740" s="1019"/>
      <c r="I740" s="1019"/>
      <c r="J740" s="1019"/>
      <c r="K740" s="1019"/>
      <c r="L740" s="1019"/>
      <c r="M740" s="1019"/>
      <c r="N740" s="1019"/>
      <c r="O740" s="1019"/>
      <c r="P740" s="1019"/>
      <c r="Q740" s="1019"/>
      <c r="R740" s="1019"/>
      <c r="S740" s="1019"/>
      <c r="T740" s="1019"/>
      <c r="U740" s="1019"/>
      <c r="V740" s="1019"/>
      <c r="W740" s="1019"/>
      <c r="X740" s="1019"/>
      <c r="Y740" s="1019"/>
      <c r="Z740" s="1019"/>
    </row>
    <row r="741" spans="1:26" ht="15.75" customHeight="1">
      <c r="A741" s="1019"/>
      <c r="B741" s="1019"/>
      <c r="C741" s="1019"/>
      <c r="D741" s="1019"/>
      <c r="E741" s="1019"/>
      <c r="F741" s="1019"/>
      <c r="G741" s="1019"/>
      <c r="H741" s="1019"/>
      <c r="I741" s="1019"/>
      <c r="J741" s="1019"/>
      <c r="K741" s="1019"/>
      <c r="L741" s="1019"/>
      <c r="M741" s="1019"/>
      <c r="N741" s="1019"/>
      <c r="O741" s="1019"/>
      <c r="P741" s="1019"/>
      <c r="Q741" s="1019"/>
      <c r="R741" s="1019"/>
      <c r="S741" s="1019"/>
      <c r="T741" s="1019"/>
      <c r="U741" s="1019"/>
      <c r="V741" s="1019"/>
      <c r="W741" s="1019"/>
      <c r="X741" s="1019"/>
      <c r="Y741" s="1019"/>
      <c r="Z741" s="1019"/>
    </row>
    <row r="742" spans="1:26" ht="15.75" customHeight="1">
      <c r="A742" s="1019"/>
      <c r="B742" s="1019"/>
      <c r="C742" s="1019"/>
      <c r="D742" s="1019"/>
      <c r="E742" s="1019"/>
      <c r="F742" s="1019"/>
      <c r="G742" s="1019"/>
      <c r="H742" s="1019"/>
      <c r="I742" s="1019"/>
      <c r="J742" s="1019"/>
      <c r="K742" s="1019"/>
      <c r="L742" s="1019"/>
      <c r="M742" s="1019"/>
      <c r="N742" s="1019"/>
      <c r="O742" s="1019"/>
      <c r="P742" s="1019"/>
      <c r="Q742" s="1019"/>
      <c r="R742" s="1019"/>
      <c r="S742" s="1019"/>
      <c r="T742" s="1019"/>
      <c r="U742" s="1019"/>
      <c r="V742" s="1019"/>
      <c r="W742" s="1019"/>
      <c r="X742" s="1019"/>
      <c r="Y742" s="1019"/>
      <c r="Z742" s="1019"/>
    </row>
    <row r="743" spans="1:26" ht="15.75" customHeight="1">
      <c r="A743" s="1019"/>
      <c r="B743" s="1019"/>
      <c r="C743" s="1019"/>
      <c r="D743" s="1019"/>
      <c r="E743" s="1019"/>
      <c r="F743" s="1019"/>
      <c r="G743" s="1019"/>
      <c r="H743" s="1019"/>
      <c r="I743" s="1019"/>
      <c r="J743" s="1019"/>
      <c r="K743" s="1019"/>
      <c r="L743" s="1019"/>
      <c r="M743" s="1019"/>
      <c r="N743" s="1019"/>
      <c r="O743" s="1019"/>
      <c r="P743" s="1019"/>
      <c r="Q743" s="1019"/>
      <c r="R743" s="1019"/>
      <c r="S743" s="1019"/>
      <c r="T743" s="1019"/>
      <c r="U743" s="1019"/>
      <c r="V743" s="1019"/>
      <c r="W743" s="1019"/>
      <c r="X743" s="1019"/>
      <c r="Y743" s="1019"/>
      <c r="Z743" s="1019"/>
    </row>
    <row r="744" spans="1:26" ht="15.75" customHeight="1">
      <c r="A744" s="1019"/>
      <c r="B744" s="1019"/>
      <c r="C744" s="1019"/>
      <c r="D744" s="1019"/>
      <c r="E744" s="1019"/>
      <c r="F744" s="1019"/>
      <c r="G744" s="1019"/>
      <c r="H744" s="1019"/>
      <c r="I744" s="1019"/>
      <c r="J744" s="1019"/>
      <c r="K744" s="1019"/>
      <c r="L744" s="1019"/>
      <c r="M744" s="1019"/>
      <c r="N744" s="1019"/>
      <c r="O744" s="1019"/>
      <c r="P744" s="1019"/>
      <c r="Q744" s="1019"/>
      <c r="R744" s="1019"/>
      <c r="S744" s="1019"/>
      <c r="T744" s="1019"/>
      <c r="U744" s="1019"/>
      <c r="V744" s="1019"/>
      <c r="W744" s="1019"/>
      <c r="X744" s="1019"/>
      <c r="Y744" s="1019"/>
      <c r="Z744" s="1019"/>
    </row>
    <row r="745" spans="1:26" ht="15.75" customHeight="1">
      <c r="A745" s="1019"/>
      <c r="B745" s="1019"/>
      <c r="C745" s="1019"/>
      <c r="D745" s="1019"/>
      <c r="E745" s="1019"/>
      <c r="F745" s="1019"/>
      <c r="G745" s="1019"/>
      <c r="H745" s="1019"/>
      <c r="I745" s="1019"/>
      <c r="J745" s="1019"/>
      <c r="K745" s="1019"/>
      <c r="L745" s="1019"/>
      <c r="M745" s="1019"/>
      <c r="N745" s="1019"/>
      <c r="O745" s="1019"/>
      <c r="P745" s="1019"/>
      <c r="Q745" s="1019"/>
      <c r="R745" s="1019"/>
      <c r="S745" s="1019"/>
      <c r="T745" s="1019"/>
      <c r="U745" s="1019"/>
      <c r="V745" s="1019"/>
      <c r="W745" s="1019"/>
      <c r="X745" s="1019"/>
      <c r="Y745" s="1019"/>
      <c r="Z745" s="1019"/>
    </row>
    <row r="746" spans="1:26" ht="15.75" customHeight="1">
      <c r="A746" s="1019"/>
      <c r="B746" s="1019"/>
      <c r="C746" s="1019"/>
      <c r="D746" s="1019"/>
      <c r="E746" s="1019"/>
      <c r="F746" s="1019"/>
      <c r="G746" s="1019"/>
      <c r="H746" s="1019"/>
      <c r="I746" s="1019"/>
      <c r="J746" s="1019"/>
      <c r="K746" s="1019"/>
      <c r="L746" s="1019"/>
      <c r="M746" s="1019"/>
      <c r="N746" s="1019"/>
      <c r="O746" s="1019"/>
      <c r="P746" s="1019"/>
      <c r="Q746" s="1019"/>
      <c r="R746" s="1019"/>
      <c r="S746" s="1019"/>
      <c r="T746" s="1019"/>
      <c r="U746" s="1019"/>
      <c r="V746" s="1019"/>
      <c r="W746" s="1019"/>
      <c r="X746" s="1019"/>
      <c r="Y746" s="1019"/>
      <c r="Z746" s="1019"/>
    </row>
    <row r="747" spans="1:26" ht="15.75" customHeight="1">
      <c r="A747" s="1019"/>
      <c r="B747" s="1019"/>
      <c r="C747" s="1019"/>
      <c r="D747" s="1019"/>
      <c r="E747" s="1019"/>
      <c r="F747" s="1019"/>
      <c r="G747" s="1019"/>
      <c r="H747" s="1019"/>
      <c r="I747" s="1019"/>
      <c r="J747" s="1019"/>
      <c r="K747" s="1019"/>
      <c r="L747" s="1019"/>
      <c r="M747" s="1019"/>
      <c r="N747" s="1019"/>
      <c r="O747" s="1019"/>
      <c r="P747" s="1019"/>
      <c r="Q747" s="1019"/>
      <c r="R747" s="1019"/>
      <c r="S747" s="1019"/>
      <c r="T747" s="1019"/>
      <c r="U747" s="1019"/>
      <c r="V747" s="1019"/>
      <c r="W747" s="1019"/>
      <c r="X747" s="1019"/>
      <c r="Y747" s="1019"/>
      <c r="Z747" s="1019"/>
    </row>
    <row r="748" spans="1:26" ht="15.75" customHeight="1">
      <c r="A748" s="1019"/>
      <c r="B748" s="1019"/>
      <c r="C748" s="1019"/>
      <c r="D748" s="1019"/>
      <c r="E748" s="1019"/>
      <c r="F748" s="1019"/>
      <c r="G748" s="1019"/>
      <c r="H748" s="1019"/>
      <c r="I748" s="1019"/>
      <c r="J748" s="1019"/>
      <c r="K748" s="1019"/>
      <c r="L748" s="1019"/>
      <c r="M748" s="1019"/>
      <c r="N748" s="1019"/>
      <c r="O748" s="1019"/>
      <c r="P748" s="1019"/>
      <c r="Q748" s="1019"/>
      <c r="R748" s="1019"/>
      <c r="S748" s="1019"/>
      <c r="T748" s="1019"/>
      <c r="U748" s="1019"/>
      <c r="V748" s="1019"/>
      <c r="W748" s="1019"/>
      <c r="X748" s="1019"/>
      <c r="Y748" s="1019"/>
      <c r="Z748" s="1019"/>
    </row>
    <row r="749" spans="1:26" ht="15.75" customHeight="1">
      <c r="A749" s="1019"/>
      <c r="B749" s="1019"/>
      <c r="C749" s="1019"/>
      <c r="D749" s="1019"/>
      <c r="E749" s="1019"/>
      <c r="F749" s="1019"/>
      <c r="G749" s="1019"/>
      <c r="H749" s="1019"/>
      <c r="I749" s="1019"/>
      <c r="J749" s="1019"/>
      <c r="K749" s="1019"/>
      <c r="L749" s="1019"/>
      <c r="M749" s="1019"/>
      <c r="N749" s="1019"/>
      <c r="O749" s="1019"/>
      <c r="P749" s="1019"/>
      <c r="Q749" s="1019"/>
      <c r="R749" s="1019"/>
      <c r="S749" s="1019"/>
      <c r="T749" s="1019"/>
      <c r="U749" s="1019"/>
      <c r="V749" s="1019"/>
      <c r="W749" s="1019"/>
      <c r="X749" s="1019"/>
      <c r="Y749" s="1019"/>
      <c r="Z749" s="1019"/>
    </row>
    <row r="750" spans="1:26" ht="15.75" customHeight="1">
      <c r="A750" s="1019"/>
      <c r="B750" s="1019"/>
      <c r="C750" s="1019"/>
      <c r="D750" s="1019"/>
      <c r="E750" s="1019"/>
      <c r="F750" s="1019"/>
      <c r="G750" s="1019"/>
      <c r="H750" s="1019"/>
      <c r="I750" s="1019"/>
      <c r="J750" s="1019"/>
      <c r="K750" s="1019"/>
      <c r="L750" s="1019"/>
      <c r="M750" s="1019"/>
      <c r="N750" s="1019"/>
      <c r="O750" s="1019"/>
      <c r="P750" s="1019"/>
      <c r="Q750" s="1019"/>
      <c r="R750" s="1019"/>
      <c r="S750" s="1019"/>
      <c r="T750" s="1019"/>
      <c r="U750" s="1019"/>
      <c r="V750" s="1019"/>
      <c r="W750" s="1019"/>
      <c r="X750" s="1019"/>
      <c r="Y750" s="1019"/>
      <c r="Z750" s="1019"/>
    </row>
    <row r="751" spans="1:26" ht="15.75" customHeight="1">
      <c r="A751" s="1019"/>
      <c r="B751" s="1019"/>
      <c r="C751" s="1019"/>
      <c r="D751" s="1019"/>
      <c r="E751" s="1019"/>
      <c r="F751" s="1019"/>
      <c r="G751" s="1019"/>
      <c r="H751" s="1019"/>
      <c r="I751" s="1019"/>
      <c r="J751" s="1019"/>
      <c r="K751" s="1019"/>
      <c r="L751" s="1019"/>
      <c r="M751" s="1019"/>
      <c r="N751" s="1019"/>
      <c r="O751" s="1019"/>
      <c r="P751" s="1019"/>
      <c r="Q751" s="1019"/>
      <c r="R751" s="1019"/>
      <c r="S751" s="1019"/>
      <c r="T751" s="1019"/>
      <c r="U751" s="1019"/>
      <c r="V751" s="1019"/>
      <c r="W751" s="1019"/>
      <c r="X751" s="1019"/>
      <c r="Y751" s="1019"/>
      <c r="Z751" s="1019"/>
    </row>
    <row r="752" spans="1:26" ht="15.75" customHeight="1">
      <c r="A752" s="1019"/>
      <c r="B752" s="1019"/>
      <c r="C752" s="1019"/>
      <c r="D752" s="1019"/>
      <c r="E752" s="1019"/>
      <c r="F752" s="1019"/>
      <c r="G752" s="1019"/>
      <c r="H752" s="1019"/>
      <c r="I752" s="1019"/>
      <c r="J752" s="1019"/>
      <c r="K752" s="1019"/>
      <c r="L752" s="1019"/>
      <c r="M752" s="1019"/>
      <c r="N752" s="1019"/>
      <c r="O752" s="1019"/>
      <c r="P752" s="1019"/>
      <c r="Q752" s="1019"/>
      <c r="R752" s="1019"/>
      <c r="S752" s="1019"/>
      <c r="T752" s="1019"/>
      <c r="U752" s="1019"/>
      <c r="V752" s="1019"/>
      <c r="W752" s="1019"/>
      <c r="X752" s="1019"/>
      <c r="Y752" s="1019"/>
      <c r="Z752" s="1019"/>
    </row>
    <row r="753" spans="1:26" ht="15.75" customHeight="1">
      <c r="A753" s="1019"/>
      <c r="B753" s="1019"/>
      <c r="C753" s="1019"/>
      <c r="D753" s="1019"/>
      <c r="E753" s="1019"/>
      <c r="F753" s="1019"/>
      <c r="G753" s="1019"/>
      <c r="H753" s="1019"/>
      <c r="I753" s="1019"/>
      <c r="J753" s="1019"/>
      <c r="K753" s="1019"/>
      <c r="L753" s="1019"/>
      <c r="M753" s="1019"/>
      <c r="N753" s="1019"/>
      <c r="O753" s="1019"/>
      <c r="P753" s="1019"/>
      <c r="Q753" s="1019"/>
      <c r="R753" s="1019"/>
      <c r="S753" s="1019"/>
      <c r="T753" s="1019"/>
      <c r="U753" s="1019"/>
      <c r="V753" s="1019"/>
      <c r="W753" s="1019"/>
      <c r="X753" s="1019"/>
      <c r="Y753" s="1019"/>
      <c r="Z753" s="1019"/>
    </row>
    <row r="754" spans="1:26" ht="15.75" customHeight="1">
      <c r="A754" s="1019"/>
      <c r="B754" s="1019"/>
      <c r="C754" s="1019"/>
      <c r="D754" s="1019"/>
      <c r="E754" s="1019"/>
      <c r="F754" s="1019"/>
      <c r="G754" s="1019"/>
      <c r="H754" s="1019"/>
      <c r="I754" s="1019"/>
      <c r="J754" s="1019"/>
      <c r="K754" s="1019"/>
      <c r="L754" s="1019"/>
      <c r="M754" s="1019"/>
      <c r="N754" s="1019"/>
      <c r="O754" s="1019"/>
      <c r="P754" s="1019"/>
      <c r="Q754" s="1019"/>
      <c r="R754" s="1019"/>
      <c r="S754" s="1019"/>
      <c r="T754" s="1019"/>
      <c r="U754" s="1019"/>
      <c r="V754" s="1019"/>
      <c r="W754" s="1019"/>
      <c r="X754" s="1019"/>
      <c r="Y754" s="1019"/>
      <c r="Z754" s="1019"/>
    </row>
    <row r="755" spans="1:26" ht="15.75" customHeight="1">
      <c r="A755" s="1019"/>
      <c r="B755" s="1019"/>
      <c r="C755" s="1019"/>
      <c r="D755" s="1019"/>
      <c r="E755" s="1019"/>
      <c r="F755" s="1019"/>
      <c r="G755" s="1019"/>
      <c r="H755" s="1019"/>
      <c r="I755" s="1019"/>
      <c r="J755" s="1019"/>
      <c r="K755" s="1019"/>
      <c r="L755" s="1019"/>
      <c r="M755" s="1019"/>
      <c r="N755" s="1019"/>
      <c r="O755" s="1019"/>
      <c r="P755" s="1019"/>
      <c r="Q755" s="1019"/>
      <c r="R755" s="1019"/>
      <c r="S755" s="1019"/>
      <c r="T755" s="1019"/>
      <c r="U755" s="1019"/>
      <c r="V755" s="1019"/>
      <c r="W755" s="1019"/>
      <c r="X755" s="1019"/>
      <c r="Y755" s="1019"/>
      <c r="Z755" s="1019"/>
    </row>
    <row r="756" spans="1:26" ht="15.75" customHeight="1">
      <c r="A756" s="1019"/>
      <c r="B756" s="1019"/>
      <c r="C756" s="1019"/>
      <c r="D756" s="1019"/>
      <c r="E756" s="1019"/>
      <c r="F756" s="1019"/>
      <c r="G756" s="1019"/>
      <c r="H756" s="1019"/>
      <c r="I756" s="1019"/>
      <c r="J756" s="1019"/>
      <c r="K756" s="1019"/>
      <c r="L756" s="1019"/>
      <c r="M756" s="1019"/>
      <c r="N756" s="1019"/>
      <c r="O756" s="1019"/>
      <c r="P756" s="1019"/>
      <c r="Q756" s="1019"/>
      <c r="R756" s="1019"/>
      <c r="S756" s="1019"/>
      <c r="T756" s="1019"/>
      <c r="U756" s="1019"/>
      <c r="V756" s="1019"/>
      <c r="W756" s="1019"/>
      <c r="X756" s="1019"/>
      <c r="Y756" s="1019"/>
      <c r="Z756" s="1019"/>
    </row>
    <row r="757" spans="1:26" ht="15.75" customHeight="1">
      <c r="A757" s="1019"/>
      <c r="B757" s="1019"/>
      <c r="C757" s="1019"/>
      <c r="D757" s="1019"/>
      <c r="E757" s="1019"/>
      <c r="F757" s="1019"/>
      <c r="G757" s="1019"/>
      <c r="H757" s="1019"/>
      <c r="I757" s="1019"/>
      <c r="J757" s="1019"/>
      <c r="K757" s="1019"/>
      <c r="L757" s="1019"/>
      <c r="M757" s="1019"/>
      <c r="N757" s="1019"/>
      <c r="O757" s="1019"/>
      <c r="P757" s="1019"/>
      <c r="Q757" s="1019"/>
      <c r="R757" s="1019"/>
      <c r="S757" s="1019"/>
      <c r="T757" s="1019"/>
      <c r="U757" s="1019"/>
      <c r="V757" s="1019"/>
      <c r="W757" s="1019"/>
      <c r="X757" s="1019"/>
      <c r="Y757" s="1019"/>
      <c r="Z757" s="1019"/>
    </row>
    <row r="758" spans="1:26" ht="15.75" customHeight="1">
      <c r="A758" s="1019"/>
      <c r="B758" s="1019"/>
      <c r="C758" s="1019"/>
      <c r="D758" s="1019"/>
      <c r="E758" s="1019"/>
      <c r="F758" s="1019"/>
      <c r="G758" s="1019"/>
      <c r="H758" s="1019"/>
      <c r="I758" s="1019"/>
      <c r="J758" s="1019"/>
      <c r="K758" s="1019"/>
      <c r="L758" s="1019"/>
      <c r="M758" s="1019"/>
      <c r="N758" s="1019"/>
      <c r="O758" s="1019"/>
      <c r="P758" s="1019"/>
      <c r="Q758" s="1019"/>
      <c r="R758" s="1019"/>
      <c r="S758" s="1019"/>
      <c r="T758" s="1019"/>
      <c r="U758" s="1019"/>
      <c r="V758" s="1019"/>
      <c r="W758" s="1019"/>
      <c r="X758" s="1019"/>
      <c r="Y758" s="1019"/>
      <c r="Z758" s="1019"/>
    </row>
    <row r="759" spans="1:26" ht="15.75" customHeight="1">
      <c r="A759" s="1019"/>
      <c r="B759" s="1019"/>
      <c r="C759" s="1019"/>
      <c r="D759" s="1019"/>
      <c r="E759" s="1019"/>
      <c r="F759" s="1019"/>
      <c r="G759" s="1019"/>
      <c r="H759" s="1019"/>
      <c r="I759" s="1019"/>
      <c r="J759" s="1019"/>
      <c r="K759" s="1019"/>
      <c r="L759" s="1019"/>
      <c r="M759" s="1019"/>
      <c r="N759" s="1019"/>
      <c r="O759" s="1019"/>
      <c r="P759" s="1019"/>
      <c r="Q759" s="1019"/>
      <c r="R759" s="1019"/>
      <c r="S759" s="1019"/>
      <c r="T759" s="1019"/>
      <c r="U759" s="1019"/>
      <c r="V759" s="1019"/>
      <c r="W759" s="1019"/>
      <c r="X759" s="1019"/>
      <c r="Y759" s="1019"/>
      <c r="Z759" s="1019"/>
    </row>
    <row r="760" spans="1:26" ht="15.75" customHeight="1">
      <c r="A760" s="1019"/>
      <c r="B760" s="1019"/>
      <c r="C760" s="1019"/>
      <c r="D760" s="1019"/>
      <c r="E760" s="1019"/>
      <c r="F760" s="1019"/>
      <c r="G760" s="1019"/>
      <c r="H760" s="1019"/>
      <c r="I760" s="1019"/>
      <c r="J760" s="1019"/>
      <c r="K760" s="1019"/>
      <c r="L760" s="1019"/>
      <c r="M760" s="1019"/>
      <c r="N760" s="1019"/>
      <c r="O760" s="1019"/>
      <c r="P760" s="1019"/>
      <c r="Q760" s="1019"/>
      <c r="R760" s="1019"/>
      <c r="S760" s="1019"/>
      <c r="T760" s="1019"/>
      <c r="U760" s="1019"/>
      <c r="V760" s="1019"/>
      <c r="W760" s="1019"/>
      <c r="X760" s="1019"/>
      <c r="Y760" s="1019"/>
      <c r="Z760" s="1019"/>
    </row>
    <row r="761" spans="1:26" ht="15.75" customHeight="1">
      <c r="A761" s="1019"/>
      <c r="B761" s="1019"/>
      <c r="C761" s="1019"/>
      <c r="D761" s="1019"/>
      <c r="E761" s="1019"/>
      <c r="F761" s="1019"/>
      <c r="G761" s="1019"/>
      <c r="H761" s="1019"/>
      <c r="I761" s="1019"/>
      <c r="J761" s="1019"/>
      <c r="K761" s="1019"/>
      <c r="L761" s="1019"/>
      <c r="M761" s="1019"/>
      <c r="N761" s="1019"/>
      <c r="O761" s="1019"/>
      <c r="P761" s="1019"/>
      <c r="Q761" s="1019"/>
      <c r="R761" s="1019"/>
      <c r="S761" s="1019"/>
      <c r="T761" s="1019"/>
      <c r="U761" s="1019"/>
      <c r="V761" s="1019"/>
      <c r="W761" s="1019"/>
      <c r="X761" s="1019"/>
      <c r="Y761" s="1019"/>
      <c r="Z761" s="1019"/>
    </row>
    <row r="762" spans="1:26" ht="15.75" customHeight="1">
      <c r="A762" s="1019"/>
      <c r="B762" s="1019"/>
      <c r="C762" s="1019"/>
      <c r="D762" s="1019"/>
      <c r="E762" s="1019"/>
      <c r="F762" s="1019"/>
      <c r="G762" s="1019"/>
      <c r="H762" s="1019"/>
      <c r="I762" s="1019"/>
      <c r="J762" s="1019"/>
      <c r="K762" s="1019"/>
      <c r="L762" s="1019"/>
      <c r="M762" s="1019"/>
      <c r="N762" s="1019"/>
      <c r="O762" s="1019"/>
      <c r="P762" s="1019"/>
      <c r="Q762" s="1019"/>
      <c r="R762" s="1019"/>
      <c r="S762" s="1019"/>
      <c r="T762" s="1019"/>
      <c r="U762" s="1019"/>
      <c r="V762" s="1019"/>
      <c r="W762" s="1019"/>
      <c r="X762" s="1019"/>
      <c r="Y762" s="1019"/>
      <c r="Z762" s="1019"/>
    </row>
    <row r="763" spans="1:26" ht="15.75" customHeight="1">
      <c r="A763" s="1019"/>
      <c r="B763" s="1019"/>
      <c r="C763" s="1019"/>
      <c r="D763" s="1019"/>
      <c r="E763" s="1019"/>
      <c r="F763" s="1019"/>
      <c r="G763" s="1019"/>
      <c r="H763" s="1019"/>
      <c r="I763" s="1019"/>
      <c r="J763" s="1019"/>
      <c r="K763" s="1019"/>
      <c r="L763" s="1019"/>
      <c r="M763" s="1019"/>
      <c r="N763" s="1019"/>
      <c r="O763" s="1019"/>
      <c r="P763" s="1019"/>
      <c r="Q763" s="1019"/>
      <c r="R763" s="1019"/>
      <c r="S763" s="1019"/>
      <c r="T763" s="1019"/>
      <c r="U763" s="1019"/>
      <c r="V763" s="1019"/>
      <c r="W763" s="1019"/>
      <c r="X763" s="1019"/>
      <c r="Y763" s="1019"/>
      <c r="Z763" s="1019"/>
    </row>
    <row r="764" spans="1:26" ht="15.75" customHeight="1">
      <c r="A764" s="1019"/>
      <c r="B764" s="1019"/>
      <c r="C764" s="1019"/>
      <c r="D764" s="1019"/>
      <c r="E764" s="1019"/>
      <c r="F764" s="1019"/>
      <c r="G764" s="1019"/>
      <c r="H764" s="1019"/>
      <c r="I764" s="1019"/>
      <c r="J764" s="1019"/>
      <c r="K764" s="1019"/>
      <c r="L764" s="1019"/>
      <c r="M764" s="1019"/>
      <c r="N764" s="1019"/>
      <c r="O764" s="1019"/>
      <c r="P764" s="1019"/>
      <c r="Q764" s="1019"/>
      <c r="R764" s="1019"/>
      <c r="S764" s="1019"/>
      <c r="T764" s="1019"/>
      <c r="U764" s="1019"/>
      <c r="V764" s="1019"/>
      <c r="W764" s="1019"/>
      <c r="X764" s="1019"/>
      <c r="Y764" s="1019"/>
      <c r="Z764" s="1019"/>
    </row>
    <row r="765" spans="1:26" ht="15.75" customHeight="1">
      <c r="A765" s="1019"/>
      <c r="B765" s="1019"/>
      <c r="C765" s="1019"/>
      <c r="D765" s="1019"/>
      <c r="E765" s="1019"/>
      <c r="F765" s="1019"/>
      <c r="G765" s="1019"/>
      <c r="H765" s="1019"/>
      <c r="I765" s="1019"/>
      <c r="J765" s="1019"/>
      <c r="K765" s="1019"/>
      <c r="L765" s="1019"/>
      <c r="M765" s="1019"/>
      <c r="N765" s="1019"/>
      <c r="O765" s="1019"/>
      <c r="P765" s="1019"/>
      <c r="Q765" s="1019"/>
      <c r="R765" s="1019"/>
      <c r="S765" s="1019"/>
      <c r="T765" s="1019"/>
      <c r="U765" s="1019"/>
      <c r="V765" s="1019"/>
      <c r="W765" s="1019"/>
      <c r="X765" s="1019"/>
      <c r="Y765" s="1019"/>
      <c r="Z765" s="1019"/>
    </row>
    <row r="766" spans="1:26" ht="15.75" customHeight="1">
      <c r="A766" s="1019"/>
      <c r="B766" s="1019"/>
      <c r="C766" s="1019"/>
      <c r="D766" s="1019"/>
      <c r="E766" s="1019"/>
      <c r="F766" s="1019"/>
      <c r="G766" s="1019"/>
      <c r="H766" s="1019"/>
      <c r="I766" s="1019"/>
      <c r="J766" s="1019"/>
      <c r="K766" s="1019"/>
      <c r="L766" s="1019"/>
      <c r="M766" s="1019"/>
      <c r="N766" s="1019"/>
      <c r="O766" s="1019"/>
      <c r="P766" s="1019"/>
      <c r="Q766" s="1019"/>
      <c r="R766" s="1019"/>
      <c r="S766" s="1019"/>
      <c r="T766" s="1019"/>
      <c r="U766" s="1019"/>
      <c r="V766" s="1019"/>
      <c r="W766" s="1019"/>
      <c r="X766" s="1019"/>
      <c r="Y766" s="1019"/>
      <c r="Z766" s="1019"/>
    </row>
    <row r="767" spans="1:26" ht="15.75" customHeight="1">
      <c r="A767" s="1019"/>
      <c r="B767" s="1019"/>
      <c r="C767" s="1019"/>
      <c r="D767" s="1019"/>
      <c r="E767" s="1019"/>
      <c r="F767" s="1019"/>
      <c r="G767" s="1019"/>
      <c r="H767" s="1019"/>
      <c r="I767" s="1019"/>
      <c r="J767" s="1019"/>
      <c r="K767" s="1019"/>
      <c r="L767" s="1019"/>
      <c r="M767" s="1019"/>
      <c r="N767" s="1019"/>
      <c r="O767" s="1019"/>
      <c r="P767" s="1019"/>
      <c r="Q767" s="1019"/>
      <c r="R767" s="1019"/>
      <c r="S767" s="1019"/>
      <c r="T767" s="1019"/>
      <c r="U767" s="1019"/>
      <c r="V767" s="1019"/>
      <c r="W767" s="1019"/>
      <c r="X767" s="1019"/>
      <c r="Y767" s="1019"/>
      <c r="Z767" s="1019"/>
    </row>
    <row r="768" spans="1:26" ht="15.75" customHeight="1">
      <c r="A768" s="1019"/>
      <c r="B768" s="1019"/>
      <c r="C768" s="1019"/>
      <c r="D768" s="1019"/>
      <c r="E768" s="1019"/>
      <c r="F768" s="1019"/>
      <c r="G768" s="1019"/>
      <c r="H768" s="1019"/>
      <c r="I768" s="1019"/>
      <c r="J768" s="1019"/>
      <c r="K768" s="1019"/>
      <c r="L768" s="1019"/>
      <c r="M768" s="1019"/>
      <c r="N768" s="1019"/>
      <c r="O768" s="1019"/>
      <c r="P768" s="1019"/>
      <c r="Q768" s="1019"/>
      <c r="R768" s="1019"/>
      <c r="S768" s="1019"/>
      <c r="T768" s="1019"/>
      <c r="U768" s="1019"/>
      <c r="V768" s="1019"/>
      <c r="W768" s="1019"/>
      <c r="X768" s="1019"/>
      <c r="Y768" s="1019"/>
      <c r="Z768" s="1019"/>
    </row>
    <row r="769" spans="1:26" ht="15.75" customHeight="1">
      <c r="A769" s="1019"/>
      <c r="B769" s="1019"/>
      <c r="C769" s="1019"/>
      <c r="D769" s="1019"/>
      <c r="E769" s="1019"/>
      <c r="F769" s="1019"/>
      <c r="G769" s="1019"/>
      <c r="H769" s="1019"/>
      <c r="I769" s="1019"/>
      <c r="J769" s="1019"/>
      <c r="K769" s="1019"/>
      <c r="L769" s="1019"/>
      <c r="M769" s="1019"/>
      <c r="N769" s="1019"/>
      <c r="O769" s="1019"/>
      <c r="P769" s="1019"/>
      <c r="Q769" s="1019"/>
      <c r="R769" s="1019"/>
      <c r="S769" s="1019"/>
      <c r="T769" s="1019"/>
      <c r="U769" s="1019"/>
      <c r="V769" s="1019"/>
      <c r="W769" s="1019"/>
      <c r="X769" s="1019"/>
      <c r="Y769" s="1019"/>
      <c r="Z769" s="1019"/>
    </row>
    <row r="770" spans="1:26" ht="15.75" customHeight="1">
      <c r="A770" s="1019"/>
      <c r="B770" s="1019"/>
      <c r="C770" s="1019"/>
      <c r="D770" s="1019"/>
      <c r="E770" s="1019"/>
      <c r="F770" s="1019"/>
      <c r="G770" s="1019"/>
      <c r="H770" s="1019"/>
      <c r="I770" s="1019"/>
      <c r="J770" s="1019"/>
      <c r="K770" s="1019"/>
      <c r="L770" s="1019"/>
      <c r="M770" s="1019"/>
      <c r="N770" s="1019"/>
      <c r="O770" s="1019"/>
      <c r="P770" s="1019"/>
      <c r="Q770" s="1019"/>
      <c r="R770" s="1019"/>
      <c r="S770" s="1019"/>
      <c r="T770" s="1019"/>
      <c r="U770" s="1019"/>
      <c r="V770" s="1019"/>
      <c r="W770" s="1019"/>
      <c r="X770" s="1019"/>
      <c r="Y770" s="1019"/>
      <c r="Z770" s="1019"/>
    </row>
    <row r="771" spans="1:26" ht="15.75" customHeight="1">
      <c r="A771" s="1019"/>
      <c r="B771" s="1019"/>
      <c r="C771" s="1019"/>
      <c r="D771" s="1019"/>
      <c r="E771" s="1019"/>
      <c r="F771" s="1019"/>
      <c r="G771" s="1019"/>
      <c r="H771" s="1019"/>
      <c r="I771" s="1019"/>
      <c r="J771" s="1019"/>
      <c r="K771" s="1019"/>
      <c r="L771" s="1019"/>
      <c r="M771" s="1019"/>
      <c r="N771" s="1019"/>
      <c r="O771" s="1019"/>
      <c r="P771" s="1019"/>
      <c r="Q771" s="1019"/>
      <c r="R771" s="1019"/>
      <c r="S771" s="1019"/>
      <c r="T771" s="1019"/>
      <c r="U771" s="1019"/>
      <c r="V771" s="1019"/>
      <c r="W771" s="1019"/>
      <c r="X771" s="1019"/>
      <c r="Y771" s="1019"/>
      <c r="Z771" s="1019"/>
    </row>
    <row r="772" spans="1:26" ht="15.75" customHeight="1">
      <c r="A772" s="1019"/>
      <c r="B772" s="1019"/>
      <c r="C772" s="1019"/>
      <c r="D772" s="1019"/>
      <c r="E772" s="1019"/>
      <c r="F772" s="1019"/>
      <c r="G772" s="1019"/>
      <c r="H772" s="1019"/>
      <c r="I772" s="1019"/>
      <c r="J772" s="1019"/>
      <c r="K772" s="1019"/>
      <c r="L772" s="1019"/>
      <c r="M772" s="1019"/>
      <c r="N772" s="1019"/>
      <c r="O772" s="1019"/>
      <c r="P772" s="1019"/>
      <c r="Q772" s="1019"/>
      <c r="R772" s="1019"/>
      <c r="S772" s="1019"/>
      <c r="T772" s="1019"/>
      <c r="U772" s="1019"/>
      <c r="V772" s="1019"/>
      <c r="W772" s="1019"/>
      <c r="X772" s="1019"/>
      <c r="Y772" s="1019"/>
      <c r="Z772" s="1019"/>
    </row>
    <row r="773" spans="1:26" ht="15.75" customHeight="1">
      <c r="A773" s="1019"/>
      <c r="B773" s="1019"/>
      <c r="C773" s="1019"/>
      <c r="D773" s="1019"/>
      <c r="E773" s="1019"/>
      <c r="F773" s="1019"/>
      <c r="G773" s="1019"/>
      <c r="H773" s="1019"/>
      <c r="I773" s="1019"/>
      <c r="J773" s="1019"/>
      <c r="K773" s="1019"/>
      <c r="L773" s="1019"/>
      <c r="M773" s="1019"/>
      <c r="N773" s="1019"/>
      <c r="O773" s="1019"/>
      <c r="P773" s="1019"/>
      <c r="Q773" s="1019"/>
      <c r="R773" s="1019"/>
      <c r="S773" s="1019"/>
      <c r="T773" s="1019"/>
      <c r="U773" s="1019"/>
      <c r="V773" s="1019"/>
      <c r="W773" s="1019"/>
      <c r="X773" s="1019"/>
      <c r="Y773" s="1019"/>
      <c r="Z773" s="1019"/>
    </row>
    <row r="774" spans="1:26" ht="15.75" customHeight="1">
      <c r="A774" s="1019"/>
      <c r="B774" s="1019"/>
      <c r="C774" s="1019"/>
      <c r="D774" s="1019"/>
      <c r="E774" s="1019"/>
      <c r="F774" s="1019"/>
      <c r="G774" s="1019"/>
      <c r="H774" s="1019"/>
      <c r="I774" s="1019"/>
      <c r="J774" s="1019"/>
      <c r="K774" s="1019"/>
      <c r="L774" s="1019"/>
      <c r="M774" s="1019"/>
      <c r="N774" s="1019"/>
      <c r="O774" s="1019"/>
      <c r="P774" s="1019"/>
      <c r="Q774" s="1019"/>
      <c r="R774" s="1019"/>
      <c r="S774" s="1019"/>
      <c r="T774" s="1019"/>
      <c r="U774" s="1019"/>
      <c r="V774" s="1019"/>
      <c r="W774" s="1019"/>
      <c r="X774" s="1019"/>
      <c r="Y774" s="1019"/>
      <c r="Z774" s="1019"/>
    </row>
    <row r="775" spans="1:26" ht="15.75" customHeight="1">
      <c r="A775" s="1019"/>
      <c r="B775" s="1019"/>
      <c r="C775" s="1019"/>
      <c r="D775" s="1019"/>
      <c r="E775" s="1019"/>
      <c r="F775" s="1019"/>
      <c r="G775" s="1019"/>
      <c r="H775" s="1019"/>
      <c r="I775" s="1019"/>
      <c r="J775" s="1019"/>
      <c r="K775" s="1019"/>
      <c r="L775" s="1019"/>
      <c r="M775" s="1019"/>
      <c r="N775" s="1019"/>
      <c r="O775" s="1019"/>
      <c r="P775" s="1019"/>
      <c r="Q775" s="1019"/>
      <c r="R775" s="1019"/>
      <c r="S775" s="1019"/>
      <c r="T775" s="1019"/>
      <c r="U775" s="1019"/>
      <c r="V775" s="1019"/>
      <c r="W775" s="1019"/>
      <c r="X775" s="1019"/>
      <c r="Y775" s="1019"/>
      <c r="Z775" s="1019"/>
    </row>
    <row r="776" spans="1:26" ht="15.75" customHeight="1">
      <c r="A776" s="1019"/>
      <c r="B776" s="1019"/>
      <c r="C776" s="1019"/>
      <c r="D776" s="1019"/>
      <c r="E776" s="1019"/>
      <c r="F776" s="1019"/>
      <c r="G776" s="1019"/>
      <c r="H776" s="1019"/>
      <c r="I776" s="1019"/>
      <c r="J776" s="1019"/>
      <c r="K776" s="1019"/>
      <c r="L776" s="1019"/>
      <c r="M776" s="1019"/>
      <c r="N776" s="1019"/>
      <c r="O776" s="1019"/>
      <c r="P776" s="1019"/>
      <c r="Q776" s="1019"/>
      <c r="R776" s="1019"/>
      <c r="S776" s="1019"/>
      <c r="T776" s="1019"/>
      <c r="U776" s="1019"/>
      <c r="V776" s="1019"/>
      <c r="W776" s="1019"/>
      <c r="X776" s="1019"/>
      <c r="Y776" s="1019"/>
      <c r="Z776" s="1019"/>
    </row>
    <row r="777" spans="1:26" ht="15.75" customHeight="1">
      <c r="A777" s="1019"/>
      <c r="B777" s="1019"/>
      <c r="C777" s="1019"/>
      <c r="D777" s="1019"/>
      <c r="E777" s="1019"/>
      <c r="F777" s="1019"/>
      <c r="G777" s="1019"/>
      <c r="H777" s="1019"/>
      <c r="I777" s="1019"/>
      <c r="J777" s="1019"/>
      <c r="K777" s="1019"/>
      <c r="L777" s="1019"/>
      <c r="M777" s="1019"/>
      <c r="N777" s="1019"/>
      <c r="O777" s="1019"/>
      <c r="P777" s="1019"/>
      <c r="Q777" s="1019"/>
      <c r="R777" s="1019"/>
      <c r="S777" s="1019"/>
      <c r="T777" s="1019"/>
      <c r="U777" s="1019"/>
      <c r="V777" s="1019"/>
      <c r="W777" s="1019"/>
      <c r="X777" s="1019"/>
      <c r="Y777" s="1019"/>
      <c r="Z777" s="1019"/>
    </row>
    <row r="778" spans="1:26" ht="15.75" customHeight="1">
      <c r="A778" s="1019"/>
      <c r="B778" s="1019"/>
      <c r="C778" s="1019"/>
      <c r="D778" s="1019"/>
      <c r="E778" s="1019"/>
      <c r="F778" s="1019"/>
      <c r="G778" s="1019"/>
      <c r="H778" s="1019"/>
      <c r="I778" s="1019"/>
      <c r="J778" s="1019"/>
      <c r="K778" s="1019"/>
      <c r="L778" s="1019"/>
      <c r="M778" s="1019"/>
      <c r="N778" s="1019"/>
      <c r="O778" s="1019"/>
      <c r="P778" s="1019"/>
      <c r="Q778" s="1019"/>
      <c r="R778" s="1019"/>
      <c r="S778" s="1019"/>
      <c r="T778" s="1019"/>
      <c r="U778" s="1019"/>
      <c r="V778" s="1019"/>
      <c r="W778" s="1019"/>
      <c r="X778" s="1019"/>
      <c r="Y778" s="1019"/>
      <c r="Z778" s="1019"/>
    </row>
    <row r="779" spans="1:26" ht="15.75" customHeight="1">
      <c r="A779" s="1019"/>
      <c r="B779" s="1019"/>
      <c r="C779" s="1019"/>
      <c r="D779" s="1019"/>
      <c r="E779" s="1019"/>
      <c r="F779" s="1019"/>
      <c r="G779" s="1019"/>
      <c r="H779" s="1019"/>
      <c r="I779" s="1019"/>
      <c r="J779" s="1019"/>
      <c r="K779" s="1019"/>
      <c r="L779" s="1019"/>
      <c r="M779" s="1019"/>
      <c r="N779" s="1019"/>
      <c r="O779" s="1019"/>
      <c r="P779" s="1019"/>
      <c r="Q779" s="1019"/>
      <c r="R779" s="1019"/>
      <c r="S779" s="1019"/>
      <c r="T779" s="1019"/>
      <c r="U779" s="1019"/>
      <c r="V779" s="1019"/>
      <c r="W779" s="1019"/>
      <c r="X779" s="1019"/>
      <c r="Y779" s="1019"/>
      <c r="Z779" s="1019"/>
    </row>
    <row r="780" spans="1:26" ht="15.75" customHeight="1">
      <c r="A780" s="1019"/>
      <c r="B780" s="1019"/>
      <c r="C780" s="1019"/>
      <c r="D780" s="1019"/>
      <c r="E780" s="1019"/>
      <c r="F780" s="1019"/>
      <c r="G780" s="1019"/>
      <c r="H780" s="1019"/>
      <c r="I780" s="1019"/>
      <c r="J780" s="1019"/>
      <c r="K780" s="1019"/>
      <c r="L780" s="1019"/>
      <c r="M780" s="1019"/>
      <c r="N780" s="1019"/>
      <c r="O780" s="1019"/>
      <c r="P780" s="1019"/>
      <c r="Q780" s="1019"/>
      <c r="R780" s="1019"/>
      <c r="S780" s="1019"/>
      <c r="T780" s="1019"/>
      <c r="U780" s="1019"/>
      <c r="V780" s="1019"/>
      <c r="W780" s="1019"/>
      <c r="X780" s="1019"/>
      <c r="Y780" s="1019"/>
      <c r="Z780" s="1019"/>
    </row>
    <row r="781" spans="1:26" ht="15.75" customHeight="1">
      <c r="A781" s="1019"/>
      <c r="B781" s="1019"/>
      <c r="C781" s="1019"/>
      <c r="D781" s="1019"/>
      <c r="E781" s="1019"/>
      <c r="F781" s="1019"/>
      <c r="G781" s="1019"/>
      <c r="H781" s="1019"/>
      <c r="I781" s="1019"/>
      <c r="J781" s="1019"/>
      <c r="K781" s="1019"/>
      <c r="L781" s="1019"/>
      <c r="M781" s="1019"/>
      <c r="N781" s="1019"/>
      <c r="O781" s="1019"/>
      <c r="P781" s="1019"/>
      <c r="Q781" s="1019"/>
      <c r="R781" s="1019"/>
      <c r="S781" s="1019"/>
      <c r="T781" s="1019"/>
      <c r="U781" s="1019"/>
      <c r="V781" s="1019"/>
      <c r="W781" s="1019"/>
      <c r="X781" s="1019"/>
      <c r="Y781" s="1019"/>
      <c r="Z781" s="1019"/>
    </row>
    <row r="782" spans="1:26" ht="15.75" customHeight="1">
      <c r="A782" s="1019"/>
      <c r="B782" s="1019"/>
      <c r="C782" s="1019"/>
      <c r="D782" s="1019"/>
      <c r="E782" s="1019"/>
      <c r="F782" s="1019"/>
      <c r="G782" s="1019"/>
      <c r="H782" s="1019"/>
      <c r="I782" s="1019"/>
      <c r="J782" s="1019"/>
      <c r="K782" s="1019"/>
      <c r="L782" s="1019"/>
      <c r="M782" s="1019"/>
      <c r="N782" s="1019"/>
      <c r="O782" s="1019"/>
      <c r="P782" s="1019"/>
      <c r="Q782" s="1019"/>
      <c r="R782" s="1019"/>
      <c r="S782" s="1019"/>
      <c r="T782" s="1019"/>
      <c r="U782" s="1019"/>
      <c r="V782" s="1019"/>
      <c r="W782" s="1019"/>
      <c r="X782" s="1019"/>
      <c r="Y782" s="1019"/>
      <c r="Z782" s="1019"/>
    </row>
    <row r="783" spans="1:26" ht="15.75" customHeight="1">
      <c r="A783" s="1019"/>
      <c r="B783" s="1019"/>
      <c r="C783" s="1019"/>
      <c r="D783" s="1019"/>
      <c r="E783" s="1019"/>
      <c r="F783" s="1019"/>
      <c r="G783" s="1019"/>
      <c r="H783" s="1019"/>
      <c r="I783" s="1019"/>
      <c r="J783" s="1019"/>
      <c r="K783" s="1019"/>
      <c r="L783" s="1019"/>
      <c r="M783" s="1019"/>
      <c r="N783" s="1019"/>
      <c r="O783" s="1019"/>
      <c r="P783" s="1019"/>
      <c r="Q783" s="1019"/>
      <c r="R783" s="1019"/>
      <c r="S783" s="1019"/>
      <c r="T783" s="1019"/>
      <c r="U783" s="1019"/>
      <c r="V783" s="1019"/>
      <c r="W783" s="1019"/>
      <c r="X783" s="1019"/>
      <c r="Y783" s="1019"/>
      <c r="Z783" s="1019"/>
    </row>
    <row r="784" spans="1:26" ht="15.75" customHeight="1">
      <c r="A784" s="1019"/>
      <c r="B784" s="1019"/>
      <c r="C784" s="1019"/>
      <c r="D784" s="1019"/>
      <c r="E784" s="1019"/>
      <c r="F784" s="1019"/>
      <c r="G784" s="1019"/>
      <c r="H784" s="1019"/>
      <c r="I784" s="1019"/>
      <c r="J784" s="1019"/>
      <c r="K784" s="1019"/>
      <c r="L784" s="1019"/>
      <c r="M784" s="1019"/>
      <c r="N784" s="1019"/>
      <c r="O784" s="1019"/>
      <c r="P784" s="1019"/>
      <c r="Q784" s="1019"/>
      <c r="R784" s="1019"/>
      <c r="S784" s="1019"/>
      <c r="T784" s="1019"/>
      <c r="U784" s="1019"/>
      <c r="V784" s="1019"/>
      <c r="W784" s="1019"/>
      <c r="X784" s="1019"/>
      <c r="Y784" s="1019"/>
      <c r="Z784" s="1019"/>
    </row>
    <row r="785" spans="1:26" ht="15.75" customHeight="1">
      <c r="A785" s="1019"/>
      <c r="B785" s="1019"/>
      <c r="C785" s="1019"/>
      <c r="D785" s="1019"/>
      <c r="E785" s="1019"/>
      <c r="F785" s="1019"/>
      <c r="G785" s="1019"/>
      <c r="H785" s="1019"/>
      <c r="I785" s="1019"/>
      <c r="J785" s="1019"/>
      <c r="K785" s="1019"/>
      <c r="L785" s="1019"/>
      <c r="M785" s="1019"/>
      <c r="N785" s="1019"/>
      <c r="O785" s="1019"/>
      <c r="P785" s="1019"/>
      <c r="Q785" s="1019"/>
      <c r="R785" s="1019"/>
      <c r="S785" s="1019"/>
      <c r="T785" s="1019"/>
      <c r="U785" s="1019"/>
      <c r="V785" s="1019"/>
      <c r="W785" s="1019"/>
      <c r="X785" s="1019"/>
      <c r="Y785" s="1019"/>
      <c r="Z785" s="1019"/>
    </row>
    <row r="786" spans="1:26" ht="15.75" customHeight="1">
      <c r="A786" s="1019"/>
      <c r="B786" s="1019"/>
      <c r="C786" s="1019"/>
      <c r="D786" s="1019"/>
      <c r="E786" s="1019"/>
      <c r="F786" s="1019"/>
      <c r="G786" s="1019"/>
      <c r="H786" s="1019"/>
      <c r="I786" s="1019"/>
      <c r="J786" s="1019"/>
      <c r="K786" s="1019"/>
      <c r="L786" s="1019"/>
      <c r="M786" s="1019"/>
      <c r="N786" s="1019"/>
      <c r="O786" s="1019"/>
      <c r="P786" s="1019"/>
      <c r="Q786" s="1019"/>
      <c r="R786" s="1019"/>
      <c r="S786" s="1019"/>
      <c r="T786" s="1019"/>
      <c r="U786" s="1019"/>
      <c r="V786" s="1019"/>
      <c r="W786" s="1019"/>
      <c r="X786" s="1019"/>
      <c r="Y786" s="1019"/>
      <c r="Z786" s="1019"/>
    </row>
    <row r="787" spans="1:26" ht="15.75" customHeight="1">
      <c r="A787" s="1019"/>
      <c r="B787" s="1019"/>
      <c r="C787" s="1019"/>
      <c r="D787" s="1019"/>
      <c r="E787" s="1019"/>
      <c r="F787" s="1019"/>
      <c r="G787" s="1019"/>
      <c r="H787" s="1019"/>
      <c r="I787" s="1019"/>
      <c r="J787" s="1019"/>
      <c r="K787" s="1019"/>
      <c r="L787" s="1019"/>
      <c r="M787" s="1019"/>
      <c r="N787" s="1019"/>
      <c r="O787" s="1019"/>
      <c r="P787" s="1019"/>
      <c r="Q787" s="1019"/>
      <c r="R787" s="1019"/>
      <c r="S787" s="1019"/>
      <c r="T787" s="1019"/>
      <c r="U787" s="1019"/>
      <c r="V787" s="1019"/>
      <c r="W787" s="1019"/>
      <c r="X787" s="1019"/>
      <c r="Y787" s="1019"/>
      <c r="Z787" s="1019"/>
    </row>
    <row r="788" spans="1:26" ht="15.75" customHeight="1">
      <c r="A788" s="1019"/>
      <c r="B788" s="1019"/>
      <c r="C788" s="1019"/>
      <c r="D788" s="1019"/>
      <c r="E788" s="1019"/>
      <c r="F788" s="1019"/>
      <c r="G788" s="1019"/>
      <c r="H788" s="1019"/>
      <c r="I788" s="1019"/>
      <c r="J788" s="1019"/>
      <c r="K788" s="1019"/>
      <c r="L788" s="1019"/>
      <c r="M788" s="1019"/>
      <c r="N788" s="1019"/>
      <c r="O788" s="1019"/>
      <c r="P788" s="1019"/>
      <c r="Q788" s="1019"/>
      <c r="R788" s="1019"/>
      <c r="S788" s="1019"/>
      <c r="T788" s="1019"/>
      <c r="U788" s="1019"/>
      <c r="V788" s="1019"/>
      <c r="W788" s="1019"/>
      <c r="X788" s="1019"/>
      <c r="Y788" s="1019"/>
      <c r="Z788" s="1019"/>
    </row>
    <row r="789" spans="1:26" ht="15.75" customHeight="1">
      <c r="A789" s="1019"/>
      <c r="B789" s="1019"/>
      <c r="C789" s="1019"/>
      <c r="D789" s="1019"/>
      <c r="E789" s="1019"/>
      <c r="F789" s="1019"/>
      <c r="G789" s="1019"/>
      <c r="H789" s="1019"/>
      <c r="I789" s="1019"/>
      <c r="J789" s="1019"/>
      <c r="K789" s="1019"/>
      <c r="L789" s="1019"/>
      <c r="M789" s="1019"/>
      <c r="N789" s="1019"/>
      <c r="O789" s="1019"/>
      <c r="P789" s="1019"/>
      <c r="Q789" s="1019"/>
      <c r="R789" s="1019"/>
      <c r="S789" s="1019"/>
      <c r="T789" s="1019"/>
      <c r="U789" s="1019"/>
      <c r="V789" s="1019"/>
      <c r="W789" s="1019"/>
      <c r="X789" s="1019"/>
      <c r="Y789" s="1019"/>
      <c r="Z789" s="1019"/>
    </row>
    <row r="790" spans="1:26" ht="15.75" customHeight="1">
      <c r="A790" s="1019"/>
      <c r="B790" s="1019"/>
      <c r="C790" s="1019"/>
      <c r="D790" s="1019"/>
      <c r="E790" s="1019"/>
      <c r="F790" s="1019"/>
      <c r="G790" s="1019"/>
      <c r="H790" s="1019"/>
      <c r="I790" s="1019"/>
      <c r="J790" s="1019"/>
      <c r="K790" s="1019"/>
      <c r="L790" s="1019"/>
      <c r="M790" s="1019"/>
      <c r="N790" s="1019"/>
      <c r="O790" s="1019"/>
      <c r="P790" s="1019"/>
      <c r="Q790" s="1019"/>
      <c r="R790" s="1019"/>
      <c r="S790" s="1019"/>
      <c r="T790" s="1019"/>
      <c r="U790" s="1019"/>
      <c r="V790" s="1019"/>
      <c r="W790" s="1019"/>
      <c r="X790" s="1019"/>
      <c r="Y790" s="1019"/>
      <c r="Z790" s="1019"/>
    </row>
    <row r="791" spans="1:26" ht="15.75" customHeight="1">
      <c r="A791" s="1019"/>
      <c r="B791" s="1019"/>
      <c r="C791" s="1019"/>
      <c r="D791" s="1019"/>
      <c r="E791" s="1019"/>
      <c r="F791" s="1019"/>
      <c r="G791" s="1019"/>
      <c r="H791" s="1019"/>
      <c r="I791" s="1019"/>
      <c r="J791" s="1019"/>
      <c r="K791" s="1019"/>
      <c r="L791" s="1019"/>
      <c r="M791" s="1019"/>
      <c r="N791" s="1019"/>
      <c r="O791" s="1019"/>
      <c r="P791" s="1019"/>
      <c r="Q791" s="1019"/>
      <c r="R791" s="1019"/>
      <c r="S791" s="1019"/>
      <c r="T791" s="1019"/>
      <c r="U791" s="1019"/>
      <c r="V791" s="1019"/>
      <c r="W791" s="1019"/>
      <c r="X791" s="1019"/>
      <c r="Y791" s="1019"/>
      <c r="Z791" s="1019"/>
    </row>
    <row r="792" spans="1:26" ht="15.75" customHeight="1">
      <c r="A792" s="1019"/>
      <c r="B792" s="1019"/>
      <c r="C792" s="1019"/>
      <c r="D792" s="1019"/>
      <c r="E792" s="1019"/>
      <c r="F792" s="1019"/>
      <c r="G792" s="1019"/>
      <c r="H792" s="1019"/>
      <c r="I792" s="1019"/>
      <c r="J792" s="1019"/>
      <c r="K792" s="1019"/>
      <c r="L792" s="1019"/>
      <c r="M792" s="1019"/>
      <c r="N792" s="1019"/>
      <c r="O792" s="1019"/>
      <c r="P792" s="1019"/>
      <c r="Q792" s="1019"/>
      <c r="R792" s="1019"/>
      <c r="S792" s="1019"/>
      <c r="T792" s="1019"/>
      <c r="U792" s="1019"/>
      <c r="V792" s="1019"/>
      <c r="W792" s="1019"/>
      <c r="X792" s="1019"/>
      <c r="Y792" s="1019"/>
      <c r="Z792" s="1019"/>
    </row>
    <row r="793" spans="1:26" ht="15.75" customHeight="1">
      <c r="A793" s="1019"/>
      <c r="B793" s="1019"/>
      <c r="C793" s="1019"/>
      <c r="D793" s="1019"/>
      <c r="E793" s="1019"/>
      <c r="F793" s="1019"/>
      <c r="G793" s="1019"/>
      <c r="H793" s="1019"/>
      <c r="I793" s="1019"/>
      <c r="J793" s="1019"/>
      <c r="K793" s="1019"/>
      <c r="L793" s="1019"/>
      <c r="M793" s="1019"/>
      <c r="N793" s="1019"/>
      <c r="O793" s="1019"/>
      <c r="P793" s="1019"/>
      <c r="Q793" s="1019"/>
      <c r="R793" s="1019"/>
      <c r="S793" s="1019"/>
      <c r="T793" s="1019"/>
      <c r="U793" s="1019"/>
      <c r="V793" s="1019"/>
      <c r="W793" s="1019"/>
      <c r="X793" s="1019"/>
      <c r="Y793" s="1019"/>
      <c r="Z793" s="1019"/>
    </row>
    <row r="794" spans="1:26" ht="15.75" customHeight="1">
      <c r="A794" s="1019"/>
      <c r="B794" s="1019"/>
      <c r="C794" s="1019"/>
      <c r="D794" s="1019"/>
      <c r="E794" s="1019"/>
      <c r="F794" s="1019"/>
      <c r="G794" s="1019"/>
      <c r="H794" s="1019"/>
      <c r="I794" s="1019"/>
      <c r="J794" s="1019"/>
      <c r="K794" s="1019"/>
      <c r="L794" s="1019"/>
      <c r="M794" s="1019"/>
      <c r="N794" s="1019"/>
      <c r="O794" s="1019"/>
      <c r="P794" s="1019"/>
      <c r="Q794" s="1019"/>
      <c r="R794" s="1019"/>
      <c r="S794" s="1019"/>
      <c r="T794" s="1019"/>
      <c r="U794" s="1019"/>
      <c r="V794" s="1019"/>
      <c r="W794" s="1019"/>
      <c r="X794" s="1019"/>
      <c r="Y794" s="1019"/>
      <c r="Z794" s="1019"/>
    </row>
    <row r="795" spans="1:26" ht="15.75" customHeight="1">
      <c r="A795" s="1019"/>
      <c r="B795" s="1019"/>
      <c r="C795" s="1019"/>
      <c r="D795" s="1019"/>
      <c r="E795" s="1019"/>
      <c r="F795" s="1019"/>
      <c r="G795" s="1019"/>
      <c r="H795" s="1019"/>
      <c r="I795" s="1019"/>
      <c r="J795" s="1019"/>
      <c r="K795" s="1019"/>
      <c r="L795" s="1019"/>
      <c r="M795" s="1019"/>
      <c r="N795" s="1019"/>
      <c r="O795" s="1019"/>
      <c r="P795" s="1019"/>
      <c r="Q795" s="1019"/>
      <c r="R795" s="1019"/>
      <c r="S795" s="1019"/>
      <c r="T795" s="1019"/>
      <c r="U795" s="1019"/>
      <c r="V795" s="1019"/>
      <c r="W795" s="1019"/>
      <c r="X795" s="1019"/>
      <c r="Y795" s="1019"/>
      <c r="Z795" s="1019"/>
    </row>
    <row r="796" spans="1:26" ht="15.75" customHeight="1">
      <c r="A796" s="1019"/>
      <c r="B796" s="1019"/>
      <c r="C796" s="1019"/>
      <c r="D796" s="1019"/>
      <c r="E796" s="1019"/>
      <c r="F796" s="1019"/>
      <c r="G796" s="1019"/>
      <c r="H796" s="1019"/>
      <c r="I796" s="1019"/>
      <c r="J796" s="1019"/>
      <c r="K796" s="1019"/>
      <c r="L796" s="1019"/>
      <c r="M796" s="1019"/>
      <c r="N796" s="1019"/>
      <c r="O796" s="1019"/>
      <c r="P796" s="1019"/>
      <c r="Q796" s="1019"/>
      <c r="R796" s="1019"/>
      <c r="S796" s="1019"/>
      <c r="T796" s="1019"/>
      <c r="U796" s="1019"/>
      <c r="V796" s="1019"/>
      <c r="W796" s="1019"/>
      <c r="X796" s="1019"/>
      <c r="Y796" s="1019"/>
      <c r="Z796" s="1019"/>
    </row>
    <row r="797" spans="1:26" ht="15.75" customHeight="1">
      <c r="A797" s="1019"/>
      <c r="B797" s="1019"/>
      <c r="C797" s="1019"/>
      <c r="D797" s="1019"/>
      <c r="E797" s="1019"/>
      <c r="F797" s="1019"/>
      <c r="G797" s="1019"/>
      <c r="H797" s="1019"/>
      <c r="I797" s="1019"/>
      <c r="J797" s="1019"/>
      <c r="K797" s="1019"/>
      <c r="L797" s="1019"/>
      <c r="M797" s="1019"/>
      <c r="N797" s="1019"/>
      <c r="O797" s="1019"/>
      <c r="P797" s="1019"/>
      <c r="Q797" s="1019"/>
      <c r="R797" s="1019"/>
      <c r="S797" s="1019"/>
      <c r="T797" s="1019"/>
      <c r="U797" s="1019"/>
      <c r="V797" s="1019"/>
      <c r="W797" s="1019"/>
      <c r="X797" s="1019"/>
      <c r="Y797" s="1019"/>
      <c r="Z797" s="1019"/>
    </row>
    <row r="798" spans="1:26" ht="15.75" customHeight="1">
      <c r="A798" s="1019"/>
      <c r="B798" s="1019"/>
      <c r="C798" s="1019"/>
      <c r="D798" s="1019"/>
      <c r="E798" s="1019"/>
      <c r="F798" s="1019"/>
      <c r="G798" s="1019"/>
      <c r="H798" s="1019"/>
      <c r="I798" s="1019"/>
      <c r="J798" s="1019"/>
      <c r="K798" s="1019"/>
      <c r="L798" s="1019"/>
      <c r="M798" s="1019"/>
      <c r="N798" s="1019"/>
      <c r="O798" s="1019"/>
      <c r="P798" s="1019"/>
      <c r="Q798" s="1019"/>
      <c r="R798" s="1019"/>
      <c r="S798" s="1019"/>
      <c r="T798" s="1019"/>
      <c r="U798" s="1019"/>
      <c r="V798" s="1019"/>
      <c r="W798" s="1019"/>
      <c r="X798" s="1019"/>
      <c r="Y798" s="1019"/>
      <c r="Z798" s="1019"/>
    </row>
    <row r="799" spans="1:26" ht="15.75" customHeight="1">
      <c r="A799" s="1019"/>
      <c r="B799" s="1019"/>
      <c r="C799" s="1019"/>
      <c r="D799" s="1019"/>
      <c r="E799" s="1019"/>
      <c r="F799" s="1019"/>
      <c r="G799" s="1019"/>
      <c r="H799" s="1019"/>
      <c r="I799" s="1019"/>
      <c r="J799" s="1019"/>
      <c r="K799" s="1019"/>
      <c r="L799" s="1019"/>
      <c r="M799" s="1019"/>
      <c r="N799" s="1019"/>
      <c r="O799" s="1019"/>
      <c r="P799" s="1019"/>
      <c r="Q799" s="1019"/>
      <c r="R799" s="1019"/>
      <c r="S799" s="1019"/>
      <c r="T799" s="1019"/>
      <c r="U799" s="1019"/>
      <c r="V799" s="1019"/>
      <c r="W799" s="1019"/>
      <c r="X799" s="1019"/>
      <c r="Y799" s="1019"/>
      <c r="Z799" s="1019"/>
    </row>
    <row r="800" spans="1:26" ht="15.75" customHeight="1">
      <c r="A800" s="1019"/>
      <c r="B800" s="1019"/>
      <c r="C800" s="1019"/>
      <c r="D800" s="1019"/>
      <c r="E800" s="1019"/>
      <c r="F800" s="1019"/>
      <c r="G800" s="1019"/>
      <c r="H800" s="1019"/>
      <c r="I800" s="1019"/>
      <c r="J800" s="1019"/>
      <c r="K800" s="1019"/>
      <c r="L800" s="1019"/>
      <c r="M800" s="1019"/>
      <c r="N800" s="1019"/>
      <c r="O800" s="1019"/>
      <c r="P800" s="1019"/>
      <c r="Q800" s="1019"/>
      <c r="R800" s="1019"/>
      <c r="S800" s="1019"/>
      <c r="T800" s="1019"/>
      <c r="U800" s="1019"/>
      <c r="V800" s="1019"/>
      <c r="W800" s="1019"/>
      <c r="X800" s="1019"/>
      <c r="Y800" s="1019"/>
      <c r="Z800" s="1019"/>
    </row>
    <row r="801" spans="1:26" ht="15.75" customHeight="1">
      <c r="A801" s="1019"/>
      <c r="B801" s="1019"/>
      <c r="C801" s="1019"/>
      <c r="D801" s="1019"/>
      <c r="E801" s="1019"/>
      <c r="F801" s="1019"/>
      <c r="G801" s="1019"/>
      <c r="H801" s="1019"/>
      <c r="I801" s="1019"/>
      <c r="J801" s="1019"/>
      <c r="K801" s="1019"/>
      <c r="L801" s="1019"/>
      <c r="M801" s="1019"/>
      <c r="N801" s="1019"/>
      <c r="O801" s="1019"/>
      <c r="P801" s="1019"/>
      <c r="Q801" s="1019"/>
      <c r="R801" s="1019"/>
      <c r="S801" s="1019"/>
      <c r="T801" s="1019"/>
      <c r="U801" s="1019"/>
      <c r="V801" s="1019"/>
      <c r="W801" s="1019"/>
      <c r="X801" s="1019"/>
      <c r="Y801" s="1019"/>
      <c r="Z801" s="1019"/>
    </row>
    <row r="802" spans="1:26" ht="15.75" customHeight="1">
      <c r="A802" s="1019"/>
      <c r="B802" s="1019"/>
      <c r="C802" s="1019"/>
      <c r="D802" s="1019"/>
      <c r="E802" s="1019"/>
      <c r="F802" s="1019"/>
      <c r="G802" s="1019"/>
      <c r="H802" s="1019"/>
      <c r="I802" s="1019"/>
      <c r="J802" s="1019"/>
      <c r="K802" s="1019"/>
      <c r="L802" s="1019"/>
      <c r="M802" s="1019"/>
      <c r="N802" s="1019"/>
      <c r="O802" s="1019"/>
      <c r="P802" s="1019"/>
      <c r="Q802" s="1019"/>
      <c r="R802" s="1019"/>
      <c r="S802" s="1019"/>
      <c r="T802" s="1019"/>
      <c r="U802" s="1019"/>
      <c r="V802" s="1019"/>
      <c r="W802" s="1019"/>
      <c r="X802" s="1019"/>
      <c r="Y802" s="1019"/>
      <c r="Z802" s="1019"/>
    </row>
    <row r="803" spans="1:26" ht="15.75" customHeight="1">
      <c r="A803" s="1019"/>
      <c r="B803" s="1019"/>
      <c r="C803" s="1019"/>
      <c r="D803" s="1019"/>
      <c r="E803" s="1019"/>
      <c r="F803" s="1019"/>
      <c r="G803" s="1019"/>
      <c r="H803" s="1019"/>
      <c r="I803" s="1019"/>
      <c r="J803" s="1019"/>
      <c r="K803" s="1019"/>
      <c r="L803" s="1019"/>
      <c r="M803" s="1019"/>
      <c r="N803" s="1019"/>
      <c r="O803" s="1019"/>
      <c r="P803" s="1019"/>
      <c r="Q803" s="1019"/>
      <c r="R803" s="1019"/>
      <c r="S803" s="1019"/>
      <c r="T803" s="1019"/>
      <c r="U803" s="1019"/>
      <c r="V803" s="1019"/>
      <c r="W803" s="1019"/>
      <c r="X803" s="1019"/>
      <c r="Y803" s="1019"/>
      <c r="Z803" s="1019"/>
    </row>
    <row r="804" spans="1:26" ht="15.75" customHeight="1">
      <c r="A804" s="1019"/>
      <c r="B804" s="1019"/>
      <c r="C804" s="1019"/>
      <c r="D804" s="1019"/>
      <c r="E804" s="1019"/>
      <c r="F804" s="1019"/>
      <c r="G804" s="1019"/>
      <c r="H804" s="1019"/>
      <c r="I804" s="1019"/>
      <c r="J804" s="1019"/>
      <c r="K804" s="1019"/>
      <c r="L804" s="1019"/>
      <c r="M804" s="1019"/>
      <c r="N804" s="1019"/>
      <c r="O804" s="1019"/>
      <c r="P804" s="1019"/>
      <c r="Q804" s="1019"/>
      <c r="R804" s="1019"/>
      <c r="S804" s="1019"/>
      <c r="T804" s="1019"/>
      <c r="U804" s="1019"/>
      <c r="V804" s="1019"/>
      <c r="W804" s="1019"/>
      <c r="X804" s="1019"/>
      <c r="Y804" s="1019"/>
      <c r="Z804" s="1019"/>
    </row>
    <row r="805" spans="1:26" ht="15.75" customHeight="1">
      <c r="A805" s="1019"/>
      <c r="B805" s="1019"/>
      <c r="C805" s="1019"/>
      <c r="D805" s="1019"/>
      <c r="E805" s="1019"/>
      <c r="F805" s="1019"/>
      <c r="G805" s="1019"/>
      <c r="H805" s="1019"/>
      <c r="I805" s="1019"/>
      <c r="J805" s="1019"/>
      <c r="K805" s="1019"/>
      <c r="L805" s="1019"/>
      <c r="M805" s="1019"/>
      <c r="N805" s="1019"/>
      <c r="O805" s="1019"/>
      <c r="P805" s="1019"/>
      <c r="Q805" s="1019"/>
      <c r="R805" s="1019"/>
      <c r="S805" s="1019"/>
      <c r="T805" s="1019"/>
      <c r="U805" s="1019"/>
      <c r="V805" s="1019"/>
      <c r="W805" s="1019"/>
      <c r="X805" s="1019"/>
      <c r="Y805" s="1019"/>
      <c r="Z805" s="1019"/>
    </row>
    <row r="806" spans="1:26" ht="15.75" customHeight="1">
      <c r="A806" s="1019"/>
      <c r="B806" s="1019"/>
      <c r="C806" s="1019"/>
      <c r="D806" s="1019"/>
      <c r="E806" s="1019"/>
      <c r="F806" s="1019"/>
      <c r="G806" s="1019"/>
      <c r="H806" s="1019"/>
      <c r="I806" s="1019"/>
      <c r="J806" s="1019"/>
      <c r="K806" s="1019"/>
      <c r="L806" s="1019"/>
      <c r="M806" s="1019"/>
      <c r="N806" s="1019"/>
      <c r="O806" s="1019"/>
      <c r="P806" s="1019"/>
      <c r="Q806" s="1019"/>
      <c r="R806" s="1019"/>
      <c r="S806" s="1019"/>
      <c r="T806" s="1019"/>
      <c r="U806" s="1019"/>
      <c r="V806" s="1019"/>
      <c r="W806" s="1019"/>
      <c r="X806" s="1019"/>
      <c r="Y806" s="1019"/>
      <c r="Z806" s="1019"/>
    </row>
    <row r="807" spans="1:26" ht="15.75" customHeight="1">
      <c r="A807" s="1019"/>
      <c r="B807" s="1019"/>
      <c r="C807" s="1019"/>
      <c r="D807" s="1019"/>
      <c r="E807" s="1019"/>
      <c r="F807" s="1019"/>
      <c r="G807" s="1019"/>
      <c r="H807" s="1019"/>
      <c r="I807" s="1019"/>
      <c r="J807" s="1019"/>
      <c r="K807" s="1019"/>
      <c r="L807" s="1019"/>
      <c r="M807" s="1019"/>
      <c r="N807" s="1019"/>
      <c r="O807" s="1019"/>
      <c r="P807" s="1019"/>
      <c r="Q807" s="1019"/>
      <c r="R807" s="1019"/>
      <c r="S807" s="1019"/>
      <c r="T807" s="1019"/>
      <c r="U807" s="1019"/>
      <c r="V807" s="1019"/>
      <c r="W807" s="1019"/>
      <c r="X807" s="1019"/>
      <c r="Y807" s="1019"/>
      <c r="Z807" s="1019"/>
    </row>
    <row r="808" spans="1:26" ht="15.75" customHeight="1">
      <c r="A808" s="1019"/>
      <c r="B808" s="1019"/>
      <c r="C808" s="1019"/>
      <c r="D808" s="1019"/>
      <c r="E808" s="1019"/>
      <c r="F808" s="1019"/>
      <c r="G808" s="1019"/>
      <c r="H808" s="1019"/>
      <c r="I808" s="1019"/>
      <c r="J808" s="1019"/>
      <c r="K808" s="1019"/>
      <c r="L808" s="1019"/>
      <c r="M808" s="1019"/>
      <c r="N808" s="1019"/>
      <c r="O808" s="1019"/>
      <c r="P808" s="1019"/>
      <c r="Q808" s="1019"/>
      <c r="R808" s="1019"/>
      <c r="S808" s="1019"/>
      <c r="T808" s="1019"/>
      <c r="U808" s="1019"/>
      <c r="V808" s="1019"/>
      <c r="W808" s="1019"/>
      <c r="X808" s="1019"/>
      <c r="Y808" s="1019"/>
      <c r="Z808" s="1019"/>
    </row>
    <row r="809" spans="1:26" ht="15.75" customHeight="1">
      <c r="A809" s="1019"/>
      <c r="B809" s="1019"/>
      <c r="C809" s="1019"/>
      <c r="D809" s="1019"/>
      <c r="E809" s="1019"/>
      <c r="F809" s="1019"/>
      <c r="G809" s="1019"/>
      <c r="H809" s="1019"/>
      <c r="I809" s="1019"/>
      <c r="J809" s="1019"/>
      <c r="K809" s="1019"/>
      <c r="L809" s="1019"/>
      <c r="M809" s="1019"/>
      <c r="N809" s="1019"/>
      <c r="O809" s="1019"/>
      <c r="P809" s="1019"/>
      <c r="Q809" s="1019"/>
      <c r="R809" s="1019"/>
      <c r="S809" s="1019"/>
      <c r="T809" s="1019"/>
      <c r="U809" s="1019"/>
      <c r="V809" s="1019"/>
      <c r="W809" s="1019"/>
      <c r="X809" s="1019"/>
      <c r="Y809" s="1019"/>
      <c r="Z809" s="1019"/>
    </row>
    <row r="810" spans="1:26" ht="15.75" customHeight="1">
      <c r="A810" s="1019"/>
      <c r="B810" s="1019"/>
      <c r="C810" s="1019"/>
      <c r="D810" s="1019"/>
      <c r="E810" s="1019"/>
      <c r="F810" s="1019"/>
      <c r="G810" s="1019"/>
      <c r="H810" s="1019"/>
      <c r="I810" s="1019"/>
      <c r="J810" s="1019"/>
      <c r="K810" s="1019"/>
      <c r="L810" s="1019"/>
      <c r="M810" s="1019"/>
      <c r="N810" s="1019"/>
      <c r="O810" s="1019"/>
      <c r="P810" s="1019"/>
      <c r="Q810" s="1019"/>
      <c r="R810" s="1019"/>
      <c r="S810" s="1019"/>
      <c r="T810" s="1019"/>
      <c r="U810" s="1019"/>
      <c r="V810" s="1019"/>
      <c r="W810" s="1019"/>
      <c r="X810" s="1019"/>
      <c r="Y810" s="1019"/>
      <c r="Z810" s="1019"/>
    </row>
    <row r="811" spans="1:26" ht="15.75" customHeight="1">
      <c r="A811" s="1019"/>
      <c r="B811" s="1019"/>
      <c r="C811" s="1019"/>
      <c r="D811" s="1019"/>
      <c r="E811" s="1019"/>
      <c r="F811" s="1019"/>
      <c r="G811" s="1019"/>
      <c r="H811" s="1019"/>
      <c r="I811" s="1019"/>
      <c r="J811" s="1019"/>
      <c r="K811" s="1019"/>
      <c r="L811" s="1019"/>
      <c r="M811" s="1019"/>
      <c r="N811" s="1019"/>
      <c r="O811" s="1019"/>
      <c r="P811" s="1019"/>
      <c r="Q811" s="1019"/>
      <c r="R811" s="1019"/>
      <c r="S811" s="1019"/>
      <c r="T811" s="1019"/>
      <c r="U811" s="1019"/>
      <c r="V811" s="1019"/>
      <c r="W811" s="1019"/>
      <c r="X811" s="1019"/>
      <c r="Y811" s="1019"/>
      <c r="Z811" s="1019"/>
    </row>
    <row r="812" spans="1:26" ht="15.75" customHeight="1">
      <c r="A812" s="1019"/>
      <c r="B812" s="1019"/>
      <c r="C812" s="1019"/>
      <c r="D812" s="1019"/>
      <c r="E812" s="1019"/>
      <c r="F812" s="1019"/>
      <c r="G812" s="1019"/>
      <c r="H812" s="1019"/>
      <c r="I812" s="1019"/>
      <c r="J812" s="1019"/>
      <c r="K812" s="1019"/>
      <c r="L812" s="1019"/>
      <c r="M812" s="1019"/>
      <c r="N812" s="1019"/>
      <c r="O812" s="1019"/>
      <c r="P812" s="1019"/>
      <c r="Q812" s="1019"/>
      <c r="R812" s="1019"/>
      <c r="S812" s="1019"/>
      <c r="T812" s="1019"/>
      <c r="U812" s="1019"/>
      <c r="V812" s="1019"/>
      <c r="W812" s="1019"/>
      <c r="X812" s="1019"/>
      <c r="Y812" s="1019"/>
      <c r="Z812" s="1019"/>
    </row>
    <row r="813" spans="1:26" ht="15.75" customHeight="1">
      <c r="A813" s="1019"/>
      <c r="B813" s="1019"/>
      <c r="C813" s="1019"/>
      <c r="D813" s="1019"/>
      <c r="E813" s="1019"/>
      <c r="F813" s="1019"/>
      <c r="G813" s="1019"/>
      <c r="H813" s="1019"/>
      <c r="I813" s="1019"/>
      <c r="J813" s="1019"/>
      <c r="K813" s="1019"/>
      <c r="L813" s="1019"/>
      <c r="M813" s="1019"/>
      <c r="N813" s="1019"/>
      <c r="O813" s="1019"/>
      <c r="P813" s="1019"/>
      <c r="Q813" s="1019"/>
      <c r="R813" s="1019"/>
      <c r="S813" s="1019"/>
      <c r="T813" s="1019"/>
      <c r="U813" s="1019"/>
      <c r="V813" s="1019"/>
      <c r="W813" s="1019"/>
      <c r="X813" s="1019"/>
      <c r="Y813" s="1019"/>
      <c r="Z813" s="1019"/>
    </row>
    <row r="814" spans="1:26" ht="15.75" customHeight="1">
      <c r="A814" s="1019"/>
      <c r="B814" s="1019"/>
      <c r="C814" s="1019"/>
      <c r="D814" s="1019"/>
      <c r="E814" s="1019"/>
      <c r="F814" s="1019"/>
      <c r="G814" s="1019"/>
      <c r="H814" s="1019"/>
      <c r="I814" s="1019"/>
      <c r="J814" s="1019"/>
      <c r="K814" s="1019"/>
      <c r="L814" s="1019"/>
      <c r="M814" s="1019"/>
      <c r="N814" s="1019"/>
      <c r="O814" s="1019"/>
      <c r="P814" s="1019"/>
      <c r="Q814" s="1019"/>
      <c r="R814" s="1019"/>
      <c r="S814" s="1019"/>
      <c r="T814" s="1019"/>
      <c r="U814" s="1019"/>
      <c r="V814" s="1019"/>
      <c r="W814" s="1019"/>
      <c r="X814" s="1019"/>
      <c r="Y814" s="1019"/>
      <c r="Z814" s="1019"/>
    </row>
    <row r="815" spans="1:26" ht="15.75" customHeight="1">
      <c r="A815" s="1019"/>
      <c r="B815" s="1019"/>
      <c r="C815" s="1019"/>
      <c r="D815" s="1019"/>
      <c r="E815" s="1019"/>
      <c r="F815" s="1019"/>
      <c r="G815" s="1019"/>
      <c r="H815" s="1019"/>
      <c r="I815" s="1019"/>
      <c r="J815" s="1019"/>
      <c r="K815" s="1019"/>
      <c r="L815" s="1019"/>
      <c r="M815" s="1019"/>
      <c r="N815" s="1019"/>
      <c r="O815" s="1019"/>
      <c r="P815" s="1019"/>
      <c r="Q815" s="1019"/>
      <c r="R815" s="1019"/>
      <c r="S815" s="1019"/>
      <c r="T815" s="1019"/>
      <c r="U815" s="1019"/>
      <c r="V815" s="1019"/>
      <c r="W815" s="1019"/>
      <c r="X815" s="1019"/>
      <c r="Y815" s="1019"/>
      <c r="Z815" s="1019"/>
    </row>
    <row r="816" spans="1:26" ht="15.75" customHeight="1">
      <c r="A816" s="1019"/>
      <c r="B816" s="1019"/>
      <c r="C816" s="1019"/>
      <c r="D816" s="1019"/>
      <c r="E816" s="1019"/>
      <c r="F816" s="1019"/>
      <c r="G816" s="1019"/>
      <c r="H816" s="1019"/>
      <c r="I816" s="1019"/>
      <c r="J816" s="1019"/>
      <c r="K816" s="1019"/>
      <c r="L816" s="1019"/>
      <c r="M816" s="1019"/>
      <c r="N816" s="1019"/>
      <c r="O816" s="1019"/>
      <c r="P816" s="1019"/>
      <c r="Q816" s="1019"/>
      <c r="R816" s="1019"/>
      <c r="S816" s="1019"/>
      <c r="T816" s="1019"/>
      <c r="U816" s="1019"/>
      <c r="V816" s="1019"/>
      <c r="W816" s="1019"/>
      <c r="X816" s="1019"/>
      <c r="Y816" s="1019"/>
      <c r="Z816" s="1019"/>
    </row>
    <row r="817" spans="1:26" ht="15.75" customHeight="1">
      <c r="A817" s="1019"/>
      <c r="B817" s="1019"/>
      <c r="C817" s="1019"/>
      <c r="D817" s="1019"/>
      <c r="E817" s="1019"/>
      <c r="F817" s="1019"/>
      <c r="G817" s="1019"/>
      <c r="H817" s="1019"/>
      <c r="I817" s="1019"/>
      <c r="J817" s="1019"/>
      <c r="K817" s="1019"/>
      <c r="L817" s="1019"/>
      <c r="M817" s="1019"/>
      <c r="N817" s="1019"/>
      <c r="O817" s="1019"/>
      <c r="P817" s="1019"/>
      <c r="Q817" s="1019"/>
      <c r="R817" s="1019"/>
      <c r="S817" s="1019"/>
      <c r="T817" s="1019"/>
      <c r="U817" s="1019"/>
      <c r="V817" s="1019"/>
      <c r="W817" s="1019"/>
      <c r="X817" s="1019"/>
      <c r="Y817" s="1019"/>
      <c r="Z817" s="1019"/>
    </row>
    <row r="818" spans="1:26" ht="15.75" customHeight="1">
      <c r="A818" s="1019"/>
      <c r="B818" s="1019"/>
      <c r="C818" s="1019"/>
      <c r="D818" s="1019"/>
      <c r="E818" s="1019"/>
      <c r="F818" s="1019"/>
      <c r="G818" s="1019"/>
      <c r="H818" s="1019"/>
      <c r="I818" s="1019"/>
      <c r="J818" s="1019"/>
      <c r="K818" s="1019"/>
      <c r="L818" s="1019"/>
      <c r="M818" s="1019"/>
      <c r="N818" s="1019"/>
      <c r="O818" s="1019"/>
      <c r="P818" s="1019"/>
      <c r="Q818" s="1019"/>
      <c r="R818" s="1019"/>
      <c r="S818" s="1019"/>
      <c r="T818" s="1019"/>
      <c r="U818" s="1019"/>
      <c r="V818" s="1019"/>
      <c r="W818" s="1019"/>
      <c r="X818" s="1019"/>
      <c r="Y818" s="1019"/>
      <c r="Z818" s="1019"/>
    </row>
    <row r="819" spans="1:26" ht="15.75" customHeight="1">
      <c r="A819" s="1019"/>
      <c r="B819" s="1019"/>
      <c r="C819" s="1019"/>
      <c r="D819" s="1019"/>
      <c r="E819" s="1019"/>
      <c r="F819" s="1019"/>
      <c r="G819" s="1019"/>
      <c r="H819" s="1019"/>
      <c r="I819" s="1019"/>
      <c r="J819" s="1019"/>
      <c r="K819" s="1019"/>
      <c r="L819" s="1019"/>
      <c r="M819" s="1019"/>
      <c r="N819" s="1019"/>
      <c r="O819" s="1019"/>
      <c r="P819" s="1019"/>
      <c r="Q819" s="1019"/>
      <c r="R819" s="1019"/>
      <c r="S819" s="1019"/>
      <c r="T819" s="1019"/>
      <c r="U819" s="1019"/>
      <c r="V819" s="1019"/>
      <c r="W819" s="1019"/>
      <c r="X819" s="1019"/>
      <c r="Y819" s="1019"/>
      <c r="Z819" s="1019"/>
    </row>
    <row r="820" spans="1:26" ht="15.75" customHeight="1">
      <c r="A820" s="1019"/>
      <c r="B820" s="1019"/>
      <c r="C820" s="1019"/>
      <c r="D820" s="1019"/>
      <c r="E820" s="1019"/>
      <c r="F820" s="1019"/>
      <c r="G820" s="1019"/>
      <c r="H820" s="1019"/>
      <c r="I820" s="1019"/>
      <c r="J820" s="1019"/>
      <c r="K820" s="1019"/>
      <c r="L820" s="1019"/>
      <c r="M820" s="1019"/>
      <c r="N820" s="1019"/>
      <c r="O820" s="1019"/>
      <c r="P820" s="1019"/>
      <c r="Q820" s="1019"/>
      <c r="R820" s="1019"/>
      <c r="S820" s="1019"/>
      <c r="T820" s="1019"/>
      <c r="U820" s="1019"/>
      <c r="V820" s="1019"/>
      <c r="W820" s="1019"/>
      <c r="X820" s="1019"/>
      <c r="Y820" s="1019"/>
      <c r="Z820" s="1019"/>
    </row>
    <row r="821" spans="1:26" ht="15.75" customHeight="1">
      <c r="A821" s="1019"/>
      <c r="B821" s="1019"/>
      <c r="C821" s="1019"/>
      <c r="D821" s="1019"/>
      <c r="E821" s="1019"/>
      <c r="F821" s="1019"/>
      <c r="G821" s="1019"/>
      <c r="H821" s="1019"/>
      <c r="I821" s="1019"/>
      <c r="J821" s="1019"/>
      <c r="K821" s="1019"/>
      <c r="L821" s="1019"/>
      <c r="M821" s="1019"/>
      <c r="N821" s="1019"/>
      <c r="O821" s="1019"/>
      <c r="P821" s="1019"/>
      <c r="Q821" s="1019"/>
      <c r="R821" s="1019"/>
      <c r="S821" s="1019"/>
      <c r="T821" s="1019"/>
      <c r="U821" s="1019"/>
      <c r="V821" s="1019"/>
      <c r="W821" s="1019"/>
      <c r="X821" s="1019"/>
      <c r="Y821" s="1019"/>
      <c r="Z821" s="1019"/>
    </row>
    <row r="822" spans="1:26" ht="15.75" customHeight="1">
      <c r="A822" s="1019"/>
      <c r="B822" s="1019"/>
      <c r="C822" s="1019"/>
      <c r="D822" s="1019"/>
      <c r="E822" s="1019"/>
      <c r="F822" s="1019"/>
      <c r="G822" s="1019"/>
      <c r="H822" s="1019"/>
      <c r="I822" s="1019"/>
      <c r="J822" s="1019"/>
      <c r="K822" s="1019"/>
      <c r="L822" s="1019"/>
      <c r="M822" s="1019"/>
      <c r="N822" s="1019"/>
      <c r="O822" s="1019"/>
      <c r="P822" s="1019"/>
      <c r="Q822" s="1019"/>
      <c r="R822" s="1019"/>
      <c r="S822" s="1019"/>
      <c r="T822" s="1019"/>
      <c r="U822" s="1019"/>
      <c r="V822" s="1019"/>
      <c r="W822" s="1019"/>
      <c r="X822" s="1019"/>
      <c r="Y822" s="1019"/>
      <c r="Z822" s="1019"/>
    </row>
    <row r="823" spans="1:26" ht="15.75" customHeight="1">
      <c r="A823" s="1019"/>
      <c r="B823" s="1019"/>
      <c r="C823" s="1019"/>
      <c r="D823" s="1019"/>
      <c r="E823" s="1019"/>
      <c r="F823" s="1019"/>
      <c r="G823" s="1019"/>
      <c r="H823" s="1019"/>
      <c r="I823" s="1019"/>
      <c r="J823" s="1019"/>
      <c r="K823" s="1019"/>
      <c r="L823" s="1019"/>
      <c r="M823" s="1019"/>
      <c r="N823" s="1019"/>
      <c r="O823" s="1019"/>
      <c r="P823" s="1019"/>
      <c r="Q823" s="1019"/>
      <c r="R823" s="1019"/>
      <c r="S823" s="1019"/>
      <c r="T823" s="1019"/>
      <c r="U823" s="1019"/>
      <c r="V823" s="1019"/>
      <c r="W823" s="1019"/>
      <c r="X823" s="1019"/>
      <c r="Y823" s="1019"/>
      <c r="Z823" s="1019"/>
    </row>
    <row r="824" spans="1:26" ht="15.75" customHeight="1">
      <c r="A824" s="1019"/>
      <c r="B824" s="1019"/>
      <c r="C824" s="1019"/>
      <c r="D824" s="1019"/>
      <c r="E824" s="1019"/>
      <c r="F824" s="1019"/>
      <c r="G824" s="1019"/>
      <c r="H824" s="1019"/>
      <c r="I824" s="1019"/>
      <c r="J824" s="1019"/>
      <c r="K824" s="1019"/>
      <c r="L824" s="1019"/>
      <c r="M824" s="1019"/>
      <c r="N824" s="1019"/>
      <c r="O824" s="1019"/>
      <c r="P824" s="1019"/>
      <c r="Q824" s="1019"/>
      <c r="R824" s="1019"/>
      <c r="S824" s="1019"/>
      <c r="T824" s="1019"/>
      <c r="U824" s="1019"/>
      <c r="V824" s="1019"/>
      <c r="W824" s="1019"/>
      <c r="X824" s="1019"/>
      <c r="Y824" s="1019"/>
      <c r="Z824" s="1019"/>
    </row>
    <row r="825" spans="1:26" ht="15.75" customHeight="1">
      <c r="A825" s="1019"/>
      <c r="B825" s="1019"/>
      <c r="C825" s="1019"/>
      <c r="D825" s="1019"/>
      <c r="E825" s="1019"/>
      <c r="F825" s="1019"/>
      <c r="G825" s="1019"/>
      <c r="H825" s="1019"/>
      <c r="I825" s="1019"/>
      <c r="J825" s="1019"/>
      <c r="K825" s="1019"/>
      <c r="L825" s="1019"/>
      <c r="M825" s="1019"/>
      <c r="N825" s="1019"/>
      <c r="O825" s="1019"/>
      <c r="P825" s="1019"/>
      <c r="Q825" s="1019"/>
      <c r="R825" s="1019"/>
      <c r="S825" s="1019"/>
      <c r="T825" s="1019"/>
      <c r="U825" s="1019"/>
      <c r="V825" s="1019"/>
      <c r="W825" s="1019"/>
      <c r="X825" s="1019"/>
      <c r="Y825" s="1019"/>
      <c r="Z825" s="1019"/>
    </row>
    <row r="826" spans="1:26" ht="15.75" customHeight="1">
      <c r="A826" s="1019"/>
      <c r="B826" s="1019"/>
      <c r="C826" s="1019"/>
      <c r="D826" s="1019"/>
      <c r="E826" s="1019"/>
      <c r="F826" s="1019"/>
      <c r="G826" s="1019"/>
      <c r="H826" s="1019"/>
      <c r="I826" s="1019"/>
      <c r="J826" s="1019"/>
      <c r="K826" s="1019"/>
      <c r="L826" s="1019"/>
      <c r="M826" s="1019"/>
      <c r="N826" s="1019"/>
      <c r="O826" s="1019"/>
      <c r="P826" s="1019"/>
      <c r="Q826" s="1019"/>
      <c r="R826" s="1019"/>
      <c r="S826" s="1019"/>
      <c r="T826" s="1019"/>
      <c r="U826" s="1019"/>
      <c r="V826" s="1019"/>
      <c r="W826" s="1019"/>
      <c r="X826" s="1019"/>
      <c r="Y826" s="1019"/>
      <c r="Z826" s="1019"/>
    </row>
    <row r="827" spans="1:26" ht="15.75" customHeight="1">
      <c r="A827" s="1019"/>
      <c r="B827" s="1019"/>
      <c r="C827" s="1019"/>
      <c r="D827" s="1019"/>
      <c r="E827" s="1019"/>
      <c r="F827" s="1019"/>
      <c r="G827" s="1019"/>
      <c r="H827" s="1019"/>
      <c r="I827" s="1019"/>
      <c r="J827" s="1019"/>
      <c r="K827" s="1019"/>
      <c r="L827" s="1019"/>
      <c r="M827" s="1019"/>
      <c r="N827" s="1019"/>
      <c r="O827" s="1019"/>
      <c r="P827" s="1019"/>
      <c r="Q827" s="1019"/>
      <c r="R827" s="1019"/>
      <c r="S827" s="1019"/>
      <c r="T827" s="1019"/>
      <c r="U827" s="1019"/>
      <c r="V827" s="1019"/>
      <c r="W827" s="1019"/>
      <c r="X827" s="1019"/>
      <c r="Y827" s="1019"/>
      <c r="Z827" s="1019"/>
    </row>
    <row r="828" spans="1:26" ht="15.75" customHeight="1">
      <c r="A828" s="1019"/>
      <c r="B828" s="1019"/>
      <c r="C828" s="1019"/>
      <c r="D828" s="1019"/>
      <c r="E828" s="1019"/>
      <c r="F828" s="1019"/>
      <c r="G828" s="1019"/>
      <c r="H828" s="1019"/>
      <c r="I828" s="1019"/>
      <c r="J828" s="1019"/>
      <c r="K828" s="1019"/>
      <c r="L828" s="1019"/>
      <c r="M828" s="1019"/>
      <c r="N828" s="1019"/>
      <c r="O828" s="1019"/>
      <c r="P828" s="1019"/>
      <c r="Q828" s="1019"/>
      <c r="R828" s="1019"/>
      <c r="S828" s="1019"/>
      <c r="T828" s="1019"/>
      <c r="U828" s="1019"/>
      <c r="V828" s="1019"/>
      <c r="W828" s="1019"/>
      <c r="X828" s="1019"/>
      <c r="Y828" s="1019"/>
      <c r="Z828" s="1019"/>
    </row>
    <row r="829" spans="1:26" ht="15.75" customHeight="1">
      <c r="A829" s="1019"/>
      <c r="B829" s="1019"/>
      <c r="C829" s="1019"/>
      <c r="D829" s="1019"/>
      <c r="E829" s="1019"/>
      <c r="F829" s="1019"/>
      <c r="G829" s="1019"/>
      <c r="H829" s="1019"/>
      <c r="I829" s="1019"/>
      <c r="J829" s="1019"/>
      <c r="K829" s="1019"/>
      <c r="L829" s="1019"/>
      <c r="M829" s="1019"/>
      <c r="N829" s="1019"/>
      <c r="O829" s="1019"/>
      <c r="P829" s="1019"/>
      <c r="Q829" s="1019"/>
      <c r="R829" s="1019"/>
      <c r="S829" s="1019"/>
      <c r="T829" s="1019"/>
      <c r="U829" s="1019"/>
      <c r="V829" s="1019"/>
      <c r="W829" s="1019"/>
      <c r="X829" s="1019"/>
      <c r="Y829" s="1019"/>
      <c r="Z829" s="1019"/>
    </row>
    <row r="830" spans="1:26" ht="15.75" customHeight="1">
      <c r="A830" s="1019"/>
      <c r="B830" s="1019"/>
      <c r="C830" s="1019"/>
      <c r="D830" s="1019"/>
      <c r="E830" s="1019"/>
      <c r="F830" s="1019"/>
      <c r="G830" s="1019"/>
      <c r="H830" s="1019"/>
      <c r="I830" s="1019"/>
      <c r="J830" s="1019"/>
      <c r="K830" s="1019"/>
      <c r="L830" s="1019"/>
      <c r="M830" s="1019"/>
      <c r="N830" s="1019"/>
      <c r="O830" s="1019"/>
      <c r="P830" s="1019"/>
      <c r="Q830" s="1019"/>
      <c r="R830" s="1019"/>
      <c r="S830" s="1019"/>
      <c r="T830" s="1019"/>
      <c r="U830" s="1019"/>
      <c r="V830" s="1019"/>
      <c r="W830" s="1019"/>
      <c r="X830" s="1019"/>
      <c r="Y830" s="1019"/>
      <c r="Z830" s="1019"/>
    </row>
    <row r="831" spans="1:26" ht="15.75" customHeight="1">
      <c r="A831" s="1019"/>
      <c r="B831" s="1019"/>
      <c r="C831" s="1019"/>
      <c r="D831" s="1019"/>
      <c r="E831" s="1019"/>
      <c r="F831" s="1019"/>
      <c r="G831" s="1019"/>
      <c r="H831" s="1019"/>
      <c r="I831" s="1019"/>
      <c r="J831" s="1019"/>
      <c r="K831" s="1019"/>
      <c r="L831" s="1019"/>
      <c r="M831" s="1019"/>
      <c r="N831" s="1019"/>
      <c r="O831" s="1019"/>
      <c r="P831" s="1019"/>
      <c r="Q831" s="1019"/>
      <c r="R831" s="1019"/>
      <c r="S831" s="1019"/>
      <c r="T831" s="1019"/>
      <c r="U831" s="1019"/>
      <c r="V831" s="1019"/>
      <c r="W831" s="1019"/>
      <c r="X831" s="1019"/>
      <c r="Y831" s="1019"/>
      <c r="Z831" s="1019"/>
    </row>
    <row r="832" spans="1:26" ht="15.75" customHeight="1">
      <c r="A832" s="1019"/>
      <c r="B832" s="1019"/>
      <c r="C832" s="1019"/>
      <c r="D832" s="1019"/>
      <c r="E832" s="1019"/>
      <c r="F832" s="1019"/>
      <c r="G832" s="1019"/>
      <c r="H832" s="1019"/>
      <c r="I832" s="1019"/>
      <c r="J832" s="1019"/>
      <c r="K832" s="1019"/>
      <c r="L832" s="1019"/>
      <c r="M832" s="1019"/>
      <c r="N832" s="1019"/>
      <c r="O832" s="1019"/>
      <c r="P832" s="1019"/>
      <c r="Q832" s="1019"/>
      <c r="R832" s="1019"/>
      <c r="S832" s="1019"/>
      <c r="T832" s="1019"/>
      <c r="U832" s="1019"/>
      <c r="V832" s="1019"/>
      <c r="W832" s="1019"/>
      <c r="X832" s="1019"/>
      <c r="Y832" s="1019"/>
      <c r="Z832" s="1019"/>
    </row>
    <row r="833" spans="1:26" ht="15.75" customHeight="1">
      <c r="A833" s="1019"/>
      <c r="B833" s="1019"/>
      <c r="C833" s="1019"/>
      <c r="D833" s="1019"/>
      <c r="E833" s="1019"/>
      <c r="F833" s="1019"/>
      <c r="G833" s="1019"/>
      <c r="H833" s="1019"/>
      <c r="I833" s="1019"/>
      <c r="J833" s="1019"/>
      <c r="K833" s="1019"/>
      <c r="L833" s="1019"/>
      <c r="M833" s="1019"/>
      <c r="N833" s="1019"/>
      <c r="O833" s="1019"/>
      <c r="P833" s="1019"/>
      <c r="Q833" s="1019"/>
      <c r="R833" s="1019"/>
      <c r="S833" s="1019"/>
      <c r="T833" s="1019"/>
      <c r="U833" s="1019"/>
      <c r="V833" s="1019"/>
      <c r="W833" s="1019"/>
      <c r="X833" s="1019"/>
      <c r="Y833" s="1019"/>
      <c r="Z833" s="1019"/>
    </row>
    <row r="834" spans="1:26" ht="15.75" customHeight="1">
      <c r="A834" s="1019"/>
      <c r="B834" s="1019"/>
      <c r="C834" s="1019"/>
      <c r="D834" s="1019"/>
      <c r="E834" s="1019"/>
      <c r="F834" s="1019"/>
      <c r="G834" s="1019"/>
      <c r="H834" s="1019"/>
      <c r="I834" s="1019"/>
      <c r="J834" s="1019"/>
      <c r="K834" s="1019"/>
      <c r="L834" s="1019"/>
      <c r="M834" s="1019"/>
      <c r="N834" s="1019"/>
      <c r="O834" s="1019"/>
      <c r="P834" s="1019"/>
      <c r="Q834" s="1019"/>
      <c r="R834" s="1019"/>
      <c r="S834" s="1019"/>
      <c r="T834" s="1019"/>
      <c r="U834" s="1019"/>
      <c r="V834" s="1019"/>
      <c r="W834" s="1019"/>
      <c r="X834" s="1019"/>
      <c r="Y834" s="1019"/>
      <c r="Z834" s="1019"/>
    </row>
    <row r="835" spans="1:26" ht="15.75" customHeight="1">
      <c r="A835" s="1019"/>
      <c r="B835" s="1019"/>
      <c r="C835" s="1019"/>
      <c r="D835" s="1019"/>
      <c r="E835" s="1019"/>
      <c r="F835" s="1019"/>
      <c r="G835" s="1019"/>
      <c r="H835" s="1019"/>
      <c r="I835" s="1019"/>
      <c r="J835" s="1019"/>
      <c r="K835" s="1019"/>
      <c r="L835" s="1019"/>
      <c r="M835" s="1019"/>
      <c r="N835" s="1019"/>
      <c r="O835" s="1019"/>
      <c r="P835" s="1019"/>
      <c r="Q835" s="1019"/>
      <c r="R835" s="1019"/>
      <c r="S835" s="1019"/>
      <c r="T835" s="1019"/>
      <c r="U835" s="1019"/>
      <c r="V835" s="1019"/>
      <c r="W835" s="1019"/>
      <c r="X835" s="1019"/>
      <c r="Y835" s="1019"/>
      <c r="Z835" s="1019"/>
    </row>
    <row r="836" spans="1:26" ht="15.75" customHeight="1">
      <c r="A836" s="1019"/>
      <c r="B836" s="1019"/>
      <c r="C836" s="1019"/>
      <c r="D836" s="1019"/>
      <c r="E836" s="1019"/>
      <c r="F836" s="1019"/>
      <c r="G836" s="1019"/>
      <c r="H836" s="1019"/>
      <c r="I836" s="1019"/>
      <c r="J836" s="1019"/>
      <c r="K836" s="1019"/>
      <c r="L836" s="1019"/>
      <c r="M836" s="1019"/>
      <c r="N836" s="1019"/>
      <c r="O836" s="1019"/>
      <c r="P836" s="1019"/>
      <c r="Q836" s="1019"/>
      <c r="R836" s="1019"/>
      <c r="S836" s="1019"/>
      <c r="T836" s="1019"/>
      <c r="U836" s="1019"/>
      <c r="V836" s="1019"/>
      <c r="W836" s="1019"/>
      <c r="X836" s="1019"/>
      <c r="Y836" s="1019"/>
      <c r="Z836" s="1019"/>
    </row>
    <row r="837" spans="1:26" ht="15.75" customHeight="1">
      <c r="A837" s="1019"/>
      <c r="B837" s="1019"/>
      <c r="C837" s="1019"/>
      <c r="D837" s="1019"/>
      <c r="E837" s="1019"/>
      <c r="F837" s="1019"/>
      <c r="G837" s="1019"/>
      <c r="H837" s="1019"/>
      <c r="I837" s="1019"/>
      <c r="J837" s="1019"/>
      <c r="K837" s="1019"/>
      <c r="L837" s="1019"/>
      <c r="M837" s="1019"/>
      <c r="N837" s="1019"/>
      <c r="O837" s="1019"/>
      <c r="P837" s="1019"/>
      <c r="Q837" s="1019"/>
      <c r="R837" s="1019"/>
      <c r="S837" s="1019"/>
      <c r="T837" s="1019"/>
      <c r="U837" s="1019"/>
      <c r="V837" s="1019"/>
      <c r="W837" s="1019"/>
      <c r="X837" s="1019"/>
      <c r="Y837" s="1019"/>
      <c r="Z837" s="1019"/>
    </row>
    <row r="838" spans="1:26" ht="15.75" customHeight="1">
      <c r="A838" s="1019"/>
      <c r="B838" s="1019"/>
      <c r="C838" s="1019"/>
      <c r="D838" s="1019"/>
      <c r="E838" s="1019"/>
      <c r="F838" s="1019"/>
      <c r="G838" s="1019"/>
      <c r="H838" s="1019"/>
      <c r="I838" s="1019"/>
      <c r="J838" s="1019"/>
      <c r="K838" s="1019"/>
      <c r="L838" s="1019"/>
      <c r="M838" s="1019"/>
      <c r="N838" s="1019"/>
      <c r="O838" s="1019"/>
      <c r="P838" s="1019"/>
      <c r="Q838" s="1019"/>
      <c r="R838" s="1019"/>
      <c r="S838" s="1019"/>
      <c r="T838" s="1019"/>
      <c r="U838" s="1019"/>
      <c r="V838" s="1019"/>
      <c r="W838" s="1019"/>
      <c r="X838" s="1019"/>
      <c r="Y838" s="1019"/>
      <c r="Z838" s="1019"/>
    </row>
    <row r="839" spans="1:26" ht="15.75" customHeight="1">
      <c r="A839" s="1019"/>
      <c r="B839" s="1019"/>
      <c r="C839" s="1019"/>
      <c r="D839" s="1019"/>
      <c r="E839" s="1019"/>
      <c r="F839" s="1019"/>
      <c r="G839" s="1019"/>
      <c r="H839" s="1019"/>
      <c r="I839" s="1019"/>
      <c r="J839" s="1019"/>
      <c r="K839" s="1019"/>
      <c r="L839" s="1019"/>
      <c r="M839" s="1019"/>
      <c r="N839" s="1019"/>
      <c r="O839" s="1019"/>
      <c r="P839" s="1019"/>
      <c r="Q839" s="1019"/>
      <c r="R839" s="1019"/>
      <c r="S839" s="1019"/>
      <c r="T839" s="1019"/>
      <c r="U839" s="1019"/>
      <c r="V839" s="1019"/>
      <c r="W839" s="1019"/>
      <c r="X839" s="1019"/>
      <c r="Y839" s="1019"/>
      <c r="Z839" s="1019"/>
    </row>
    <row r="840" spans="1:26" ht="15.75" customHeight="1">
      <c r="A840" s="1019"/>
      <c r="B840" s="1019"/>
      <c r="C840" s="1019"/>
      <c r="D840" s="1019"/>
      <c r="E840" s="1019"/>
      <c r="F840" s="1019"/>
      <c r="G840" s="1019"/>
      <c r="H840" s="1019"/>
      <c r="I840" s="1019"/>
      <c r="J840" s="1019"/>
      <c r="K840" s="1019"/>
      <c r="L840" s="1019"/>
      <c r="M840" s="1019"/>
      <c r="N840" s="1019"/>
      <c r="O840" s="1019"/>
      <c r="P840" s="1019"/>
      <c r="Q840" s="1019"/>
      <c r="R840" s="1019"/>
      <c r="S840" s="1019"/>
      <c r="T840" s="1019"/>
      <c r="U840" s="1019"/>
      <c r="V840" s="1019"/>
      <c r="W840" s="1019"/>
      <c r="X840" s="1019"/>
      <c r="Y840" s="1019"/>
      <c r="Z840" s="1019"/>
    </row>
    <row r="841" spans="1:26" ht="15.75" customHeight="1">
      <c r="A841" s="1019"/>
      <c r="B841" s="1019"/>
      <c r="C841" s="1019"/>
      <c r="D841" s="1019"/>
      <c r="E841" s="1019"/>
      <c r="F841" s="1019"/>
      <c r="G841" s="1019"/>
      <c r="H841" s="1019"/>
      <c r="I841" s="1019"/>
      <c r="J841" s="1019"/>
      <c r="K841" s="1019"/>
      <c r="L841" s="1019"/>
      <c r="M841" s="1019"/>
      <c r="N841" s="1019"/>
      <c r="O841" s="1019"/>
      <c r="P841" s="1019"/>
      <c r="Q841" s="1019"/>
      <c r="R841" s="1019"/>
      <c r="S841" s="1019"/>
      <c r="T841" s="1019"/>
      <c r="U841" s="1019"/>
      <c r="V841" s="1019"/>
      <c r="W841" s="1019"/>
      <c r="X841" s="1019"/>
      <c r="Y841" s="1019"/>
      <c r="Z841" s="1019"/>
    </row>
    <row r="842" spans="1:26" ht="15.75" customHeight="1">
      <c r="A842" s="1019"/>
      <c r="B842" s="1019"/>
      <c r="C842" s="1019"/>
      <c r="D842" s="1019"/>
      <c r="E842" s="1019"/>
      <c r="F842" s="1019"/>
      <c r="G842" s="1019"/>
      <c r="H842" s="1019"/>
      <c r="I842" s="1019"/>
      <c r="J842" s="1019"/>
      <c r="K842" s="1019"/>
      <c r="L842" s="1019"/>
      <c r="M842" s="1019"/>
      <c r="N842" s="1019"/>
      <c r="O842" s="1019"/>
      <c r="P842" s="1019"/>
      <c r="Q842" s="1019"/>
      <c r="R842" s="1019"/>
      <c r="S842" s="1019"/>
      <c r="T842" s="1019"/>
      <c r="U842" s="1019"/>
      <c r="V842" s="1019"/>
      <c r="W842" s="1019"/>
      <c r="X842" s="1019"/>
      <c r="Y842" s="1019"/>
      <c r="Z842" s="1019"/>
    </row>
    <row r="843" spans="1:26" ht="15.75" customHeight="1">
      <c r="A843" s="1019"/>
      <c r="B843" s="1019"/>
      <c r="C843" s="1019"/>
      <c r="D843" s="1019"/>
      <c r="E843" s="1019"/>
      <c r="F843" s="1019"/>
      <c r="G843" s="1019"/>
      <c r="H843" s="1019"/>
      <c r="I843" s="1019"/>
      <c r="J843" s="1019"/>
      <c r="K843" s="1019"/>
      <c r="L843" s="1019"/>
      <c r="M843" s="1019"/>
      <c r="N843" s="1019"/>
      <c r="O843" s="1019"/>
      <c r="P843" s="1019"/>
      <c r="Q843" s="1019"/>
      <c r="R843" s="1019"/>
      <c r="S843" s="1019"/>
      <c r="T843" s="1019"/>
      <c r="U843" s="1019"/>
      <c r="V843" s="1019"/>
      <c r="W843" s="1019"/>
      <c r="X843" s="1019"/>
      <c r="Y843" s="1019"/>
      <c r="Z843" s="1019"/>
    </row>
    <row r="844" spans="1:26" ht="15.75" customHeight="1">
      <c r="A844" s="1019"/>
      <c r="B844" s="1019"/>
      <c r="C844" s="1019"/>
      <c r="D844" s="1019"/>
      <c r="E844" s="1019"/>
      <c r="F844" s="1019"/>
      <c r="G844" s="1019"/>
      <c r="H844" s="1019"/>
      <c r="I844" s="1019"/>
      <c r="J844" s="1019"/>
      <c r="K844" s="1019"/>
      <c r="L844" s="1019"/>
      <c r="M844" s="1019"/>
      <c r="N844" s="1019"/>
      <c r="O844" s="1019"/>
      <c r="P844" s="1019"/>
      <c r="Q844" s="1019"/>
      <c r="R844" s="1019"/>
      <c r="S844" s="1019"/>
      <c r="T844" s="1019"/>
      <c r="U844" s="1019"/>
      <c r="V844" s="1019"/>
      <c r="W844" s="1019"/>
      <c r="X844" s="1019"/>
      <c r="Y844" s="1019"/>
      <c r="Z844" s="1019"/>
    </row>
    <row r="845" spans="1:26" ht="15.75" customHeight="1">
      <c r="A845" s="1019"/>
      <c r="B845" s="1019"/>
      <c r="C845" s="1019"/>
      <c r="D845" s="1019"/>
      <c r="E845" s="1019"/>
      <c r="F845" s="1019"/>
      <c r="G845" s="1019"/>
      <c r="H845" s="1019"/>
      <c r="I845" s="1019"/>
      <c r="J845" s="1019"/>
      <c r="K845" s="1019"/>
      <c r="L845" s="1019"/>
      <c r="M845" s="1019"/>
      <c r="N845" s="1019"/>
      <c r="O845" s="1019"/>
      <c r="P845" s="1019"/>
      <c r="Q845" s="1019"/>
      <c r="R845" s="1019"/>
      <c r="S845" s="1019"/>
      <c r="T845" s="1019"/>
      <c r="U845" s="1019"/>
      <c r="V845" s="1019"/>
      <c r="W845" s="1019"/>
      <c r="X845" s="1019"/>
      <c r="Y845" s="1019"/>
      <c r="Z845" s="1019"/>
    </row>
    <row r="846" spans="1:26" ht="15.75" customHeight="1">
      <c r="A846" s="1019"/>
      <c r="B846" s="1019"/>
      <c r="C846" s="1019"/>
      <c r="D846" s="1019"/>
      <c r="E846" s="1019"/>
      <c r="F846" s="1019"/>
      <c r="G846" s="1019"/>
      <c r="H846" s="1019"/>
      <c r="I846" s="1019"/>
      <c r="J846" s="1019"/>
      <c r="K846" s="1019"/>
      <c r="L846" s="1019"/>
      <c r="M846" s="1019"/>
      <c r="N846" s="1019"/>
      <c r="O846" s="1019"/>
      <c r="P846" s="1019"/>
      <c r="Q846" s="1019"/>
      <c r="R846" s="1019"/>
      <c r="S846" s="1019"/>
      <c r="T846" s="1019"/>
      <c r="U846" s="1019"/>
      <c r="V846" s="1019"/>
      <c r="W846" s="1019"/>
      <c r="X846" s="1019"/>
      <c r="Y846" s="1019"/>
      <c r="Z846" s="1019"/>
    </row>
    <row r="847" spans="1:26" ht="15.75" customHeight="1">
      <c r="A847" s="1019"/>
      <c r="B847" s="1019"/>
      <c r="C847" s="1019"/>
      <c r="D847" s="1019"/>
      <c r="E847" s="1019"/>
      <c r="F847" s="1019"/>
      <c r="G847" s="1019"/>
      <c r="H847" s="1019"/>
      <c r="I847" s="1019"/>
      <c r="J847" s="1019"/>
      <c r="K847" s="1019"/>
      <c r="L847" s="1019"/>
      <c r="M847" s="1019"/>
      <c r="N847" s="1019"/>
      <c r="O847" s="1019"/>
      <c r="P847" s="1019"/>
      <c r="Q847" s="1019"/>
      <c r="R847" s="1019"/>
      <c r="S847" s="1019"/>
      <c r="T847" s="1019"/>
      <c r="U847" s="1019"/>
      <c r="V847" s="1019"/>
      <c r="W847" s="1019"/>
      <c r="X847" s="1019"/>
      <c r="Y847" s="1019"/>
      <c r="Z847" s="1019"/>
    </row>
    <row r="848" spans="1:26" ht="15.75" customHeight="1">
      <c r="A848" s="1019"/>
      <c r="B848" s="1019"/>
      <c r="C848" s="1019"/>
      <c r="D848" s="1019"/>
      <c r="E848" s="1019"/>
      <c r="F848" s="1019"/>
      <c r="G848" s="1019"/>
      <c r="H848" s="1019"/>
      <c r="I848" s="1019"/>
      <c r="J848" s="1019"/>
      <c r="K848" s="1019"/>
      <c r="L848" s="1019"/>
      <c r="M848" s="1019"/>
      <c r="N848" s="1019"/>
      <c r="O848" s="1019"/>
      <c r="P848" s="1019"/>
      <c r="Q848" s="1019"/>
      <c r="R848" s="1019"/>
      <c r="S848" s="1019"/>
      <c r="T848" s="1019"/>
      <c r="U848" s="1019"/>
      <c r="V848" s="1019"/>
      <c r="W848" s="1019"/>
      <c r="X848" s="1019"/>
      <c r="Y848" s="1019"/>
      <c r="Z848" s="1019"/>
    </row>
    <row r="849" spans="1:26" ht="15.75" customHeight="1">
      <c r="A849" s="1019"/>
      <c r="B849" s="1019"/>
      <c r="C849" s="1019"/>
      <c r="D849" s="1019"/>
      <c r="E849" s="1019"/>
      <c r="F849" s="1019"/>
      <c r="G849" s="1019"/>
      <c r="H849" s="1019"/>
      <c r="I849" s="1019"/>
      <c r="J849" s="1019"/>
      <c r="K849" s="1019"/>
      <c r="L849" s="1019"/>
      <c r="M849" s="1019"/>
      <c r="N849" s="1019"/>
      <c r="O849" s="1019"/>
      <c r="P849" s="1019"/>
      <c r="Q849" s="1019"/>
      <c r="R849" s="1019"/>
      <c r="S849" s="1019"/>
      <c r="T849" s="1019"/>
      <c r="U849" s="1019"/>
      <c r="V849" s="1019"/>
      <c r="W849" s="1019"/>
      <c r="X849" s="1019"/>
      <c r="Y849" s="1019"/>
      <c r="Z849" s="1019"/>
    </row>
    <row r="850" spans="1:26" ht="15.75" customHeight="1">
      <c r="A850" s="1019"/>
      <c r="B850" s="1019"/>
      <c r="C850" s="1019"/>
      <c r="D850" s="1019"/>
      <c r="E850" s="1019"/>
      <c r="F850" s="1019"/>
      <c r="G850" s="1019"/>
      <c r="H850" s="1019"/>
      <c r="I850" s="1019"/>
      <c r="J850" s="1019"/>
      <c r="K850" s="1019"/>
      <c r="L850" s="1019"/>
      <c r="M850" s="1019"/>
      <c r="N850" s="1019"/>
      <c r="O850" s="1019"/>
      <c r="P850" s="1019"/>
      <c r="Q850" s="1019"/>
      <c r="R850" s="1019"/>
      <c r="S850" s="1019"/>
      <c r="T850" s="1019"/>
      <c r="U850" s="1019"/>
      <c r="V850" s="1019"/>
      <c r="W850" s="1019"/>
      <c r="X850" s="1019"/>
      <c r="Y850" s="1019"/>
      <c r="Z850" s="1019"/>
    </row>
    <row r="851" spans="1:26" ht="15.75" customHeight="1">
      <c r="A851" s="1019"/>
      <c r="B851" s="1019"/>
      <c r="C851" s="1019"/>
      <c r="D851" s="1019"/>
      <c r="E851" s="1019"/>
      <c r="F851" s="1019"/>
      <c r="G851" s="1019"/>
      <c r="H851" s="1019"/>
      <c r="I851" s="1019"/>
      <c r="J851" s="1019"/>
      <c r="K851" s="1019"/>
      <c r="L851" s="1019"/>
      <c r="M851" s="1019"/>
      <c r="N851" s="1019"/>
      <c r="O851" s="1019"/>
      <c r="P851" s="1019"/>
      <c r="Q851" s="1019"/>
      <c r="R851" s="1019"/>
      <c r="S851" s="1019"/>
      <c r="T851" s="1019"/>
      <c r="U851" s="1019"/>
      <c r="V851" s="1019"/>
      <c r="W851" s="1019"/>
      <c r="X851" s="1019"/>
      <c r="Y851" s="1019"/>
      <c r="Z851" s="1019"/>
    </row>
    <row r="852" spans="1:26" ht="15.75" customHeight="1">
      <c r="A852" s="1019"/>
      <c r="B852" s="1019"/>
      <c r="C852" s="1019"/>
      <c r="D852" s="1019"/>
      <c r="E852" s="1019"/>
      <c r="F852" s="1019"/>
      <c r="G852" s="1019"/>
      <c r="H852" s="1019"/>
      <c r="I852" s="1019"/>
      <c r="J852" s="1019"/>
      <c r="K852" s="1019"/>
      <c r="L852" s="1019"/>
      <c r="M852" s="1019"/>
      <c r="N852" s="1019"/>
      <c r="O852" s="1019"/>
      <c r="P852" s="1019"/>
      <c r="Q852" s="1019"/>
      <c r="R852" s="1019"/>
      <c r="S852" s="1019"/>
      <c r="T852" s="1019"/>
      <c r="U852" s="1019"/>
      <c r="V852" s="1019"/>
      <c r="W852" s="1019"/>
      <c r="X852" s="1019"/>
      <c r="Y852" s="1019"/>
      <c r="Z852" s="1019"/>
    </row>
    <row r="853" spans="1:26" ht="15.75" customHeight="1">
      <c r="A853" s="1019"/>
      <c r="B853" s="1019"/>
      <c r="C853" s="1019"/>
      <c r="D853" s="1019"/>
      <c r="E853" s="1019"/>
      <c r="F853" s="1019"/>
      <c r="G853" s="1019"/>
      <c r="H853" s="1019"/>
      <c r="I853" s="1019"/>
      <c r="J853" s="1019"/>
      <c r="K853" s="1019"/>
      <c r="L853" s="1019"/>
      <c r="M853" s="1019"/>
      <c r="N853" s="1019"/>
      <c r="O853" s="1019"/>
      <c r="P853" s="1019"/>
      <c r="Q853" s="1019"/>
      <c r="R853" s="1019"/>
      <c r="S853" s="1019"/>
      <c r="T853" s="1019"/>
      <c r="U853" s="1019"/>
      <c r="V853" s="1019"/>
      <c r="W853" s="1019"/>
      <c r="X853" s="1019"/>
      <c r="Y853" s="1019"/>
      <c r="Z853" s="1019"/>
    </row>
    <row r="854" spans="1:26" ht="15.75" customHeight="1">
      <c r="A854" s="1019"/>
      <c r="B854" s="1019"/>
      <c r="C854" s="1019"/>
      <c r="D854" s="1019"/>
      <c r="E854" s="1019"/>
      <c r="F854" s="1019"/>
      <c r="G854" s="1019"/>
      <c r="H854" s="1019"/>
      <c r="I854" s="1019"/>
      <c r="J854" s="1019"/>
      <c r="K854" s="1019"/>
      <c r="L854" s="1019"/>
      <c r="M854" s="1019"/>
      <c r="N854" s="1019"/>
      <c r="O854" s="1019"/>
      <c r="P854" s="1019"/>
      <c r="Q854" s="1019"/>
      <c r="R854" s="1019"/>
      <c r="S854" s="1019"/>
      <c r="T854" s="1019"/>
      <c r="U854" s="1019"/>
      <c r="V854" s="1019"/>
      <c r="W854" s="1019"/>
      <c r="X854" s="1019"/>
      <c r="Y854" s="1019"/>
      <c r="Z854" s="1019"/>
    </row>
    <row r="855" spans="1:26" ht="15.75" customHeight="1">
      <c r="A855" s="1019"/>
      <c r="B855" s="1019"/>
      <c r="C855" s="1019"/>
      <c r="D855" s="1019"/>
      <c r="E855" s="1019"/>
      <c r="F855" s="1019"/>
      <c r="G855" s="1019"/>
      <c r="H855" s="1019"/>
      <c r="I855" s="1019"/>
      <c r="J855" s="1019"/>
      <c r="K855" s="1019"/>
      <c r="L855" s="1019"/>
      <c r="M855" s="1019"/>
      <c r="N855" s="1019"/>
      <c r="O855" s="1019"/>
      <c r="P855" s="1019"/>
      <c r="Q855" s="1019"/>
      <c r="R855" s="1019"/>
      <c r="S855" s="1019"/>
      <c r="T855" s="1019"/>
      <c r="U855" s="1019"/>
      <c r="V855" s="1019"/>
      <c r="W855" s="1019"/>
      <c r="X855" s="1019"/>
      <c r="Y855" s="1019"/>
      <c r="Z855" s="1019"/>
    </row>
    <row r="856" spans="1:26" ht="15.75" customHeight="1">
      <c r="A856" s="1019"/>
      <c r="B856" s="1019"/>
      <c r="C856" s="1019"/>
      <c r="D856" s="1019"/>
      <c r="E856" s="1019"/>
      <c r="F856" s="1019"/>
      <c r="G856" s="1019"/>
      <c r="H856" s="1019"/>
      <c r="I856" s="1019"/>
      <c r="J856" s="1019"/>
      <c r="K856" s="1019"/>
      <c r="L856" s="1019"/>
      <c r="M856" s="1019"/>
      <c r="N856" s="1019"/>
      <c r="O856" s="1019"/>
      <c r="P856" s="1019"/>
      <c r="Q856" s="1019"/>
      <c r="R856" s="1019"/>
      <c r="S856" s="1019"/>
      <c r="T856" s="1019"/>
      <c r="U856" s="1019"/>
      <c r="V856" s="1019"/>
      <c r="W856" s="1019"/>
      <c r="X856" s="1019"/>
      <c r="Y856" s="1019"/>
      <c r="Z856" s="1019"/>
    </row>
    <row r="857" spans="1:26" ht="15.75" customHeight="1">
      <c r="A857" s="1019"/>
      <c r="B857" s="1019"/>
      <c r="C857" s="1019"/>
      <c r="D857" s="1019"/>
      <c r="E857" s="1019"/>
      <c r="F857" s="1019"/>
      <c r="G857" s="1019"/>
      <c r="H857" s="1019"/>
      <c r="I857" s="1019"/>
      <c r="J857" s="1019"/>
      <c r="K857" s="1019"/>
      <c r="L857" s="1019"/>
      <c r="M857" s="1019"/>
      <c r="N857" s="1019"/>
      <c r="O857" s="1019"/>
      <c r="P857" s="1019"/>
      <c r="Q857" s="1019"/>
      <c r="R857" s="1019"/>
      <c r="S857" s="1019"/>
      <c r="T857" s="1019"/>
      <c r="U857" s="1019"/>
      <c r="V857" s="1019"/>
      <c r="W857" s="1019"/>
      <c r="X857" s="1019"/>
      <c r="Y857" s="1019"/>
      <c r="Z857" s="1019"/>
    </row>
    <row r="858" spans="1:26" ht="15.75" customHeight="1">
      <c r="A858" s="1019"/>
      <c r="B858" s="1019"/>
      <c r="C858" s="1019"/>
      <c r="D858" s="1019"/>
      <c r="E858" s="1019"/>
      <c r="F858" s="1019"/>
      <c r="G858" s="1019"/>
      <c r="H858" s="1019"/>
      <c r="I858" s="1019"/>
      <c r="J858" s="1019"/>
      <c r="K858" s="1019"/>
      <c r="L858" s="1019"/>
      <c r="M858" s="1019"/>
      <c r="N858" s="1019"/>
      <c r="O858" s="1019"/>
      <c r="P858" s="1019"/>
      <c r="Q858" s="1019"/>
      <c r="R858" s="1019"/>
      <c r="S858" s="1019"/>
      <c r="T858" s="1019"/>
      <c r="U858" s="1019"/>
      <c r="V858" s="1019"/>
      <c r="W858" s="1019"/>
      <c r="X858" s="1019"/>
      <c r="Y858" s="1019"/>
      <c r="Z858" s="1019"/>
    </row>
    <row r="859" spans="1:26" ht="15.75" customHeight="1">
      <c r="A859" s="1019"/>
      <c r="B859" s="1019"/>
      <c r="C859" s="1019"/>
      <c r="D859" s="1019"/>
      <c r="E859" s="1019"/>
      <c r="F859" s="1019"/>
      <c r="G859" s="1019"/>
      <c r="H859" s="1019"/>
      <c r="I859" s="1019"/>
      <c r="J859" s="1019"/>
      <c r="K859" s="1019"/>
      <c r="L859" s="1019"/>
      <c r="M859" s="1019"/>
      <c r="N859" s="1019"/>
      <c r="O859" s="1019"/>
      <c r="P859" s="1019"/>
      <c r="Q859" s="1019"/>
      <c r="R859" s="1019"/>
      <c r="S859" s="1019"/>
      <c r="T859" s="1019"/>
      <c r="U859" s="1019"/>
      <c r="V859" s="1019"/>
      <c r="W859" s="1019"/>
      <c r="X859" s="1019"/>
      <c r="Y859" s="1019"/>
      <c r="Z859" s="1019"/>
    </row>
    <row r="860" spans="1:26" ht="15.75" customHeight="1">
      <c r="A860" s="1019"/>
      <c r="B860" s="1019"/>
      <c r="C860" s="1019"/>
      <c r="D860" s="1019"/>
      <c r="E860" s="1019"/>
      <c r="F860" s="1019"/>
      <c r="G860" s="1019"/>
      <c r="H860" s="1019"/>
      <c r="I860" s="1019"/>
      <c r="J860" s="1019"/>
      <c r="K860" s="1019"/>
      <c r="L860" s="1019"/>
      <c r="M860" s="1019"/>
      <c r="N860" s="1019"/>
      <c r="O860" s="1019"/>
      <c r="P860" s="1019"/>
      <c r="Q860" s="1019"/>
      <c r="R860" s="1019"/>
      <c r="S860" s="1019"/>
      <c r="T860" s="1019"/>
      <c r="U860" s="1019"/>
      <c r="V860" s="1019"/>
      <c r="W860" s="1019"/>
      <c r="X860" s="1019"/>
      <c r="Y860" s="1019"/>
      <c r="Z860" s="1019"/>
    </row>
    <row r="861" spans="1:26" ht="15.75" customHeight="1">
      <c r="A861" s="1019"/>
      <c r="B861" s="1019"/>
      <c r="C861" s="1019"/>
      <c r="D861" s="1019"/>
      <c r="E861" s="1019"/>
      <c r="F861" s="1019"/>
      <c r="G861" s="1019"/>
      <c r="H861" s="1019"/>
      <c r="I861" s="1019"/>
      <c r="J861" s="1019"/>
      <c r="K861" s="1019"/>
      <c r="L861" s="1019"/>
      <c r="M861" s="1019"/>
      <c r="N861" s="1019"/>
      <c r="O861" s="1019"/>
      <c r="P861" s="1019"/>
      <c r="Q861" s="1019"/>
      <c r="R861" s="1019"/>
      <c r="S861" s="1019"/>
      <c r="T861" s="1019"/>
      <c r="U861" s="1019"/>
      <c r="V861" s="1019"/>
      <c r="W861" s="1019"/>
      <c r="X861" s="1019"/>
      <c r="Y861" s="1019"/>
      <c r="Z861" s="1019"/>
    </row>
    <row r="862" spans="1:26" ht="15.75" customHeight="1">
      <c r="A862" s="1019"/>
      <c r="B862" s="1019"/>
      <c r="C862" s="1019"/>
      <c r="D862" s="1019"/>
      <c r="E862" s="1019"/>
      <c r="F862" s="1019"/>
      <c r="G862" s="1019"/>
      <c r="H862" s="1019"/>
      <c r="I862" s="1019"/>
      <c r="J862" s="1019"/>
      <c r="K862" s="1019"/>
      <c r="L862" s="1019"/>
      <c r="M862" s="1019"/>
      <c r="N862" s="1019"/>
      <c r="O862" s="1019"/>
      <c r="P862" s="1019"/>
      <c r="Q862" s="1019"/>
      <c r="R862" s="1019"/>
      <c r="S862" s="1019"/>
      <c r="T862" s="1019"/>
      <c r="U862" s="1019"/>
      <c r="V862" s="1019"/>
      <c r="W862" s="1019"/>
      <c r="X862" s="1019"/>
      <c r="Y862" s="1019"/>
      <c r="Z862" s="1019"/>
    </row>
    <row r="863" spans="1:26" ht="15.75" customHeight="1">
      <c r="A863" s="1019"/>
      <c r="B863" s="1019"/>
      <c r="C863" s="1019"/>
      <c r="D863" s="1019"/>
      <c r="E863" s="1019"/>
      <c r="F863" s="1019"/>
      <c r="G863" s="1019"/>
      <c r="H863" s="1019"/>
      <c r="I863" s="1019"/>
      <c r="J863" s="1019"/>
      <c r="K863" s="1019"/>
      <c r="L863" s="1019"/>
      <c r="M863" s="1019"/>
      <c r="N863" s="1019"/>
      <c r="O863" s="1019"/>
      <c r="P863" s="1019"/>
      <c r="Q863" s="1019"/>
      <c r="R863" s="1019"/>
      <c r="S863" s="1019"/>
      <c r="T863" s="1019"/>
      <c r="U863" s="1019"/>
      <c r="V863" s="1019"/>
      <c r="W863" s="1019"/>
      <c r="X863" s="1019"/>
      <c r="Y863" s="1019"/>
      <c r="Z863" s="1019"/>
    </row>
    <row r="864" spans="1:26" ht="15.75" customHeight="1">
      <c r="A864" s="1019"/>
      <c r="B864" s="1019"/>
      <c r="C864" s="1019"/>
      <c r="D864" s="1019"/>
      <c r="E864" s="1019"/>
      <c r="F864" s="1019"/>
      <c r="G864" s="1019"/>
      <c r="H864" s="1019"/>
      <c r="I864" s="1019"/>
      <c r="J864" s="1019"/>
      <c r="K864" s="1019"/>
      <c r="L864" s="1019"/>
      <c r="M864" s="1019"/>
      <c r="N864" s="1019"/>
      <c r="O864" s="1019"/>
      <c r="P864" s="1019"/>
      <c r="Q864" s="1019"/>
      <c r="R864" s="1019"/>
      <c r="S864" s="1019"/>
      <c r="T864" s="1019"/>
      <c r="U864" s="1019"/>
      <c r="V864" s="1019"/>
      <c r="W864" s="1019"/>
      <c r="X864" s="1019"/>
      <c r="Y864" s="1019"/>
      <c r="Z864" s="1019"/>
    </row>
    <row r="865" spans="1:26" ht="15.75" customHeight="1">
      <c r="A865" s="1019"/>
      <c r="B865" s="1019"/>
      <c r="C865" s="1019"/>
      <c r="D865" s="1019"/>
      <c r="E865" s="1019"/>
      <c r="F865" s="1019"/>
      <c r="G865" s="1019"/>
      <c r="H865" s="1019"/>
      <c r="I865" s="1019"/>
      <c r="J865" s="1019"/>
      <c r="K865" s="1019"/>
      <c r="L865" s="1019"/>
      <c r="M865" s="1019"/>
      <c r="N865" s="1019"/>
      <c r="O865" s="1019"/>
      <c r="P865" s="1019"/>
      <c r="Q865" s="1019"/>
      <c r="R865" s="1019"/>
      <c r="S865" s="1019"/>
      <c r="T865" s="1019"/>
      <c r="U865" s="1019"/>
      <c r="V865" s="1019"/>
      <c r="W865" s="1019"/>
      <c r="X865" s="1019"/>
      <c r="Y865" s="1019"/>
      <c r="Z865" s="1019"/>
    </row>
    <row r="866" spans="1:26" ht="15.75" customHeight="1">
      <c r="A866" s="1019"/>
      <c r="B866" s="1019"/>
      <c r="C866" s="1019"/>
      <c r="D866" s="1019"/>
      <c r="E866" s="1019"/>
      <c r="F866" s="1019"/>
      <c r="G866" s="1019"/>
      <c r="H866" s="1019"/>
      <c r="I866" s="1019"/>
      <c r="J866" s="1019"/>
      <c r="K866" s="1019"/>
      <c r="L866" s="1019"/>
      <c r="M866" s="1019"/>
      <c r="N866" s="1019"/>
      <c r="O866" s="1019"/>
      <c r="P866" s="1019"/>
      <c r="Q866" s="1019"/>
      <c r="R866" s="1019"/>
      <c r="S866" s="1019"/>
      <c r="T866" s="1019"/>
      <c r="U866" s="1019"/>
      <c r="V866" s="1019"/>
      <c r="W866" s="1019"/>
      <c r="X866" s="1019"/>
      <c r="Y866" s="1019"/>
      <c r="Z866" s="1019"/>
    </row>
    <row r="867" spans="1:26" ht="15.75" customHeight="1">
      <c r="A867" s="1019"/>
      <c r="B867" s="1019"/>
      <c r="C867" s="1019"/>
      <c r="D867" s="1019"/>
      <c r="E867" s="1019"/>
      <c r="F867" s="1019"/>
      <c r="G867" s="1019"/>
      <c r="H867" s="1019"/>
      <c r="I867" s="1019"/>
      <c r="J867" s="1019"/>
      <c r="K867" s="1019"/>
      <c r="L867" s="1019"/>
      <c r="M867" s="1019"/>
      <c r="N867" s="1019"/>
      <c r="O867" s="1019"/>
      <c r="P867" s="1019"/>
      <c r="Q867" s="1019"/>
      <c r="R867" s="1019"/>
      <c r="S867" s="1019"/>
      <c r="T867" s="1019"/>
      <c r="U867" s="1019"/>
      <c r="V867" s="1019"/>
      <c r="W867" s="1019"/>
      <c r="X867" s="1019"/>
      <c r="Y867" s="1019"/>
      <c r="Z867" s="1019"/>
    </row>
    <row r="868" spans="1:26" ht="15.75" customHeight="1">
      <c r="A868" s="1019"/>
      <c r="B868" s="1019"/>
      <c r="C868" s="1019"/>
      <c r="D868" s="1019"/>
      <c r="E868" s="1019"/>
      <c r="F868" s="1019"/>
      <c r="G868" s="1019"/>
      <c r="H868" s="1019"/>
      <c r="I868" s="1019"/>
      <c r="J868" s="1019"/>
      <c r="K868" s="1019"/>
      <c r="L868" s="1019"/>
      <c r="M868" s="1019"/>
      <c r="N868" s="1019"/>
      <c r="O868" s="1019"/>
      <c r="P868" s="1019"/>
      <c r="Q868" s="1019"/>
      <c r="R868" s="1019"/>
      <c r="S868" s="1019"/>
      <c r="T868" s="1019"/>
      <c r="U868" s="1019"/>
      <c r="V868" s="1019"/>
      <c r="W868" s="1019"/>
      <c r="X868" s="1019"/>
      <c r="Y868" s="1019"/>
      <c r="Z868" s="1019"/>
    </row>
    <row r="869" spans="1:26" ht="15.75" customHeight="1">
      <c r="A869" s="1019"/>
      <c r="B869" s="1019"/>
      <c r="C869" s="1019"/>
      <c r="D869" s="1019"/>
      <c r="E869" s="1019"/>
      <c r="F869" s="1019"/>
      <c r="G869" s="1019"/>
      <c r="H869" s="1019"/>
      <c r="I869" s="1019"/>
      <c r="J869" s="1019"/>
      <c r="K869" s="1019"/>
      <c r="L869" s="1019"/>
      <c r="M869" s="1019"/>
      <c r="N869" s="1019"/>
      <c r="O869" s="1019"/>
      <c r="P869" s="1019"/>
      <c r="Q869" s="1019"/>
      <c r="R869" s="1019"/>
      <c r="S869" s="1019"/>
      <c r="T869" s="1019"/>
      <c r="U869" s="1019"/>
      <c r="V869" s="1019"/>
      <c r="W869" s="1019"/>
      <c r="X869" s="1019"/>
      <c r="Y869" s="1019"/>
      <c r="Z869" s="1019"/>
    </row>
    <row r="870" spans="1:26" ht="15.75" customHeight="1">
      <c r="A870" s="1019"/>
      <c r="B870" s="1019"/>
      <c r="C870" s="1019"/>
      <c r="D870" s="1019"/>
      <c r="E870" s="1019"/>
      <c r="F870" s="1019"/>
      <c r="G870" s="1019"/>
      <c r="H870" s="1019"/>
      <c r="I870" s="1019"/>
      <c r="J870" s="1019"/>
      <c r="K870" s="1019"/>
      <c r="L870" s="1019"/>
      <c r="M870" s="1019"/>
      <c r="N870" s="1019"/>
      <c r="O870" s="1019"/>
      <c r="P870" s="1019"/>
      <c r="Q870" s="1019"/>
      <c r="R870" s="1019"/>
      <c r="S870" s="1019"/>
      <c r="T870" s="1019"/>
      <c r="U870" s="1019"/>
      <c r="V870" s="1019"/>
      <c r="W870" s="1019"/>
      <c r="X870" s="1019"/>
      <c r="Y870" s="1019"/>
      <c r="Z870" s="1019"/>
    </row>
    <row r="871" spans="1:26" ht="15.75" customHeight="1">
      <c r="A871" s="1019"/>
      <c r="B871" s="1019"/>
      <c r="C871" s="1019"/>
      <c r="D871" s="1019"/>
      <c r="E871" s="1019"/>
      <c r="F871" s="1019"/>
      <c r="G871" s="1019"/>
      <c r="H871" s="1019"/>
      <c r="I871" s="1019"/>
      <c r="J871" s="1019"/>
      <c r="K871" s="1019"/>
      <c r="L871" s="1019"/>
      <c r="M871" s="1019"/>
      <c r="N871" s="1019"/>
      <c r="O871" s="1019"/>
      <c r="P871" s="1019"/>
      <c r="Q871" s="1019"/>
      <c r="R871" s="1019"/>
      <c r="S871" s="1019"/>
      <c r="T871" s="1019"/>
      <c r="U871" s="1019"/>
      <c r="V871" s="1019"/>
      <c r="W871" s="1019"/>
      <c r="X871" s="1019"/>
      <c r="Y871" s="1019"/>
      <c r="Z871" s="1019"/>
    </row>
    <row r="872" spans="1:26" ht="15.75" customHeight="1">
      <c r="A872" s="1019"/>
      <c r="B872" s="1019"/>
      <c r="C872" s="1019"/>
      <c r="D872" s="1019"/>
      <c r="E872" s="1019"/>
      <c r="F872" s="1019"/>
      <c r="G872" s="1019"/>
      <c r="H872" s="1019"/>
      <c r="I872" s="1019"/>
      <c r="J872" s="1019"/>
      <c r="K872" s="1019"/>
      <c r="L872" s="1019"/>
      <c r="M872" s="1019"/>
      <c r="N872" s="1019"/>
      <c r="O872" s="1019"/>
      <c r="P872" s="1019"/>
      <c r="Q872" s="1019"/>
      <c r="R872" s="1019"/>
      <c r="S872" s="1019"/>
      <c r="T872" s="1019"/>
      <c r="U872" s="1019"/>
      <c r="V872" s="1019"/>
      <c r="W872" s="1019"/>
      <c r="X872" s="1019"/>
      <c r="Y872" s="1019"/>
      <c r="Z872" s="1019"/>
    </row>
    <row r="873" spans="1:26" ht="15.75" customHeight="1">
      <c r="A873" s="1019"/>
      <c r="B873" s="1019"/>
      <c r="C873" s="1019"/>
      <c r="D873" s="1019"/>
      <c r="E873" s="1019"/>
      <c r="F873" s="1019"/>
      <c r="G873" s="1019"/>
      <c r="H873" s="1019"/>
      <c r="I873" s="1019"/>
      <c r="J873" s="1019"/>
      <c r="K873" s="1019"/>
      <c r="L873" s="1019"/>
      <c r="M873" s="1019"/>
      <c r="N873" s="1019"/>
      <c r="O873" s="1019"/>
      <c r="P873" s="1019"/>
      <c r="Q873" s="1019"/>
      <c r="R873" s="1019"/>
      <c r="S873" s="1019"/>
      <c r="T873" s="1019"/>
      <c r="U873" s="1019"/>
      <c r="V873" s="1019"/>
      <c r="W873" s="1019"/>
      <c r="X873" s="1019"/>
      <c r="Y873" s="1019"/>
      <c r="Z873" s="1019"/>
    </row>
    <row r="874" spans="1:26" ht="15.75" customHeight="1">
      <c r="A874" s="1019"/>
      <c r="B874" s="1019"/>
      <c r="C874" s="1019"/>
      <c r="D874" s="1019"/>
      <c r="E874" s="1019"/>
      <c r="F874" s="1019"/>
      <c r="G874" s="1019"/>
      <c r="H874" s="1019"/>
      <c r="I874" s="1019"/>
      <c r="J874" s="1019"/>
      <c r="K874" s="1019"/>
      <c r="L874" s="1019"/>
      <c r="M874" s="1019"/>
      <c r="N874" s="1019"/>
      <c r="O874" s="1019"/>
      <c r="P874" s="1019"/>
      <c r="Q874" s="1019"/>
      <c r="R874" s="1019"/>
      <c r="S874" s="1019"/>
      <c r="T874" s="1019"/>
      <c r="U874" s="1019"/>
      <c r="V874" s="1019"/>
      <c r="W874" s="1019"/>
      <c r="X874" s="1019"/>
      <c r="Y874" s="1019"/>
      <c r="Z874" s="1019"/>
    </row>
    <row r="875" spans="1:26" ht="15.75" customHeight="1">
      <c r="A875" s="1019"/>
      <c r="B875" s="1019"/>
      <c r="C875" s="1019"/>
      <c r="D875" s="1019"/>
      <c r="E875" s="1019"/>
      <c r="F875" s="1019"/>
      <c r="G875" s="1019"/>
      <c r="H875" s="1019"/>
      <c r="I875" s="1019"/>
      <c r="J875" s="1019"/>
      <c r="K875" s="1019"/>
      <c r="L875" s="1019"/>
      <c r="M875" s="1019"/>
      <c r="N875" s="1019"/>
      <c r="O875" s="1019"/>
      <c r="P875" s="1019"/>
      <c r="Q875" s="1019"/>
      <c r="R875" s="1019"/>
      <c r="S875" s="1019"/>
      <c r="T875" s="1019"/>
      <c r="U875" s="1019"/>
      <c r="V875" s="1019"/>
      <c r="W875" s="1019"/>
      <c r="X875" s="1019"/>
      <c r="Y875" s="1019"/>
      <c r="Z875" s="1019"/>
    </row>
    <row r="876" spans="1:26" ht="15.75" customHeight="1">
      <c r="A876" s="1019"/>
      <c r="B876" s="1019"/>
      <c r="C876" s="1019"/>
      <c r="D876" s="1019"/>
      <c r="E876" s="1019"/>
      <c r="F876" s="1019"/>
      <c r="G876" s="1019"/>
      <c r="H876" s="1019"/>
      <c r="I876" s="1019"/>
      <c r="J876" s="1019"/>
      <c r="K876" s="1019"/>
      <c r="L876" s="1019"/>
      <c r="M876" s="1019"/>
      <c r="N876" s="1019"/>
      <c r="O876" s="1019"/>
      <c r="P876" s="1019"/>
      <c r="Q876" s="1019"/>
      <c r="R876" s="1019"/>
      <c r="S876" s="1019"/>
      <c r="T876" s="1019"/>
      <c r="U876" s="1019"/>
      <c r="V876" s="1019"/>
      <c r="W876" s="1019"/>
      <c r="X876" s="1019"/>
      <c r="Y876" s="1019"/>
      <c r="Z876" s="1019"/>
    </row>
    <row r="877" spans="1:26" ht="15.75" customHeight="1">
      <c r="A877" s="1019"/>
      <c r="B877" s="1019"/>
      <c r="C877" s="1019"/>
      <c r="D877" s="1019"/>
      <c r="E877" s="1019"/>
      <c r="F877" s="1019"/>
      <c r="G877" s="1019"/>
      <c r="H877" s="1019"/>
      <c r="I877" s="1019"/>
      <c r="J877" s="1019"/>
      <c r="K877" s="1019"/>
      <c r="L877" s="1019"/>
      <c r="M877" s="1019"/>
      <c r="N877" s="1019"/>
      <c r="O877" s="1019"/>
      <c r="P877" s="1019"/>
      <c r="Q877" s="1019"/>
      <c r="R877" s="1019"/>
      <c r="S877" s="1019"/>
      <c r="T877" s="1019"/>
      <c r="U877" s="1019"/>
      <c r="V877" s="1019"/>
      <c r="W877" s="1019"/>
      <c r="X877" s="1019"/>
      <c r="Y877" s="1019"/>
      <c r="Z877" s="1019"/>
    </row>
    <row r="878" spans="1:26" ht="15.75" customHeight="1">
      <c r="A878" s="1019"/>
      <c r="B878" s="1019"/>
      <c r="C878" s="1019"/>
      <c r="D878" s="1019"/>
      <c r="E878" s="1019"/>
      <c r="F878" s="1019"/>
      <c r="G878" s="1019"/>
      <c r="H878" s="1019"/>
      <c r="I878" s="1019"/>
      <c r="J878" s="1019"/>
      <c r="K878" s="1019"/>
      <c r="L878" s="1019"/>
      <c r="M878" s="1019"/>
      <c r="N878" s="1019"/>
      <c r="O878" s="1019"/>
      <c r="P878" s="1019"/>
      <c r="Q878" s="1019"/>
      <c r="R878" s="1019"/>
      <c r="S878" s="1019"/>
      <c r="T878" s="1019"/>
      <c r="U878" s="1019"/>
      <c r="V878" s="1019"/>
      <c r="W878" s="1019"/>
      <c r="X878" s="1019"/>
      <c r="Y878" s="1019"/>
      <c r="Z878" s="1019"/>
    </row>
    <row r="879" spans="1:26" ht="15.75" customHeight="1">
      <c r="A879" s="1019"/>
      <c r="B879" s="1019"/>
      <c r="C879" s="1019"/>
      <c r="D879" s="1019"/>
      <c r="E879" s="1019"/>
      <c r="F879" s="1019"/>
      <c r="G879" s="1019"/>
      <c r="H879" s="1019"/>
      <c r="I879" s="1019"/>
      <c r="J879" s="1019"/>
      <c r="K879" s="1019"/>
      <c r="L879" s="1019"/>
      <c r="M879" s="1019"/>
      <c r="N879" s="1019"/>
      <c r="O879" s="1019"/>
      <c r="P879" s="1019"/>
      <c r="Q879" s="1019"/>
      <c r="R879" s="1019"/>
      <c r="S879" s="1019"/>
      <c r="T879" s="1019"/>
      <c r="U879" s="1019"/>
      <c r="V879" s="1019"/>
      <c r="W879" s="1019"/>
      <c r="X879" s="1019"/>
      <c r="Y879" s="1019"/>
      <c r="Z879" s="1019"/>
    </row>
    <row r="880" spans="1:26" ht="15.75" customHeight="1">
      <c r="A880" s="1019"/>
      <c r="B880" s="1019"/>
      <c r="C880" s="1019"/>
      <c r="D880" s="1019"/>
      <c r="E880" s="1019"/>
      <c r="F880" s="1019"/>
      <c r="G880" s="1019"/>
      <c r="H880" s="1019"/>
      <c r="I880" s="1019"/>
      <c r="J880" s="1019"/>
      <c r="K880" s="1019"/>
      <c r="L880" s="1019"/>
      <c r="M880" s="1019"/>
      <c r="N880" s="1019"/>
      <c r="O880" s="1019"/>
      <c r="P880" s="1019"/>
      <c r="Q880" s="1019"/>
      <c r="R880" s="1019"/>
      <c r="S880" s="1019"/>
      <c r="T880" s="1019"/>
      <c r="U880" s="1019"/>
      <c r="V880" s="1019"/>
      <c r="W880" s="1019"/>
      <c r="X880" s="1019"/>
      <c r="Y880" s="1019"/>
      <c r="Z880" s="1019"/>
    </row>
    <row r="881" spans="1:26" ht="15.75" customHeight="1">
      <c r="A881" s="1019"/>
      <c r="B881" s="1019"/>
      <c r="C881" s="1019"/>
      <c r="D881" s="1019"/>
      <c r="E881" s="1019"/>
      <c r="F881" s="1019"/>
      <c r="G881" s="1019"/>
      <c r="H881" s="1019"/>
      <c r="I881" s="1019"/>
      <c r="J881" s="1019"/>
      <c r="K881" s="1019"/>
      <c r="L881" s="1019"/>
      <c r="M881" s="1019"/>
      <c r="N881" s="1019"/>
      <c r="O881" s="1019"/>
      <c r="P881" s="1019"/>
      <c r="Q881" s="1019"/>
      <c r="R881" s="1019"/>
      <c r="S881" s="1019"/>
      <c r="T881" s="1019"/>
      <c r="U881" s="1019"/>
      <c r="V881" s="1019"/>
      <c r="W881" s="1019"/>
      <c r="X881" s="1019"/>
      <c r="Y881" s="1019"/>
      <c r="Z881" s="1019"/>
    </row>
    <row r="882" spans="1:26" ht="15.75" customHeight="1">
      <c r="A882" s="1019"/>
      <c r="B882" s="1019"/>
      <c r="C882" s="1019"/>
      <c r="D882" s="1019"/>
      <c r="E882" s="1019"/>
      <c r="F882" s="1019"/>
      <c r="G882" s="1019"/>
      <c r="H882" s="1019"/>
      <c r="I882" s="1019"/>
      <c r="J882" s="1019"/>
      <c r="K882" s="1019"/>
      <c r="L882" s="1019"/>
      <c r="M882" s="1019"/>
      <c r="N882" s="1019"/>
      <c r="O882" s="1019"/>
      <c r="P882" s="1019"/>
      <c r="Q882" s="1019"/>
      <c r="R882" s="1019"/>
      <c r="S882" s="1019"/>
      <c r="T882" s="1019"/>
      <c r="U882" s="1019"/>
      <c r="V882" s="1019"/>
      <c r="W882" s="1019"/>
      <c r="X882" s="1019"/>
      <c r="Y882" s="1019"/>
      <c r="Z882" s="1019"/>
    </row>
    <row r="883" spans="1:26" ht="15.75" customHeight="1">
      <c r="A883" s="1019"/>
      <c r="B883" s="1019"/>
      <c r="C883" s="1019"/>
      <c r="D883" s="1019"/>
      <c r="E883" s="1019"/>
      <c r="F883" s="1019"/>
      <c r="G883" s="1019"/>
      <c r="H883" s="1019"/>
      <c r="I883" s="1019"/>
      <c r="J883" s="1019"/>
      <c r="K883" s="1019"/>
      <c r="L883" s="1019"/>
      <c r="M883" s="1019"/>
      <c r="N883" s="1019"/>
      <c r="O883" s="1019"/>
      <c r="P883" s="1019"/>
      <c r="Q883" s="1019"/>
      <c r="R883" s="1019"/>
      <c r="S883" s="1019"/>
      <c r="T883" s="1019"/>
      <c r="U883" s="1019"/>
      <c r="V883" s="1019"/>
      <c r="W883" s="1019"/>
      <c r="X883" s="1019"/>
      <c r="Y883" s="1019"/>
      <c r="Z883" s="1019"/>
    </row>
    <row r="884" spans="1:26" ht="15.75" customHeight="1">
      <c r="A884" s="1019"/>
      <c r="B884" s="1019"/>
      <c r="C884" s="1019"/>
      <c r="D884" s="1019"/>
      <c r="E884" s="1019"/>
      <c r="F884" s="1019"/>
      <c r="G884" s="1019"/>
      <c r="H884" s="1019"/>
      <c r="I884" s="1019"/>
      <c r="J884" s="1019"/>
      <c r="K884" s="1019"/>
      <c r="L884" s="1019"/>
      <c r="M884" s="1019"/>
      <c r="N884" s="1019"/>
      <c r="O884" s="1019"/>
      <c r="P884" s="1019"/>
      <c r="Q884" s="1019"/>
      <c r="R884" s="1019"/>
      <c r="S884" s="1019"/>
      <c r="T884" s="1019"/>
      <c r="U884" s="1019"/>
      <c r="V884" s="1019"/>
      <c r="W884" s="1019"/>
      <c r="X884" s="1019"/>
      <c r="Y884" s="1019"/>
      <c r="Z884" s="1019"/>
    </row>
    <row r="885" spans="1:26" ht="15.75" customHeight="1">
      <c r="A885" s="1019"/>
      <c r="B885" s="1019"/>
      <c r="C885" s="1019"/>
      <c r="D885" s="1019"/>
      <c r="E885" s="1019"/>
      <c r="F885" s="1019"/>
      <c r="G885" s="1019"/>
      <c r="H885" s="1019"/>
      <c r="I885" s="1019"/>
      <c r="J885" s="1019"/>
      <c r="K885" s="1019"/>
      <c r="L885" s="1019"/>
      <c r="M885" s="1019"/>
      <c r="N885" s="1019"/>
      <c r="O885" s="1019"/>
      <c r="P885" s="1019"/>
      <c r="Q885" s="1019"/>
      <c r="R885" s="1019"/>
      <c r="S885" s="1019"/>
      <c r="T885" s="1019"/>
      <c r="U885" s="1019"/>
      <c r="V885" s="1019"/>
      <c r="W885" s="1019"/>
      <c r="X885" s="1019"/>
      <c r="Y885" s="1019"/>
      <c r="Z885" s="1019"/>
    </row>
    <row r="886" spans="1:26" ht="15.75" customHeight="1">
      <c r="A886" s="1019"/>
      <c r="B886" s="1019"/>
      <c r="C886" s="1019"/>
      <c r="D886" s="1019"/>
      <c r="E886" s="1019"/>
      <c r="F886" s="1019"/>
      <c r="G886" s="1019"/>
      <c r="H886" s="1019"/>
      <c r="I886" s="1019"/>
      <c r="J886" s="1019"/>
      <c r="K886" s="1019"/>
      <c r="L886" s="1019"/>
      <c r="M886" s="1019"/>
      <c r="N886" s="1019"/>
      <c r="O886" s="1019"/>
      <c r="P886" s="1019"/>
      <c r="Q886" s="1019"/>
      <c r="R886" s="1019"/>
      <c r="S886" s="1019"/>
      <c r="T886" s="1019"/>
      <c r="U886" s="1019"/>
      <c r="V886" s="1019"/>
      <c r="W886" s="1019"/>
      <c r="X886" s="1019"/>
      <c r="Y886" s="1019"/>
      <c r="Z886" s="1019"/>
    </row>
    <row r="887" spans="1:26" ht="15.75" customHeight="1">
      <c r="A887" s="1019"/>
      <c r="B887" s="1019"/>
      <c r="C887" s="1019"/>
      <c r="D887" s="1019"/>
      <c r="E887" s="1019"/>
      <c r="F887" s="1019"/>
      <c r="G887" s="1019"/>
      <c r="H887" s="1019"/>
      <c r="I887" s="1019"/>
      <c r="J887" s="1019"/>
      <c r="K887" s="1019"/>
      <c r="L887" s="1019"/>
      <c r="M887" s="1019"/>
      <c r="N887" s="1019"/>
      <c r="O887" s="1019"/>
      <c r="P887" s="1019"/>
      <c r="Q887" s="1019"/>
      <c r="R887" s="1019"/>
      <c r="S887" s="1019"/>
      <c r="T887" s="1019"/>
      <c r="U887" s="1019"/>
      <c r="V887" s="1019"/>
      <c r="W887" s="1019"/>
      <c r="X887" s="1019"/>
      <c r="Y887" s="1019"/>
      <c r="Z887" s="1019"/>
    </row>
    <row r="888" spans="1:26" ht="15.75" customHeight="1">
      <c r="A888" s="1019"/>
      <c r="B888" s="1019"/>
      <c r="C888" s="1019"/>
      <c r="D888" s="1019"/>
      <c r="E888" s="1019"/>
      <c r="F888" s="1019"/>
      <c r="G888" s="1019"/>
      <c r="H888" s="1019"/>
      <c r="I888" s="1019"/>
      <c r="J888" s="1019"/>
      <c r="K888" s="1019"/>
      <c r="L888" s="1019"/>
      <c r="M888" s="1019"/>
      <c r="N888" s="1019"/>
      <c r="O888" s="1019"/>
      <c r="P888" s="1019"/>
      <c r="Q888" s="1019"/>
      <c r="R888" s="1019"/>
      <c r="S888" s="1019"/>
      <c r="T888" s="1019"/>
      <c r="U888" s="1019"/>
      <c r="V888" s="1019"/>
      <c r="W888" s="1019"/>
      <c r="X888" s="1019"/>
      <c r="Y888" s="1019"/>
      <c r="Z888" s="1019"/>
    </row>
    <row r="889" spans="1:26" ht="15.75" customHeight="1">
      <c r="A889" s="1019"/>
      <c r="B889" s="1019"/>
      <c r="C889" s="1019"/>
      <c r="D889" s="1019"/>
      <c r="E889" s="1019"/>
      <c r="F889" s="1019"/>
      <c r="G889" s="1019"/>
      <c r="H889" s="1019"/>
      <c r="I889" s="1019"/>
      <c r="J889" s="1019"/>
      <c r="K889" s="1019"/>
      <c r="L889" s="1019"/>
      <c r="M889" s="1019"/>
      <c r="N889" s="1019"/>
      <c r="O889" s="1019"/>
      <c r="P889" s="1019"/>
      <c r="Q889" s="1019"/>
      <c r="R889" s="1019"/>
      <c r="S889" s="1019"/>
      <c r="T889" s="1019"/>
      <c r="U889" s="1019"/>
      <c r="V889" s="1019"/>
      <c r="W889" s="1019"/>
      <c r="X889" s="1019"/>
      <c r="Y889" s="1019"/>
      <c r="Z889" s="1019"/>
    </row>
    <row r="890" spans="1:26" ht="15.75" customHeight="1">
      <c r="A890" s="1019"/>
      <c r="B890" s="1019"/>
      <c r="C890" s="1019"/>
      <c r="D890" s="1019"/>
      <c r="E890" s="1019"/>
      <c r="F890" s="1019"/>
      <c r="G890" s="1019"/>
      <c r="H890" s="1019"/>
      <c r="I890" s="1019"/>
      <c r="J890" s="1019"/>
      <c r="K890" s="1019"/>
      <c r="L890" s="1019"/>
      <c r="M890" s="1019"/>
      <c r="N890" s="1019"/>
      <c r="O890" s="1019"/>
      <c r="P890" s="1019"/>
      <c r="Q890" s="1019"/>
      <c r="R890" s="1019"/>
      <c r="S890" s="1019"/>
      <c r="T890" s="1019"/>
      <c r="U890" s="1019"/>
      <c r="V890" s="1019"/>
      <c r="W890" s="1019"/>
      <c r="X890" s="1019"/>
      <c r="Y890" s="1019"/>
      <c r="Z890" s="1019"/>
    </row>
    <row r="891" spans="1:26" ht="15.75" customHeight="1">
      <c r="A891" s="1019"/>
      <c r="B891" s="1019"/>
      <c r="C891" s="1019"/>
      <c r="D891" s="1019"/>
      <c r="E891" s="1019"/>
      <c r="F891" s="1019"/>
      <c r="G891" s="1019"/>
      <c r="H891" s="1019"/>
      <c r="I891" s="1019"/>
      <c r="J891" s="1019"/>
      <c r="K891" s="1019"/>
      <c r="L891" s="1019"/>
      <c r="M891" s="1019"/>
      <c r="N891" s="1019"/>
      <c r="O891" s="1019"/>
      <c r="P891" s="1019"/>
      <c r="Q891" s="1019"/>
      <c r="R891" s="1019"/>
      <c r="S891" s="1019"/>
      <c r="T891" s="1019"/>
      <c r="U891" s="1019"/>
      <c r="V891" s="1019"/>
      <c r="W891" s="1019"/>
      <c r="X891" s="1019"/>
      <c r="Y891" s="1019"/>
      <c r="Z891" s="1019"/>
    </row>
    <row r="892" spans="1:26" ht="15.75" customHeight="1">
      <c r="A892" s="1019"/>
      <c r="B892" s="1019"/>
      <c r="C892" s="1019"/>
      <c r="D892" s="1019"/>
      <c r="E892" s="1019"/>
      <c r="F892" s="1019"/>
      <c r="G892" s="1019"/>
      <c r="H892" s="1019"/>
      <c r="I892" s="1019"/>
      <c r="J892" s="1019"/>
      <c r="K892" s="1019"/>
      <c r="L892" s="1019"/>
      <c r="M892" s="1019"/>
      <c r="N892" s="1019"/>
      <c r="O892" s="1019"/>
      <c r="P892" s="1019"/>
      <c r="Q892" s="1019"/>
      <c r="R892" s="1019"/>
      <c r="S892" s="1019"/>
      <c r="T892" s="1019"/>
      <c r="U892" s="1019"/>
      <c r="V892" s="1019"/>
      <c r="W892" s="1019"/>
      <c r="X892" s="1019"/>
      <c r="Y892" s="1019"/>
      <c r="Z892" s="1019"/>
    </row>
    <row r="893" spans="1:26" ht="15.75" customHeight="1">
      <c r="A893" s="1019"/>
      <c r="B893" s="1019"/>
      <c r="C893" s="1019"/>
      <c r="D893" s="1019"/>
      <c r="E893" s="1019"/>
      <c r="F893" s="1019"/>
      <c r="G893" s="1019"/>
      <c r="H893" s="1019"/>
      <c r="I893" s="1019"/>
      <c r="J893" s="1019"/>
      <c r="K893" s="1019"/>
      <c r="L893" s="1019"/>
      <c r="M893" s="1019"/>
      <c r="N893" s="1019"/>
      <c r="O893" s="1019"/>
      <c r="P893" s="1019"/>
      <c r="Q893" s="1019"/>
      <c r="R893" s="1019"/>
      <c r="S893" s="1019"/>
      <c r="T893" s="1019"/>
      <c r="U893" s="1019"/>
      <c r="V893" s="1019"/>
      <c r="W893" s="1019"/>
      <c r="X893" s="1019"/>
      <c r="Y893" s="1019"/>
      <c r="Z893" s="1019"/>
    </row>
    <row r="894" spans="1:26" ht="15.75" customHeight="1">
      <c r="A894" s="1019"/>
      <c r="B894" s="1019"/>
      <c r="C894" s="1019"/>
      <c r="D894" s="1019"/>
      <c r="E894" s="1019"/>
      <c r="F894" s="1019"/>
      <c r="G894" s="1019"/>
      <c r="H894" s="1019"/>
      <c r="I894" s="1019"/>
      <c r="J894" s="1019"/>
      <c r="K894" s="1019"/>
      <c r="L894" s="1019"/>
      <c r="M894" s="1019"/>
      <c r="N894" s="1019"/>
      <c r="O894" s="1019"/>
      <c r="P894" s="1019"/>
      <c r="Q894" s="1019"/>
      <c r="R894" s="1019"/>
      <c r="S894" s="1019"/>
      <c r="T894" s="1019"/>
      <c r="U894" s="1019"/>
      <c r="V894" s="1019"/>
      <c r="W894" s="1019"/>
      <c r="X894" s="1019"/>
      <c r="Y894" s="1019"/>
      <c r="Z894" s="1019"/>
    </row>
    <row r="895" spans="1:26" ht="15.75" customHeight="1">
      <c r="A895" s="1019"/>
      <c r="B895" s="1019"/>
      <c r="C895" s="1019"/>
      <c r="D895" s="1019"/>
      <c r="E895" s="1019"/>
      <c r="F895" s="1019"/>
      <c r="G895" s="1019"/>
      <c r="H895" s="1019"/>
      <c r="I895" s="1019"/>
      <c r="J895" s="1019"/>
      <c r="K895" s="1019"/>
      <c r="L895" s="1019"/>
      <c r="M895" s="1019"/>
      <c r="N895" s="1019"/>
      <c r="O895" s="1019"/>
      <c r="P895" s="1019"/>
      <c r="Q895" s="1019"/>
      <c r="R895" s="1019"/>
      <c r="S895" s="1019"/>
      <c r="T895" s="1019"/>
      <c r="U895" s="1019"/>
      <c r="V895" s="1019"/>
      <c r="W895" s="1019"/>
      <c r="X895" s="1019"/>
      <c r="Y895" s="1019"/>
      <c r="Z895" s="1019"/>
    </row>
    <row r="896" spans="1:26" ht="15.75" customHeight="1">
      <c r="A896" s="1019"/>
      <c r="B896" s="1019"/>
      <c r="C896" s="1019"/>
      <c r="D896" s="1019"/>
      <c r="E896" s="1019"/>
      <c r="F896" s="1019"/>
      <c r="G896" s="1019"/>
      <c r="H896" s="1019"/>
      <c r="I896" s="1019"/>
      <c r="J896" s="1019"/>
      <c r="K896" s="1019"/>
      <c r="L896" s="1019"/>
      <c r="M896" s="1019"/>
      <c r="N896" s="1019"/>
      <c r="O896" s="1019"/>
      <c r="P896" s="1019"/>
      <c r="Q896" s="1019"/>
      <c r="R896" s="1019"/>
      <c r="S896" s="1019"/>
      <c r="T896" s="1019"/>
      <c r="U896" s="1019"/>
      <c r="V896" s="1019"/>
      <c r="W896" s="1019"/>
      <c r="X896" s="1019"/>
      <c r="Y896" s="1019"/>
      <c r="Z896" s="1019"/>
    </row>
    <row r="897" spans="1:26" ht="15.75" customHeight="1">
      <c r="A897" s="1019"/>
      <c r="B897" s="1019"/>
      <c r="C897" s="1019"/>
      <c r="D897" s="1019"/>
      <c r="E897" s="1019"/>
      <c r="F897" s="1019"/>
      <c r="G897" s="1019"/>
      <c r="H897" s="1019"/>
      <c r="I897" s="1019"/>
      <c r="J897" s="1019"/>
      <c r="K897" s="1019"/>
      <c r="L897" s="1019"/>
      <c r="M897" s="1019"/>
      <c r="N897" s="1019"/>
      <c r="O897" s="1019"/>
      <c r="P897" s="1019"/>
      <c r="Q897" s="1019"/>
      <c r="R897" s="1019"/>
      <c r="S897" s="1019"/>
      <c r="T897" s="1019"/>
      <c r="U897" s="1019"/>
      <c r="V897" s="1019"/>
      <c r="W897" s="1019"/>
      <c r="X897" s="1019"/>
      <c r="Y897" s="1019"/>
      <c r="Z897" s="1019"/>
    </row>
    <row r="898" spans="1:26" ht="15.75" customHeight="1">
      <c r="A898" s="1019"/>
      <c r="B898" s="1019"/>
      <c r="C898" s="1019"/>
      <c r="D898" s="1019"/>
      <c r="E898" s="1019"/>
      <c r="F898" s="1019"/>
      <c r="G898" s="1019"/>
      <c r="H898" s="1019"/>
      <c r="I898" s="1019"/>
      <c r="J898" s="1019"/>
      <c r="K898" s="1019"/>
      <c r="L898" s="1019"/>
      <c r="M898" s="1019"/>
      <c r="N898" s="1019"/>
      <c r="O898" s="1019"/>
      <c r="P898" s="1019"/>
      <c r="Q898" s="1019"/>
      <c r="R898" s="1019"/>
      <c r="S898" s="1019"/>
      <c r="T898" s="1019"/>
      <c r="U898" s="1019"/>
      <c r="V898" s="1019"/>
      <c r="W898" s="1019"/>
      <c r="X898" s="1019"/>
      <c r="Y898" s="1019"/>
      <c r="Z898" s="1019"/>
    </row>
    <row r="899" spans="1:26" ht="15.75" customHeight="1">
      <c r="A899" s="1019"/>
      <c r="B899" s="1019"/>
      <c r="C899" s="1019"/>
      <c r="D899" s="1019"/>
      <c r="E899" s="1019"/>
      <c r="F899" s="1019"/>
      <c r="G899" s="1019"/>
      <c r="H899" s="1019"/>
      <c r="I899" s="1019"/>
      <c r="J899" s="1019"/>
      <c r="K899" s="1019"/>
      <c r="L899" s="1019"/>
      <c r="M899" s="1019"/>
      <c r="N899" s="1019"/>
      <c r="O899" s="1019"/>
      <c r="P899" s="1019"/>
      <c r="Q899" s="1019"/>
      <c r="R899" s="1019"/>
      <c r="S899" s="1019"/>
      <c r="T899" s="1019"/>
      <c r="U899" s="1019"/>
      <c r="V899" s="1019"/>
      <c r="W899" s="1019"/>
      <c r="X899" s="1019"/>
      <c r="Y899" s="1019"/>
      <c r="Z899" s="1019"/>
    </row>
    <row r="900" spans="1:26" ht="15.75" customHeight="1">
      <c r="A900" s="1019"/>
      <c r="B900" s="1019"/>
      <c r="C900" s="1019"/>
      <c r="D900" s="1019"/>
      <c r="E900" s="1019"/>
      <c r="F900" s="1019"/>
      <c r="G900" s="1019"/>
      <c r="H900" s="1019"/>
      <c r="I900" s="1019"/>
      <c r="J900" s="1019"/>
      <c r="K900" s="1019"/>
      <c r="L900" s="1019"/>
      <c r="M900" s="1019"/>
      <c r="N900" s="1019"/>
      <c r="O900" s="1019"/>
      <c r="P900" s="1019"/>
      <c r="Q900" s="1019"/>
      <c r="R900" s="1019"/>
      <c r="S900" s="1019"/>
      <c r="T900" s="1019"/>
      <c r="U900" s="1019"/>
      <c r="V900" s="1019"/>
      <c r="W900" s="1019"/>
      <c r="X900" s="1019"/>
      <c r="Y900" s="1019"/>
      <c r="Z900" s="1019"/>
    </row>
    <row r="901" spans="1:26" ht="15.75" customHeight="1">
      <c r="A901" s="1019"/>
      <c r="B901" s="1019"/>
      <c r="C901" s="1019"/>
      <c r="D901" s="1019"/>
      <c r="E901" s="1019"/>
      <c r="F901" s="1019"/>
      <c r="G901" s="1019"/>
      <c r="H901" s="1019"/>
      <c r="I901" s="1019"/>
      <c r="J901" s="1019"/>
      <c r="K901" s="1019"/>
      <c r="L901" s="1019"/>
      <c r="M901" s="1019"/>
      <c r="N901" s="1019"/>
      <c r="O901" s="1019"/>
      <c r="P901" s="1019"/>
      <c r="Q901" s="1019"/>
      <c r="R901" s="1019"/>
      <c r="S901" s="1019"/>
      <c r="T901" s="1019"/>
      <c r="U901" s="1019"/>
      <c r="V901" s="1019"/>
      <c r="W901" s="1019"/>
      <c r="X901" s="1019"/>
      <c r="Y901" s="1019"/>
      <c r="Z901" s="1019"/>
    </row>
    <row r="902" spans="1:26" ht="15.75" customHeight="1">
      <c r="A902" s="1019"/>
      <c r="B902" s="1019"/>
      <c r="C902" s="1019"/>
      <c r="D902" s="1019"/>
      <c r="E902" s="1019"/>
      <c r="F902" s="1019"/>
      <c r="G902" s="1019"/>
      <c r="H902" s="1019"/>
      <c r="I902" s="1019"/>
      <c r="J902" s="1019"/>
      <c r="K902" s="1019"/>
      <c r="L902" s="1019"/>
      <c r="M902" s="1019"/>
      <c r="N902" s="1019"/>
      <c r="O902" s="1019"/>
      <c r="P902" s="1019"/>
      <c r="Q902" s="1019"/>
      <c r="R902" s="1019"/>
      <c r="S902" s="1019"/>
      <c r="T902" s="1019"/>
      <c r="U902" s="1019"/>
      <c r="V902" s="1019"/>
      <c r="W902" s="1019"/>
      <c r="X902" s="1019"/>
      <c r="Y902" s="1019"/>
      <c r="Z902" s="1019"/>
    </row>
    <row r="903" spans="1:26" ht="15.75" customHeight="1">
      <c r="A903" s="1019"/>
      <c r="B903" s="1019"/>
      <c r="C903" s="1019"/>
      <c r="D903" s="1019"/>
      <c r="E903" s="1019"/>
      <c r="F903" s="1019"/>
      <c r="G903" s="1019"/>
      <c r="H903" s="1019"/>
      <c r="I903" s="1019"/>
      <c r="J903" s="1019"/>
      <c r="K903" s="1019"/>
      <c r="L903" s="1019"/>
      <c r="M903" s="1019"/>
      <c r="N903" s="1019"/>
      <c r="O903" s="1019"/>
      <c r="P903" s="1019"/>
      <c r="Q903" s="1019"/>
      <c r="R903" s="1019"/>
      <c r="S903" s="1019"/>
      <c r="T903" s="1019"/>
      <c r="U903" s="1019"/>
      <c r="V903" s="1019"/>
      <c r="W903" s="1019"/>
      <c r="X903" s="1019"/>
      <c r="Y903" s="1019"/>
      <c r="Z903" s="1019"/>
    </row>
    <row r="904" spans="1:26" ht="15.75" customHeight="1">
      <c r="A904" s="1019"/>
      <c r="B904" s="1019"/>
      <c r="C904" s="1019"/>
      <c r="D904" s="1019"/>
      <c r="E904" s="1019"/>
      <c r="F904" s="1019"/>
      <c r="G904" s="1019"/>
      <c r="H904" s="1019"/>
      <c r="I904" s="1019"/>
      <c r="J904" s="1019"/>
      <c r="K904" s="1019"/>
      <c r="L904" s="1019"/>
      <c r="M904" s="1019"/>
      <c r="N904" s="1019"/>
      <c r="O904" s="1019"/>
      <c r="P904" s="1019"/>
      <c r="Q904" s="1019"/>
      <c r="R904" s="1019"/>
      <c r="S904" s="1019"/>
      <c r="T904" s="1019"/>
      <c r="U904" s="1019"/>
      <c r="V904" s="1019"/>
      <c r="W904" s="1019"/>
      <c r="X904" s="1019"/>
      <c r="Y904" s="1019"/>
      <c r="Z904" s="1019"/>
    </row>
    <row r="905" spans="1:26" ht="15.75" customHeight="1">
      <c r="A905" s="1019"/>
      <c r="B905" s="1019"/>
      <c r="C905" s="1019"/>
      <c r="D905" s="1019"/>
      <c r="E905" s="1019"/>
      <c r="F905" s="1019"/>
      <c r="G905" s="1019"/>
      <c r="H905" s="1019"/>
      <c r="I905" s="1019"/>
      <c r="J905" s="1019"/>
      <c r="K905" s="1019"/>
      <c r="L905" s="1019"/>
      <c r="M905" s="1019"/>
      <c r="N905" s="1019"/>
      <c r="O905" s="1019"/>
      <c r="P905" s="1019"/>
      <c r="Q905" s="1019"/>
      <c r="R905" s="1019"/>
      <c r="S905" s="1019"/>
      <c r="T905" s="1019"/>
      <c r="U905" s="1019"/>
      <c r="V905" s="1019"/>
      <c r="W905" s="1019"/>
      <c r="X905" s="1019"/>
      <c r="Y905" s="1019"/>
      <c r="Z905" s="1019"/>
    </row>
    <row r="906" spans="1:26" ht="15.75" customHeight="1">
      <c r="A906" s="1019"/>
      <c r="B906" s="1019"/>
      <c r="C906" s="1019"/>
      <c r="D906" s="1019"/>
      <c r="E906" s="1019"/>
      <c r="F906" s="1019"/>
      <c r="G906" s="1019"/>
      <c r="H906" s="1019"/>
      <c r="I906" s="1019"/>
      <c r="J906" s="1019"/>
      <c r="K906" s="1019"/>
      <c r="L906" s="1019"/>
      <c r="M906" s="1019"/>
      <c r="N906" s="1019"/>
      <c r="O906" s="1019"/>
      <c r="P906" s="1019"/>
      <c r="Q906" s="1019"/>
      <c r="R906" s="1019"/>
      <c r="S906" s="1019"/>
      <c r="T906" s="1019"/>
      <c r="U906" s="1019"/>
      <c r="V906" s="1019"/>
      <c r="W906" s="1019"/>
      <c r="X906" s="1019"/>
      <c r="Y906" s="1019"/>
      <c r="Z906" s="1019"/>
    </row>
    <row r="907" spans="1:26" ht="15.75" customHeight="1">
      <c r="A907" s="1019"/>
      <c r="B907" s="1019"/>
      <c r="C907" s="1019"/>
      <c r="D907" s="1019"/>
      <c r="E907" s="1019"/>
      <c r="F907" s="1019"/>
      <c r="G907" s="1019"/>
      <c r="H907" s="1019"/>
      <c r="I907" s="1019"/>
      <c r="J907" s="1019"/>
      <c r="K907" s="1019"/>
      <c r="L907" s="1019"/>
      <c r="M907" s="1019"/>
      <c r="N907" s="1019"/>
      <c r="O907" s="1019"/>
      <c r="P907" s="1019"/>
      <c r="Q907" s="1019"/>
      <c r="R907" s="1019"/>
      <c r="S907" s="1019"/>
      <c r="T907" s="1019"/>
      <c r="U907" s="1019"/>
      <c r="V907" s="1019"/>
      <c r="W907" s="1019"/>
      <c r="X907" s="1019"/>
      <c r="Y907" s="1019"/>
      <c r="Z907" s="1019"/>
    </row>
    <row r="908" spans="1:26" ht="15.75" customHeight="1">
      <c r="A908" s="1019"/>
      <c r="B908" s="1019"/>
      <c r="C908" s="1019"/>
      <c r="D908" s="1019"/>
      <c r="E908" s="1019"/>
      <c r="F908" s="1019"/>
      <c r="G908" s="1019"/>
      <c r="H908" s="1019"/>
      <c r="I908" s="1019"/>
      <c r="J908" s="1019"/>
      <c r="K908" s="1019"/>
      <c r="L908" s="1019"/>
      <c r="M908" s="1019"/>
      <c r="N908" s="1019"/>
      <c r="O908" s="1019"/>
      <c r="P908" s="1019"/>
      <c r="Q908" s="1019"/>
      <c r="R908" s="1019"/>
      <c r="S908" s="1019"/>
      <c r="T908" s="1019"/>
      <c r="U908" s="1019"/>
      <c r="V908" s="1019"/>
      <c r="W908" s="1019"/>
      <c r="X908" s="1019"/>
      <c r="Y908" s="1019"/>
      <c r="Z908" s="1019"/>
    </row>
    <row r="909" spans="1:26" ht="15.75" customHeight="1">
      <c r="A909" s="1019"/>
      <c r="B909" s="1019"/>
      <c r="C909" s="1019"/>
      <c r="D909" s="1019"/>
      <c r="E909" s="1019"/>
      <c r="F909" s="1019"/>
      <c r="G909" s="1019"/>
      <c r="H909" s="1019"/>
      <c r="I909" s="1019"/>
      <c r="J909" s="1019"/>
      <c r="K909" s="1019"/>
      <c r="L909" s="1019"/>
      <c r="M909" s="1019"/>
      <c r="N909" s="1019"/>
      <c r="O909" s="1019"/>
      <c r="P909" s="1019"/>
      <c r="Q909" s="1019"/>
      <c r="R909" s="1019"/>
      <c r="S909" s="1019"/>
      <c r="T909" s="1019"/>
      <c r="U909" s="1019"/>
      <c r="V909" s="1019"/>
      <c r="W909" s="1019"/>
      <c r="X909" s="1019"/>
      <c r="Y909" s="1019"/>
      <c r="Z909" s="1019"/>
    </row>
    <row r="910" spans="1:26" ht="15.75" customHeight="1">
      <c r="A910" s="1019"/>
      <c r="B910" s="1019"/>
      <c r="C910" s="1019"/>
      <c r="D910" s="1019"/>
      <c r="E910" s="1019"/>
      <c r="F910" s="1019"/>
      <c r="G910" s="1019"/>
      <c r="H910" s="1019"/>
      <c r="I910" s="1019"/>
      <c r="J910" s="1019"/>
      <c r="K910" s="1019"/>
      <c r="L910" s="1019"/>
      <c r="M910" s="1019"/>
      <c r="N910" s="1019"/>
      <c r="O910" s="1019"/>
      <c r="P910" s="1019"/>
      <c r="Q910" s="1019"/>
      <c r="R910" s="1019"/>
      <c r="S910" s="1019"/>
      <c r="T910" s="1019"/>
      <c r="U910" s="1019"/>
      <c r="V910" s="1019"/>
      <c r="W910" s="1019"/>
      <c r="X910" s="1019"/>
      <c r="Y910" s="1019"/>
      <c r="Z910" s="1019"/>
    </row>
    <row r="911" spans="1:26" ht="15.75" customHeight="1">
      <c r="A911" s="1019"/>
      <c r="B911" s="1019"/>
      <c r="C911" s="1019"/>
      <c r="D911" s="1019"/>
      <c r="E911" s="1019"/>
      <c r="F911" s="1019"/>
      <c r="G911" s="1019"/>
      <c r="H911" s="1019"/>
      <c r="I911" s="1019"/>
      <c r="J911" s="1019"/>
      <c r="K911" s="1019"/>
      <c r="L911" s="1019"/>
      <c r="M911" s="1019"/>
      <c r="N911" s="1019"/>
      <c r="O911" s="1019"/>
      <c r="P911" s="1019"/>
      <c r="Q911" s="1019"/>
      <c r="R911" s="1019"/>
      <c r="S911" s="1019"/>
      <c r="T911" s="1019"/>
      <c r="U911" s="1019"/>
      <c r="V911" s="1019"/>
      <c r="W911" s="1019"/>
      <c r="X911" s="1019"/>
      <c r="Y911" s="1019"/>
      <c r="Z911" s="1019"/>
    </row>
    <row r="912" spans="1:26" ht="15.75" customHeight="1">
      <c r="A912" s="1019"/>
      <c r="B912" s="1019"/>
      <c r="C912" s="1019"/>
      <c r="D912" s="1019"/>
      <c r="E912" s="1019"/>
      <c r="F912" s="1019"/>
      <c r="G912" s="1019"/>
      <c r="H912" s="1019"/>
      <c r="I912" s="1019"/>
      <c r="J912" s="1019"/>
      <c r="K912" s="1019"/>
      <c r="L912" s="1019"/>
      <c r="M912" s="1019"/>
      <c r="N912" s="1019"/>
      <c r="O912" s="1019"/>
      <c r="P912" s="1019"/>
      <c r="Q912" s="1019"/>
      <c r="R912" s="1019"/>
      <c r="S912" s="1019"/>
      <c r="T912" s="1019"/>
      <c r="U912" s="1019"/>
      <c r="V912" s="1019"/>
      <c r="W912" s="1019"/>
      <c r="X912" s="1019"/>
      <c r="Y912" s="1019"/>
      <c r="Z912" s="1019"/>
    </row>
    <row r="913" spans="1:26" ht="15.75" customHeight="1">
      <c r="A913" s="1019"/>
      <c r="B913" s="1019"/>
      <c r="C913" s="1019"/>
      <c r="D913" s="1019"/>
      <c r="E913" s="1019"/>
      <c r="F913" s="1019"/>
      <c r="G913" s="1019"/>
      <c r="H913" s="1019"/>
      <c r="I913" s="1019"/>
      <c r="J913" s="1019"/>
      <c r="K913" s="1019"/>
      <c r="L913" s="1019"/>
      <c r="M913" s="1019"/>
      <c r="N913" s="1019"/>
      <c r="O913" s="1019"/>
      <c r="P913" s="1019"/>
      <c r="Q913" s="1019"/>
      <c r="R913" s="1019"/>
      <c r="S913" s="1019"/>
      <c r="T913" s="1019"/>
      <c r="U913" s="1019"/>
      <c r="V913" s="1019"/>
      <c r="W913" s="1019"/>
      <c r="X913" s="1019"/>
      <c r="Y913" s="1019"/>
      <c r="Z913" s="1019"/>
    </row>
    <row r="914" spans="1:26" ht="15.75" customHeight="1">
      <c r="A914" s="1019"/>
      <c r="B914" s="1019"/>
      <c r="C914" s="1019"/>
      <c r="D914" s="1019"/>
      <c r="E914" s="1019"/>
      <c r="F914" s="1019"/>
      <c r="G914" s="1019"/>
      <c r="H914" s="1019"/>
      <c r="I914" s="1019"/>
      <c r="J914" s="1019"/>
      <c r="K914" s="1019"/>
      <c r="L914" s="1019"/>
      <c r="M914" s="1019"/>
      <c r="N914" s="1019"/>
      <c r="O914" s="1019"/>
      <c r="P914" s="1019"/>
      <c r="Q914" s="1019"/>
      <c r="R914" s="1019"/>
      <c r="S914" s="1019"/>
      <c r="T914" s="1019"/>
      <c r="U914" s="1019"/>
      <c r="V914" s="1019"/>
      <c r="W914" s="1019"/>
      <c r="X914" s="1019"/>
      <c r="Y914" s="1019"/>
      <c r="Z914" s="1019"/>
    </row>
    <row r="915" spans="1:26" ht="15.75" customHeight="1">
      <c r="A915" s="1019"/>
      <c r="B915" s="1019"/>
      <c r="C915" s="1019"/>
      <c r="D915" s="1019"/>
      <c r="E915" s="1019"/>
      <c r="F915" s="1019"/>
      <c r="G915" s="1019"/>
      <c r="H915" s="1019"/>
      <c r="I915" s="1019"/>
      <c r="J915" s="1019"/>
      <c r="K915" s="1019"/>
      <c r="L915" s="1019"/>
      <c r="M915" s="1019"/>
      <c r="N915" s="1019"/>
      <c r="O915" s="1019"/>
      <c r="P915" s="1019"/>
      <c r="Q915" s="1019"/>
      <c r="R915" s="1019"/>
      <c r="S915" s="1019"/>
      <c r="T915" s="1019"/>
      <c r="U915" s="1019"/>
      <c r="V915" s="1019"/>
      <c r="W915" s="1019"/>
      <c r="X915" s="1019"/>
      <c r="Y915" s="1019"/>
      <c r="Z915" s="1019"/>
    </row>
    <row r="916" spans="1:26" ht="15.75" customHeight="1">
      <c r="A916" s="1019"/>
      <c r="B916" s="1019"/>
      <c r="C916" s="1019"/>
      <c r="D916" s="1019"/>
      <c r="E916" s="1019"/>
      <c r="F916" s="1019"/>
      <c r="G916" s="1019"/>
      <c r="H916" s="1019"/>
      <c r="I916" s="1019"/>
      <c r="J916" s="1019"/>
      <c r="K916" s="1019"/>
      <c r="L916" s="1019"/>
      <c r="M916" s="1019"/>
      <c r="N916" s="1019"/>
      <c r="O916" s="1019"/>
      <c r="P916" s="1019"/>
      <c r="Q916" s="1019"/>
      <c r="R916" s="1019"/>
      <c r="S916" s="1019"/>
      <c r="T916" s="1019"/>
      <c r="U916" s="1019"/>
      <c r="V916" s="1019"/>
      <c r="W916" s="1019"/>
      <c r="X916" s="1019"/>
      <c r="Y916" s="1019"/>
      <c r="Z916" s="1019"/>
    </row>
    <row r="917" spans="1:26" ht="15.75" customHeight="1">
      <c r="A917" s="1019"/>
      <c r="B917" s="1019"/>
      <c r="C917" s="1019"/>
      <c r="D917" s="1019"/>
      <c r="E917" s="1019"/>
      <c r="F917" s="1019"/>
      <c r="G917" s="1019"/>
      <c r="H917" s="1019"/>
      <c r="I917" s="1019"/>
      <c r="J917" s="1019"/>
      <c r="K917" s="1019"/>
      <c r="L917" s="1019"/>
      <c r="M917" s="1019"/>
      <c r="N917" s="1019"/>
      <c r="O917" s="1019"/>
      <c r="P917" s="1019"/>
      <c r="Q917" s="1019"/>
      <c r="R917" s="1019"/>
      <c r="S917" s="1019"/>
      <c r="T917" s="1019"/>
      <c r="U917" s="1019"/>
      <c r="V917" s="1019"/>
      <c r="W917" s="1019"/>
      <c r="X917" s="1019"/>
      <c r="Y917" s="1019"/>
      <c r="Z917" s="1019"/>
    </row>
    <row r="918" spans="1:26" ht="15.75" customHeight="1">
      <c r="A918" s="1019"/>
      <c r="B918" s="1019"/>
      <c r="C918" s="1019"/>
      <c r="D918" s="1019"/>
      <c r="E918" s="1019"/>
      <c r="F918" s="1019"/>
      <c r="G918" s="1019"/>
      <c r="H918" s="1019"/>
      <c r="I918" s="1019"/>
      <c r="J918" s="1019"/>
      <c r="K918" s="1019"/>
      <c r="L918" s="1019"/>
      <c r="M918" s="1019"/>
      <c r="N918" s="1019"/>
      <c r="O918" s="1019"/>
      <c r="P918" s="1019"/>
      <c r="Q918" s="1019"/>
      <c r="R918" s="1019"/>
      <c r="S918" s="1019"/>
      <c r="T918" s="1019"/>
      <c r="U918" s="1019"/>
      <c r="V918" s="1019"/>
      <c r="W918" s="1019"/>
      <c r="X918" s="1019"/>
      <c r="Y918" s="1019"/>
      <c r="Z918" s="1019"/>
    </row>
    <row r="919" spans="1:26" ht="15.75" customHeight="1">
      <c r="A919" s="1019"/>
      <c r="B919" s="1019"/>
      <c r="C919" s="1019"/>
      <c r="D919" s="1019"/>
      <c r="E919" s="1019"/>
      <c r="F919" s="1019"/>
      <c r="G919" s="1019"/>
      <c r="H919" s="1019"/>
      <c r="I919" s="1019"/>
      <c r="J919" s="1019"/>
      <c r="K919" s="1019"/>
      <c r="L919" s="1019"/>
      <c r="M919" s="1019"/>
      <c r="N919" s="1019"/>
      <c r="O919" s="1019"/>
      <c r="P919" s="1019"/>
      <c r="Q919" s="1019"/>
      <c r="R919" s="1019"/>
      <c r="S919" s="1019"/>
      <c r="T919" s="1019"/>
      <c r="U919" s="1019"/>
      <c r="V919" s="1019"/>
      <c r="W919" s="1019"/>
      <c r="X919" s="1019"/>
      <c r="Y919" s="1019"/>
      <c r="Z919" s="1019"/>
    </row>
    <row r="920" spans="1:26" ht="15.75" customHeight="1">
      <c r="A920" s="1019"/>
      <c r="B920" s="1019"/>
      <c r="C920" s="1019"/>
      <c r="D920" s="1019"/>
      <c r="E920" s="1019"/>
      <c r="F920" s="1019"/>
      <c r="G920" s="1019"/>
      <c r="H920" s="1019"/>
      <c r="I920" s="1019"/>
      <c r="J920" s="1019"/>
      <c r="K920" s="1019"/>
      <c r="L920" s="1019"/>
      <c r="M920" s="1019"/>
      <c r="N920" s="1019"/>
      <c r="O920" s="1019"/>
      <c r="P920" s="1019"/>
      <c r="Q920" s="1019"/>
      <c r="R920" s="1019"/>
      <c r="S920" s="1019"/>
      <c r="T920" s="1019"/>
      <c r="U920" s="1019"/>
      <c r="V920" s="1019"/>
      <c r="W920" s="1019"/>
      <c r="X920" s="1019"/>
      <c r="Y920" s="1019"/>
      <c r="Z920" s="1019"/>
    </row>
    <row r="921" spans="1:26" ht="15.75" customHeight="1">
      <c r="A921" s="1019"/>
      <c r="B921" s="1019"/>
      <c r="C921" s="1019"/>
      <c r="D921" s="1019"/>
      <c r="E921" s="1019"/>
      <c r="F921" s="1019"/>
      <c r="G921" s="1019"/>
      <c r="H921" s="1019"/>
      <c r="I921" s="1019"/>
      <c r="J921" s="1019"/>
      <c r="K921" s="1019"/>
      <c r="L921" s="1019"/>
      <c r="M921" s="1019"/>
      <c r="N921" s="1019"/>
      <c r="O921" s="1019"/>
      <c r="P921" s="1019"/>
      <c r="Q921" s="1019"/>
      <c r="R921" s="1019"/>
      <c r="S921" s="1019"/>
      <c r="T921" s="1019"/>
      <c r="U921" s="1019"/>
      <c r="V921" s="1019"/>
      <c r="W921" s="1019"/>
      <c r="X921" s="1019"/>
      <c r="Y921" s="1019"/>
      <c r="Z921" s="1019"/>
    </row>
    <row r="922" spans="1:26" ht="15.75" customHeight="1">
      <c r="A922" s="1019"/>
      <c r="B922" s="1019"/>
      <c r="C922" s="1019"/>
      <c r="D922" s="1019"/>
      <c r="E922" s="1019"/>
      <c r="F922" s="1019"/>
      <c r="G922" s="1019"/>
      <c r="H922" s="1019"/>
      <c r="I922" s="1019"/>
      <c r="J922" s="1019"/>
      <c r="K922" s="1019"/>
      <c r="L922" s="1019"/>
      <c r="M922" s="1019"/>
      <c r="N922" s="1019"/>
      <c r="O922" s="1019"/>
      <c r="P922" s="1019"/>
      <c r="Q922" s="1019"/>
      <c r="R922" s="1019"/>
      <c r="S922" s="1019"/>
      <c r="T922" s="1019"/>
      <c r="U922" s="1019"/>
      <c r="V922" s="1019"/>
      <c r="W922" s="1019"/>
      <c r="X922" s="1019"/>
      <c r="Y922" s="1019"/>
      <c r="Z922" s="1019"/>
    </row>
    <row r="923" spans="1:26" ht="15.75" customHeight="1">
      <c r="A923" s="1019"/>
      <c r="B923" s="1019"/>
      <c r="C923" s="1019"/>
      <c r="D923" s="1019"/>
      <c r="E923" s="1019"/>
      <c r="F923" s="1019"/>
      <c r="G923" s="1019"/>
      <c r="H923" s="1019"/>
      <c r="I923" s="1019"/>
      <c r="J923" s="1019"/>
      <c r="K923" s="1019"/>
      <c r="L923" s="1019"/>
      <c r="M923" s="1019"/>
      <c r="N923" s="1019"/>
      <c r="O923" s="1019"/>
      <c r="P923" s="1019"/>
      <c r="Q923" s="1019"/>
      <c r="R923" s="1019"/>
      <c r="S923" s="1019"/>
      <c r="T923" s="1019"/>
      <c r="U923" s="1019"/>
      <c r="V923" s="1019"/>
      <c r="W923" s="1019"/>
      <c r="X923" s="1019"/>
      <c r="Y923" s="1019"/>
      <c r="Z923" s="1019"/>
    </row>
    <row r="924" spans="1:26" ht="15.75" customHeight="1">
      <c r="A924" s="1019"/>
      <c r="B924" s="1019"/>
      <c r="C924" s="1019"/>
      <c r="D924" s="1019"/>
      <c r="E924" s="1019"/>
      <c r="F924" s="1019"/>
      <c r="G924" s="1019"/>
      <c r="H924" s="1019"/>
      <c r="I924" s="1019"/>
      <c r="J924" s="1019"/>
      <c r="K924" s="1019"/>
      <c r="L924" s="1019"/>
      <c r="M924" s="1019"/>
      <c r="N924" s="1019"/>
      <c r="O924" s="1019"/>
      <c r="P924" s="1019"/>
      <c r="Q924" s="1019"/>
      <c r="R924" s="1019"/>
      <c r="S924" s="1019"/>
      <c r="T924" s="1019"/>
      <c r="U924" s="1019"/>
      <c r="V924" s="1019"/>
      <c r="W924" s="1019"/>
      <c r="X924" s="1019"/>
      <c r="Y924" s="1019"/>
      <c r="Z924" s="1019"/>
    </row>
    <row r="925" spans="1:26" ht="15.75" customHeight="1">
      <c r="A925" s="1019"/>
      <c r="B925" s="1019"/>
      <c r="C925" s="1019"/>
      <c r="D925" s="1019"/>
      <c r="E925" s="1019"/>
      <c r="F925" s="1019"/>
      <c r="G925" s="1019"/>
      <c r="H925" s="1019"/>
      <c r="I925" s="1019"/>
      <c r="J925" s="1019"/>
      <c r="K925" s="1019"/>
      <c r="L925" s="1019"/>
      <c r="M925" s="1019"/>
      <c r="N925" s="1019"/>
      <c r="O925" s="1019"/>
      <c r="P925" s="1019"/>
      <c r="Q925" s="1019"/>
      <c r="R925" s="1019"/>
      <c r="S925" s="1019"/>
      <c r="T925" s="1019"/>
      <c r="U925" s="1019"/>
      <c r="V925" s="1019"/>
      <c r="W925" s="1019"/>
      <c r="X925" s="1019"/>
      <c r="Y925" s="1019"/>
      <c r="Z925" s="1019"/>
    </row>
    <row r="926" spans="1:26" ht="15.75" customHeight="1">
      <c r="A926" s="1019"/>
      <c r="B926" s="1019"/>
      <c r="C926" s="1019"/>
      <c r="D926" s="1019"/>
      <c r="E926" s="1019"/>
      <c r="F926" s="1019"/>
      <c r="G926" s="1019"/>
      <c r="H926" s="1019"/>
      <c r="I926" s="1019"/>
      <c r="J926" s="1019"/>
      <c r="K926" s="1019"/>
      <c r="L926" s="1019"/>
      <c r="M926" s="1019"/>
      <c r="N926" s="1019"/>
      <c r="O926" s="1019"/>
      <c r="P926" s="1019"/>
      <c r="Q926" s="1019"/>
      <c r="R926" s="1019"/>
      <c r="S926" s="1019"/>
      <c r="T926" s="1019"/>
      <c r="U926" s="1019"/>
      <c r="V926" s="1019"/>
      <c r="W926" s="1019"/>
      <c r="X926" s="1019"/>
      <c r="Y926" s="1019"/>
      <c r="Z926" s="1019"/>
    </row>
    <row r="927" spans="1:26" ht="15.75" customHeight="1">
      <c r="A927" s="1019"/>
      <c r="B927" s="1019"/>
      <c r="C927" s="1019"/>
      <c r="D927" s="1019"/>
      <c r="E927" s="1019"/>
      <c r="F927" s="1019"/>
      <c r="G927" s="1019"/>
      <c r="H927" s="1019"/>
      <c r="I927" s="1019"/>
      <c r="J927" s="1019"/>
      <c r="K927" s="1019"/>
      <c r="L927" s="1019"/>
      <c r="M927" s="1019"/>
      <c r="N927" s="1019"/>
      <c r="O927" s="1019"/>
      <c r="P927" s="1019"/>
      <c r="Q927" s="1019"/>
      <c r="R927" s="1019"/>
      <c r="S927" s="1019"/>
      <c r="T927" s="1019"/>
      <c r="U927" s="1019"/>
      <c r="V927" s="1019"/>
      <c r="W927" s="1019"/>
      <c r="X927" s="1019"/>
      <c r="Y927" s="1019"/>
      <c r="Z927" s="1019"/>
    </row>
    <row r="928" spans="1:26" ht="15.75" customHeight="1">
      <c r="A928" s="1019"/>
      <c r="B928" s="1019"/>
      <c r="C928" s="1019"/>
      <c r="D928" s="1019"/>
      <c r="E928" s="1019"/>
      <c r="F928" s="1019"/>
      <c r="G928" s="1019"/>
      <c r="H928" s="1019"/>
      <c r="I928" s="1019"/>
      <c r="J928" s="1019"/>
      <c r="K928" s="1019"/>
      <c r="L928" s="1019"/>
      <c r="M928" s="1019"/>
      <c r="N928" s="1019"/>
      <c r="O928" s="1019"/>
      <c r="P928" s="1019"/>
      <c r="Q928" s="1019"/>
      <c r="R928" s="1019"/>
      <c r="S928" s="1019"/>
      <c r="T928" s="1019"/>
      <c r="U928" s="1019"/>
      <c r="V928" s="1019"/>
      <c r="W928" s="1019"/>
      <c r="X928" s="1019"/>
      <c r="Y928" s="1019"/>
      <c r="Z928" s="1019"/>
    </row>
    <row r="929" spans="1:26" ht="15.75" customHeight="1">
      <c r="A929" s="1019"/>
      <c r="B929" s="1019"/>
      <c r="C929" s="1019"/>
      <c r="D929" s="1019"/>
      <c r="E929" s="1019"/>
      <c r="F929" s="1019"/>
      <c r="G929" s="1019"/>
      <c r="H929" s="1019"/>
      <c r="I929" s="1019"/>
      <c r="J929" s="1019"/>
      <c r="K929" s="1019"/>
      <c r="L929" s="1019"/>
      <c r="M929" s="1019"/>
      <c r="N929" s="1019"/>
      <c r="O929" s="1019"/>
      <c r="P929" s="1019"/>
      <c r="Q929" s="1019"/>
      <c r="R929" s="1019"/>
      <c r="S929" s="1019"/>
      <c r="T929" s="1019"/>
      <c r="U929" s="1019"/>
      <c r="V929" s="1019"/>
      <c r="W929" s="1019"/>
      <c r="X929" s="1019"/>
      <c r="Y929" s="1019"/>
      <c r="Z929" s="1019"/>
    </row>
    <row r="930" spans="1:26" ht="15.75" customHeight="1">
      <c r="A930" s="1019"/>
      <c r="B930" s="1019"/>
      <c r="C930" s="1019"/>
      <c r="D930" s="1019"/>
      <c r="E930" s="1019"/>
      <c r="F930" s="1019"/>
      <c r="G930" s="1019"/>
      <c r="H930" s="1019"/>
      <c r="I930" s="1019"/>
      <c r="J930" s="1019"/>
      <c r="K930" s="1019"/>
      <c r="L930" s="1019"/>
      <c r="M930" s="1019"/>
      <c r="N930" s="1019"/>
      <c r="O930" s="1019"/>
      <c r="P930" s="1019"/>
      <c r="Q930" s="1019"/>
      <c r="R930" s="1019"/>
      <c r="S930" s="1019"/>
      <c r="T930" s="1019"/>
      <c r="U930" s="1019"/>
      <c r="V930" s="1019"/>
      <c r="W930" s="1019"/>
      <c r="X930" s="1019"/>
      <c r="Y930" s="1019"/>
      <c r="Z930" s="1019"/>
    </row>
    <row r="931" spans="1:26" ht="15.75" customHeight="1">
      <c r="A931" s="1019"/>
      <c r="B931" s="1019"/>
      <c r="C931" s="1019"/>
      <c r="D931" s="1019"/>
      <c r="E931" s="1019"/>
      <c r="F931" s="1019"/>
      <c r="G931" s="1019"/>
      <c r="H931" s="1019"/>
      <c r="I931" s="1019"/>
      <c r="J931" s="1019"/>
      <c r="K931" s="1019"/>
      <c r="L931" s="1019"/>
      <c r="M931" s="1019"/>
      <c r="N931" s="1019"/>
      <c r="O931" s="1019"/>
      <c r="P931" s="1019"/>
      <c r="Q931" s="1019"/>
      <c r="R931" s="1019"/>
      <c r="S931" s="1019"/>
      <c r="T931" s="1019"/>
      <c r="U931" s="1019"/>
      <c r="V931" s="1019"/>
      <c r="W931" s="1019"/>
      <c r="X931" s="1019"/>
      <c r="Y931" s="1019"/>
      <c r="Z931" s="1019"/>
    </row>
    <row r="932" spans="1:26" ht="15.75" customHeight="1">
      <c r="A932" s="1019"/>
      <c r="B932" s="1019"/>
      <c r="C932" s="1019"/>
      <c r="D932" s="1019"/>
      <c r="E932" s="1019"/>
      <c r="F932" s="1019"/>
      <c r="G932" s="1019"/>
      <c r="H932" s="1019"/>
      <c r="I932" s="1019"/>
      <c r="J932" s="1019"/>
      <c r="K932" s="1019"/>
      <c r="L932" s="1019"/>
      <c r="M932" s="1019"/>
      <c r="N932" s="1019"/>
      <c r="O932" s="1019"/>
      <c r="P932" s="1019"/>
      <c r="Q932" s="1019"/>
      <c r="R932" s="1019"/>
      <c r="S932" s="1019"/>
      <c r="T932" s="1019"/>
      <c r="U932" s="1019"/>
      <c r="V932" s="1019"/>
      <c r="W932" s="1019"/>
      <c r="X932" s="1019"/>
      <c r="Y932" s="1019"/>
      <c r="Z932" s="1019"/>
    </row>
    <row r="933" spans="1:26" ht="15.75" customHeight="1">
      <c r="A933" s="1019"/>
      <c r="B933" s="1019"/>
      <c r="C933" s="1019"/>
      <c r="D933" s="1019"/>
      <c r="E933" s="1019"/>
      <c r="F933" s="1019"/>
      <c r="G933" s="1019"/>
      <c r="H933" s="1019"/>
      <c r="I933" s="1019"/>
      <c r="J933" s="1019"/>
      <c r="K933" s="1019"/>
      <c r="L933" s="1019"/>
      <c r="M933" s="1019"/>
      <c r="N933" s="1019"/>
      <c r="O933" s="1019"/>
      <c r="P933" s="1019"/>
      <c r="Q933" s="1019"/>
      <c r="R933" s="1019"/>
      <c r="S933" s="1019"/>
      <c r="T933" s="1019"/>
      <c r="U933" s="1019"/>
      <c r="V933" s="1019"/>
      <c r="W933" s="1019"/>
      <c r="X933" s="1019"/>
      <c r="Y933" s="1019"/>
      <c r="Z933" s="1019"/>
    </row>
    <row r="934" spans="1:26" ht="15.75" customHeight="1">
      <c r="A934" s="1019"/>
      <c r="B934" s="1019"/>
      <c r="C934" s="1019"/>
      <c r="D934" s="1019"/>
      <c r="E934" s="1019"/>
      <c r="F934" s="1019"/>
      <c r="G934" s="1019"/>
      <c r="H934" s="1019"/>
      <c r="I934" s="1019"/>
      <c r="J934" s="1019"/>
      <c r="K934" s="1019"/>
      <c r="L934" s="1019"/>
      <c r="M934" s="1019"/>
      <c r="N934" s="1019"/>
      <c r="O934" s="1019"/>
      <c r="P934" s="1019"/>
      <c r="Q934" s="1019"/>
      <c r="R934" s="1019"/>
      <c r="S934" s="1019"/>
      <c r="T934" s="1019"/>
      <c r="U934" s="1019"/>
      <c r="V934" s="1019"/>
      <c r="W934" s="1019"/>
      <c r="X934" s="1019"/>
      <c r="Y934" s="1019"/>
      <c r="Z934" s="1019"/>
    </row>
    <row r="935" spans="1:26" ht="15.75" customHeight="1">
      <c r="A935" s="1019"/>
      <c r="B935" s="1019"/>
      <c r="C935" s="1019"/>
      <c r="D935" s="1019"/>
      <c r="E935" s="1019"/>
      <c r="F935" s="1019"/>
      <c r="G935" s="1019"/>
      <c r="H935" s="1019"/>
      <c r="I935" s="1019"/>
      <c r="J935" s="1019"/>
      <c r="K935" s="1019"/>
      <c r="L935" s="1019"/>
      <c r="M935" s="1019"/>
      <c r="N935" s="1019"/>
      <c r="O935" s="1019"/>
      <c r="P935" s="1019"/>
      <c r="Q935" s="1019"/>
      <c r="R935" s="1019"/>
      <c r="S935" s="1019"/>
      <c r="T935" s="1019"/>
      <c r="U935" s="1019"/>
      <c r="V935" s="1019"/>
      <c r="W935" s="1019"/>
      <c r="X935" s="1019"/>
      <c r="Y935" s="1019"/>
      <c r="Z935" s="1019"/>
    </row>
    <row r="936" spans="1:26" ht="15.75" customHeight="1">
      <c r="A936" s="1019"/>
      <c r="B936" s="1019"/>
      <c r="C936" s="1019"/>
      <c r="D936" s="1019"/>
      <c r="E936" s="1019"/>
      <c r="F936" s="1019"/>
      <c r="G936" s="1019"/>
      <c r="H936" s="1019"/>
      <c r="I936" s="1019"/>
      <c r="J936" s="1019"/>
      <c r="K936" s="1019"/>
      <c r="L936" s="1019"/>
      <c r="M936" s="1019"/>
      <c r="N936" s="1019"/>
      <c r="O936" s="1019"/>
      <c r="P936" s="1019"/>
      <c r="Q936" s="1019"/>
      <c r="R936" s="1019"/>
      <c r="S936" s="1019"/>
      <c r="T936" s="1019"/>
      <c r="U936" s="1019"/>
      <c r="V936" s="1019"/>
      <c r="W936" s="1019"/>
      <c r="X936" s="1019"/>
      <c r="Y936" s="1019"/>
      <c r="Z936" s="1019"/>
    </row>
    <row r="937" spans="1:26" ht="15.75" customHeight="1">
      <c r="A937" s="1019"/>
      <c r="B937" s="1019"/>
      <c r="C937" s="1019"/>
      <c r="D937" s="1019"/>
      <c r="E937" s="1019"/>
      <c r="F937" s="1019"/>
      <c r="G937" s="1019"/>
      <c r="H937" s="1019"/>
      <c r="I937" s="1019"/>
      <c r="J937" s="1019"/>
      <c r="K937" s="1019"/>
      <c r="L937" s="1019"/>
      <c r="M937" s="1019"/>
      <c r="N937" s="1019"/>
      <c r="O937" s="1019"/>
      <c r="P937" s="1019"/>
      <c r="Q937" s="1019"/>
      <c r="R937" s="1019"/>
      <c r="S937" s="1019"/>
      <c r="T937" s="1019"/>
      <c r="U937" s="1019"/>
      <c r="V937" s="1019"/>
      <c r="W937" s="1019"/>
      <c r="X937" s="1019"/>
      <c r="Y937" s="1019"/>
      <c r="Z937" s="1019"/>
    </row>
    <row r="938" spans="1:26" ht="15.75" customHeight="1">
      <c r="A938" s="1019"/>
      <c r="B938" s="1019"/>
      <c r="C938" s="1019"/>
      <c r="D938" s="1019"/>
      <c r="E938" s="1019"/>
      <c r="F938" s="1019"/>
      <c r="G938" s="1019"/>
      <c r="H938" s="1019"/>
      <c r="I938" s="1019"/>
      <c r="J938" s="1019"/>
      <c r="K938" s="1019"/>
      <c r="L938" s="1019"/>
      <c r="M938" s="1019"/>
      <c r="N938" s="1019"/>
      <c r="O938" s="1019"/>
      <c r="P938" s="1019"/>
      <c r="Q938" s="1019"/>
      <c r="R938" s="1019"/>
      <c r="S938" s="1019"/>
      <c r="T938" s="1019"/>
      <c r="U938" s="1019"/>
      <c r="V938" s="1019"/>
      <c r="W938" s="1019"/>
      <c r="X938" s="1019"/>
      <c r="Y938" s="1019"/>
      <c r="Z938" s="1019"/>
    </row>
    <row r="939" spans="1:26" ht="15.75" customHeight="1">
      <c r="A939" s="1019"/>
      <c r="B939" s="1019"/>
      <c r="C939" s="1019"/>
      <c r="D939" s="1019"/>
      <c r="E939" s="1019"/>
      <c r="F939" s="1019"/>
      <c r="G939" s="1019"/>
      <c r="H939" s="1019"/>
      <c r="I939" s="1019"/>
      <c r="J939" s="1019"/>
      <c r="K939" s="1019"/>
      <c r="L939" s="1019"/>
      <c r="M939" s="1019"/>
      <c r="N939" s="1019"/>
      <c r="O939" s="1019"/>
      <c r="P939" s="1019"/>
      <c r="Q939" s="1019"/>
      <c r="R939" s="1019"/>
      <c r="S939" s="1019"/>
      <c r="T939" s="1019"/>
      <c r="U939" s="1019"/>
      <c r="V939" s="1019"/>
      <c r="W939" s="1019"/>
      <c r="X939" s="1019"/>
      <c r="Y939" s="1019"/>
      <c r="Z939" s="1019"/>
    </row>
    <row r="940" spans="1:26" ht="15.75" customHeight="1">
      <c r="A940" s="1019"/>
      <c r="B940" s="1019"/>
      <c r="C940" s="1019"/>
      <c r="D940" s="1019"/>
      <c r="E940" s="1019"/>
      <c r="F940" s="1019"/>
      <c r="G940" s="1019"/>
      <c r="H940" s="1019"/>
      <c r="I940" s="1019"/>
      <c r="J940" s="1019"/>
      <c r="K940" s="1019"/>
      <c r="L940" s="1019"/>
      <c r="M940" s="1019"/>
      <c r="N940" s="1019"/>
      <c r="O940" s="1019"/>
      <c r="P940" s="1019"/>
      <c r="Q940" s="1019"/>
      <c r="R940" s="1019"/>
      <c r="S940" s="1019"/>
      <c r="T940" s="1019"/>
      <c r="U940" s="1019"/>
      <c r="V940" s="1019"/>
      <c r="W940" s="1019"/>
      <c r="X940" s="1019"/>
      <c r="Y940" s="1019"/>
      <c r="Z940" s="1019"/>
    </row>
    <row r="941" spans="1:26" ht="15.75" customHeight="1">
      <c r="A941" s="1019"/>
      <c r="B941" s="1019"/>
      <c r="C941" s="1019"/>
      <c r="D941" s="1019"/>
      <c r="E941" s="1019"/>
      <c r="F941" s="1019"/>
      <c r="G941" s="1019"/>
      <c r="H941" s="1019"/>
      <c r="I941" s="1019"/>
      <c r="J941" s="1019"/>
      <c r="K941" s="1019"/>
      <c r="L941" s="1019"/>
      <c r="M941" s="1019"/>
      <c r="N941" s="1019"/>
      <c r="O941" s="1019"/>
      <c r="P941" s="1019"/>
      <c r="Q941" s="1019"/>
      <c r="R941" s="1019"/>
      <c r="S941" s="1019"/>
      <c r="T941" s="1019"/>
      <c r="U941" s="1019"/>
      <c r="V941" s="1019"/>
      <c r="W941" s="1019"/>
      <c r="X941" s="1019"/>
      <c r="Y941" s="1019"/>
      <c r="Z941" s="1019"/>
    </row>
    <row r="942" spans="1:26" ht="15.75" customHeight="1">
      <c r="A942" s="1019"/>
      <c r="B942" s="1019"/>
      <c r="C942" s="1019"/>
      <c r="D942" s="1019"/>
      <c r="E942" s="1019"/>
      <c r="F942" s="1019"/>
      <c r="G942" s="1019"/>
      <c r="H942" s="1019"/>
      <c r="I942" s="1019"/>
      <c r="J942" s="1019"/>
      <c r="K942" s="1019"/>
      <c r="L942" s="1019"/>
      <c r="M942" s="1019"/>
      <c r="N942" s="1019"/>
      <c r="O942" s="1019"/>
      <c r="P942" s="1019"/>
      <c r="Q942" s="1019"/>
      <c r="R942" s="1019"/>
      <c r="S942" s="1019"/>
      <c r="T942" s="1019"/>
      <c r="U942" s="1019"/>
      <c r="V942" s="1019"/>
      <c r="W942" s="1019"/>
      <c r="X942" s="1019"/>
      <c r="Y942" s="1019"/>
      <c r="Z942" s="1019"/>
    </row>
    <row r="943" spans="1:26" ht="15.75" customHeight="1">
      <c r="A943" s="1019"/>
      <c r="B943" s="1019"/>
      <c r="C943" s="1019"/>
      <c r="D943" s="1019"/>
      <c r="E943" s="1019"/>
      <c r="F943" s="1019"/>
      <c r="G943" s="1019"/>
      <c r="H943" s="1019"/>
      <c r="I943" s="1019"/>
      <c r="J943" s="1019"/>
      <c r="K943" s="1019"/>
      <c r="L943" s="1019"/>
      <c r="M943" s="1019"/>
      <c r="N943" s="1019"/>
      <c r="O943" s="1019"/>
      <c r="P943" s="1019"/>
      <c r="Q943" s="1019"/>
      <c r="R943" s="1019"/>
      <c r="S943" s="1019"/>
      <c r="T943" s="1019"/>
      <c r="U943" s="1019"/>
      <c r="V943" s="1019"/>
      <c r="W943" s="1019"/>
      <c r="X943" s="1019"/>
      <c r="Y943" s="1019"/>
      <c r="Z943" s="1019"/>
    </row>
    <row r="944" spans="1:26" ht="15.75" customHeight="1">
      <c r="A944" s="1019"/>
      <c r="B944" s="1019"/>
      <c r="C944" s="1019"/>
      <c r="D944" s="1019"/>
      <c r="E944" s="1019"/>
      <c r="F944" s="1019"/>
      <c r="G944" s="1019"/>
      <c r="H944" s="1019"/>
      <c r="I944" s="1019"/>
      <c r="J944" s="1019"/>
      <c r="K944" s="1019"/>
      <c r="L944" s="1019"/>
      <c r="M944" s="1019"/>
      <c r="N944" s="1019"/>
      <c r="O944" s="1019"/>
      <c r="P944" s="1019"/>
      <c r="Q944" s="1019"/>
      <c r="R944" s="1019"/>
      <c r="S944" s="1019"/>
      <c r="T944" s="1019"/>
      <c r="U944" s="1019"/>
      <c r="V944" s="1019"/>
      <c r="W944" s="1019"/>
      <c r="X944" s="1019"/>
      <c r="Y944" s="1019"/>
      <c r="Z944" s="1019"/>
    </row>
    <row r="945" spans="1:26" ht="15.75" customHeight="1">
      <c r="A945" s="1019"/>
      <c r="B945" s="1019"/>
      <c r="C945" s="1019"/>
      <c r="D945" s="1019"/>
      <c r="E945" s="1019"/>
      <c r="F945" s="1019"/>
      <c r="G945" s="1019"/>
      <c r="H945" s="1019"/>
      <c r="I945" s="1019"/>
      <c r="J945" s="1019"/>
      <c r="K945" s="1019"/>
      <c r="L945" s="1019"/>
      <c r="M945" s="1019"/>
      <c r="N945" s="1019"/>
      <c r="O945" s="1019"/>
      <c r="P945" s="1019"/>
      <c r="Q945" s="1019"/>
      <c r="R945" s="1019"/>
      <c r="S945" s="1019"/>
      <c r="T945" s="1019"/>
      <c r="U945" s="1019"/>
      <c r="V945" s="1019"/>
      <c r="W945" s="1019"/>
      <c r="X945" s="1019"/>
      <c r="Y945" s="1019"/>
      <c r="Z945" s="1019"/>
    </row>
    <row r="946" spans="1:26" ht="15.75" customHeight="1">
      <c r="A946" s="1019"/>
      <c r="B946" s="1019"/>
      <c r="C946" s="1019"/>
      <c r="D946" s="1019"/>
      <c r="E946" s="1019"/>
      <c r="F946" s="1019"/>
      <c r="G946" s="1019"/>
      <c r="H946" s="1019"/>
      <c r="I946" s="1019"/>
      <c r="J946" s="1019"/>
      <c r="K946" s="1019"/>
      <c r="L946" s="1019"/>
      <c r="M946" s="1019"/>
      <c r="N946" s="1019"/>
      <c r="O946" s="1019"/>
      <c r="P946" s="1019"/>
      <c r="Q946" s="1019"/>
      <c r="R946" s="1019"/>
      <c r="S946" s="1019"/>
      <c r="T946" s="1019"/>
      <c r="U946" s="1019"/>
      <c r="V946" s="1019"/>
      <c r="W946" s="1019"/>
      <c r="X946" s="1019"/>
      <c r="Y946" s="1019"/>
      <c r="Z946" s="1019"/>
    </row>
    <row r="947" spans="1:26" ht="15.75" customHeight="1">
      <c r="A947" s="1019"/>
      <c r="B947" s="1019"/>
      <c r="C947" s="1019"/>
      <c r="D947" s="1019"/>
      <c r="E947" s="1019"/>
      <c r="F947" s="1019"/>
      <c r="G947" s="1019"/>
      <c r="H947" s="1019"/>
      <c r="I947" s="1019"/>
      <c r="J947" s="1019"/>
      <c r="K947" s="1019"/>
      <c r="L947" s="1019"/>
      <c r="M947" s="1019"/>
      <c r="N947" s="1019"/>
      <c r="O947" s="1019"/>
      <c r="P947" s="1019"/>
      <c r="Q947" s="1019"/>
      <c r="R947" s="1019"/>
      <c r="S947" s="1019"/>
      <c r="T947" s="1019"/>
      <c r="U947" s="1019"/>
      <c r="V947" s="1019"/>
      <c r="W947" s="1019"/>
      <c r="X947" s="1019"/>
      <c r="Y947" s="1019"/>
      <c r="Z947" s="1019"/>
    </row>
    <row r="948" spans="1:26" ht="15.75" customHeight="1">
      <c r="A948" s="1019"/>
      <c r="B948" s="1019"/>
      <c r="C948" s="1019"/>
      <c r="D948" s="1019"/>
      <c r="E948" s="1019"/>
      <c r="F948" s="1019"/>
      <c r="G948" s="1019"/>
      <c r="H948" s="1019"/>
      <c r="I948" s="1019"/>
      <c r="J948" s="1019"/>
      <c r="K948" s="1019"/>
      <c r="L948" s="1019"/>
      <c r="M948" s="1019"/>
      <c r="N948" s="1019"/>
      <c r="O948" s="1019"/>
      <c r="P948" s="1019"/>
      <c r="Q948" s="1019"/>
      <c r="R948" s="1019"/>
      <c r="S948" s="1019"/>
      <c r="T948" s="1019"/>
      <c r="U948" s="1019"/>
      <c r="V948" s="1019"/>
      <c r="W948" s="1019"/>
      <c r="X948" s="1019"/>
      <c r="Y948" s="1019"/>
      <c r="Z948" s="1019"/>
    </row>
    <row r="949" spans="1:26" ht="15.75" customHeight="1">
      <c r="A949" s="1019"/>
      <c r="B949" s="1019"/>
      <c r="C949" s="1019"/>
      <c r="D949" s="1019"/>
      <c r="E949" s="1019"/>
      <c r="F949" s="1019"/>
      <c r="G949" s="1019"/>
      <c r="H949" s="1019"/>
      <c r="I949" s="1019"/>
      <c r="J949" s="1019"/>
      <c r="K949" s="1019"/>
      <c r="L949" s="1019"/>
      <c r="M949" s="1019"/>
      <c r="N949" s="1019"/>
      <c r="O949" s="1019"/>
      <c r="P949" s="1019"/>
      <c r="Q949" s="1019"/>
      <c r="R949" s="1019"/>
      <c r="S949" s="1019"/>
      <c r="T949" s="1019"/>
      <c r="U949" s="1019"/>
      <c r="V949" s="1019"/>
      <c r="W949" s="1019"/>
      <c r="X949" s="1019"/>
      <c r="Y949" s="1019"/>
      <c r="Z949" s="1019"/>
    </row>
    <row r="950" spans="1:26" ht="15.75" customHeight="1">
      <c r="A950" s="1019"/>
      <c r="B950" s="1019"/>
      <c r="C950" s="1019"/>
      <c r="D950" s="1019"/>
      <c r="E950" s="1019"/>
      <c r="F950" s="1019"/>
      <c r="G950" s="1019"/>
      <c r="H950" s="1019"/>
      <c r="I950" s="1019"/>
      <c r="J950" s="1019"/>
      <c r="K950" s="1019"/>
      <c r="L950" s="1019"/>
      <c r="M950" s="1019"/>
      <c r="N950" s="1019"/>
      <c r="O950" s="1019"/>
      <c r="P950" s="1019"/>
      <c r="Q950" s="1019"/>
      <c r="R950" s="1019"/>
      <c r="S950" s="1019"/>
      <c r="T950" s="1019"/>
      <c r="U950" s="1019"/>
      <c r="V950" s="1019"/>
      <c r="W950" s="1019"/>
      <c r="X950" s="1019"/>
      <c r="Y950" s="1019"/>
      <c r="Z950" s="1019"/>
    </row>
    <row r="951" spans="1:26" ht="15.75" customHeight="1">
      <c r="A951" s="1019"/>
      <c r="B951" s="1019"/>
      <c r="C951" s="1019"/>
      <c r="D951" s="1019"/>
      <c r="E951" s="1019"/>
      <c r="F951" s="1019"/>
      <c r="G951" s="1019"/>
      <c r="H951" s="1019"/>
      <c r="I951" s="1019"/>
      <c r="J951" s="1019"/>
      <c r="K951" s="1019"/>
      <c r="L951" s="1019"/>
      <c r="M951" s="1019"/>
      <c r="N951" s="1019"/>
      <c r="O951" s="1019"/>
      <c r="P951" s="1019"/>
      <c r="Q951" s="1019"/>
      <c r="R951" s="1019"/>
      <c r="S951" s="1019"/>
      <c r="T951" s="1019"/>
      <c r="U951" s="1019"/>
      <c r="V951" s="1019"/>
      <c r="W951" s="1019"/>
      <c r="X951" s="1019"/>
      <c r="Y951" s="1019"/>
      <c r="Z951" s="1019"/>
    </row>
    <row r="952" spans="1:26" ht="15.75" customHeight="1">
      <c r="A952" s="1019"/>
      <c r="B952" s="1019"/>
      <c r="C952" s="1019"/>
      <c r="D952" s="1019"/>
      <c r="E952" s="1019"/>
      <c r="F952" s="1019"/>
      <c r="G952" s="1019"/>
      <c r="H952" s="1019"/>
      <c r="I952" s="1019"/>
      <c r="J952" s="1019"/>
      <c r="K952" s="1019"/>
      <c r="L952" s="1019"/>
      <c r="M952" s="1019"/>
      <c r="N952" s="1019"/>
      <c r="O952" s="1019"/>
      <c r="P952" s="1019"/>
      <c r="Q952" s="1019"/>
      <c r="R952" s="1019"/>
      <c r="S952" s="1019"/>
      <c r="T952" s="1019"/>
      <c r="U952" s="1019"/>
      <c r="V952" s="1019"/>
      <c r="W952" s="1019"/>
      <c r="X952" s="1019"/>
      <c r="Y952" s="1019"/>
      <c r="Z952" s="1019"/>
    </row>
    <row r="953" spans="1:26" ht="15.75" customHeight="1">
      <c r="A953" s="1019"/>
      <c r="B953" s="1019"/>
      <c r="C953" s="1019"/>
      <c r="D953" s="1019"/>
      <c r="E953" s="1019"/>
      <c r="F953" s="1019"/>
      <c r="G953" s="1019"/>
      <c r="H953" s="1019"/>
      <c r="I953" s="1019"/>
      <c r="J953" s="1019"/>
      <c r="K953" s="1019"/>
      <c r="L953" s="1019"/>
      <c r="M953" s="1019"/>
      <c r="N953" s="1019"/>
      <c r="O953" s="1019"/>
      <c r="P953" s="1019"/>
      <c r="Q953" s="1019"/>
      <c r="R953" s="1019"/>
      <c r="S953" s="1019"/>
      <c r="T953" s="1019"/>
      <c r="U953" s="1019"/>
      <c r="V953" s="1019"/>
      <c r="W953" s="1019"/>
      <c r="X953" s="1019"/>
      <c r="Y953" s="1019"/>
      <c r="Z953" s="1019"/>
    </row>
    <row r="954" spans="1:26" ht="15.75" customHeight="1">
      <c r="A954" s="1019"/>
      <c r="B954" s="1019"/>
      <c r="C954" s="1019"/>
      <c r="D954" s="1019"/>
      <c r="E954" s="1019"/>
      <c r="F954" s="1019"/>
      <c r="G954" s="1019"/>
      <c r="H954" s="1019"/>
      <c r="I954" s="1019"/>
      <c r="J954" s="1019"/>
      <c r="K954" s="1019"/>
      <c r="L954" s="1019"/>
      <c r="M954" s="1019"/>
      <c r="N954" s="1019"/>
      <c r="O954" s="1019"/>
      <c r="P954" s="1019"/>
      <c r="Q954" s="1019"/>
      <c r="R954" s="1019"/>
      <c r="S954" s="1019"/>
      <c r="T954" s="1019"/>
      <c r="U954" s="1019"/>
      <c r="V954" s="1019"/>
      <c r="W954" s="1019"/>
      <c r="X954" s="1019"/>
      <c r="Y954" s="1019"/>
      <c r="Z954" s="1019"/>
    </row>
    <row r="955" spans="1:26" ht="15.75" customHeight="1">
      <c r="A955" s="1019"/>
      <c r="B955" s="1019"/>
      <c r="C955" s="1019"/>
      <c r="D955" s="1019"/>
      <c r="E955" s="1019"/>
      <c r="F955" s="1019"/>
      <c r="G955" s="1019"/>
      <c r="H955" s="1019"/>
      <c r="I955" s="1019"/>
      <c r="J955" s="1019"/>
      <c r="K955" s="1019"/>
      <c r="L955" s="1019"/>
      <c r="M955" s="1019"/>
      <c r="N955" s="1019"/>
      <c r="O955" s="1019"/>
      <c r="P955" s="1019"/>
      <c r="Q955" s="1019"/>
      <c r="R955" s="1019"/>
      <c r="S955" s="1019"/>
      <c r="T955" s="1019"/>
      <c r="U955" s="1019"/>
      <c r="V955" s="1019"/>
      <c r="W955" s="1019"/>
      <c r="X955" s="1019"/>
      <c r="Y955" s="1019"/>
      <c r="Z955" s="1019"/>
    </row>
    <row r="956" spans="1:26" ht="15.75" customHeight="1">
      <c r="A956" s="1019"/>
      <c r="B956" s="1019"/>
      <c r="C956" s="1019"/>
      <c r="D956" s="1019"/>
      <c r="E956" s="1019"/>
      <c r="F956" s="1019"/>
      <c r="G956" s="1019"/>
      <c r="H956" s="1019"/>
      <c r="I956" s="1019"/>
      <c r="J956" s="1019"/>
      <c r="K956" s="1019"/>
      <c r="L956" s="1019"/>
      <c r="M956" s="1019"/>
      <c r="N956" s="1019"/>
      <c r="O956" s="1019"/>
      <c r="P956" s="1019"/>
      <c r="Q956" s="1019"/>
      <c r="R956" s="1019"/>
      <c r="S956" s="1019"/>
      <c r="T956" s="1019"/>
      <c r="U956" s="1019"/>
      <c r="V956" s="1019"/>
      <c r="W956" s="1019"/>
      <c r="X956" s="1019"/>
      <c r="Y956" s="1019"/>
      <c r="Z956" s="1019"/>
    </row>
    <row r="957" spans="1:26" ht="15.75" customHeight="1">
      <c r="A957" s="1019"/>
      <c r="B957" s="1019"/>
      <c r="C957" s="1019"/>
      <c r="D957" s="1019"/>
      <c r="E957" s="1019"/>
      <c r="F957" s="1019"/>
      <c r="G957" s="1019"/>
      <c r="H957" s="1019"/>
      <c r="I957" s="1019"/>
      <c r="J957" s="1019"/>
      <c r="K957" s="1019"/>
      <c r="L957" s="1019"/>
      <c r="M957" s="1019"/>
      <c r="N957" s="1019"/>
      <c r="O957" s="1019"/>
      <c r="P957" s="1019"/>
      <c r="Q957" s="1019"/>
      <c r="R957" s="1019"/>
      <c r="S957" s="1019"/>
      <c r="T957" s="1019"/>
      <c r="U957" s="1019"/>
      <c r="V957" s="1019"/>
      <c r="W957" s="1019"/>
      <c r="X957" s="1019"/>
      <c r="Y957" s="1019"/>
      <c r="Z957" s="1019"/>
    </row>
    <row r="958" spans="1:26" ht="15.75" customHeight="1">
      <c r="A958" s="1019"/>
      <c r="B958" s="1019"/>
      <c r="C958" s="1019"/>
      <c r="D958" s="1019"/>
      <c r="E958" s="1019"/>
      <c r="F958" s="1019"/>
      <c r="G958" s="1019"/>
      <c r="H958" s="1019"/>
      <c r="I958" s="1019"/>
      <c r="J958" s="1019"/>
      <c r="K958" s="1019"/>
      <c r="L958" s="1019"/>
      <c r="M958" s="1019"/>
      <c r="N958" s="1019"/>
      <c r="O958" s="1019"/>
      <c r="P958" s="1019"/>
      <c r="Q958" s="1019"/>
      <c r="R958" s="1019"/>
      <c r="S958" s="1019"/>
      <c r="T958" s="1019"/>
      <c r="U958" s="1019"/>
      <c r="V958" s="1019"/>
      <c r="W958" s="1019"/>
      <c r="X958" s="1019"/>
      <c r="Y958" s="1019"/>
      <c r="Z958" s="1019"/>
    </row>
    <row r="959" spans="1:26" ht="15.75" customHeight="1">
      <c r="A959" s="1019"/>
      <c r="B959" s="1019"/>
      <c r="C959" s="1019"/>
      <c r="D959" s="1019"/>
      <c r="E959" s="1019"/>
      <c r="F959" s="1019"/>
      <c r="G959" s="1019"/>
      <c r="H959" s="1019"/>
      <c r="I959" s="1019"/>
      <c r="J959" s="1019"/>
      <c r="K959" s="1019"/>
      <c r="L959" s="1019"/>
      <c r="M959" s="1019"/>
      <c r="N959" s="1019"/>
      <c r="O959" s="1019"/>
      <c r="P959" s="1019"/>
      <c r="Q959" s="1019"/>
      <c r="R959" s="1019"/>
      <c r="S959" s="1019"/>
      <c r="T959" s="1019"/>
      <c r="U959" s="1019"/>
      <c r="V959" s="1019"/>
      <c r="W959" s="1019"/>
      <c r="X959" s="1019"/>
      <c r="Y959" s="1019"/>
      <c r="Z959" s="1019"/>
    </row>
    <row r="960" spans="1:26" ht="15.75" customHeight="1">
      <c r="A960" s="1019"/>
      <c r="B960" s="1019"/>
      <c r="C960" s="1019"/>
      <c r="D960" s="1019"/>
      <c r="E960" s="1019"/>
      <c r="F960" s="1019"/>
      <c r="G960" s="1019"/>
      <c r="H960" s="1019"/>
      <c r="I960" s="1019"/>
      <c r="J960" s="1019"/>
      <c r="K960" s="1019"/>
      <c r="L960" s="1019"/>
      <c r="M960" s="1019"/>
      <c r="N960" s="1019"/>
      <c r="O960" s="1019"/>
      <c r="P960" s="1019"/>
      <c r="Q960" s="1019"/>
      <c r="R960" s="1019"/>
      <c r="S960" s="1019"/>
      <c r="T960" s="1019"/>
      <c r="U960" s="1019"/>
      <c r="V960" s="1019"/>
      <c r="W960" s="1019"/>
      <c r="X960" s="1019"/>
      <c r="Y960" s="1019"/>
      <c r="Z960" s="1019"/>
    </row>
    <row r="961" spans="1:26" ht="15.75" customHeight="1">
      <c r="A961" s="1019"/>
      <c r="B961" s="1019"/>
      <c r="C961" s="1019"/>
      <c r="D961" s="1019"/>
      <c r="E961" s="1019"/>
      <c r="F961" s="1019"/>
      <c r="G961" s="1019"/>
      <c r="H961" s="1019"/>
      <c r="I961" s="1019"/>
      <c r="J961" s="1019"/>
      <c r="K961" s="1019"/>
      <c r="L961" s="1019"/>
      <c r="M961" s="1019"/>
      <c r="N961" s="1019"/>
      <c r="O961" s="1019"/>
      <c r="P961" s="1019"/>
      <c r="Q961" s="1019"/>
      <c r="R961" s="1019"/>
      <c r="S961" s="1019"/>
      <c r="T961" s="1019"/>
      <c r="U961" s="1019"/>
      <c r="V961" s="1019"/>
      <c r="W961" s="1019"/>
      <c r="X961" s="1019"/>
      <c r="Y961" s="1019"/>
      <c r="Z961" s="1019"/>
    </row>
    <row r="962" spans="1:26" ht="15.75" customHeight="1">
      <c r="A962" s="1019"/>
      <c r="B962" s="1019"/>
      <c r="C962" s="1019"/>
      <c r="D962" s="1019"/>
      <c r="E962" s="1019"/>
      <c r="F962" s="1019"/>
      <c r="G962" s="1019"/>
      <c r="H962" s="1019"/>
      <c r="I962" s="1019"/>
      <c r="J962" s="1019"/>
      <c r="K962" s="1019"/>
      <c r="L962" s="1019"/>
      <c r="M962" s="1019"/>
      <c r="N962" s="1019"/>
      <c r="O962" s="1019"/>
      <c r="P962" s="1019"/>
      <c r="Q962" s="1019"/>
      <c r="R962" s="1019"/>
      <c r="S962" s="1019"/>
      <c r="T962" s="1019"/>
      <c r="U962" s="1019"/>
      <c r="V962" s="1019"/>
      <c r="W962" s="1019"/>
      <c r="X962" s="1019"/>
      <c r="Y962" s="1019"/>
      <c r="Z962" s="1019"/>
    </row>
    <row r="963" spans="1:26" ht="15.75" customHeight="1">
      <c r="A963" s="1019"/>
      <c r="B963" s="1019"/>
      <c r="C963" s="1019"/>
      <c r="D963" s="1019"/>
      <c r="E963" s="1019"/>
      <c r="F963" s="1019"/>
      <c r="G963" s="1019"/>
      <c r="H963" s="1019"/>
      <c r="I963" s="1019"/>
      <c r="J963" s="1019"/>
      <c r="K963" s="1019"/>
      <c r="L963" s="1019"/>
      <c r="M963" s="1019"/>
      <c r="N963" s="1019"/>
      <c r="O963" s="1019"/>
      <c r="P963" s="1019"/>
      <c r="Q963" s="1019"/>
      <c r="R963" s="1019"/>
      <c r="S963" s="1019"/>
      <c r="T963" s="1019"/>
      <c r="U963" s="1019"/>
      <c r="V963" s="1019"/>
      <c r="W963" s="1019"/>
      <c r="X963" s="1019"/>
      <c r="Y963" s="1019"/>
      <c r="Z963" s="1019"/>
    </row>
    <row r="964" spans="1:26" ht="15.75" customHeight="1">
      <c r="A964" s="1019"/>
      <c r="B964" s="1019"/>
      <c r="C964" s="1019"/>
      <c r="D964" s="1019"/>
      <c r="E964" s="1019"/>
      <c r="F964" s="1019"/>
      <c r="G964" s="1019"/>
      <c r="H964" s="1019"/>
      <c r="I964" s="1019"/>
      <c r="J964" s="1019"/>
      <c r="K964" s="1019"/>
      <c r="L964" s="1019"/>
      <c r="M964" s="1019"/>
      <c r="N964" s="1019"/>
      <c r="O964" s="1019"/>
      <c r="P964" s="1019"/>
      <c r="Q964" s="1019"/>
      <c r="R964" s="1019"/>
      <c r="S964" s="1019"/>
      <c r="T964" s="1019"/>
      <c r="U964" s="1019"/>
      <c r="V964" s="1019"/>
      <c r="W964" s="1019"/>
      <c r="X964" s="1019"/>
      <c r="Y964" s="1019"/>
      <c r="Z964" s="1019"/>
    </row>
    <row r="965" spans="1:26" ht="15.75" customHeight="1">
      <c r="A965" s="1019"/>
      <c r="B965" s="1019"/>
      <c r="C965" s="1019"/>
      <c r="D965" s="1019"/>
      <c r="E965" s="1019"/>
      <c r="F965" s="1019"/>
      <c r="G965" s="1019"/>
      <c r="H965" s="1019"/>
      <c r="I965" s="1019"/>
      <c r="J965" s="1019"/>
      <c r="K965" s="1019"/>
      <c r="L965" s="1019"/>
      <c r="M965" s="1019"/>
      <c r="N965" s="1019"/>
      <c r="O965" s="1019"/>
      <c r="P965" s="1019"/>
      <c r="Q965" s="1019"/>
      <c r="R965" s="1019"/>
      <c r="S965" s="1019"/>
      <c r="T965" s="1019"/>
      <c r="U965" s="1019"/>
      <c r="V965" s="1019"/>
      <c r="W965" s="1019"/>
      <c r="X965" s="1019"/>
      <c r="Y965" s="1019"/>
      <c r="Z965" s="1019"/>
    </row>
    <row r="966" spans="1:26" ht="15.75" customHeight="1">
      <c r="A966" s="1019"/>
      <c r="B966" s="1019"/>
      <c r="C966" s="1019"/>
      <c r="D966" s="1019"/>
      <c r="E966" s="1019"/>
      <c r="F966" s="1019"/>
      <c r="G966" s="1019"/>
      <c r="H966" s="1019"/>
      <c r="I966" s="1019"/>
      <c r="J966" s="1019"/>
      <c r="K966" s="1019"/>
      <c r="L966" s="1019"/>
      <c r="M966" s="1019"/>
      <c r="N966" s="1019"/>
      <c r="O966" s="1019"/>
      <c r="P966" s="1019"/>
      <c r="Q966" s="1019"/>
      <c r="R966" s="1019"/>
      <c r="S966" s="1019"/>
      <c r="T966" s="1019"/>
      <c r="U966" s="1019"/>
      <c r="V966" s="1019"/>
      <c r="W966" s="1019"/>
      <c r="X966" s="1019"/>
      <c r="Y966" s="1019"/>
      <c r="Z966" s="1019"/>
    </row>
    <row r="967" spans="1:26" ht="15.75" customHeight="1">
      <c r="A967" s="1019"/>
      <c r="B967" s="1019"/>
      <c r="C967" s="1019"/>
      <c r="D967" s="1019"/>
      <c r="E967" s="1019"/>
      <c r="F967" s="1019"/>
      <c r="G967" s="1019"/>
      <c r="H967" s="1019"/>
      <c r="I967" s="1019"/>
      <c r="J967" s="1019"/>
      <c r="K967" s="1019"/>
      <c r="L967" s="1019"/>
      <c r="M967" s="1019"/>
      <c r="N967" s="1019"/>
      <c r="O967" s="1019"/>
      <c r="P967" s="1019"/>
      <c r="Q967" s="1019"/>
      <c r="R967" s="1019"/>
      <c r="S967" s="1019"/>
      <c r="T967" s="1019"/>
      <c r="U967" s="1019"/>
      <c r="V967" s="1019"/>
      <c r="W967" s="1019"/>
      <c r="X967" s="1019"/>
      <c r="Y967" s="1019"/>
      <c r="Z967" s="1019"/>
    </row>
    <row r="968" spans="1:26" ht="15.75" customHeight="1">
      <c r="A968" s="1019"/>
      <c r="B968" s="1019"/>
      <c r="C968" s="1019"/>
      <c r="D968" s="1019"/>
      <c r="E968" s="1019"/>
      <c r="F968" s="1019"/>
      <c r="G968" s="1019"/>
      <c r="H968" s="1019"/>
      <c r="I968" s="1019"/>
      <c r="J968" s="1019"/>
      <c r="K968" s="1019"/>
      <c r="L968" s="1019"/>
      <c r="M968" s="1019"/>
      <c r="N968" s="1019"/>
      <c r="O968" s="1019"/>
      <c r="P968" s="1019"/>
      <c r="Q968" s="1019"/>
      <c r="R968" s="1019"/>
      <c r="S968" s="1019"/>
      <c r="T968" s="1019"/>
      <c r="U968" s="1019"/>
      <c r="V968" s="1019"/>
      <c r="W968" s="1019"/>
      <c r="X968" s="1019"/>
      <c r="Y968" s="1019"/>
      <c r="Z968" s="1019"/>
    </row>
    <row r="969" spans="1:26" ht="15.75" customHeight="1">
      <c r="A969" s="1019"/>
      <c r="B969" s="1019"/>
      <c r="C969" s="1019"/>
      <c r="D969" s="1019"/>
      <c r="E969" s="1019"/>
      <c r="F969" s="1019"/>
      <c r="G969" s="1019"/>
      <c r="H969" s="1019"/>
      <c r="I969" s="1019"/>
      <c r="J969" s="1019"/>
      <c r="K969" s="1019"/>
      <c r="L969" s="1019"/>
      <c r="M969" s="1019"/>
      <c r="N969" s="1019"/>
      <c r="O969" s="1019"/>
      <c r="P969" s="1019"/>
      <c r="Q969" s="1019"/>
      <c r="R969" s="1019"/>
      <c r="S969" s="1019"/>
      <c r="T969" s="1019"/>
      <c r="U969" s="1019"/>
      <c r="V969" s="1019"/>
      <c r="W969" s="1019"/>
      <c r="X969" s="1019"/>
      <c r="Y969" s="1019"/>
      <c r="Z969" s="1019"/>
    </row>
    <row r="970" spans="1:26" ht="15.75" customHeight="1">
      <c r="A970" s="1019"/>
      <c r="B970" s="1019"/>
      <c r="C970" s="1019"/>
      <c r="D970" s="1019"/>
      <c r="E970" s="1019"/>
      <c r="F970" s="1019"/>
      <c r="G970" s="1019"/>
      <c r="H970" s="1019"/>
      <c r="I970" s="1019"/>
      <c r="J970" s="1019"/>
      <c r="K970" s="1019"/>
      <c r="L970" s="1019"/>
      <c r="M970" s="1019"/>
      <c r="N970" s="1019"/>
      <c r="O970" s="1019"/>
      <c r="P970" s="1019"/>
      <c r="Q970" s="1019"/>
      <c r="R970" s="1019"/>
      <c r="S970" s="1019"/>
      <c r="T970" s="1019"/>
      <c r="U970" s="1019"/>
      <c r="V970" s="1019"/>
      <c r="W970" s="1019"/>
      <c r="X970" s="1019"/>
      <c r="Y970" s="1019"/>
      <c r="Z970" s="1019"/>
    </row>
    <row r="971" spans="1:26" ht="15.75" customHeight="1">
      <c r="A971" s="1019"/>
      <c r="B971" s="1019"/>
      <c r="C971" s="1019"/>
      <c r="D971" s="1019"/>
      <c r="E971" s="1019"/>
      <c r="F971" s="1019"/>
      <c r="G971" s="1019"/>
      <c r="H971" s="1019"/>
      <c r="I971" s="1019"/>
      <c r="J971" s="1019"/>
      <c r="K971" s="1019"/>
      <c r="L971" s="1019"/>
      <c r="M971" s="1019"/>
      <c r="N971" s="1019"/>
      <c r="O971" s="1019"/>
      <c r="P971" s="1019"/>
      <c r="Q971" s="1019"/>
      <c r="R971" s="1019"/>
      <c r="S971" s="1019"/>
      <c r="T971" s="1019"/>
      <c r="U971" s="1019"/>
      <c r="V971" s="1019"/>
      <c r="W971" s="1019"/>
      <c r="X971" s="1019"/>
      <c r="Y971" s="1019"/>
      <c r="Z971" s="1019"/>
    </row>
    <row r="972" spans="1:26" ht="15.75" customHeight="1">
      <c r="A972" s="1019"/>
      <c r="B972" s="1019"/>
      <c r="C972" s="1019"/>
      <c r="D972" s="1019"/>
      <c r="E972" s="1019"/>
      <c r="F972" s="1019"/>
      <c r="G972" s="1019"/>
      <c r="H972" s="1019"/>
      <c r="I972" s="1019"/>
      <c r="J972" s="1019"/>
      <c r="K972" s="1019"/>
      <c r="L972" s="1019"/>
      <c r="M972" s="1019"/>
      <c r="N972" s="1019"/>
      <c r="O972" s="1019"/>
      <c r="P972" s="1019"/>
      <c r="Q972" s="1019"/>
      <c r="R972" s="1019"/>
      <c r="S972" s="1019"/>
      <c r="T972" s="1019"/>
      <c r="U972" s="1019"/>
      <c r="V972" s="1019"/>
      <c r="W972" s="1019"/>
      <c r="X972" s="1019"/>
      <c r="Y972" s="1019"/>
      <c r="Z972" s="1019"/>
    </row>
    <row r="973" spans="1:26" ht="15.75" customHeight="1">
      <c r="A973" s="1019"/>
      <c r="B973" s="1019"/>
      <c r="C973" s="1019"/>
      <c r="D973" s="1019"/>
      <c r="E973" s="1019"/>
      <c r="F973" s="1019"/>
      <c r="G973" s="1019"/>
      <c r="H973" s="1019"/>
      <c r="I973" s="1019"/>
      <c r="J973" s="1019"/>
      <c r="K973" s="1019"/>
      <c r="L973" s="1019"/>
      <c r="M973" s="1019"/>
      <c r="N973" s="1019"/>
      <c r="O973" s="1019"/>
      <c r="P973" s="1019"/>
      <c r="Q973" s="1019"/>
      <c r="R973" s="1019"/>
      <c r="S973" s="1019"/>
      <c r="T973" s="1019"/>
      <c r="U973" s="1019"/>
      <c r="V973" s="1019"/>
      <c r="W973" s="1019"/>
      <c r="X973" s="1019"/>
      <c r="Y973" s="1019"/>
      <c r="Z973" s="1019"/>
    </row>
    <row r="974" spans="1:26" ht="15.75" customHeight="1">
      <c r="A974" s="1019"/>
      <c r="B974" s="1019"/>
      <c r="C974" s="1019"/>
      <c r="D974" s="1019"/>
      <c r="E974" s="1019"/>
      <c r="F974" s="1019"/>
      <c r="G974" s="1019"/>
      <c r="H974" s="1019"/>
      <c r="I974" s="1019"/>
      <c r="J974" s="1019"/>
      <c r="K974" s="1019"/>
      <c r="L974" s="1019"/>
      <c r="M974" s="1019"/>
      <c r="N974" s="1019"/>
      <c r="O974" s="1019"/>
      <c r="P974" s="1019"/>
      <c r="Q974" s="1019"/>
      <c r="R974" s="1019"/>
      <c r="S974" s="1019"/>
      <c r="T974" s="1019"/>
      <c r="U974" s="1019"/>
      <c r="V974" s="1019"/>
      <c r="W974" s="1019"/>
      <c r="X974" s="1019"/>
      <c r="Y974" s="1019"/>
      <c r="Z974" s="1019"/>
    </row>
    <row r="975" spans="1:26" ht="15.75" customHeight="1">
      <c r="A975" s="1019"/>
      <c r="B975" s="1019"/>
      <c r="C975" s="1019"/>
      <c r="D975" s="1019"/>
      <c r="E975" s="1019"/>
      <c r="F975" s="1019"/>
      <c r="G975" s="1019"/>
      <c r="H975" s="1019"/>
      <c r="I975" s="1019"/>
      <c r="J975" s="1019"/>
      <c r="K975" s="1019"/>
      <c r="L975" s="1019"/>
      <c r="M975" s="1019"/>
      <c r="N975" s="1019"/>
      <c r="O975" s="1019"/>
      <c r="P975" s="1019"/>
      <c r="Q975" s="1019"/>
      <c r="R975" s="1019"/>
      <c r="S975" s="1019"/>
      <c r="T975" s="1019"/>
      <c r="U975" s="1019"/>
      <c r="V975" s="1019"/>
      <c r="W975" s="1019"/>
      <c r="X975" s="1019"/>
      <c r="Y975" s="1019"/>
      <c r="Z975" s="1019"/>
    </row>
    <row r="976" spans="1:26" ht="15.75" customHeight="1">
      <c r="A976" s="1019"/>
      <c r="B976" s="1019"/>
      <c r="C976" s="1019"/>
      <c r="D976" s="1019"/>
      <c r="E976" s="1019"/>
      <c r="F976" s="1019"/>
      <c r="G976" s="1019"/>
      <c r="H976" s="1019"/>
      <c r="I976" s="1019"/>
      <c r="J976" s="1019"/>
      <c r="K976" s="1019"/>
      <c r="L976" s="1019"/>
      <c r="M976" s="1019"/>
      <c r="N976" s="1019"/>
      <c r="O976" s="1019"/>
      <c r="P976" s="1019"/>
      <c r="Q976" s="1019"/>
      <c r="R976" s="1019"/>
      <c r="S976" s="1019"/>
      <c r="T976" s="1019"/>
      <c r="U976" s="1019"/>
      <c r="V976" s="1019"/>
      <c r="W976" s="1019"/>
      <c r="X976" s="1019"/>
      <c r="Y976" s="1019"/>
      <c r="Z976" s="1019"/>
    </row>
    <row r="977" spans="1:26" ht="15.75" customHeight="1">
      <c r="A977" s="1019"/>
      <c r="B977" s="1019"/>
      <c r="C977" s="1019"/>
      <c r="D977" s="1019"/>
      <c r="E977" s="1019"/>
      <c r="F977" s="1019"/>
      <c r="G977" s="1019"/>
      <c r="H977" s="1019"/>
      <c r="I977" s="1019"/>
      <c r="J977" s="1019"/>
      <c r="K977" s="1019"/>
      <c r="L977" s="1019"/>
      <c r="M977" s="1019"/>
      <c r="N977" s="1019"/>
      <c r="O977" s="1019"/>
      <c r="P977" s="1019"/>
      <c r="Q977" s="1019"/>
      <c r="R977" s="1019"/>
      <c r="S977" s="1019"/>
      <c r="T977" s="1019"/>
      <c r="U977" s="1019"/>
      <c r="V977" s="1019"/>
      <c r="W977" s="1019"/>
      <c r="X977" s="1019"/>
      <c r="Y977" s="1019"/>
      <c r="Z977" s="1019"/>
    </row>
    <row r="978" spans="1:26" ht="15.75" customHeight="1">
      <c r="A978" s="1019"/>
      <c r="B978" s="1019"/>
      <c r="C978" s="1019"/>
      <c r="D978" s="1019"/>
      <c r="E978" s="1019"/>
      <c r="F978" s="1019"/>
      <c r="G978" s="1019"/>
      <c r="H978" s="1019"/>
      <c r="I978" s="1019"/>
      <c r="J978" s="1019"/>
      <c r="K978" s="1019"/>
      <c r="L978" s="1019"/>
      <c r="M978" s="1019"/>
      <c r="N978" s="1019"/>
      <c r="O978" s="1019"/>
      <c r="P978" s="1019"/>
      <c r="Q978" s="1019"/>
      <c r="R978" s="1019"/>
      <c r="S978" s="1019"/>
      <c r="T978" s="1019"/>
      <c r="U978" s="1019"/>
      <c r="V978" s="1019"/>
      <c r="W978" s="1019"/>
      <c r="X978" s="1019"/>
      <c r="Y978" s="1019"/>
      <c r="Z978" s="1019"/>
    </row>
    <row r="979" spans="1:26" ht="15.75" customHeight="1">
      <c r="A979" s="1019"/>
      <c r="B979" s="1019"/>
      <c r="C979" s="1019"/>
      <c r="D979" s="1019"/>
      <c r="E979" s="1019"/>
      <c r="F979" s="1019"/>
      <c r="G979" s="1019"/>
      <c r="H979" s="1019"/>
      <c r="I979" s="1019"/>
      <c r="J979" s="1019"/>
      <c r="K979" s="1019"/>
      <c r="L979" s="1019"/>
      <c r="M979" s="1019"/>
      <c r="N979" s="1019"/>
      <c r="O979" s="1019"/>
      <c r="P979" s="1019"/>
      <c r="Q979" s="1019"/>
      <c r="R979" s="1019"/>
      <c r="S979" s="1019"/>
      <c r="T979" s="1019"/>
      <c r="U979" s="1019"/>
      <c r="V979" s="1019"/>
      <c r="W979" s="1019"/>
      <c r="X979" s="1019"/>
      <c r="Y979" s="1019"/>
      <c r="Z979" s="1019"/>
    </row>
    <row r="980" spans="1:26" ht="15.75" customHeight="1">
      <c r="A980" s="1019"/>
      <c r="B980" s="1019"/>
      <c r="C980" s="1019"/>
      <c r="D980" s="1019"/>
      <c r="E980" s="1019"/>
      <c r="F980" s="1019"/>
      <c r="G980" s="1019"/>
      <c r="H980" s="1019"/>
      <c r="I980" s="1019"/>
      <c r="J980" s="1019"/>
      <c r="K980" s="1019"/>
      <c r="L980" s="1019"/>
      <c r="M980" s="1019"/>
      <c r="N980" s="1019"/>
      <c r="O980" s="1019"/>
      <c r="P980" s="1019"/>
      <c r="Q980" s="1019"/>
      <c r="R980" s="1019"/>
      <c r="S980" s="1019"/>
      <c r="T980" s="1019"/>
      <c r="U980" s="1019"/>
      <c r="V980" s="1019"/>
      <c r="W980" s="1019"/>
      <c r="X980" s="1019"/>
      <c r="Y980" s="1019"/>
      <c r="Z980" s="1019"/>
    </row>
    <row r="981" spans="1:26" ht="15.75" customHeight="1">
      <c r="A981" s="1019"/>
      <c r="B981" s="1019"/>
      <c r="C981" s="1019"/>
      <c r="D981" s="1019"/>
      <c r="E981" s="1019"/>
      <c r="F981" s="1019"/>
      <c r="G981" s="1019"/>
      <c r="H981" s="1019"/>
      <c r="I981" s="1019"/>
      <c r="J981" s="1019"/>
      <c r="K981" s="1019"/>
      <c r="L981" s="1019"/>
      <c r="M981" s="1019"/>
      <c r="N981" s="1019"/>
      <c r="O981" s="1019"/>
      <c r="P981" s="1019"/>
      <c r="Q981" s="1019"/>
      <c r="R981" s="1019"/>
      <c r="S981" s="1019"/>
      <c r="T981" s="1019"/>
      <c r="U981" s="1019"/>
      <c r="V981" s="1019"/>
      <c r="W981" s="1019"/>
      <c r="X981" s="1019"/>
      <c r="Y981" s="1019"/>
      <c r="Z981" s="1019"/>
    </row>
    <row r="982" spans="1:26" ht="15.75" customHeight="1">
      <c r="A982" s="1019"/>
      <c r="B982" s="1019"/>
      <c r="C982" s="1019"/>
      <c r="D982" s="1019"/>
      <c r="E982" s="1019"/>
      <c r="F982" s="1019"/>
      <c r="G982" s="1019"/>
      <c r="H982" s="1019"/>
      <c r="I982" s="1019"/>
      <c r="J982" s="1019"/>
      <c r="K982" s="1019"/>
      <c r="L982" s="1019"/>
      <c r="M982" s="1019"/>
      <c r="N982" s="1019"/>
      <c r="O982" s="1019"/>
      <c r="P982" s="1019"/>
      <c r="Q982" s="1019"/>
      <c r="R982" s="1019"/>
      <c r="S982" s="1019"/>
      <c r="T982" s="1019"/>
      <c r="U982" s="1019"/>
      <c r="V982" s="1019"/>
      <c r="W982" s="1019"/>
      <c r="X982" s="1019"/>
      <c r="Y982" s="1019"/>
      <c r="Z982" s="1019"/>
    </row>
    <row r="983" spans="1:26" ht="15.75" customHeight="1">
      <c r="A983" s="1019"/>
      <c r="B983" s="1019"/>
      <c r="C983" s="1019"/>
      <c r="D983" s="1019"/>
      <c r="E983" s="1019"/>
      <c r="F983" s="1019"/>
      <c r="G983" s="1019"/>
      <c r="H983" s="1019"/>
      <c r="I983" s="1019"/>
      <c r="J983" s="1019"/>
      <c r="K983" s="1019"/>
      <c r="L983" s="1019"/>
      <c r="M983" s="1019"/>
      <c r="N983" s="1019"/>
      <c r="O983" s="1019"/>
      <c r="P983" s="1019"/>
      <c r="Q983" s="1019"/>
      <c r="R983" s="1019"/>
      <c r="S983" s="1019"/>
      <c r="T983" s="1019"/>
      <c r="U983" s="1019"/>
      <c r="V983" s="1019"/>
      <c r="W983" s="1019"/>
      <c r="X983" s="1019"/>
      <c r="Y983" s="1019"/>
      <c r="Z983" s="1019"/>
    </row>
    <row r="984" spans="1:26" ht="15.75" customHeight="1">
      <c r="A984" s="1019"/>
      <c r="B984" s="1019"/>
      <c r="C984" s="1019"/>
      <c r="D984" s="1019"/>
      <c r="E984" s="1019"/>
      <c r="F984" s="1019"/>
      <c r="G984" s="1019"/>
      <c r="H984" s="1019"/>
      <c r="I984" s="1019"/>
      <c r="J984" s="1019"/>
      <c r="K984" s="1019"/>
      <c r="L984" s="1019"/>
      <c r="M984" s="1019"/>
      <c r="N984" s="1019"/>
      <c r="O984" s="1019"/>
      <c r="P984" s="1019"/>
      <c r="Q984" s="1019"/>
      <c r="R984" s="1019"/>
      <c r="S984" s="1019"/>
      <c r="T984" s="1019"/>
      <c r="U984" s="1019"/>
      <c r="V984" s="1019"/>
      <c r="W984" s="1019"/>
      <c r="X984" s="1019"/>
      <c r="Y984" s="1019"/>
      <c r="Z984" s="1019"/>
    </row>
    <row r="985" spans="1:26" ht="15.75" customHeight="1">
      <c r="A985" s="1019"/>
      <c r="B985" s="1019"/>
      <c r="C985" s="1019"/>
      <c r="D985" s="1019"/>
      <c r="E985" s="1019"/>
      <c r="F985" s="1019"/>
      <c r="G985" s="1019"/>
      <c r="H985" s="1019"/>
      <c r="I985" s="1019"/>
      <c r="J985" s="1019"/>
      <c r="K985" s="1019"/>
      <c r="L985" s="1019"/>
      <c r="M985" s="1019"/>
      <c r="N985" s="1019"/>
      <c r="O985" s="1019"/>
      <c r="P985" s="1019"/>
      <c r="Q985" s="1019"/>
      <c r="R985" s="1019"/>
      <c r="S985" s="1019"/>
      <c r="T985" s="1019"/>
      <c r="U985" s="1019"/>
      <c r="V985" s="1019"/>
      <c r="W985" s="1019"/>
      <c r="X985" s="1019"/>
      <c r="Y985" s="1019"/>
      <c r="Z985" s="1019"/>
    </row>
    <row r="986" spans="1:26" ht="15.75" customHeight="1">
      <c r="A986" s="1019"/>
      <c r="B986" s="1019"/>
      <c r="C986" s="1019"/>
      <c r="D986" s="1019"/>
      <c r="E986" s="1019"/>
      <c r="F986" s="1019"/>
      <c r="G986" s="1019"/>
      <c r="H986" s="1019"/>
      <c r="I986" s="1019"/>
      <c r="J986" s="1019"/>
      <c r="K986" s="1019"/>
      <c r="L986" s="1019"/>
      <c r="M986" s="1019"/>
      <c r="N986" s="1019"/>
      <c r="O986" s="1019"/>
      <c r="P986" s="1019"/>
      <c r="Q986" s="1019"/>
      <c r="R986" s="1019"/>
      <c r="S986" s="1019"/>
      <c r="T986" s="1019"/>
      <c r="U986" s="1019"/>
      <c r="V986" s="1019"/>
      <c r="W986" s="1019"/>
      <c r="X986" s="1019"/>
      <c r="Y986" s="1019"/>
      <c r="Z986" s="1019"/>
    </row>
    <row r="987" spans="1:26" ht="15.75" customHeight="1">
      <c r="A987" s="1019"/>
      <c r="B987" s="1019"/>
      <c r="C987" s="1019"/>
      <c r="D987" s="1019"/>
      <c r="E987" s="1019"/>
      <c r="F987" s="1019"/>
      <c r="G987" s="1019"/>
      <c r="H987" s="1019"/>
      <c r="I987" s="1019"/>
      <c r="J987" s="1019"/>
      <c r="K987" s="1019"/>
      <c r="L987" s="1019"/>
      <c r="M987" s="1019"/>
      <c r="N987" s="1019"/>
      <c r="O987" s="1019"/>
      <c r="P987" s="1019"/>
      <c r="Q987" s="1019"/>
      <c r="R987" s="1019"/>
      <c r="S987" s="1019"/>
      <c r="T987" s="1019"/>
      <c r="U987" s="1019"/>
      <c r="V987" s="1019"/>
      <c r="W987" s="1019"/>
      <c r="X987" s="1019"/>
      <c r="Y987" s="1019"/>
      <c r="Z987" s="1019"/>
    </row>
    <row r="988" spans="1:26" ht="15.75" customHeight="1">
      <c r="A988" s="1019"/>
      <c r="B988" s="1019"/>
      <c r="C988" s="1019"/>
      <c r="D988" s="1019"/>
      <c r="E988" s="1019"/>
      <c r="F988" s="1019"/>
      <c r="G988" s="1019"/>
      <c r="H988" s="1019"/>
      <c r="I988" s="1019"/>
      <c r="J988" s="1019"/>
      <c r="K988" s="1019"/>
      <c r="L988" s="1019"/>
      <c r="M988" s="1019"/>
      <c r="N988" s="1019"/>
      <c r="O988" s="1019"/>
      <c r="P988" s="1019"/>
      <c r="Q988" s="1019"/>
      <c r="R988" s="1019"/>
      <c r="S988" s="1019"/>
      <c r="T988" s="1019"/>
      <c r="U988" s="1019"/>
      <c r="V988" s="1019"/>
      <c r="W988" s="1019"/>
      <c r="X988" s="1019"/>
      <c r="Y988" s="1019"/>
      <c r="Z988" s="1019"/>
    </row>
    <row r="989" spans="1:26" ht="15.75" customHeight="1">
      <c r="A989" s="1019"/>
      <c r="B989" s="1019"/>
      <c r="C989" s="1019"/>
      <c r="D989" s="1019"/>
      <c r="E989" s="1019"/>
      <c r="F989" s="1019"/>
      <c r="G989" s="1019"/>
      <c r="H989" s="1019"/>
      <c r="I989" s="1019"/>
      <c r="J989" s="1019"/>
      <c r="K989" s="1019"/>
      <c r="L989" s="1019"/>
      <c r="M989" s="1019"/>
      <c r="N989" s="1019"/>
      <c r="O989" s="1019"/>
      <c r="P989" s="1019"/>
      <c r="Q989" s="1019"/>
      <c r="R989" s="1019"/>
      <c r="S989" s="1019"/>
      <c r="T989" s="1019"/>
      <c r="U989" s="1019"/>
      <c r="V989" s="1019"/>
      <c r="W989" s="1019"/>
      <c r="X989" s="1019"/>
      <c r="Y989" s="1019"/>
      <c r="Z989" s="1019"/>
    </row>
    <row r="990" spans="1:26" ht="15.75" customHeight="1">
      <c r="A990" s="1019"/>
      <c r="B990" s="1019"/>
      <c r="C990" s="1019"/>
      <c r="D990" s="1019"/>
      <c r="E990" s="1019"/>
      <c r="F990" s="1019"/>
      <c r="G990" s="1019"/>
      <c r="H990" s="1019"/>
      <c r="I990" s="1019"/>
      <c r="J990" s="1019"/>
      <c r="K990" s="1019"/>
      <c r="L990" s="1019"/>
      <c r="M990" s="1019"/>
      <c r="N990" s="1019"/>
      <c r="O990" s="1019"/>
      <c r="P990" s="1019"/>
      <c r="Q990" s="1019"/>
      <c r="R990" s="1019"/>
      <c r="S990" s="1019"/>
      <c r="T990" s="1019"/>
      <c r="U990" s="1019"/>
      <c r="V990" s="1019"/>
      <c r="W990" s="1019"/>
      <c r="X990" s="1019"/>
      <c r="Y990" s="1019"/>
      <c r="Z990" s="1019"/>
    </row>
    <row r="991" spans="1:26" ht="15.75" customHeight="1">
      <c r="A991" s="1019"/>
      <c r="B991" s="1019"/>
      <c r="C991" s="1019"/>
      <c r="D991" s="1019"/>
      <c r="E991" s="1019"/>
      <c r="F991" s="1019"/>
      <c r="G991" s="1019"/>
      <c r="H991" s="1019"/>
      <c r="I991" s="1019"/>
      <c r="J991" s="1019"/>
      <c r="K991" s="1019"/>
      <c r="L991" s="1019"/>
      <c r="M991" s="1019"/>
      <c r="N991" s="1019"/>
      <c r="O991" s="1019"/>
      <c r="P991" s="1019"/>
      <c r="Q991" s="1019"/>
      <c r="R991" s="1019"/>
      <c r="S991" s="1019"/>
      <c r="T991" s="1019"/>
      <c r="U991" s="1019"/>
      <c r="V991" s="1019"/>
      <c r="W991" s="1019"/>
      <c r="X991" s="1019"/>
      <c r="Y991" s="1019"/>
      <c r="Z991" s="1019"/>
    </row>
    <row r="992" spans="1:26" ht="15.75" customHeight="1">
      <c r="A992" s="1019"/>
      <c r="B992" s="1019"/>
      <c r="C992" s="1019"/>
      <c r="D992" s="1019"/>
      <c r="E992" s="1019"/>
      <c r="F992" s="1019"/>
      <c r="G992" s="1019"/>
      <c r="H992" s="1019"/>
      <c r="I992" s="1019"/>
      <c r="J992" s="1019"/>
      <c r="K992" s="1019"/>
      <c r="L992" s="1019"/>
      <c r="M992" s="1019"/>
      <c r="N992" s="1019"/>
      <c r="O992" s="1019"/>
      <c r="P992" s="1019"/>
      <c r="Q992" s="1019"/>
      <c r="R992" s="1019"/>
      <c r="S992" s="1019"/>
      <c r="T992" s="1019"/>
      <c r="U992" s="1019"/>
      <c r="V992" s="1019"/>
      <c r="W992" s="1019"/>
      <c r="X992" s="1019"/>
      <c r="Y992" s="1019"/>
      <c r="Z992" s="1019"/>
    </row>
    <row r="993" spans="1:26" ht="15.75" customHeight="1">
      <c r="A993" s="1019"/>
      <c r="B993" s="1019"/>
      <c r="C993" s="1019"/>
      <c r="D993" s="1019"/>
      <c r="E993" s="1019"/>
      <c r="F993" s="1019"/>
      <c r="G993" s="1019"/>
      <c r="H993" s="1019"/>
      <c r="I993" s="1019"/>
      <c r="J993" s="1019"/>
      <c r="K993" s="1019"/>
      <c r="L993" s="1019"/>
      <c r="M993" s="1019"/>
      <c r="N993" s="1019"/>
      <c r="O993" s="1019"/>
      <c r="P993" s="1019"/>
      <c r="Q993" s="1019"/>
      <c r="R993" s="1019"/>
      <c r="S993" s="1019"/>
      <c r="T993" s="1019"/>
      <c r="U993" s="1019"/>
      <c r="V993" s="1019"/>
      <c r="W993" s="1019"/>
      <c r="X993" s="1019"/>
      <c r="Y993" s="1019"/>
      <c r="Z993" s="1019"/>
    </row>
    <row r="994" spans="1:26" ht="15.75" customHeight="1">
      <c r="A994" s="1019"/>
      <c r="B994" s="1019"/>
      <c r="C994" s="1019"/>
      <c r="D994" s="1019"/>
      <c r="E994" s="1019"/>
      <c r="F994" s="1019"/>
      <c r="G994" s="1019"/>
      <c r="H994" s="1019"/>
      <c r="I994" s="1019"/>
      <c r="J994" s="1019"/>
      <c r="K994" s="1019"/>
      <c r="L994" s="1019"/>
      <c r="M994" s="1019"/>
      <c r="N994" s="1019"/>
      <c r="O994" s="1019"/>
      <c r="P994" s="1019"/>
      <c r="Q994" s="1019"/>
      <c r="R994" s="1019"/>
      <c r="S994" s="1019"/>
      <c r="T994" s="1019"/>
      <c r="U994" s="1019"/>
      <c r="V994" s="1019"/>
      <c r="W994" s="1019"/>
      <c r="X994" s="1019"/>
      <c r="Y994" s="1019"/>
      <c r="Z994" s="1019"/>
    </row>
    <row r="995" spans="1:26" ht="15.75" customHeight="1">
      <c r="A995" s="1019"/>
      <c r="B995" s="1019"/>
      <c r="C995" s="1019"/>
      <c r="D995" s="1019"/>
      <c r="E995" s="1019"/>
      <c r="F995" s="1019"/>
      <c r="G995" s="1019"/>
      <c r="H995" s="1019"/>
      <c r="I995" s="1019"/>
      <c r="J995" s="1019"/>
      <c r="K995" s="1019"/>
      <c r="L995" s="1019"/>
      <c r="M995" s="1019"/>
      <c r="N995" s="1019"/>
      <c r="O995" s="1019"/>
      <c r="P995" s="1019"/>
      <c r="Q995" s="1019"/>
      <c r="R995" s="1019"/>
      <c r="S995" s="1019"/>
      <c r="T995" s="1019"/>
      <c r="U995" s="1019"/>
      <c r="V995" s="1019"/>
      <c r="W995" s="1019"/>
      <c r="X995" s="1019"/>
      <c r="Y995" s="1019"/>
      <c r="Z995" s="1019"/>
    </row>
    <row r="996" spans="1:26" ht="15.75" customHeight="1">
      <c r="A996" s="1019"/>
      <c r="B996" s="1019"/>
      <c r="C996" s="1019"/>
      <c r="D996" s="1019"/>
      <c r="E996" s="1019"/>
      <c r="F996" s="1019"/>
      <c r="G996" s="1019"/>
      <c r="H996" s="1019"/>
      <c r="I996" s="1019"/>
      <c r="J996" s="1019"/>
      <c r="K996" s="1019"/>
      <c r="L996" s="1019"/>
      <c r="M996" s="1019"/>
      <c r="N996" s="1019"/>
      <c r="O996" s="1019"/>
      <c r="P996" s="1019"/>
      <c r="Q996" s="1019"/>
      <c r="R996" s="1019"/>
      <c r="S996" s="1019"/>
      <c r="T996" s="1019"/>
      <c r="U996" s="1019"/>
      <c r="V996" s="1019"/>
      <c r="W996" s="1019"/>
      <c r="X996" s="1019"/>
      <c r="Y996" s="1019"/>
      <c r="Z996" s="1019"/>
    </row>
    <row r="997" spans="1:26" ht="15.75" customHeight="1">
      <c r="A997" s="1019"/>
      <c r="B997" s="1019"/>
      <c r="C997" s="1019"/>
      <c r="D997" s="1019"/>
      <c r="E997" s="1019"/>
      <c r="F997" s="1019"/>
      <c r="G997" s="1019"/>
      <c r="H997" s="1019"/>
      <c r="I997" s="1019"/>
      <c r="J997" s="1019"/>
      <c r="K997" s="1019"/>
      <c r="L997" s="1019"/>
      <c r="M997" s="1019"/>
      <c r="N997" s="1019"/>
      <c r="O997" s="1019"/>
      <c r="P997" s="1019"/>
      <c r="Q997" s="1019"/>
      <c r="R997" s="1019"/>
      <c r="S997" s="1019"/>
      <c r="T997" s="1019"/>
      <c r="U997" s="1019"/>
      <c r="V997" s="1019"/>
      <c r="W997" s="1019"/>
      <c r="X997" s="1019"/>
      <c r="Y997" s="1019"/>
      <c r="Z997" s="1019"/>
    </row>
    <row r="998" spans="1:26" ht="15.75" customHeight="1">
      <c r="A998" s="1019"/>
      <c r="B998" s="1019"/>
      <c r="C998" s="1019"/>
      <c r="D998" s="1019"/>
      <c r="E998" s="1019"/>
      <c r="F998" s="1019"/>
      <c r="G998" s="1019"/>
      <c r="H998" s="1019"/>
      <c r="I998" s="1019"/>
      <c r="J998" s="1019"/>
      <c r="K998" s="1019"/>
      <c r="L998" s="1019"/>
      <c r="M998" s="1019"/>
      <c r="N998" s="1019"/>
      <c r="O998" s="1019"/>
      <c r="P998" s="1019"/>
      <c r="Q998" s="1019"/>
      <c r="R998" s="1019"/>
      <c r="S998" s="1019"/>
      <c r="T998" s="1019"/>
      <c r="U998" s="1019"/>
      <c r="V998" s="1019"/>
      <c r="W998" s="1019"/>
      <c r="X998" s="1019"/>
      <c r="Y998" s="1019"/>
      <c r="Z998" s="1019"/>
    </row>
    <row r="999" spans="1:26" ht="15.75" customHeight="1">
      <c r="A999" s="1019"/>
      <c r="B999" s="1019"/>
      <c r="C999" s="1019"/>
      <c r="D999" s="1019"/>
      <c r="E999" s="1019"/>
      <c r="F999" s="1019"/>
      <c r="G999" s="1019"/>
      <c r="H999" s="1019"/>
      <c r="I999" s="1019"/>
      <c r="J999" s="1019"/>
      <c r="K999" s="1019"/>
      <c r="L999" s="1019"/>
      <c r="M999" s="1019"/>
      <c r="N999" s="1019"/>
      <c r="O999" s="1019"/>
      <c r="P999" s="1019"/>
      <c r="Q999" s="1019"/>
      <c r="R999" s="1019"/>
      <c r="S999" s="1019"/>
      <c r="T999" s="1019"/>
      <c r="U999" s="1019"/>
      <c r="V999" s="1019"/>
      <c r="W999" s="1019"/>
      <c r="X999" s="1019"/>
      <c r="Y999" s="1019"/>
      <c r="Z999" s="1019"/>
    </row>
    <row r="1000" spans="1:26" ht="15.75" customHeight="1">
      <c r="A1000" s="1019"/>
      <c r="B1000" s="1019"/>
      <c r="C1000" s="1019"/>
      <c r="D1000" s="1019"/>
      <c r="E1000" s="1019"/>
      <c r="F1000" s="1019"/>
      <c r="G1000" s="1019"/>
      <c r="H1000" s="1019"/>
      <c r="I1000" s="1019"/>
      <c r="J1000" s="1019"/>
      <c r="K1000" s="1019"/>
      <c r="L1000" s="1019"/>
      <c r="M1000" s="1019"/>
      <c r="N1000" s="1019"/>
      <c r="O1000" s="1019"/>
      <c r="P1000" s="1019"/>
      <c r="Q1000" s="1019"/>
      <c r="R1000" s="1019"/>
      <c r="S1000" s="1019"/>
      <c r="T1000" s="1019"/>
      <c r="U1000" s="1019"/>
      <c r="V1000" s="1019"/>
      <c r="W1000" s="1019"/>
      <c r="X1000" s="1019"/>
      <c r="Y1000" s="1019"/>
      <c r="Z1000" s="1019"/>
    </row>
  </sheetData>
  <mergeCells count="42">
    <mergeCell ref="D74:K74"/>
    <mergeCell ref="D75:K75"/>
    <mergeCell ref="D15:K15"/>
    <mergeCell ref="D16:K16"/>
    <mergeCell ref="D30:K30"/>
    <mergeCell ref="D31:K31"/>
    <mergeCell ref="D35:K35"/>
    <mergeCell ref="D36:K36"/>
    <mergeCell ref="D39:K39"/>
    <mergeCell ref="D40:K40"/>
    <mergeCell ref="D57:K57"/>
    <mergeCell ref="D58:K58"/>
    <mergeCell ref="D69:K69"/>
    <mergeCell ref="D70:K70"/>
    <mergeCell ref="G1:H1"/>
    <mergeCell ref="A3:A16"/>
    <mergeCell ref="B3:B6"/>
    <mergeCell ref="D5:K5"/>
    <mergeCell ref="D6:K6"/>
    <mergeCell ref="D10:K10"/>
    <mergeCell ref="D11:K11"/>
    <mergeCell ref="B8:B11"/>
    <mergeCell ref="B13:B16"/>
    <mergeCell ref="A19:A75"/>
    <mergeCell ref="B19:B29"/>
    <mergeCell ref="B33:B34"/>
    <mergeCell ref="B43:B46"/>
    <mergeCell ref="B60:B68"/>
    <mergeCell ref="B72:B73"/>
    <mergeCell ref="B48:B56"/>
    <mergeCell ref="B78:B81"/>
    <mergeCell ref="A78:A133"/>
    <mergeCell ref="A136:A144"/>
    <mergeCell ref="B136:B137"/>
    <mergeCell ref="B141:B142"/>
    <mergeCell ref="B132:B133"/>
    <mergeCell ref="B84:B95"/>
    <mergeCell ref="B97:B105"/>
    <mergeCell ref="B107:B116"/>
    <mergeCell ref="B118:B120"/>
    <mergeCell ref="B122:B126"/>
    <mergeCell ref="B129:B130"/>
  </mergeCells>
  <pageMargins left="0.25" right="0.25" top="0.75" bottom="0.75" header="0" footer="0"/>
  <pageSetup fitToHeight="0" orientation="landscape"/>
  <headerFooter>
    <oddHeader>&amp;L000000 OFFICIAL#&amp;C&amp;"Aptos"&amp;10&amp;K000000 OFFICIAL&amp;1#_x000D_&amp;"Arial"&amp;11&amp;K000000000000 OFFICIAL#_x000D_</oddHeader>
    <oddFooter>&amp;L #000000 OFFICIAL&amp;C_x000D_#000000 OFFICIAL_x000D_&amp;1#&amp;"Aptos"&amp;10&amp;K000000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35EB3A60934F944A80834FA5C77ABA6F" ma:contentTypeVersion="5" ma:contentTypeDescription="Logical framework (Logframe) Content Type for Transparency" ma:contentTypeScope="" ma:versionID="a2e0e039f53e35f6928b33d198eff60f">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MPProjectID xmlns="1dfeaaf3-78af-4f3c-9a64-5b70949f85ef" xsi:nil="true"/>
    <AmpProgrammeId xmlns="1dfeaaf3-78af-4f3c-9a64-5b70949f85ef">205118</AmpProgrammeId>
    <ContentDescription xmlns="1dfeaaf3-78af-4f3c-9a64-5b70949f85ef" xsi:nil="true"/>
    <ProjectLanguage xmlns="1dfeaaf3-78af-4f3c-9a64-5b70949f85ef">English</ProjectLanguage>
    <DocumentIdentifier xmlns="1dfeaaf3-78af-4f3c-9a64-5b70949f85ef">S20511837</DocumentIdentifier>
    <Exclusion_x0020_Applied xmlns="1dfeaaf3-78af-4f3c-9a64-5b70949f85ef">false</Exclusion_x0020_Applied>
    <PublishingState xmlns="1dfeaaf3-78af-4f3c-9a64-5b70949f85ef">Pending IATI Publishing</PublishingSt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1AFF1D-9399-42AB-950B-ADECDAE479E0}"/>
</file>

<file path=customXml/itemProps2.xml><?xml version="1.0" encoding="utf-8"?>
<ds:datastoreItem xmlns:ds="http://schemas.openxmlformats.org/officeDocument/2006/customXml" ds:itemID="{7B514310-C8B8-41BD-A6D3-2C6D980285F7}"/>
</file>

<file path=customXml/itemProps3.xml><?xml version="1.0" encoding="utf-8"?>
<ds:datastoreItem xmlns:ds="http://schemas.openxmlformats.org/officeDocument/2006/customXml" ds:itemID="{DC312AE6-E46E-4A70-B94E-BB437CA100FC}"/>
</file>

<file path=docMetadata/LabelInfo.xml><?xml version="1.0" encoding="utf-8"?>
<clbl:labelList xmlns:clbl="http://schemas.microsoft.com/office/2020/mipLabelMetadata">
  <clbl:label id="{9e9cc48d-6fba-4c12-9882-137473def580}" enabled="1" method="Privileged" siteId="{d3a2d0d3-7cc8-4f52-bbf9-85bd43d94279}" removed="0"/>
  <clbl:label id="{ba62f585-b40f-4ab9-bafe-39150f03d12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30 July - CASA combined Logframe - Y7</dc:title>
  <dc:subject/>
  <dc:creator>Kirsty Wilson (KWIL)</dc:creator>
  <cp:keywords/>
  <dc:description/>
  <cp:lastModifiedBy>Bridget Huggins</cp:lastModifiedBy>
  <cp:revision/>
  <dcterms:created xsi:type="dcterms:W3CDTF">2020-03-03T18:05:00Z</dcterms:created>
  <dcterms:modified xsi:type="dcterms:W3CDTF">2026-08-07T13:54:28Z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0x010100A9E804AD2130B047BEB1B1355903FA59030035EB3A60934F944A80834FA5C77ABA6F</vt:lpwstr>
  </property>
  <property fmtid="{D5CDD505-2E9C-101B-9397-08002B2CF9AE}" pid="3" name="ApplyLanguageRun">
    <vt:lpwstr>true</vt:lpwstr>
  </property>
  <property fmtid="{D5CDD505-2E9C-101B-9397-08002B2CF9AE}" pid="4" name="_dlc_DocIdItemGuid">
    <vt:lpwstr>c03e2008-04b7-4288-8e5f-b221df91b60d</vt:lpwstr>
  </property>
  <property fmtid="{D5CDD505-2E9C-101B-9397-08002B2CF9AE}" pid="5" name="NIRASScale">
    <vt:lpwstr/>
  </property>
  <property fmtid="{D5CDD505-2E9C-101B-9397-08002B2CF9AE}" pid="6" name="MediaServiceImageTags">
    <vt:lpwstr/>
  </property>
  <property fmtid="{D5CDD505-2E9C-101B-9397-08002B2CF9AE}" pid="7" name="NIRASQAStatus">
    <vt:lpwstr/>
  </property>
  <property fmtid="{D5CDD505-2E9C-101B-9397-08002B2CF9AE}" pid="8" name="NIRASQAGroup">
    <vt:lpwstr/>
  </property>
  <property fmtid="{D5CDD505-2E9C-101B-9397-08002B2CF9AE}" pid="9" name="lcf76f155ced4ddcb4097134ff3c332f">
    <vt:lpwstr/>
  </property>
  <property fmtid="{D5CDD505-2E9C-101B-9397-08002B2CF9AE}" pid="10" name="NIRASDocumentKind">
    <vt:lpwstr/>
  </property>
  <property fmtid="{D5CDD505-2E9C-101B-9397-08002B2CF9AE}" pid="11" name="SharedWithUsers">
    <vt:lpwstr>57;#Kirsty Wilson (KWIL);#20;#Paul Kalu (PAKA);#14;#Kristina Mastroianni (EKM);#18;#Graham Haylor (GRHA);#16;#Louisa Hamilton (LHAM);#17;#Sara Bertran (SBER);#27;#Silas Ochieng Otieno (SIOC);#13;#Jai Shende (JAIS);#12;#William Leonard (WLEO)</vt:lpwstr>
  </property>
  <property fmtid="{D5CDD505-2E9C-101B-9397-08002B2CF9AE}" pid="12" name="MSIP_Label_9e9cc48d-6fba-4c12-9882-137473def580_Enabled">
    <vt:lpwstr>true</vt:lpwstr>
  </property>
  <property fmtid="{D5CDD505-2E9C-101B-9397-08002B2CF9AE}" pid="13" name="MSIP_Label_9e9cc48d-6fba-4c12-9882-137473def580_SetDate">
    <vt:lpwstr>2022-11-17T15:38:24Z</vt:lpwstr>
  </property>
  <property fmtid="{D5CDD505-2E9C-101B-9397-08002B2CF9AE}" pid="14" name="MSIP_Label_9e9cc48d-6fba-4c12-9882-137473def580_Method">
    <vt:lpwstr>Privileged</vt:lpwstr>
  </property>
  <property fmtid="{D5CDD505-2E9C-101B-9397-08002B2CF9AE}" pid="15" name="MSIP_Label_9e9cc48d-6fba-4c12-9882-137473def580_Name">
    <vt:lpwstr>Official</vt:lpwstr>
  </property>
  <property fmtid="{D5CDD505-2E9C-101B-9397-08002B2CF9AE}" pid="16" name="MSIP_Label_9e9cc48d-6fba-4c12-9882-137473def580_SiteId">
    <vt:lpwstr>d3a2d0d3-7cc8-4f52-bbf9-85bd43d94279</vt:lpwstr>
  </property>
  <property fmtid="{D5CDD505-2E9C-101B-9397-08002B2CF9AE}" pid="17" name="MSIP_Label_9e9cc48d-6fba-4c12-9882-137473def580_ActionId">
    <vt:lpwstr>f6c42ad3-3c34-42c4-9719-6fc565082ea7</vt:lpwstr>
  </property>
  <property fmtid="{D5CDD505-2E9C-101B-9397-08002B2CF9AE}" pid="18" name="MSIP_Label_9e9cc48d-6fba-4c12-9882-137473def580_ContentBits">
    <vt:lpwstr>3</vt:lpwstr>
  </property>
  <property fmtid="{D5CDD505-2E9C-101B-9397-08002B2CF9AE}" pid="19" name="ICV">
    <vt:lpwstr>658EDAFF2AF4424188B31D25E0781B98</vt:lpwstr>
  </property>
  <property fmtid="{D5CDD505-2E9C-101B-9397-08002B2CF9AE}" pid="20" name="KSOProductBuildVer">
    <vt:lpwstr>1033-11.2.0.11537</vt:lpwstr>
  </property>
  <property fmtid="{D5CDD505-2E9C-101B-9397-08002B2CF9AE}" pid="21" name="NIRASAI">
    <vt:lpwstr/>
  </property>
  <property fmtid="{D5CDD505-2E9C-101B-9397-08002B2CF9AE}" pid="22" name="NIRASPriceListSupplier">
    <vt:lpwstr/>
  </property>
  <property fmtid="{D5CDD505-2E9C-101B-9397-08002B2CF9AE}" pid="23" name="NIRASPriceListTechnology">
    <vt:lpwstr/>
  </property>
  <property fmtid="{D5CDD505-2E9C-101B-9397-08002B2CF9AE}" pid="24" name="KIM_Activity">
    <vt:lpwstr>2;#International Climate and Energy,|8ce3479e-0228-4d4b-8382-a951e8f3cec1</vt:lpwstr>
  </property>
  <property fmtid="{D5CDD505-2E9C-101B-9397-08002B2CF9AE}" pid="25" name="KIM_GovernmentBody">
    <vt:lpwstr>3;#BEIS|b386cac2-c28c-4db4-8fca-43733d0e74ef</vt:lpwstr>
  </property>
  <property fmtid="{D5CDD505-2E9C-101B-9397-08002B2CF9AE}" pid="26" name="KIM_Function">
    <vt:lpwstr>1;#Energy and Climate|67dfd3db-8e6c-4d42-96c1-aed1098cd89b</vt:lpwstr>
  </property>
</Properties>
</file>