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fid-my.sharepoint.com/personal/m-surur_dfid_gov_uk/Documents/Desktop/"/>
    </mc:Choice>
  </mc:AlternateContent>
  <xr:revisionPtr revIDLastSave="0" documentId="8_{7D4623DC-320A-42CD-9E99-DA0F94C13FD5}" xr6:coauthVersionLast="45" xr6:coauthVersionMax="45" xr10:uidLastSave="{00000000-0000-0000-0000-000000000000}"/>
  <bookViews>
    <workbookView xWindow="2540" yWindow="2540" windowWidth="14400" windowHeight="7360" xr2:uid="{4D06FEE6-703E-4434-938B-D8EB2ED7E1F4}"/>
  </bookViews>
  <sheets>
    <sheet name="BRACE II Logframe WFP-FAO" sheetId="1" r:id="rId1"/>
    <sheet name="BRACE II Logframe World Vis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2" l="1"/>
  <c r="J96" i="2" s="1"/>
  <c r="J92" i="2"/>
  <c r="J70" i="2"/>
  <c r="I70" i="2"/>
  <c r="H70" i="2"/>
  <c r="G70" i="2"/>
  <c r="J66" i="2"/>
  <c r="H66" i="2"/>
  <c r="G66" i="2"/>
  <c r="F89" i="1" l="1"/>
  <c r="H84" i="1"/>
  <c r="E84" i="1"/>
  <c r="H72" i="1"/>
  <c r="K34" i="1"/>
</calcChain>
</file>

<file path=xl/comments1.xml><?xml version="1.0" encoding="utf-8"?>
<x:comments xmlns:mc="http://schemas.openxmlformats.org/markup-compatibility/2006" xmlns:xr="http://schemas.microsoft.com/office/spreadsheetml/2014/revision" xmlns:x="http://schemas.openxmlformats.org/spreadsheetml/2006/main" mc:Ignorable="xr">
  <x:authors>
    <x:author>KMunyengerwi</x:author>
  </x:authors>
  <x:commentList/>
</x:comments>
</file>

<file path=xl/sharedStrings.xml><?xml version="1.0" encoding="utf-8"?>
<sst xmlns="http://schemas.openxmlformats.org/spreadsheetml/2006/main" count="931" uniqueCount="220">
  <si>
    <t>OVERARCHING LOGFRAME - WFP-FAO (2018) - updated March 2020</t>
  </si>
  <si>
    <t>PROJECT TITLE: Building Resilience through Asset Creation and Enhancement - Phase Two (BRACE II)</t>
  </si>
  <si>
    <t>IMPACT</t>
  </si>
  <si>
    <t>Impact Indicator 1</t>
  </si>
  <si>
    <t>Baseline</t>
  </si>
  <si>
    <t>Milestone 1 (Oct 16)</t>
  </si>
  <si>
    <t>Milestone 2 (Oct 17)</t>
  </si>
  <si>
    <t>June 2018 update</t>
  </si>
  <si>
    <t>Milestone 3 (Oct 18)</t>
  </si>
  <si>
    <t>Milestone 4 (Oct 19)</t>
  </si>
  <si>
    <t>Milestone 5 (Oct 20)</t>
  </si>
  <si>
    <t>Assumptions</t>
  </si>
  <si>
    <t>Increased resilience to food insecurity and climate variability and extremes in target areas</t>
  </si>
  <si>
    <t>Reduced prevalence of moderately and severely food insecure households (in counties where BRACE II is implemented)</t>
  </si>
  <si>
    <t>Planned</t>
  </si>
  <si>
    <t>10% reduction</t>
  </si>
  <si>
    <t>20% reduction</t>
  </si>
  <si>
    <t>30% reduction</t>
  </si>
  <si>
    <t>35% reduction</t>
  </si>
  <si>
    <t>40% reduction</t>
  </si>
  <si>
    <t>Achieved</t>
  </si>
  <si>
    <t>83% (=12% reduction)</t>
  </si>
  <si>
    <t>N/A</t>
  </si>
  <si>
    <t>59% (=63% reduction over the baseline).</t>
  </si>
  <si>
    <r>
      <t xml:space="preserve">Source: </t>
    </r>
    <r>
      <rPr>
        <sz val="9"/>
        <rFont val="Arial"/>
        <family val="2"/>
      </rPr>
      <t>FSNMS survey</t>
    </r>
  </si>
  <si>
    <t>Impact Indicator 2</t>
  </si>
  <si>
    <t>Resilience Index Measurement and analysis (RIMA II) (in counties where BRACE II is implemented)</t>
  </si>
  <si>
    <t>n/a</t>
  </si>
  <si>
    <t>10% increase</t>
  </si>
  <si>
    <t xml:space="preserve">RCI = 31.0
</t>
  </si>
  <si>
    <r>
      <t xml:space="preserve">Source: </t>
    </r>
    <r>
      <rPr>
        <sz val="9"/>
        <rFont val="Arial"/>
        <family val="2"/>
      </rPr>
      <t>FSNMS survey, data analysed by M&amp;E team</t>
    </r>
  </si>
  <si>
    <t>FINAL OUTCOME</t>
  </si>
  <si>
    <t>Outcome Indicator 1</t>
  </si>
  <si>
    <t>Baseline (July 2016)</t>
  </si>
  <si>
    <t>Improved food security and better community relationships</t>
  </si>
  <si>
    <t>Prevalence of poor and borderline food consumption, disaggregated by sex of household head (Food Consumption Group)</t>
  </si>
  <si>
    <t>93% all
95% male-head
92% female-head</t>
  </si>
  <si>
    <t>45% reduction</t>
  </si>
  <si>
    <t>25% reduction</t>
  </si>
  <si>
    <t xml:space="preserve">83.9% all (10% reduct) 
79.2% male (17% reduct) 
92.5% female (1% increase) </t>
  </si>
  <si>
    <t>60% all (28% reduction)
49% male (38% reduction)
72% female (22% reduct)</t>
  </si>
  <si>
    <t xml:space="preserve">71% all 
64% male
79% female </t>
  </si>
  <si>
    <t>55% all
51% male
60% female</t>
  </si>
  <si>
    <t xml:space="preserve">32.6% all
35.7% male
26.7% female
</t>
  </si>
  <si>
    <r>
      <t>Source:</t>
    </r>
    <r>
      <rPr>
        <sz val="9"/>
        <rFont val="Arial"/>
        <family val="2"/>
      </rPr>
      <t xml:space="preserve"> WFP Outcome Post-Distribution Monitoring Surveys</t>
    </r>
  </si>
  <si>
    <t>Outcome Indicator 2</t>
  </si>
  <si>
    <t>Diet diversity score of targeted households, disaggregated by sex of households head (HDDS)</t>
  </si>
  <si>
    <t>2.51 all
2.56 male-head
2.48 female-head</t>
  </si>
  <si>
    <t>5% increase</t>
  </si>
  <si>
    <t xml:space="preserve">15% increase
</t>
  </si>
  <si>
    <t>18% increase</t>
  </si>
  <si>
    <t xml:space="preserve">2.73 all (9% increase) 
2.87 male (13% increase) 
2.47 female (0% increase) </t>
  </si>
  <si>
    <t>4.3 (58% increase)
4.3 male (74% increase)
4.4 female (53% increase)</t>
  </si>
  <si>
    <t xml:space="preserve">3.34 all 
3.30 female 
3.39 male </t>
  </si>
  <si>
    <t xml:space="preserve">1.54 all
1.61 male
1.45 female
</t>
  </si>
  <si>
    <t>4.84 all
4.64 male
5.20 female</t>
  </si>
  <si>
    <t>Outcome Indicator 3</t>
  </si>
  <si>
    <t>Proportion of targeted households implementing crisis and emergency strategies, disaggregated by sex of household head (Livelihoods CSI)</t>
  </si>
  <si>
    <t>71% all
85% male-head
63% female-head</t>
  </si>
  <si>
    <t>38% reduction</t>
  </si>
  <si>
    <t>50% reduction</t>
  </si>
  <si>
    <t>55% reduction</t>
  </si>
  <si>
    <t>60% reduction</t>
  </si>
  <si>
    <t>66.3% all (7% reduct)
76.4% male (10% reduc)
50% female (21% reduc)</t>
  </si>
  <si>
    <t>23% all (65% reduction)
10% female (80% reduction)
42% male (45% reduction)</t>
  </si>
  <si>
    <t xml:space="preserve">42% all
48% female
38% male </t>
  </si>
  <si>
    <t>not available in 2nd PDM</t>
  </si>
  <si>
    <t>69.8% all
78.6% male
53.3% female</t>
  </si>
  <si>
    <r>
      <t>Source:</t>
    </r>
    <r>
      <rPr>
        <sz val="9"/>
        <rFont val="Arial"/>
        <family val="2"/>
      </rPr>
      <t xml:space="preserve"> IPs Outcome Post-Distribution Monitoring Surveys</t>
    </r>
  </si>
  <si>
    <t>Outcome Indicator 4</t>
  </si>
  <si>
    <t>Reduced vulnerability to climate risks and shocks</t>
  </si>
  <si>
    <t>TBD</t>
  </si>
  <si>
    <r>
      <t xml:space="preserve">Source: </t>
    </r>
    <r>
      <rPr>
        <sz val="9"/>
        <rFont val="Arial"/>
        <family val="2"/>
      </rPr>
      <t>M&amp;E Service provider (Mid-Term Evaluation and Final Evaluation)</t>
    </r>
  </si>
  <si>
    <t>Outcome Indicator 5</t>
  </si>
  <si>
    <t>Reduced vulnerability to communal conflict</t>
  </si>
  <si>
    <t>INTERMEDIARY OUTCOME</t>
  </si>
  <si>
    <t>Increased capacity to absorb, anticipate and adapt to shocks and stresses (including climate variability and extremes)</t>
  </si>
  <si>
    <t>Number of people with improved resilience [ICF indicator]</t>
  </si>
  <si>
    <t>Proportion of targeted households using good nutrition practices</t>
  </si>
  <si>
    <t xml:space="preserve">Proportion of targeted households using improved and climate-sensitive agricultural practices </t>
  </si>
  <si>
    <t>Proportion of households giving or receiving support from other households (Social cohesion)</t>
  </si>
  <si>
    <t>Proportion of targeted communities where there is evidence of functional structures for conflict resolution</t>
  </si>
  <si>
    <t>Outcome Indicator 6</t>
  </si>
  <si>
    <t>Increase in incomes at households level</t>
  </si>
  <si>
    <t>not set</t>
  </si>
  <si>
    <t>Outcome Indicator 7</t>
  </si>
  <si>
    <t>Increase in cereal production at household level, disaggregated by increase in production and cultivated area (MT)</t>
  </si>
  <si>
    <r>
      <t>(a, production)</t>
    </r>
    <r>
      <rPr>
        <b/>
        <sz val="9"/>
        <rFont val="Arial"/>
        <family val="2"/>
      </rPr>
      <t xml:space="preserve"> 30%</t>
    </r>
    <r>
      <rPr>
        <sz val="9"/>
        <rFont val="Arial"/>
        <family val="2"/>
      </rPr>
      <t xml:space="preserve">
(b, area)</t>
    </r>
    <r>
      <rPr>
        <b/>
        <sz val="9"/>
        <rFont val="Arial"/>
        <family val="2"/>
      </rPr>
      <t xml:space="preserve"> 20%</t>
    </r>
  </si>
  <si>
    <r>
      <t>(a, production)</t>
    </r>
    <r>
      <rPr>
        <b/>
        <sz val="9"/>
        <rFont val="Arial"/>
        <family val="2"/>
      </rPr>
      <t xml:space="preserve"> 40%</t>
    </r>
    <r>
      <rPr>
        <sz val="9"/>
        <rFont val="Arial"/>
        <family val="2"/>
      </rPr>
      <t xml:space="preserve">
(b, area) </t>
    </r>
    <r>
      <rPr>
        <b/>
        <sz val="9"/>
        <rFont val="Arial"/>
        <family val="2"/>
      </rPr>
      <t>20%</t>
    </r>
  </si>
  <si>
    <r>
      <t>(a, production)</t>
    </r>
    <r>
      <rPr>
        <b/>
        <sz val="9"/>
        <rFont val="Arial"/>
        <family val="2"/>
      </rPr>
      <t xml:space="preserve"> 50%</t>
    </r>
    <r>
      <rPr>
        <sz val="9"/>
        <rFont val="Arial"/>
        <family val="2"/>
      </rPr>
      <t xml:space="preserve">
(b, area) </t>
    </r>
    <r>
      <rPr>
        <b/>
        <sz val="9"/>
        <rFont val="Arial"/>
        <family val="2"/>
      </rPr>
      <t>20%</t>
    </r>
  </si>
  <si>
    <r>
      <t>(a, production)</t>
    </r>
    <r>
      <rPr>
        <b/>
        <sz val="9"/>
        <rFont val="Arial"/>
        <family val="2"/>
      </rPr>
      <t xml:space="preserve"> 55%</t>
    </r>
    <r>
      <rPr>
        <sz val="9"/>
        <rFont val="Arial"/>
        <family val="2"/>
      </rPr>
      <t xml:space="preserve">
(b, area) </t>
    </r>
    <r>
      <rPr>
        <b/>
        <sz val="9"/>
        <rFont val="Arial"/>
        <family val="2"/>
      </rPr>
      <t>20%</t>
    </r>
  </si>
  <si>
    <r>
      <t xml:space="preserve">(a, production) </t>
    </r>
    <r>
      <rPr>
        <b/>
        <sz val="9"/>
        <rFont val="Arial"/>
        <family val="2"/>
      </rPr>
      <t>60%</t>
    </r>
    <r>
      <rPr>
        <sz val="9"/>
        <rFont val="Arial"/>
        <family val="2"/>
      </rPr>
      <t xml:space="preserve">
(b, area) </t>
    </r>
    <r>
      <rPr>
        <b/>
        <sz val="9"/>
        <rFont val="Arial"/>
        <family val="2"/>
      </rPr>
      <t>20%</t>
    </r>
  </si>
  <si>
    <t>a. 55%
b. 80% (2.58 feddan/hh)</t>
  </si>
  <si>
    <t>a. % (0.865 tonnes/hh)
b. 54% (2.2 feddan/hh)</t>
  </si>
  <si>
    <t>Post Harvest Assessment ongoing</t>
  </si>
  <si>
    <t>a. 54% (0.379 tonnes/hh)
b. 84% (4.435 feddan)</t>
  </si>
  <si>
    <t>Outcome Indicator 8</t>
  </si>
  <si>
    <t>Increase in number of food / incomes sources at households level</t>
  </si>
  <si>
    <t>(+2) additional sources at household level</t>
  </si>
  <si>
    <t xml:space="preserve">(+3) additional sources at household level </t>
  </si>
  <si>
    <t xml:space="preserve">1. sorghum production (Wahamed variety) 2. casava production 3. fishing in flood affected areas
</t>
  </si>
  <si>
    <t>OUTPUT 1 (35%)</t>
  </si>
  <si>
    <t>Output Indicator 1.1</t>
  </si>
  <si>
    <t>Food insecure targeted households access to labour based safety nets (cash/food-based transfer)</t>
  </si>
  <si>
    <r>
      <t>Number of women, men, boys and girls  receiving cash/food transfers, disaggregated by sex  and types of transfer</t>
    </r>
    <r>
      <rPr>
        <sz val="9"/>
        <color rgb="FF0070C0"/>
        <rFont val="Arial"/>
        <family val="2"/>
      </rPr>
      <t xml:space="preserve"> [Accepted variance of 10%]</t>
    </r>
  </si>
  <si>
    <t xml:space="preserve">• Financial institutions, economic stability of the country and market access enable continued cash tranfers
• Qualified partners are available to support and complement BRACE II interventions
</t>
  </si>
  <si>
    <r>
      <t xml:space="preserve">Source: </t>
    </r>
    <r>
      <rPr>
        <sz val="9"/>
        <rFont val="Arial"/>
        <family val="2"/>
      </rPr>
      <t>IPs quarterly reports (cash transfer tracker)</t>
    </r>
  </si>
  <si>
    <t>Output Indicator 1.2</t>
  </si>
  <si>
    <t>Total amount of cash transferred to targeted beneficiaries (USD) [Accepted variance of 10%]</t>
  </si>
  <si>
    <t>4,586,625 (2,3331,305 DFID funds)</t>
  </si>
  <si>
    <t>RISK RATING</t>
  </si>
  <si>
    <t>OUTPUT 2 (30%)</t>
  </si>
  <si>
    <t>Output Indicator 2.1</t>
  </si>
  <si>
    <t>Community assets that enhance resilience to food insecurity and climate variability and extremes are improved or created</t>
  </si>
  <si>
    <t>% of achievement in assets built, restored and maintained [Accepted variance of 10%]</t>
  </si>
  <si>
    <t xml:space="preserve">• Community participation in activity and site selection and management starts at project inception and remains ongoing 
• Value of assets creation entitlement is attractive against work norms 
• Entitlements and complementary resources are sufficient to prevent negative coping strategies
• Entitlements are supplemented by complementary foods, provided by partners or otherwise available 
• Households have access to local functioning markets
• Limited price/currency inflation or fluctuation
</t>
  </si>
  <si>
    <t>Output Indicator 2.2</t>
  </si>
  <si>
    <t>% of asset that are still used and/or maintained +12 months after their construction, disaggregated by types of assets</t>
  </si>
  <si>
    <t>not set in 2019</t>
  </si>
  <si>
    <r>
      <t xml:space="preserve">Source: </t>
    </r>
    <r>
      <rPr>
        <sz val="9"/>
        <rFont val="Arial"/>
        <family val="2"/>
      </rPr>
      <t>IPs post-project assessment + Third Party Monitoring</t>
    </r>
  </si>
  <si>
    <t>Output Indicator 2.3</t>
  </si>
  <si>
    <t># of households having access to improved seeds, tools, equipment [Accepted variance of 10%]</t>
  </si>
  <si>
    <t>19541 (MSR) 
7,000 (DSR)</t>
  </si>
  <si>
    <t>18, 544</t>
  </si>
  <si>
    <r>
      <t xml:space="preserve">Source: </t>
    </r>
    <r>
      <rPr>
        <sz val="9"/>
        <rFont val="Arial"/>
        <family val="2"/>
      </rPr>
      <t xml:space="preserve">IPs quarterly reports </t>
    </r>
  </si>
  <si>
    <t>OUTPUT 3 (25%)</t>
  </si>
  <si>
    <t>Output Indicator 3.1</t>
  </si>
  <si>
    <t>Skills and knowledge for resilience are improved</t>
  </si>
  <si>
    <r>
      <t xml:space="preserve"># of people trained on improved and climate-sensitive agricultural practices </t>
    </r>
    <r>
      <rPr>
        <sz val="9"/>
        <color rgb="FF0070C0"/>
        <rFont val="Arial"/>
        <family val="2"/>
      </rPr>
      <t xml:space="preserve"> [Accepted variance of 10%]</t>
    </r>
  </si>
  <si>
    <t>9725 (MSR)
7,000 (DSR)</t>
  </si>
  <si>
    <t>• Trainees are willing to be trained  
• Extension departments participate in backstopping
• Inputs (seeds and tools) are locally available for the ITFs</t>
  </si>
  <si>
    <t>5,062 overall
2,231 male
2,831 female</t>
  </si>
  <si>
    <t>16,384 overall
5,837 male
10,547 female</t>
  </si>
  <si>
    <t>5,903 (86%)</t>
  </si>
  <si>
    <r>
      <t xml:space="preserve">Source: </t>
    </r>
    <r>
      <rPr>
        <sz val="9"/>
        <rFont val="Arial"/>
        <family val="2"/>
      </rPr>
      <t>IPs quarterly reports</t>
    </r>
  </si>
  <si>
    <t>Output Indicator 3.2</t>
  </si>
  <si>
    <r>
      <t># of people trained for improved nutrition practices (disaggregated by sex)</t>
    </r>
    <r>
      <rPr>
        <sz val="9"/>
        <color rgb="FF0070C0"/>
        <rFont val="Arial"/>
        <family val="2"/>
      </rPr>
      <t xml:space="preserve"> [Accepted variance of 10%]</t>
    </r>
  </si>
  <si>
    <t>16,203 (97%)</t>
  </si>
  <si>
    <t>Output Indicator 3.3</t>
  </si>
  <si>
    <r>
      <t xml:space="preserve"># of people trained on conflict mitigation in targeted communities </t>
    </r>
    <r>
      <rPr>
        <sz val="9"/>
        <color rgb="FF0070C0"/>
        <rFont val="Arial"/>
        <family val="2"/>
      </rPr>
      <t>[Accepted variance of 10%]</t>
    </r>
  </si>
  <si>
    <t>1159 (96%)</t>
  </si>
  <si>
    <t>Output Indicator 3.4</t>
  </si>
  <si>
    <t>Number of dispute resolution / resource management structures set up (or improved)</t>
  </si>
  <si>
    <t>OUTPUT 4 (10%)</t>
  </si>
  <si>
    <t>Output Indicator 4.1</t>
  </si>
  <si>
    <t>BRACE II management is adaptive and informed by the M&amp;E and feedback mechanism</t>
  </si>
  <si>
    <t>Partners' community feedback mechanisms established at the distribution sites</t>
  </si>
  <si>
    <t>• Beneficiaries are willing to use the available complaints and response mechanisms</t>
  </si>
  <si>
    <t>Data not routinely collected in 2017</t>
  </si>
  <si>
    <r>
      <t xml:space="preserve">Source: </t>
    </r>
    <r>
      <rPr>
        <sz val="9"/>
        <rFont val="Arial"/>
        <family val="2"/>
      </rPr>
      <t>IPs quaterly reports</t>
    </r>
  </si>
  <si>
    <t>Output Indicator 4.2</t>
  </si>
  <si>
    <t>Proportion of people who know where to complain/provide feedback</t>
  </si>
  <si>
    <t>7.5% increase</t>
  </si>
  <si>
    <t>15% increase</t>
  </si>
  <si>
    <t>77% all
72% male
83% female</t>
  </si>
  <si>
    <t xml:space="preserve">76% all
75% male
77% female </t>
  </si>
  <si>
    <t>82% all
83% male
80% female</t>
  </si>
  <si>
    <t>Output Indicator 4.3</t>
  </si>
  <si>
    <t># of Monitoring &amp; Evaluation &amp; Learning products produced by the M&amp;E component</t>
  </si>
  <si>
    <r>
      <t xml:space="preserve">Source: </t>
    </r>
    <r>
      <rPr>
        <sz val="9"/>
        <rFont val="Arial"/>
        <family val="2"/>
      </rPr>
      <t>M&amp;E service provider quaterly reports</t>
    </r>
  </si>
  <si>
    <t>Update: April 2020</t>
  </si>
  <si>
    <t>PROJECT TITLE: Building Resilience through Asset Creation and Enhancement - Phase Two (BRACE II)- WORLD VISION, SAADO, SPEDP</t>
  </si>
  <si>
    <t>Milestone 1 (Oct 18)</t>
  </si>
  <si>
    <t>Milestone 2 (Oct 19)</t>
  </si>
  <si>
    <t>Update June 20</t>
  </si>
  <si>
    <t>Milestone 3 (Oct 20)</t>
  </si>
  <si>
    <t>Milestone 4
(Oct 21)</t>
  </si>
  <si>
    <t>End of Project Target</t>
  </si>
  <si>
    <t>Comments</t>
  </si>
  <si>
    <t xml:space="preserve">Strengthened food and nutrition security and resilience among food insecure households and communities in Greater Bahr-el-Ghazal and Equatoria Regions in South Sudan </t>
  </si>
  <si>
    <r>
      <t xml:space="preserve">Reduced prevalence of moderately and severely food insecure households (in counties where BRACE II is implemented)
</t>
    </r>
    <r>
      <rPr>
        <sz val="9"/>
        <color theme="3" tint="0.39997558519241921"/>
        <rFont val="Arial"/>
        <family val="2"/>
      </rPr>
      <t>Adopted as is from WFP</t>
    </r>
    <r>
      <rPr>
        <sz val="9"/>
        <color rgb="FFFF0000"/>
        <rFont val="Arial"/>
        <family val="2"/>
      </rPr>
      <t xml:space="preserve">
</t>
    </r>
  </si>
  <si>
    <t>Extracted from May 2018 FSNMS, Average for Warrap, EEQ and NBG</t>
  </si>
  <si>
    <t>World Vision, SAADO and SPEDP will use competent human resources to implement and monitor food security and resilience activities</t>
  </si>
  <si>
    <t xml:space="preserve">An enabling environment which is politically stable, accessible and secure for activity implementation </t>
  </si>
  <si>
    <r>
      <t>Source:</t>
    </r>
    <r>
      <rPr>
        <b/>
        <sz val="9"/>
        <color rgb="FF0070C0"/>
        <rFont val="Arial"/>
        <family val="2"/>
      </rPr>
      <t xml:space="preserve"> FSNMS</t>
    </r>
  </si>
  <si>
    <t xml:space="preserve"> Adequate financial resources over the project implementation period</t>
  </si>
  <si>
    <t xml:space="preserve">To be discussed with DFID </t>
  </si>
  <si>
    <t>Beneficiaries are retained throughout the respective phases they are selected to participate in</t>
  </si>
  <si>
    <r>
      <t xml:space="preserve">Resilience Index Measurement and analysis (RIMA II) (in counties where BRACE II is implemented)
</t>
    </r>
    <r>
      <rPr>
        <sz val="9"/>
        <color theme="3" tint="0.39997558519241921"/>
        <rFont val="Arial"/>
        <family val="2"/>
      </rPr>
      <t>Pending finalization</t>
    </r>
  </si>
  <si>
    <t>Source: FSNMS survey, data analysed by M&amp;E team</t>
  </si>
  <si>
    <t>Baseline (July 2018</t>
  </si>
  <si>
    <t xml:space="preserve">Milestone 3 (Jun 20)
</t>
  </si>
  <si>
    <t>Milestone 4 
(Oct 21)</t>
  </si>
  <si>
    <t>End of project milestone</t>
  </si>
  <si>
    <t>WVSS Post Distribution monitoring report</t>
  </si>
  <si>
    <t>82% ( Male  78%; Female 86%</t>
  </si>
  <si>
    <t>69.3% 
(Male 67.8%; Female 71.1%)</t>
  </si>
  <si>
    <t>57.2% 
( Male 55%; Female 59.4%</t>
  </si>
  <si>
    <r>
      <t>Source:</t>
    </r>
    <r>
      <rPr>
        <sz val="9"/>
        <rFont val="Arial"/>
        <family val="2"/>
      </rPr>
      <t xml:space="preserve"> WVSS Outcome Post-Distribution Monitoring Surveys</t>
    </r>
  </si>
  <si>
    <t>28% 
( Male 31%; Female 25%)</t>
  </si>
  <si>
    <t>48.71% 
(Male 46.9%; Female 51.6%)</t>
  </si>
  <si>
    <t>Baseline ( July 2018)</t>
  </si>
  <si>
    <t>61% ( Male 61.2%; Female 60.4%)</t>
  </si>
  <si>
    <t>47.42%
 (Male 44.6%; Female 51.6%)</t>
  </si>
  <si>
    <t>This is extracted from Mid term evaluation</t>
  </si>
  <si>
    <t>43% *</t>
  </si>
  <si>
    <t>End of project milestone (cumul.)</t>
  </si>
  <si>
    <t>62.8% ( Male  69.5%; Female 58.3%)</t>
  </si>
  <si>
    <t>To be tracked next PDM. Initally dropped since WFP was not tracking</t>
  </si>
  <si>
    <t>Initially dropped however since we have baseline we can start tracking on PDMs</t>
  </si>
  <si>
    <t>Source: M&amp;E Service provider (Mid-Term Evaluation and Final Evaluation) Partner PDM</t>
  </si>
  <si>
    <r>
      <t xml:space="preserve">Source: </t>
    </r>
    <r>
      <rPr>
        <sz val="9"/>
        <rFont val="Arial"/>
        <family val="2"/>
      </rPr>
      <t>M&amp;E Service provider (Mid-Term Evaluation and Final Evaluation) PDM</t>
    </r>
  </si>
  <si>
    <t>92% is from WVSS PDM Oct 2019</t>
  </si>
  <si>
    <r>
      <t xml:space="preserve">Source: </t>
    </r>
    <r>
      <rPr>
        <sz val="9"/>
        <rFont val="Arial"/>
        <family val="2"/>
      </rPr>
      <t>M&amp;E Service provider (Mid-Term Evaluation and Final Evaluation) Partner PDM</t>
    </r>
  </si>
  <si>
    <t>Increase in agricultural production at household level, disaggregated by increase in production (MT), cultivated area (ha) and total value of production (MT)</t>
  </si>
  <si>
    <r>
      <t>Source:</t>
    </r>
    <r>
      <rPr>
        <sz val="9"/>
        <rFont val="Arial"/>
        <family val="2"/>
      </rPr>
      <t xml:space="preserve"> FAO Post-Harvest Assessment / M&amp;E Service provider (Mid-Term Evaluation and Final Evaluation)</t>
    </r>
  </si>
  <si>
    <r>
      <t>Number of women, men, boys and girls  receiving cash/food transfers, disaggregated by sex  and types of transfer</t>
    </r>
    <r>
      <rPr>
        <sz val="9"/>
        <color rgb="FF0070C0"/>
        <rFont val="Arial"/>
        <family val="2"/>
      </rPr>
      <t xml:space="preserve"> [Accepted variance of 10%]</t>
    </r>
  </si>
  <si>
    <t xml:space="preserve">54040
</t>
  </si>
  <si>
    <t>75450
M- 37606 
F- 37844</t>
  </si>
  <si>
    <r>
      <t xml:space="preserve">Source: </t>
    </r>
    <r>
      <rPr>
        <sz val="9"/>
        <color theme="1"/>
        <rFont val="Arial"/>
        <family val="2"/>
      </rPr>
      <t>IPs quarterly reports (cash transfer tracker)</t>
    </r>
  </si>
  <si>
    <t>End of project milestone (cumul).</t>
  </si>
  <si>
    <t>Beneficiaries are retained throughout the respective phases they are selected to participate</t>
  </si>
  <si>
    <t>Notes</t>
  </si>
  <si>
    <r>
      <t xml:space="preserve">Source: </t>
    </r>
    <r>
      <rPr>
        <sz val="9"/>
        <color theme="1"/>
        <rFont val="Arial"/>
        <family val="2"/>
      </rPr>
      <t>IPs post-project assessment + Third Party Monitoring</t>
    </r>
  </si>
  <si>
    <r>
      <t xml:space="preserve">Source: </t>
    </r>
    <r>
      <rPr>
        <sz val="9"/>
        <color theme="1"/>
        <rFont val="Arial"/>
        <family val="2"/>
      </rPr>
      <t xml:space="preserve">IPs quarterly reports </t>
    </r>
  </si>
  <si>
    <r>
      <t xml:space="preserve"># of people trained on improved and climate-sensitive agricultural practices </t>
    </r>
    <r>
      <rPr>
        <sz val="9"/>
        <color rgb="FF0070C0"/>
        <rFont val="Arial"/>
        <family val="2"/>
      </rPr>
      <t> [Accepted variance of 10%]</t>
    </r>
  </si>
  <si>
    <r>
      <t xml:space="preserve">Source: </t>
    </r>
    <r>
      <rPr>
        <sz val="9"/>
        <color theme="1"/>
        <rFont val="Arial"/>
        <family val="2"/>
      </rPr>
      <t>IPs quarterly reports</t>
    </r>
  </si>
  <si>
    <r>
      <t>*</t>
    </r>
    <r>
      <rPr>
        <sz val="9"/>
        <rFont val="Arial"/>
        <family val="2"/>
      </rPr>
      <t>7,092</t>
    </r>
  </si>
  <si>
    <r>
      <t xml:space="preserve">Source: </t>
    </r>
    <r>
      <rPr>
        <sz val="9"/>
        <color theme="1"/>
        <rFont val="Arial"/>
        <family val="2"/>
      </rPr>
      <t>IPs quaterly reports, PDM</t>
    </r>
  </si>
  <si>
    <r>
      <t xml:space="preserve">Source: </t>
    </r>
    <r>
      <rPr>
        <sz val="9"/>
        <color theme="1"/>
        <rFont val="Arial"/>
        <family val="2"/>
      </rPr>
      <t>M&amp;E baseline report, PDM, Market Survey, Evaluations, TPM etc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</si>
</sst>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9"/>
      <color theme="3" tint="0.39997558519241921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8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17" fontId="4" fillId="0" borderId="0" xfId="2" applyNumberFormat="1" applyFont="1"/>
    <xf numFmtId="0" fontId="3" fillId="0" borderId="0" xfId="2"/>
    <xf numFmtId="0" fontId="5" fillId="3" borderId="4" xfId="2" applyFont="1" applyFill="1" applyBorder="1" applyAlignment="1">
      <alignment vertical="top" wrapText="1"/>
    </xf>
    <xf numFmtId="0" fontId="5" fillId="2" borderId="1" xfId="2" applyFont="1" applyFill="1" applyBorder="1" applyAlignment="1">
      <alignment vertical="top" wrapText="1"/>
    </xf>
    <xf numFmtId="0" fontId="5" fillId="4" borderId="5" xfId="2" applyFont="1" applyFill="1" applyBorder="1" applyAlignment="1">
      <alignment horizontal="left" vertical="top" wrapText="1"/>
    </xf>
    <xf numFmtId="0" fontId="5" fillId="4" borderId="6" xfId="2" applyFont="1" applyFill="1" applyBorder="1" applyAlignment="1">
      <alignment horizontal="left" vertical="top" wrapText="1"/>
    </xf>
    <xf numFmtId="0" fontId="5" fillId="4" borderId="7" xfId="2" applyFont="1" applyFill="1" applyBorder="1" applyAlignment="1">
      <alignment horizontal="left" vertical="top" wrapText="1"/>
    </xf>
    <xf numFmtId="0" fontId="5" fillId="5" borderId="8" xfId="2" applyFont="1" applyFill="1" applyBorder="1" applyAlignment="1">
      <alignment vertical="top" wrapText="1"/>
    </xf>
    <xf numFmtId="0" fontId="5" fillId="0" borderId="10" xfId="2" applyFont="1" applyBorder="1" applyAlignment="1">
      <alignment horizontal="left" vertical="top" wrapText="1"/>
    </xf>
    <xf numFmtId="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top" wrapText="1"/>
    </xf>
    <xf numFmtId="0" fontId="5" fillId="0" borderId="15" xfId="2" applyFont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9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10" fontId="4" fillId="0" borderId="16" xfId="0" applyNumberFormat="1" applyFont="1" applyBorder="1" applyAlignment="1">
      <alignment horizontal="left" vertical="top" wrapText="1"/>
    </xf>
    <xf numFmtId="0" fontId="4" fillId="0" borderId="17" xfId="2" applyFont="1" applyBorder="1" applyAlignment="1">
      <alignment horizontal="left" vertical="top" wrapText="1"/>
    </xf>
    <xf numFmtId="0" fontId="4" fillId="0" borderId="15" xfId="2" applyFont="1" applyBorder="1" applyAlignment="1">
      <alignment horizontal="left" vertical="top" wrapText="1"/>
    </xf>
    <xf numFmtId="0" fontId="5" fillId="8" borderId="19" xfId="2" applyFont="1" applyFill="1" applyBorder="1" applyAlignment="1">
      <alignment vertical="top"/>
    </xf>
    <xf numFmtId="0" fontId="5" fillId="8" borderId="20" xfId="2" applyFont="1" applyFill="1" applyBorder="1" applyAlignment="1">
      <alignment vertical="top"/>
    </xf>
    <xf numFmtId="0" fontId="5" fillId="8" borderId="21" xfId="2" applyFont="1" applyFill="1" applyBorder="1" applyAlignment="1">
      <alignment horizontal="center" vertical="top"/>
    </xf>
    <xf numFmtId="0" fontId="5" fillId="2" borderId="22" xfId="2" applyFont="1" applyFill="1" applyBorder="1" applyAlignment="1">
      <alignment horizontal="left" vertical="top" wrapText="1"/>
    </xf>
    <xf numFmtId="0" fontId="5" fillId="4" borderId="11" xfId="2" applyFont="1" applyFill="1" applyBorder="1" applyAlignment="1">
      <alignment horizontal="left" vertical="top" wrapText="1"/>
    </xf>
    <xf numFmtId="0" fontId="5" fillId="4" borderId="10" xfId="2" applyFont="1" applyFill="1" applyBorder="1" applyAlignment="1">
      <alignment horizontal="left" vertical="top" wrapText="1"/>
    </xf>
    <xf numFmtId="0" fontId="4" fillId="0" borderId="16" xfId="2" applyFont="1" applyBorder="1" applyAlignment="1">
      <alignment horizontal="left" vertical="top" wrapText="1"/>
    </xf>
    <xf numFmtId="9" fontId="4" fillId="0" borderId="16" xfId="2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7" borderId="16" xfId="2" applyFont="1" applyFill="1" applyBorder="1" applyAlignment="1">
      <alignment horizontal="left" vertical="top" wrapText="1"/>
    </xf>
    <xf numFmtId="0" fontId="7" fillId="0" borderId="19" xfId="2" applyFont="1" applyBorder="1" applyAlignment="1">
      <alignment horizontal="left" vertical="top" wrapText="1"/>
    </xf>
    <xf numFmtId="0" fontId="5" fillId="8" borderId="25" xfId="2" applyFont="1" applyFill="1" applyBorder="1" applyAlignment="1">
      <alignment vertical="top"/>
    </xf>
    <xf numFmtId="0" fontId="5" fillId="8" borderId="26" xfId="2" applyFont="1" applyFill="1" applyBorder="1" applyAlignment="1">
      <alignment vertical="top"/>
    </xf>
    <xf numFmtId="0" fontId="5" fillId="8" borderId="26" xfId="2" applyFont="1" applyFill="1" applyBorder="1" applyAlignment="1">
      <alignment horizontal="center" vertical="top"/>
    </xf>
    <xf numFmtId="0" fontId="4" fillId="6" borderId="0" xfId="2" applyFont="1" applyFill="1" applyAlignment="1">
      <alignment horizontal="left" vertical="top" wrapText="1"/>
    </xf>
    <xf numFmtId="0" fontId="4" fillId="0" borderId="0" xfId="2" applyFont="1" applyAlignment="1">
      <alignment horizontal="center" vertical="top" wrapText="1"/>
    </xf>
    <xf numFmtId="0" fontId="5" fillId="0" borderId="0" xfId="2" applyFont="1" applyAlignment="1">
      <alignment vertical="top" wrapText="1"/>
    </xf>
    <xf numFmtId="0" fontId="5" fillId="2" borderId="27" xfId="2" applyFont="1" applyFill="1" applyBorder="1" applyAlignment="1">
      <alignment vertical="top" wrapText="1"/>
    </xf>
    <xf numFmtId="0" fontId="5" fillId="4" borderId="28" xfId="2" applyFont="1" applyFill="1" applyBorder="1" applyAlignment="1">
      <alignment horizontal="left" vertical="top" wrapText="1"/>
    </xf>
    <xf numFmtId="0" fontId="5" fillId="4" borderId="29" xfId="2" applyFont="1" applyFill="1" applyBorder="1" applyAlignment="1">
      <alignment horizontal="left" vertical="top" wrapText="1"/>
    </xf>
    <xf numFmtId="0" fontId="5" fillId="0" borderId="10" xfId="2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9" fontId="4" fillId="0" borderId="12" xfId="2" applyNumberFormat="1" applyFont="1" applyBorder="1" applyAlignment="1">
      <alignment horizontal="left" vertical="top" wrapText="1"/>
    </xf>
    <xf numFmtId="9" fontId="4" fillId="0" borderId="10" xfId="2" applyNumberFormat="1" applyFont="1" applyBorder="1" applyAlignment="1">
      <alignment horizontal="left" vertical="top" wrapText="1"/>
    </xf>
    <xf numFmtId="0" fontId="5" fillId="0" borderId="19" xfId="2" applyFont="1" applyBorder="1" applyAlignment="1">
      <alignment horizontal="center" vertical="top" wrapText="1"/>
    </xf>
    <xf numFmtId="17" fontId="4" fillId="7" borderId="16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32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 vertical="top" wrapText="1"/>
    </xf>
    <xf numFmtId="0" fontId="5" fillId="8" borderId="33" xfId="2" applyFont="1" applyFill="1" applyBorder="1" applyAlignment="1">
      <alignment vertical="top"/>
    </xf>
    <xf numFmtId="0" fontId="5" fillId="8" borderId="34" xfId="2" applyFont="1" applyFill="1" applyBorder="1" applyAlignment="1">
      <alignment vertical="top"/>
    </xf>
    <xf numFmtId="0" fontId="5" fillId="8" borderId="34" xfId="2" applyFont="1" applyFill="1" applyBorder="1" applyAlignment="1">
      <alignment horizontal="center" vertical="top"/>
    </xf>
    <xf numFmtId="0" fontId="4" fillId="6" borderId="13" xfId="2" applyFont="1" applyFill="1" applyBorder="1" applyAlignment="1">
      <alignment horizontal="left" vertical="top" wrapText="1"/>
    </xf>
    <xf numFmtId="0" fontId="5" fillId="2" borderId="22" xfId="2" applyFont="1" applyFill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2" xfId="2" applyFont="1" applyBorder="1" applyAlignment="1">
      <alignment horizontal="left" vertical="top" wrapText="1"/>
    </xf>
    <xf numFmtId="9" fontId="4" fillId="0" borderId="19" xfId="2" applyNumberFormat="1" applyFont="1" applyBorder="1" applyAlignment="1">
      <alignment horizontal="left" vertical="top" wrapText="1"/>
    </xf>
    <xf numFmtId="0" fontId="4" fillId="6" borderId="24" xfId="2" applyFont="1" applyFill="1" applyBorder="1" applyAlignment="1">
      <alignment horizontal="left" vertical="top" wrapText="1"/>
    </xf>
    <xf numFmtId="0" fontId="5" fillId="9" borderId="38" xfId="2" applyFont="1" applyFill="1" applyBorder="1" applyAlignment="1">
      <alignment vertical="top" wrapText="1"/>
    </xf>
    <xf numFmtId="0" fontId="5" fillId="9" borderId="0" xfId="2" applyFont="1" applyFill="1" applyAlignment="1">
      <alignment vertical="top" wrapText="1"/>
    </xf>
    <xf numFmtId="0" fontId="5" fillId="9" borderId="0" xfId="2" applyFont="1" applyFill="1" applyAlignment="1">
      <alignment horizontal="left" vertical="top" wrapText="1"/>
    </xf>
    <xf numFmtId="0" fontId="5" fillId="0" borderId="39" xfId="2" applyFont="1" applyBorder="1" applyAlignment="1">
      <alignment vertical="top" wrapText="1"/>
    </xf>
    <xf numFmtId="0" fontId="5" fillId="2" borderId="9" xfId="2" applyFont="1" applyFill="1" applyBorder="1" applyAlignment="1">
      <alignment vertical="top" wrapText="1"/>
    </xf>
    <xf numFmtId="0" fontId="5" fillId="2" borderId="28" xfId="2" applyFont="1" applyFill="1" applyBorder="1" applyAlignment="1">
      <alignment vertical="top" wrapText="1"/>
    </xf>
    <xf numFmtId="0" fontId="5" fillId="0" borderId="1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left" vertical="top" wrapText="1"/>
    </xf>
    <xf numFmtId="3" fontId="4" fillId="9" borderId="11" xfId="2" applyNumberFormat="1" applyFont="1" applyFill="1" applyBorder="1" applyAlignment="1">
      <alignment horizontal="left" vertical="top" wrapText="1"/>
    </xf>
    <xf numFmtId="3" fontId="5" fillId="9" borderId="11" xfId="2" applyNumberFormat="1" applyFont="1" applyFill="1" applyBorder="1" applyAlignment="1">
      <alignment horizontal="left" vertical="top" wrapText="1"/>
    </xf>
    <xf numFmtId="3" fontId="5" fillId="9" borderId="10" xfId="2" applyNumberFormat="1" applyFont="1" applyFill="1" applyBorder="1" applyAlignment="1">
      <alignment horizontal="left" vertical="top" wrapText="1"/>
    </xf>
    <xf numFmtId="0" fontId="5" fillId="2" borderId="11" xfId="2" applyFont="1" applyFill="1" applyBorder="1" applyAlignment="1">
      <alignment vertical="top" wrapText="1"/>
    </xf>
    <xf numFmtId="0" fontId="5" fillId="0" borderId="16" xfId="2" applyFont="1" applyBorder="1" applyAlignment="1">
      <alignment horizontal="left" vertical="top" wrapText="1"/>
    </xf>
    <xf numFmtId="3" fontId="4" fillId="9" borderId="19" xfId="2" applyNumberFormat="1" applyFont="1" applyFill="1" applyBorder="1" applyAlignment="1">
      <alignment horizontal="left" vertical="top" wrapText="1"/>
    </xf>
    <xf numFmtId="0" fontId="4" fillId="6" borderId="13" xfId="2" applyFont="1" applyFill="1" applyBorder="1" applyAlignment="1">
      <alignment vertical="top" wrapText="1"/>
    </xf>
    <xf numFmtId="0" fontId="5" fillId="9" borderId="16" xfId="2" applyFont="1" applyFill="1" applyBorder="1" applyAlignment="1">
      <alignment horizontal="left" vertical="top" wrapText="1"/>
    </xf>
    <xf numFmtId="0" fontId="5" fillId="0" borderId="19" xfId="2" applyFont="1" applyBorder="1" applyAlignment="1">
      <alignment horizontal="left" vertical="top" wrapText="1"/>
    </xf>
    <xf numFmtId="0" fontId="5" fillId="6" borderId="13" xfId="2" applyFont="1" applyFill="1" applyBorder="1" applyAlignment="1">
      <alignment vertical="top" wrapText="1"/>
    </xf>
    <xf numFmtId="0" fontId="4" fillId="9" borderId="16" xfId="0" applyFont="1" applyFill="1" applyBorder="1" applyAlignment="1">
      <alignment horizontal="left" vertical="top" wrapText="1"/>
    </xf>
    <xf numFmtId="0" fontId="4" fillId="9" borderId="16" xfId="2" applyFont="1" applyFill="1" applyBorder="1" applyAlignment="1">
      <alignment horizontal="left" vertical="top" wrapText="1"/>
    </xf>
    <xf numFmtId="9" fontId="4" fillId="9" borderId="16" xfId="0" applyNumberFormat="1" applyFont="1" applyFill="1" applyBorder="1" applyAlignment="1">
      <alignment horizontal="left" vertical="top" wrapText="1"/>
    </xf>
    <xf numFmtId="0" fontId="5" fillId="6" borderId="24" xfId="2" applyFont="1" applyFill="1" applyBorder="1" applyAlignment="1">
      <alignment vertical="top" wrapText="1"/>
    </xf>
    <xf numFmtId="0" fontId="5" fillId="0" borderId="0" xfId="2" applyFont="1" applyAlignment="1">
      <alignment horizontal="left" vertical="top" wrapText="1"/>
    </xf>
    <xf numFmtId="0" fontId="5" fillId="3" borderId="40" xfId="2" applyFont="1" applyFill="1" applyBorder="1" applyAlignment="1">
      <alignment vertical="top" wrapText="1"/>
    </xf>
    <xf numFmtId="0" fontId="5" fillId="0" borderId="11" xfId="2" applyFont="1" applyBorder="1" applyAlignment="1">
      <alignment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center" wrapText="1"/>
    </xf>
    <xf numFmtId="3" fontId="4" fillId="0" borderId="32" xfId="2" applyNumberFormat="1" applyFont="1" applyBorder="1" applyAlignment="1">
      <alignment horizontal="left" vertical="center" wrapText="1"/>
    </xf>
    <xf numFmtId="3" fontId="4" fillId="0" borderId="16" xfId="2" applyNumberFormat="1" applyFont="1" applyBorder="1" applyAlignment="1">
      <alignment horizontal="left" vertical="center" wrapText="1"/>
    </xf>
    <xf numFmtId="3" fontId="4" fillId="0" borderId="19" xfId="2" applyNumberFormat="1" applyFont="1" applyBorder="1" applyAlignment="1">
      <alignment horizontal="left" vertical="center" wrapText="1"/>
    </xf>
    <xf numFmtId="0" fontId="5" fillId="0" borderId="15" xfId="2" applyFont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left" vertical="center" wrapText="1"/>
    </xf>
    <xf numFmtId="0" fontId="5" fillId="8" borderId="34" xfId="2" applyFont="1" applyFill="1" applyBorder="1" applyAlignment="1">
      <alignment vertical="top" wrapText="1"/>
    </xf>
    <xf numFmtId="0" fontId="5" fillId="8" borderId="26" xfId="2" applyFont="1" applyFill="1" applyBorder="1" applyAlignment="1">
      <alignment vertical="top" wrapText="1"/>
    </xf>
    <xf numFmtId="0" fontId="5" fillId="8" borderId="26" xfId="2" applyFont="1" applyFill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left" vertical="top" wrapText="1"/>
    </xf>
    <xf numFmtId="3" fontId="4" fillId="0" borderId="32" xfId="2" applyNumberFormat="1" applyFont="1" applyBorder="1" applyAlignment="1">
      <alignment horizontal="left" vertical="top" wrapText="1"/>
    </xf>
    <xf numFmtId="3" fontId="4" fillId="0" borderId="16" xfId="2" applyNumberFormat="1" applyFont="1" applyBorder="1" applyAlignment="1">
      <alignment horizontal="left" vertical="top" wrapText="1"/>
    </xf>
    <xf numFmtId="3" fontId="4" fillId="0" borderId="19" xfId="2" applyNumberFormat="1" applyFont="1" applyBorder="1" applyAlignment="1">
      <alignment horizontal="left" vertical="top" wrapText="1"/>
    </xf>
    <xf numFmtId="3" fontId="4" fillId="0" borderId="17" xfId="2" applyNumberFormat="1" applyFont="1" applyBorder="1" applyAlignment="1">
      <alignment horizontal="left" vertical="top" wrapText="1"/>
    </xf>
    <xf numFmtId="0" fontId="5" fillId="10" borderId="24" xfId="2" applyFont="1" applyFill="1" applyBorder="1" applyAlignment="1">
      <alignment vertical="top" wrapText="1"/>
    </xf>
    <xf numFmtId="9" fontId="4" fillId="0" borderId="16" xfId="0" applyNumberFormat="1" applyFont="1" applyBorder="1" applyAlignment="1">
      <alignment horizontal="left" vertical="top" wrapText="1"/>
    </xf>
    <xf numFmtId="0" fontId="5" fillId="8" borderId="34" xfId="2" applyFont="1" applyFill="1" applyBorder="1" applyAlignment="1">
      <alignment horizontal="center" vertical="top" wrapText="1"/>
    </xf>
    <xf numFmtId="9" fontId="4" fillId="0" borderId="16" xfId="1" applyFont="1" applyBorder="1" applyAlignment="1">
      <alignment horizontal="left" vertical="top" wrapText="1"/>
    </xf>
    <xf numFmtId="9" fontId="4" fillId="0" borderId="19" xfId="1" applyFont="1" applyBorder="1" applyAlignment="1">
      <alignment horizontal="left" vertical="top" wrapText="1"/>
    </xf>
    <xf numFmtId="3" fontId="4" fillId="9" borderId="16" xfId="0" applyNumberFormat="1" applyFont="1" applyFill="1" applyBorder="1" applyAlignment="1">
      <alignment horizontal="left" vertical="top" wrapText="1"/>
    </xf>
    <xf numFmtId="0" fontId="5" fillId="3" borderId="42" xfId="2" applyFont="1" applyFill="1" applyBorder="1" applyAlignment="1">
      <alignment vertical="top" wrapText="1"/>
    </xf>
    <xf numFmtId="3" fontId="4" fillId="9" borderId="16" xfId="2" applyNumberFormat="1" applyFont="1" applyFill="1" applyBorder="1" applyAlignment="1">
      <alignment horizontal="left" vertical="top" wrapText="1"/>
    </xf>
    <xf numFmtId="0" fontId="4" fillId="9" borderId="19" xfId="2" applyFont="1" applyFill="1" applyBorder="1" applyAlignment="1">
      <alignment horizontal="left" vertical="top" wrapText="1"/>
    </xf>
    <xf numFmtId="0" fontId="7" fillId="0" borderId="0" xfId="2" applyFont="1"/>
    <xf numFmtId="0" fontId="5" fillId="3" borderId="43" xfId="2" applyFont="1" applyFill="1" applyBorder="1" applyAlignment="1">
      <alignment vertical="top" wrapText="1"/>
    </xf>
    <xf numFmtId="9" fontId="4" fillId="0" borderId="32" xfId="2" applyNumberFormat="1" applyFont="1" applyBorder="1" applyAlignment="1">
      <alignment horizontal="left" vertical="top" wrapText="1"/>
    </xf>
    <xf numFmtId="10" fontId="4" fillId="9" borderId="16" xfId="2" applyNumberFormat="1" applyFont="1" applyFill="1" applyBorder="1" applyAlignment="1">
      <alignment horizontal="left" vertical="top" wrapText="1"/>
    </xf>
    <xf numFmtId="9" fontId="4" fillId="0" borderId="32" xfId="1" applyFont="1" applyFill="1" applyBorder="1" applyAlignment="1">
      <alignment horizontal="left" vertical="top" wrapText="1"/>
    </xf>
    <xf numFmtId="9" fontId="4" fillId="11" borderId="16" xfId="2" applyNumberFormat="1" applyFont="1" applyFill="1" applyBorder="1" applyAlignment="1">
      <alignment horizontal="left" vertical="top" wrapText="1"/>
    </xf>
    <xf numFmtId="0" fontId="4" fillId="11" borderId="16" xfId="2" applyFont="1" applyFill="1" applyBorder="1" applyAlignment="1">
      <alignment horizontal="left" vertical="top" wrapText="1"/>
    </xf>
    <xf numFmtId="10" fontId="4" fillId="11" borderId="16" xfId="2" applyNumberFormat="1" applyFont="1" applyFill="1" applyBorder="1" applyAlignment="1">
      <alignment horizontal="left" vertical="top" wrapText="1"/>
    </xf>
    <xf numFmtId="0" fontId="4" fillId="11" borderId="19" xfId="2" applyFont="1" applyFill="1" applyBorder="1" applyAlignment="1">
      <alignment horizontal="left" vertical="top" wrapText="1"/>
    </xf>
    <xf numFmtId="0" fontId="4" fillId="0" borderId="0" xfId="3" applyFont="1"/>
    <xf numFmtId="0" fontId="4" fillId="0" borderId="0" xfId="4" applyFont="1"/>
    <xf numFmtId="0" fontId="5" fillId="0" borderId="0" xfId="3" applyFont="1" applyAlignment="1">
      <alignment horizontal="left"/>
    </xf>
    <xf numFmtId="0" fontId="9" fillId="0" borderId="0" xfId="0" applyFont="1"/>
    <xf numFmtId="0" fontId="5" fillId="3" borderId="42" xfId="3" applyFont="1" applyFill="1" applyBorder="1" applyAlignment="1">
      <alignment vertical="top" wrapText="1"/>
    </xf>
    <xf numFmtId="0" fontId="5" fillId="2" borderId="22" xfId="3" applyFont="1" applyFill="1" applyBorder="1" applyAlignment="1">
      <alignment horizontal="left" vertical="top" wrapText="1"/>
    </xf>
    <xf numFmtId="0" fontId="5" fillId="4" borderId="11" xfId="3" applyFont="1" applyFill="1" applyBorder="1" applyAlignment="1">
      <alignment horizontal="left" vertical="top" wrapText="1"/>
    </xf>
    <xf numFmtId="0" fontId="5" fillId="4" borderId="10" xfId="3" applyFont="1" applyFill="1" applyBorder="1" applyAlignment="1">
      <alignment horizontal="left" vertical="top" wrapText="1"/>
    </xf>
    <xf numFmtId="0" fontId="5" fillId="4" borderId="8" xfId="3" applyFont="1" applyFill="1" applyBorder="1" applyAlignment="1">
      <alignment horizontal="left" vertical="top" wrapText="1"/>
    </xf>
    <xf numFmtId="0" fontId="5" fillId="4" borderId="4" xfId="3" applyFont="1" applyFill="1" applyBorder="1" applyAlignment="1">
      <alignment horizontal="left" vertical="top" wrapText="1"/>
    </xf>
    <xf numFmtId="0" fontId="5" fillId="0" borderId="4" xfId="3" applyFont="1" applyBorder="1" applyAlignment="1">
      <alignment vertical="top" wrapText="1"/>
    </xf>
    <xf numFmtId="0" fontId="5" fillId="0" borderId="16" xfId="3" applyFont="1" applyBorder="1" applyAlignment="1">
      <alignment horizontal="left" vertical="top" wrapText="1"/>
    </xf>
    <xf numFmtId="9" fontId="7" fillId="0" borderId="16" xfId="0" applyNumberFormat="1" applyFont="1" applyBorder="1" applyAlignment="1">
      <alignment horizontal="left" vertical="center" wrapText="1"/>
    </xf>
    <xf numFmtId="9" fontId="7" fillId="0" borderId="16" xfId="0" applyNumberFormat="1" applyFont="1" applyBorder="1" applyAlignment="1">
      <alignment horizontal="left" vertical="top" wrapText="1"/>
    </xf>
    <xf numFmtId="9" fontId="7" fillId="0" borderId="32" xfId="2" applyNumberFormat="1" applyFont="1" applyBorder="1" applyAlignment="1">
      <alignment horizontal="left" vertical="top" wrapText="1"/>
    </xf>
    <xf numFmtId="9" fontId="7" fillId="0" borderId="19" xfId="2" applyNumberFormat="1" applyFont="1" applyBorder="1" applyAlignment="1">
      <alignment horizontal="left" vertical="top" wrapText="1"/>
    </xf>
    <xf numFmtId="0" fontId="4" fillId="0" borderId="13" xfId="3" applyFont="1" applyBorder="1" applyAlignment="1">
      <alignment vertical="top" wrapText="1"/>
    </xf>
    <xf numFmtId="0" fontId="5" fillId="9" borderId="44" xfId="3" applyFont="1" applyFill="1" applyBorder="1" applyAlignment="1">
      <alignment horizontal="left" vertical="top" wrapText="1"/>
    </xf>
    <xf numFmtId="0" fontId="4" fillId="7" borderId="44" xfId="3" applyFont="1" applyFill="1" applyBorder="1" applyAlignment="1">
      <alignment horizontal="left" vertical="top" wrapText="1"/>
    </xf>
    <xf numFmtId="0" fontId="4" fillId="0" borderId="44" xfId="3" applyFont="1" applyBorder="1" applyAlignment="1">
      <alignment horizontal="left" vertical="top" wrapText="1"/>
    </xf>
    <xf numFmtId="0" fontId="4" fillId="0" borderId="17" xfId="3" applyFont="1" applyBorder="1" applyAlignment="1">
      <alignment horizontal="left" vertical="top" wrapText="1"/>
    </xf>
    <xf numFmtId="0" fontId="4" fillId="0" borderId="45" xfId="3" applyFont="1" applyBorder="1" applyAlignment="1">
      <alignment horizontal="left" vertical="top" wrapText="1"/>
    </xf>
    <xf numFmtId="0" fontId="5" fillId="8" borderId="8" xfId="3" applyFont="1" applyFill="1" applyBorder="1" applyAlignment="1">
      <alignment horizontal="center" vertical="top"/>
    </xf>
    <xf numFmtId="0" fontId="5" fillId="4" borderId="47" xfId="3" applyFont="1" applyFill="1" applyBorder="1" applyAlignment="1">
      <alignment horizontal="left" vertical="top" wrapText="1"/>
    </xf>
    <xf numFmtId="0" fontId="5" fillId="4" borderId="48" xfId="3" applyFont="1" applyFill="1" applyBorder="1" applyAlignment="1">
      <alignment horizontal="left" vertical="top" wrapText="1"/>
    </xf>
    <xf numFmtId="0" fontId="5" fillId="4" borderId="49" xfId="3" applyFont="1" applyFill="1" applyBorder="1" applyAlignment="1">
      <alignment horizontal="left" vertical="top" wrapText="1"/>
    </xf>
    <xf numFmtId="0" fontId="7" fillId="0" borderId="16" xfId="3" applyFont="1" applyBorder="1" applyAlignment="1">
      <alignment horizontal="left" vertical="top" wrapText="1"/>
    </xf>
    <xf numFmtId="9" fontId="7" fillId="0" borderId="16" xfId="3" applyNumberFormat="1" applyFont="1" applyBorder="1" applyAlignment="1">
      <alignment horizontal="left" wrapText="1"/>
    </xf>
    <xf numFmtId="9" fontId="7" fillId="0" borderId="19" xfId="5" applyFont="1" applyFill="1" applyBorder="1" applyAlignment="1">
      <alignment horizontal="left" wrapText="1"/>
    </xf>
    <xf numFmtId="9" fontId="7" fillId="0" borderId="16" xfId="5" applyFont="1" applyFill="1" applyBorder="1" applyAlignment="1">
      <alignment horizontal="left" wrapText="1"/>
    </xf>
    <xf numFmtId="9" fontId="7" fillId="0" borderId="32" xfId="5" applyFont="1" applyFill="1" applyBorder="1" applyAlignment="1">
      <alignment horizontal="left" wrapText="1"/>
    </xf>
    <xf numFmtId="9" fontId="7" fillId="0" borderId="32" xfId="3" applyNumberFormat="1" applyFont="1" applyBorder="1" applyAlignment="1">
      <alignment horizontal="left" vertical="top" wrapText="1"/>
    </xf>
    <xf numFmtId="0" fontId="5" fillId="11" borderId="13" xfId="3" applyFont="1" applyFill="1" applyBorder="1" applyAlignment="1">
      <alignment vertical="top" wrapText="1"/>
    </xf>
    <xf numFmtId="0" fontId="4" fillId="0" borderId="15" xfId="3" applyFont="1" applyBorder="1" applyAlignment="1">
      <alignment horizontal="left" vertical="top" wrapText="1"/>
    </xf>
    <xf numFmtId="0" fontId="5" fillId="2" borderId="12" xfId="2" applyFont="1" applyFill="1" applyBorder="1" applyAlignment="1">
      <alignment vertical="top" wrapText="1"/>
    </xf>
    <xf numFmtId="0" fontId="12" fillId="12" borderId="3" xfId="0" applyFont="1" applyFill="1" applyBorder="1" applyAlignment="1">
      <alignment vertical="top" wrapText="1"/>
    </xf>
    <xf numFmtId="0" fontId="5" fillId="12" borderId="3" xfId="0" applyFont="1" applyFill="1" applyBorder="1" applyAlignment="1">
      <alignment vertical="top" wrapText="1"/>
    </xf>
    <xf numFmtId="0" fontId="12" fillId="12" borderId="46" xfId="0" applyFont="1" applyFill="1" applyBorder="1" applyAlignment="1">
      <alignment vertical="top" wrapText="1"/>
    </xf>
    <xf numFmtId="0" fontId="5" fillId="4" borderId="3" xfId="3" applyFont="1" applyFill="1" applyBorder="1" applyAlignment="1">
      <alignment horizontal="left" vertical="top" wrapText="1"/>
    </xf>
    <xf numFmtId="0" fontId="5" fillId="5" borderId="50" xfId="2" applyFont="1" applyFill="1" applyBorder="1" applyAlignment="1">
      <alignment vertical="top" wrapText="1"/>
    </xf>
    <xf numFmtId="9" fontId="13" fillId="0" borderId="16" xfId="0" applyNumberFormat="1" applyFont="1" applyBorder="1" applyAlignment="1">
      <alignment horizontal="left" vertical="center" wrapText="1"/>
    </xf>
    <xf numFmtId="9" fontId="13" fillId="0" borderId="16" xfId="0" applyNumberFormat="1" applyFont="1" applyBorder="1" applyAlignment="1">
      <alignment horizontal="left" vertical="top" wrapText="1"/>
    </xf>
    <xf numFmtId="9" fontId="13" fillId="0" borderId="32" xfId="2" applyNumberFormat="1" applyFont="1" applyBorder="1" applyAlignment="1">
      <alignment horizontal="left" vertical="top" wrapText="1"/>
    </xf>
    <xf numFmtId="9" fontId="13" fillId="0" borderId="21" xfId="2" applyNumberFormat="1" applyFont="1" applyBorder="1" applyAlignment="1">
      <alignment horizontal="left" vertical="top" wrapText="1"/>
    </xf>
    <xf numFmtId="9" fontId="13" fillId="0" borderId="19" xfId="2" applyNumberFormat="1" applyFont="1" applyBorder="1" applyAlignment="1">
      <alignment horizontal="left" vertical="top" wrapText="1"/>
    </xf>
    <xf numFmtId="0" fontId="5" fillId="9" borderId="19" xfId="2" applyFont="1" applyFill="1" applyBorder="1" applyAlignment="1">
      <alignment horizontal="center" vertical="top" wrapText="1"/>
    </xf>
    <xf numFmtId="0" fontId="4" fillId="0" borderId="21" xfId="2" applyFont="1" applyBorder="1" applyAlignment="1">
      <alignment horizontal="left" vertical="top" wrapText="1"/>
    </xf>
    <xf numFmtId="0" fontId="5" fillId="8" borderId="53" xfId="2" applyFont="1" applyFill="1" applyBorder="1" applyAlignment="1">
      <alignment vertical="top"/>
    </xf>
    <xf numFmtId="0" fontId="5" fillId="8" borderId="0" xfId="2" applyFont="1" applyFill="1" applyAlignment="1">
      <alignment vertical="top"/>
    </xf>
    <xf numFmtId="0" fontId="5" fillId="8" borderId="0" xfId="2" applyFont="1" applyFill="1" applyAlignment="1">
      <alignment horizontal="center" vertical="top"/>
    </xf>
    <xf numFmtId="0" fontId="5" fillId="8" borderId="8" xfId="2" applyFont="1" applyFill="1" applyBorder="1" applyAlignment="1">
      <alignment horizontal="center" vertical="top"/>
    </xf>
    <xf numFmtId="0" fontId="12" fillId="12" borderId="4" xfId="0" applyFont="1" applyFill="1" applyBorder="1" applyAlignment="1">
      <alignment vertical="top" wrapText="1"/>
    </xf>
    <xf numFmtId="9" fontId="13" fillId="0" borderId="16" xfId="2" applyNumberFormat="1" applyFont="1" applyBorder="1" applyAlignment="1">
      <alignment horizontal="left" vertical="top" wrapText="1"/>
    </xf>
    <xf numFmtId="9" fontId="5" fillId="0" borderId="54" xfId="2" applyNumberFormat="1" applyFont="1" applyBorder="1" applyAlignment="1">
      <alignment horizontal="left" vertical="top" wrapText="1"/>
    </xf>
    <xf numFmtId="165" fontId="5" fillId="0" borderId="32" xfId="2" applyNumberFormat="1" applyFont="1" applyBorder="1" applyAlignment="1">
      <alignment horizontal="left" vertical="top" wrapText="1"/>
    </xf>
    <xf numFmtId="0" fontId="4" fillId="0" borderId="55" xfId="2" applyFont="1" applyBorder="1" applyAlignment="1">
      <alignment horizontal="left" vertical="top" wrapText="1"/>
    </xf>
    <xf numFmtId="0" fontId="5" fillId="2" borderId="49" xfId="2" applyFont="1" applyFill="1" applyBorder="1" applyAlignment="1">
      <alignment vertical="top" wrapText="1"/>
    </xf>
    <xf numFmtId="0" fontId="5" fillId="4" borderId="47" xfId="2" applyFont="1" applyFill="1" applyBorder="1" applyAlignment="1">
      <alignment horizontal="left" vertical="top" wrapText="1"/>
    </xf>
    <xf numFmtId="0" fontId="12" fillId="12" borderId="0" xfId="0" applyFont="1" applyFill="1" applyAlignment="1">
      <alignment vertical="top" wrapText="1"/>
    </xf>
    <xf numFmtId="9" fontId="5" fillId="0" borderId="19" xfId="2" applyNumberFormat="1" applyFont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 wrapText="1"/>
    </xf>
    <xf numFmtId="165" fontId="7" fillId="0" borderId="16" xfId="2" applyNumberFormat="1" applyFont="1" applyBorder="1" applyAlignment="1">
      <alignment horizontal="left" vertical="top" wrapText="1"/>
    </xf>
    <xf numFmtId="0" fontId="5" fillId="8" borderId="45" xfId="2" applyFont="1" applyFill="1" applyBorder="1" applyAlignment="1">
      <alignment horizontal="center" vertical="top"/>
    </xf>
    <xf numFmtId="9" fontId="7" fillId="0" borderId="16" xfId="2" applyNumberFormat="1" applyFont="1" applyBorder="1" applyAlignment="1">
      <alignment horizontal="left" vertical="top" wrapText="1"/>
    </xf>
    <xf numFmtId="10" fontId="7" fillId="0" borderId="16" xfId="2" applyNumberFormat="1" applyFont="1" applyBorder="1" applyAlignment="1">
      <alignment horizontal="left" vertical="top" wrapText="1"/>
    </xf>
    <xf numFmtId="10" fontId="4" fillId="0" borderId="16" xfId="2" applyNumberFormat="1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4" fillId="0" borderId="57" xfId="2" applyFont="1" applyBorder="1" applyAlignment="1">
      <alignment horizontal="left" vertical="top" wrapText="1"/>
    </xf>
    <xf numFmtId="0" fontId="4" fillId="0" borderId="39" xfId="2" applyFont="1" applyBorder="1" applyAlignment="1">
      <alignment horizontal="left" vertical="top" wrapText="1"/>
    </xf>
    <xf numFmtId="0" fontId="4" fillId="0" borderId="31" xfId="2" applyFont="1" applyBorder="1" applyAlignment="1">
      <alignment horizontal="center" vertical="top" wrapText="1"/>
    </xf>
    <xf numFmtId="0" fontId="12" fillId="12" borderId="39" xfId="0" applyFont="1" applyFill="1" applyBorder="1" applyAlignment="1">
      <alignment vertical="top" wrapText="1"/>
    </xf>
    <xf numFmtId="9" fontId="13" fillId="0" borderId="57" xfId="2" applyNumberFormat="1" applyFont="1" applyBorder="1" applyAlignment="1">
      <alignment horizontal="left" vertical="top" wrapText="1"/>
    </xf>
    <xf numFmtId="9" fontId="13" fillId="9" borderId="16" xfId="2" applyNumberFormat="1" applyFont="1" applyFill="1" applyBorder="1" applyAlignment="1">
      <alignment horizontal="left" vertical="top" wrapText="1"/>
    </xf>
    <xf numFmtId="9" fontId="13" fillId="9" borderId="19" xfId="2" applyNumberFormat="1" applyFont="1" applyFill="1" applyBorder="1" applyAlignment="1">
      <alignment horizontal="left" vertical="top" wrapText="1"/>
    </xf>
    <xf numFmtId="9" fontId="13" fillId="9" borderId="57" xfId="2" applyNumberFormat="1" applyFont="1" applyFill="1" applyBorder="1" applyAlignment="1">
      <alignment horizontal="left" vertical="top" wrapText="1"/>
    </xf>
    <xf numFmtId="9" fontId="5" fillId="9" borderId="39" xfId="2" applyNumberFormat="1" applyFont="1" applyFill="1" applyBorder="1" applyAlignment="1">
      <alignment horizontal="left" vertical="top" wrapText="1"/>
    </xf>
    <xf numFmtId="0" fontId="5" fillId="0" borderId="39" xfId="2" applyFont="1" applyBorder="1" applyAlignment="1">
      <alignment horizontal="left" vertical="top" wrapText="1"/>
    </xf>
    <xf numFmtId="9" fontId="13" fillId="0" borderId="16" xfId="1" applyFont="1" applyBorder="1" applyAlignment="1">
      <alignment horizontal="left" vertical="top" wrapText="1"/>
    </xf>
    <xf numFmtId="165" fontId="4" fillId="0" borderId="16" xfId="2" applyNumberFormat="1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top" wrapText="1"/>
    </xf>
    <xf numFmtId="0" fontId="13" fillId="0" borderId="19" xfId="2" applyFont="1" applyBorder="1" applyAlignment="1">
      <alignment horizontal="left" vertical="top" wrapText="1"/>
    </xf>
    <xf numFmtId="0" fontId="13" fillId="0" borderId="57" xfId="2" applyFont="1" applyBorder="1" applyAlignment="1">
      <alignment horizontal="left" vertical="top" wrapText="1"/>
    </xf>
    <xf numFmtId="0" fontId="7" fillId="9" borderId="16" xfId="0" applyFont="1" applyFill="1" applyBorder="1" applyAlignment="1">
      <alignment horizontal="left" vertical="top" wrapText="1"/>
    </xf>
    <xf numFmtId="165" fontId="7" fillId="9" borderId="16" xfId="0" applyNumberFormat="1" applyFont="1" applyFill="1" applyBorder="1" applyAlignment="1">
      <alignment horizontal="left" vertical="top" wrapText="1"/>
    </xf>
    <xf numFmtId="0" fontId="7" fillId="9" borderId="16" xfId="2" applyFont="1" applyFill="1" applyBorder="1" applyAlignment="1">
      <alignment horizontal="left" vertical="top" wrapText="1"/>
    </xf>
    <xf numFmtId="0" fontId="7" fillId="9" borderId="57" xfId="2" applyFont="1" applyFill="1" applyBorder="1" applyAlignment="1">
      <alignment horizontal="left" vertical="top" wrapText="1"/>
    </xf>
    <xf numFmtId="0" fontId="4" fillId="9" borderId="39" xfId="2" applyFont="1" applyFill="1" applyBorder="1" applyAlignment="1">
      <alignment horizontal="left" vertical="top" wrapText="1"/>
    </xf>
    <xf numFmtId="166" fontId="7" fillId="0" borderId="16" xfId="2" applyNumberFormat="1" applyFont="1" applyBorder="1" applyAlignment="1">
      <alignment horizontal="left" vertical="top" wrapText="1"/>
    </xf>
    <xf numFmtId="0" fontId="13" fillId="0" borderId="39" xfId="2" applyFont="1" applyBorder="1" applyAlignment="1">
      <alignment horizontal="left" vertical="top" wrapText="1"/>
    </xf>
    <xf numFmtId="0" fontId="7" fillId="7" borderId="16" xfId="2" applyFont="1" applyFill="1" applyBorder="1" applyAlignment="1">
      <alignment horizontal="left" vertical="top" wrapText="1"/>
    </xf>
    <xf numFmtId="0" fontId="4" fillId="0" borderId="38" xfId="2" applyFont="1" applyBorder="1" applyAlignment="1">
      <alignment horizontal="center" vertical="top" wrapText="1"/>
    </xf>
    <xf numFmtId="0" fontId="4" fillId="6" borderId="0" xfId="3" applyFont="1" applyFill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4" fillId="0" borderId="0" xfId="3" applyFont="1" applyAlignment="1">
      <alignment horizontal="center" vertical="top" wrapText="1"/>
    </xf>
    <xf numFmtId="0" fontId="4" fillId="0" borderId="61" xfId="3" applyFont="1" applyBorder="1" applyAlignment="1">
      <alignment horizontal="center" vertical="top" wrapText="1"/>
    </xf>
    <xf numFmtId="0" fontId="12" fillId="14" borderId="8" xfId="0" applyFont="1" applyFill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15" borderId="3" xfId="0" applyFont="1" applyFill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3" fontId="7" fillId="0" borderId="51" xfId="0" applyNumberFormat="1" applyFont="1" applyBorder="1" applyAlignment="1">
      <alignment vertical="top" wrapText="1"/>
    </xf>
    <xf numFmtId="3" fontId="7" fillId="0" borderId="34" xfId="0" applyNumberFormat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/>
    </xf>
    <xf numFmtId="3" fontId="7" fillId="0" borderId="51" xfId="0" applyNumberFormat="1" applyFont="1" applyBorder="1" applyAlignment="1">
      <alignment vertical="top"/>
    </xf>
    <xf numFmtId="0" fontId="9" fillId="0" borderId="39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16" borderId="24" xfId="0" applyFont="1" applyFill="1" applyBorder="1" applyAlignment="1">
      <alignment vertical="top" wrapText="1"/>
    </xf>
    <xf numFmtId="3" fontId="9" fillId="0" borderId="51" xfId="0" applyNumberFormat="1" applyFont="1" applyBorder="1" applyAlignment="1">
      <alignment vertical="top" wrapText="1"/>
    </xf>
    <xf numFmtId="3" fontId="4" fillId="9" borderId="51" xfId="0" applyNumberFormat="1" applyFont="1" applyFill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3" fontId="9" fillId="0" borderId="39" xfId="0" applyNumberFormat="1" applyFont="1" applyBorder="1" applyAlignment="1">
      <alignment vertical="top" wrapText="1"/>
    </xf>
    <xf numFmtId="0" fontId="12" fillId="17" borderId="39" xfId="0" applyFont="1" applyFill="1" applyBorder="1" applyAlignment="1">
      <alignment horizontal="center" vertical="top"/>
    </xf>
    <xf numFmtId="0" fontId="12" fillId="14" borderId="51" xfId="0" applyFont="1" applyFill="1" applyBorder="1" applyAlignment="1">
      <alignment vertical="top" wrapText="1"/>
    </xf>
    <xf numFmtId="0" fontId="12" fillId="14" borderId="3" xfId="0" applyFont="1" applyFill="1" applyBorder="1" applyAlignment="1">
      <alignment vertical="top" wrapText="1"/>
    </xf>
    <xf numFmtId="0" fontId="5" fillId="4" borderId="61" xfId="3" applyFont="1" applyFill="1" applyBorder="1" applyAlignment="1">
      <alignment horizontal="left" vertical="top" wrapText="1"/>
    </xf>
    <xf numFmtId="0" fontId="12" fillId="12" borderId="51" xfId="0" applyFont="1" applyFill="1" applyBorder="1" applyAlignment="1">
      <alignment vertical="top" wrapText="1"/>
    </xf>
    <xf numFmtId="164" fontId="7" fillId="0" borderId="51" xfId="6" applyFont="1" applyBorder="1" applyAlignment="1">
      <alignment vertical="top" wrapText="1"/>
    </xf>
    <xf numFmtId="164" fontId="7" fillId="0" borderId="39" xfId="6" applyFont="1" applyBorder="1" applyAlignment="1">
      <alignment vertical="top" wrapText="1"/>
    </xf>
    <xf numFmtId="164" fontId="7" fillId="0" borderId="8" xfId="6" applyFont="1" applyBorder="1" applyAlignment="1">
      <alignment vertical="top" wrapText="1"/>
    </xf>
    <xf numFmtId="0" fontId="9" fillId="16" borderId="13" xfId="0" applyFont="1" applyFill="1" applyBorder="1" applyAlignment="1">
      <alignment vertical="top" wrapText="1"/>
    </xf>
    <xf numFmtId="164" fontId="9" fillId="0" borderId="39" xfId="6" applyFont="1" applyBorder="1" applyAlignment="1">
      <alignment vertical="top" wrapText="1"/>
    </xf>
    <xf numFmtId="164" fontId="4" fillId="0" borderId="4" xfId="6" applyFont="1" applyBorder="1" applyAlignment="1">
      <alignment horizontal="justify" vertical="center" wrapText="1"/>
    </xf>
    <xf numFmtId="0" fontId="9" fillId="0" borderId="2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12" fillId="19" borderId="51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9" fontId="7" fillId="0" borderId="51" xfId="0" applyNumberFormat="1" applyFont="1" applyBorder="1" applyAlignment="1">
      <alignment vertical="top" wrapText="1"/>
    </xf>
    <xf numFmtId="9" fontId="9" fillId="0" borderId="39" xfId="0" applyNumberFormat="1" applyFont="1" applyBorder="1" applyAlignment="1">
      <alignment vertical="top" wrapText="1"/>
    </xf>
    <xf numFmtId="0" fontId="9" fillId="16" borderId="51" xfId="0" applyFont="1" applyFill="1" applyBorder="1" applyAlignment="1">
      <alignment vertical="top" wrapText="1"/>
    </xf>
    <xf numFmtId="9" fontId="9" fillId="0" borderId="51" xfId="0" applyNumberFormat="1" applyFont="1" applyBorder="1" applyAlignment="1">
      <alignment vertical="top" wrapText="1"/>
    </xf>
    <xf numFmtId="9" fontId="4" fillId="0" borderId="51" xfId="0" applyNumberFormat="1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9" fontId="14" fillId="0" borderId="0" xfId="1" applyFont="1" applyAlignment="1">
      <alignment horizontal="justify" vertical="center" wrapText="1"/>
    </xf>
    <xf numFmtId="9" fontId="7" fillId="0" borderId="34" xfId="0" applyNumberFormat="1" applyFont="1" applyBorder="1" applyAlignment="1">
      <alignment vertical="top" wrapText="1"/>
    </xf>
    <xf numFmtId="9" fontId="7" fillId="0" borderId="8" xfId="0" applyNumberFormat="1" applyFont="1" applyBorder="1" applyAlignment="1">
      <alignment vertical="top" wrapText="1"/>
    </xf>
    <xf numFmtId="9" fontId="4" fillId="9" borderId="51" xfId="0" applyNumberFormat="1" applyFont="1" applyFill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3" fontId="7" fillId="18" borderId="3" xfId="0" applyNumberFormat="1" applyFont="1" applyFill="1" applyBorder="1" applyAlignment="1">
      <alignment vertical="top" wrapText="1"/>
    </xf>
    <xf numFmtId="3" fontId="7" fillId="18" borderId="34" xfId="0" applyNumberFormat="1" applyFont="1" applyFill="1" applyBorder="1" applyAlignment="1">
      <alignment vertical="top" wrapText="1"/>
    </xf>
    <xf numFmtId="3" fontId="7" fillId="18" borderId="8" xfId="0" applyNumberFormat="1" applyFont="1" applyFill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3" fontId="9" fillId="18" borderId="51" xfId="0" applyNumberFormat="1" applyFont="1" applyFill="1" applyBorder="1" applyAlignment="1">
      <alignment vertical="top" wrapText="1"/>
    </xf>
    <xf numFmtId="3" fontId="4" fillId="18" borderId="51" xfId="0" applyNumberFormat="1" applyFont="1" applyFill="1" applyBorder="1" applyAlignment="1">
      <alignment vertical="top" wrapText="1"/>
    </xf>
    <xf numFmtId="0" fontId="9" fillId="18" borderId="34" xfId="0" applyFont="1" applyFill="1" applyBorder="1" applyAlignment="1">
      <alignment vertical="top" wrapText="1"/>
    </xf>
    <xf numFmtId="0" fontId="9" fillId="18" borderId="24" xfId="0" applyFont="1" applyFill="1" applyBorder="1" applyAlignment="1">
      <alignment vertical="top" wrapText="1"/>
    </xf>
    <xf numFmtId="0" fontId="9" fillId="18" borderId="51" xfId="0" applyFont="1" applyFill="1" applyBorder="1" applyAlignment="1">
      <alignment vertical="top" wrapText="1"/>
    </xf>
    <xf numFmtId="0" fontId="9" fillId="18" borderId="39" xfId="0" applyFont="1" applyFill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0" fontId="12" fillId="17" borderId="51" xfId="0" applyFont="1" applyFill="1" applyBorder="1" applyAlignment="1">
      <alignment horizontal="center" vertical="top"/>
    </xf>
    <xf numFmtId="0" fontId="4" fillId="0" borderId="0" xfId="0" applyFont="1"/>
    <xf numFmtId="0" fontId="9" fillId="0" borderId="61" xfId="0" applyFont="1" applyBorder="1"/>
    <xf numFmtId="3" fontId="7" fillId="18" borderId="51" xfId="0" applyNumberFormat="1" applyFont="1" applyFill="1" applyBorder="1" applyAlignment="1">
      <alignment vertical="top" wrapText="1"/>
    </xf>
    <xf numFmtId="3" fontId="9" fillId="18" borderId="4" xfId="0" applyNumberFormat="1" applyFont="1" applyFill="1" applyBorder="1" applyAlignment="1">
      <alignment vertical="top" wrapText="1"/>
    </xf>
    <xf numFmtId="0" fontId="12" fillId="17" borderId="13" xfId="0" applyFont="1" applyFill="1" applyBorder="1" applyAlignment="1">
      <alignment horizontal="center" vertical="top"/>
    </xf>
    <xf numFmtId="0" fontId="12" fillId="12" borderId="13" xfId="0" applyFont="1" applyFill="1" applyBorder="1" applyAlignment="1">
      <alignment vertical="top" wrapText="1"/>
    </xf>
    <xf numFmtId="3" fontId="7" fillId="9" borderId="51" xfId="0" applyNumberFormat="1" applyFont="1" applyFill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3" fontId="9" fillId="18" borderId="13" xfId="0" applyNumberFormat="1" applyFont="1" applyFill="1" applyBorder="1" applyAlignment="1">
      <alignment vertical="top" wrapText="1"/>
    </xf>
    <xf numFmtId="0" fontId="7" fillId="0" borderId="51" xfId="0" applyFont="1" applyBorder="1" applyAlignment="1">
      <alignment horizontal="right" vertical="top" wrapText="1"/>
    </xf>
    <xf numFmtId="0" fontId="5" fillId="12" borderId="51" xfId="0" applyFont="1" applyFill="1" applyBorder="1" applyAlignment="1">
      <alignment vertical="top" wrapText="1"/>
    </xf>
    <xf numFmtId="0" fontId="12" fillId="12" borderId="34" xfId="0" applyFont="1" applyFill="1" applyBorder="1" applyAlignment="1">
      <alignment vertical="top" wrapText="1"/>
    </xf>
    <xf numFmtId="0" fontId="9" fillId="0" borderId="39" xfId="0" applyFont="1" applyBorder="1" applyAlignment="1">
      <alignment horizontal="center" vertical="top" wrapText="1"/>
    </xf>
    <xf numFmtId="0" fontId="7" fillId="18" borderId="51" xfId="0" applyFont="1" applyFill="1" applyBorder="1" applyAlignment="1">
      <alignment vertical="top" wrapText="1"/>
    </xf>
    <xf numFmtId="0" fontId="7" fillId="9" borderId="51" xfId="0" applyFont="1" applyFill="1" applyBorder="1" applyAlignment="1">
      <alignment vertical="top" wrapText="1"/>
    </xf>
    <xf numFmtId="0" fontId="7" fillId="18" borderId="34" xfId="0" applyFont="1" applyFill="1" applyBorder="1" applyAlignment="1">
      <alignment vertical="top" wrapText="1"/>
    </xf>
    <xf numFmtId="0" fontId="7" fillId="18" borderId="8" xfId="0" applyFont="1" applyFill="1" applyBorder="1" applyAlignment="1">
      <alignment vertical="top" wrapText="1"/>
    </xf>
    <xf numFmtId="0" fontId="4" fillId="9" borderId="51" xfId="0" applyFont="1" applyFill="1" applyBorder="1" applyAlignment="1">
      <alignment vertical="top" wrapText="1"/>
    </xf>
    <xf numFmtId="0" fontId="9" fillId="18" borderId="8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2" fillId="17" borderId="24" xfId="0" applyFont="1" applyFill="1" applyBorder="1" applyAlignment="1">
      <alignment horizontal="center" vertical="top"/>
    </xf>
    <xf numFmtId="0" fontId="9" fillId="0" borderId="13" xfId="0" applyFont="1" applyBorder="1"/>
    <xf numFmtId="0" fontId="5" fillId="12" borderId="8" xfId="0" applyFont="1" applyFill="1" applyBorder="1" applyAlignment="1">
      <alignment vertical="top" wrapText="1"/>
    </xf>
    <xf numFmtId="0" fontId="5" fillId="4" borderId="6" xfId="3" applyFont="1" applyFill="1" applyBorder="1" applyAlignment="1">
      <alignment horizontal="left" vertical="top" wrapText="1"/>
    </xf>
    <xf numFmtId="0" fontId="12" fillId="15" borderId="50" xfId="0" applyFont="1" applyFill="1" applyBorder="1" applyAlignment="1">
      <alignment vertical="top" wrapText="1"/>
    </xf>
    <xf numFmtId="9" fontId="7" fillId="9" borderId="51" xfId="0" applyNumberFormat="1" applyFont="1" applyFill="1" applyBorder="1" applyAlignment="1">
      <alignment vertical="top" wrapText="1"/>
    </xf>
    <xf numFmtId="9" fontId="7" fillId="0" borderId="43" xfId="0" applyNumberFormat="1" applyFont="1" applyBorder="1" applyAlignment="1">
      <alignment vertical="top" wrapText="1"/>
    </xf>
    <xf numFmtId="9" fontId="9" fillId="0" borderId="13" xfId="0" applyNumberFormat="1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12" fillId="14" borderId="24" xfId="0" applyFont="1" applyFill="1" applyBorder="1" applyAlignment="1">
      <alignment vertical="top" wrapText="1"/>
    </xf>
    <xf numFmtId="0" fontId="12" fillId="12" borderId="50" xfId="0" applyFont="1" applyFill="1" applyBorder="1" applyAlignment="1">
      <alignment vertical="top" wrapText="1"/>
    </xf>
    <xf numFmtId="0" fontId="5" fillId="12" borderId="50" xfId="0" applyFont="1" applyFill="1" applyBorder="1" applyAlignment="1">
      <alignment vertical="top" wrapText="1"/>
    </xf>
    <xf numFmtId="0" fontId="12" fillId="12" borderId="2" xfId="0" applyFont="1" applyFill="1" applyBorder="1" applyAlignment="1">
      <alignment vertical="top" wrapText="1"/>
    </xf>
    <xf numFmtId="9" fontId="7" fillId="18" borderId="8" xfId="0" applyNumberFormat="1" applyFont="1" applyFill="1" applyBorder="1" applyAlignment="1">
      <alignment vertical="top" wrapText="1"/>
    </xf>
    <xf numFmtId="9" fontId="7" fillId="18" borderId="3" xfId="0" applyNumberFormat="1" applyFont="1" applyFill="1" applyBorder="1" applyAlignment="1">
      <alignment vertical="top" wrapText="1"/>
    </xf>
    <xf numFmtId="9" fontId="7" fillId="18" borderId="46" xfId="0" applyNumberFormat="1" applyFont="1" applyFill="1" applyBorder="1" applyAlignment="1">
      <alignment vertical="top" wrapText="1"/>
    </xf>
    <xf numFmtId="9" fontId="7" fillId="18" borderId="43" xfId="0" applyNumberFormat="1" applyFont="1" applyFill="1" applyBorder="1" applyAlignment="1">
      <alignment vertical="top" wrapText="1"/>
    </xf>
    <xf numFmtId="9" fontId="7" fillId="0" borderId="43" xfId="0" applyNumberFormat="1" applyFont="1" applyBorder="1"/>
    <xf numFmtId="9" fontId="9" fillId="0" borderId="13" xfId="0" applyNumberFormat="1" applyFont="1" applyBorder="1"/>
    <xf numFmtId="9" fontId="9" fillId="0" borderId="24" xfId="0" applyNumberFormat="1" applyFont="1" applyBorder="1" applyAlignment="1">
      <alignment vertical="top" wrapText="1"/>
    </xf>
    <xf numFmtId="165" fontId="4" fillId="9" borderId="51" xfId="0" applyNumberFormat="1" applyFont="1" applyFill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9" fillId="20" borderId="39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9" fillId="0" borderId="32" xfId="0" applyFont="1" applyBorder="1" applyAlignment="1">
      <alignment vertical="top"/>
    </xf>
    <xf numFmtId="0" fontId="4" fillId="9" borderId="0" xfId="3" applyFont="1" applyFill="1" applyAlignment="1">
      <alignment horizontal="left" vertical="top" wrapText="1"/>
    </xf>
    <xf numFmtId="0" fontId="5" fillId="9" borderId="0" xfId="3" applyFont="1" applyFill="1" applyAlignment="1">
      <alignment vertical="top" wrapText="1"/>
    </xf>
    <xf numFmtId="0" fontId="4" fillId="9" borderId="0" xfId="4" applyFont="1" applyFill="1"/>
    <xf numFmtId="0" fontId="4" fillId="0" borderId="4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5" fillId="0" borderId="16" xfId="2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18" borderId="13" xfId="0" applyFont="1" applyFill="1" applyBorder="1" applyAlignment="1">
      <alignment vertical="top" wrapText="1"/>
    </xf>
    <xf numFmtId="0" fontId="4" fillId="6" borderId="30" xfId="2" applyFont="1" applyFill="1" applyBorder="1" applyAlignment="1">
      <alignment horizontal="left" vertical="center" wrapText="1"/>
    </xf>
    <xf numFmtId="0" fontId="4" fillId="6" borderId="13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31" xfId="2" applyFont="1" applyBorder="1" applyAlignment="1">
      <alignment horizontal="left" vertical="center" wrapText="1"/>
    </xf>
    <xf numFmtId="0" fontId="4" fillId="0" borderId="18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top" wrapText="1"/>
    </xf>
    <xf numFmtId="0" fontId="5" fillId="0" borderId="24" xfId="2" applyFont="1" applyBorder="1" applyAlignment="1">
      <alignment horizontal="center" vertical="top" wrapText="1"/>
    </xf>
    <xf numFmtId="0" fontId="4" fillId="0" borderId="35" xfId="2" applyFont="1" applyBorder="1" applyAlignment="1">
      <alignment horizontal="left" vertical="center" wrapText="1"/>
    </xf>
    <xf numFmtId="0" fontId="4" fillId="0" borderId="36" xfId="2" applyFont="1" applyBorder="1" applyAlignment="1">
      <alignment horizontal="left" vertical="center" wrapText="1"/>
    </xf>
    <xf numFmtId="0" fontId="4" fillId="0" borderId="37" xfId="2" applyFont="1" applyBorder="1" applyAlignment="1">
      <alignment horizontal="left" vertical="center" wrapText="1"/>
    </xf>
    <xf numFmtId="0" fontId="4" fillId="0" borderId="23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2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4" fillId="6" borderId="4" xfId="2" applyFont="1" applyFill="1" applyBorder="1" applyAlignment="1">
      <alignment horizontal="left" vertical="center" wrapText="1"/>
    </xf>
    <xf numFmtId="0" fontId="4" fillId="6" borderId="24" xfId="2" applyFont="1" applyFill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24" xfId="2" applyFont="1" applyBorder="1" applyAlignment="1">
      <alignment horizontal="center" vertical="top" wrapText="1"/>
    </xf>
    <xf numFmtId="0" fontId="5" fillId="8" borderId="25" xfId="2" applyFont="1" applyFill="1" applyBorder="1" applyAlignment="1">
      <alignment horizontal="left" vertical="top"/>
    </xf>
    <xf numFmtId="0" fontId="5" fillId="8" borderId="26" xfId="2" applyFont="1" applyFill="1" applyBorder="1" applyAlignment="1">
      <alignment horizontal="left" vertical="top"/>
    </xf>
    <xf numFmtId="0" fontId="5" fillId="8" borderId="34" xfId="2" applyFont="1" applyFill="1" applyBorder="1" applyAlignment="1">
      <alignment horizontal="left" vertical="top"/>
    </xf>
    <xf numFmtId="0" fontId="4" fillId="0" borderId="35" xfId="2" applyFont="1" applyBorder="1" applyAlignment="1">
      <alignment horizontal="left" vertical="top" wrapText="1"/>
    </xf>
    <xf numFmtId="0" fontId="4" fillId="0" borderId="41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13" xfId="2" applyFont="1" applyBorder="1" applyAlignment="1">
      <alignment horizontal="left" vertical="top" wrapText="1"/>
    </xf>
    <xf numFmtId="0" fontId="4" fillId="0" borderId="24" xfId="2" applyFont="1" applyBorder="1" applyAlignment="1">
      <alignment horizontal="left" vertical="top" wrapText="1"/>
    </xf>
    <xf numFmtId="0" fontId="4" fillId="6" borderId="35" xfId="2" applyFont="1" applyFill="1" applyBorder="1" applyAlignment="1">
      <alignment horizontal="left" vertical="top" wrapText="1"/>
    </xf>
    <xf numFmtId="0" fontId="4" fillId="6" borderId="41" xfId="2" applyFont="1" applyFill="1" applyBorder="1" applyAlignment="1">
      <alignment horizontal="left" vertical="top" wrapText="1"/>
    </xf>
    <xf numFmtId="0" fontId="4" fillId="6" borderId="36" xfId="2" applyFont="1" applyFill="1" applyBorder="1" applyAlignment="1">
      <alignment horizontal="left" vertical="top" wrapText="1"/>
    </xf>
    <xf numFmtId="0" fontId="4" fillId="0" borderId="30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4" fillId="0" borderId="24" xfId="2" applyFont="1" applyBorder="1" applyAlignment="1">
      <alignment horizontal="left" vertical="center" wrapText="1"/>
    </xf>
    <xf numFmtId="0" fontId="4" fillId="0" borderId="36" xfId="2" applyFont="1" applyBorder="1" applyAlignment="1">
      <alignment horizontal="left" vertical="top" wrapText="1"/>
    </xf>
    <xf numFmtId="0" fontId="4" fillId="6" borderId="1" xfId="2" applyFont="1" applyFill="1" applyBorder="1" applyAlignment="1">
      <alignment horizontal="left" vertical="center" wrapText="1"/>
    </xf>
    <xf numFmtId="0" fontId="4" fillId="6" borderId="31" xfId="2" applyFont="1" applyFill="1" applyBorder="1" applyAlignment="1">
      <alignment horizontal="left" vertical="center" wrapText="1"/>
    </xf>
    <xf numFmtId="0" fontId="4" fillId="6" borderId="38" xfId="2" applyFont="1" applyFill="1" applyBorder="1" applyAlignment="1">
      <alignment horizontal="left" vertical="center" wrapText="1"/>
    </xf>
    <xf numFmtId="0" fontId="4" fillId="6" borderId="23" xfId="2" applyFont="1" applyFill="1" applyBorder="1" applyAlignment="1">
      <alignment horizontal="left" vertical="center" wrapText="1"/>
    </xf>
    <xf numFmtId="0" fontId="4" fillId="6" borderId="14" xfId="2" applyFont="1" applyFill="1" applyBorder="1" applyAlignment="1">
      <alignment horizontal="left" vertical="center" wrapText="1"/>
    </xf>
    <xf numFmtId="0" fontId="4" fillId="6" borderId="18" xfId="2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top" wrapText="1"/>
    </xf>
    <xf numFmtId="0" fontId="5" fillId="2" borderId="2" xfId="3" applyFont="1" applyFill="1" applyBorder="1" applyAlignment="1">
      <alignment horizontal="left" vertical="top" wrapText="1"/>
    </xf>
    <xf numFmtId="0" fontId="5" fillId="2" borderId="3" xfId="3" applyFont="1" applyFill="1" applyBorder="1" applyAlignment="1">
      <alignment horizontal="left" vertical="top" wrapText="1"/>
    </xf>
    <xf numFmtId="0" fontId="4" fillId="6" borderId="30" xfId="3" applyFont="1" applyFill="1" applyBorder="1" applyAlignment="1">
      <alignment vertical="top" wrapText="1"/>
    </xf>
    <xf numFmtId="0" fontId="4" fillId="6" borderId="13" xfId="3" applyFont="1" applyFill="1" applyBorder="1" applyAlignment="1">
      <alignment vertical="top" wrapText="1"/>
    </xf>
    <xf numFmtId="0" fontId="4" fillId="6" borderId="24" xfId="3" applyFont="1" applyFill="1" applyBorder="1" applyAlignment="1">
      <alignment vertical="top" wrapText="1"/>
    </xf>
    <xf numFmtId="0" fontId="7" fillId="6" borderId="23" xfId="3" applyFont="1" applyFill="1" applyBorder="1" applyAlignment="1">
      <alignment horizontal="left" vertical="top" wrapText="1"/>
    </xf>
    <xf numFmtId="0" fontId="7" fillId="6" borderId="14" xfId="3" applyFont="1" applyFill="1" applyBorder="1" applyAlignment="1">
      <alignment horizontal="left" vertical="top" wrapText="1"/>
    </xf>
    <xf numFmtId="0" fontId="7" fillId="6" borderId="38" xfId="3" applyFont="1" applyFill="1" applyBorder="1" applyAlignment="1">
      <alignment horizontal="left" vertical="top" wrapText="1"/>
    </xf>
    <xf numFmtId="9" fontId="5" fillId="0" borderId="4" xfId="2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5" fillId="8" borderId="43" xfId="3" applyFont="1" applyFill="1" applyBorder="1" applyAlignment="1">
      <alignment horizontal="center" vertical="top"/>
    </xf>
    <xf numFmtId="0" fontId="5" fillId="8" borderId="46" xfId="3" applyFont="1" applyFill="1" applyBorder="1" applyAlignment="1">
      <alignment horizontal="center" vertical="top"/>
    </xf>
    <xf numFmtId="0" fontId="5" fillId="8" borderId="3" xfId="3" applyFont="1" applyFill="1" applyBorder="1" applyAlignment="1">
      <alignment horizontal="center" vertical="top"/>
    </xf>
    <xf numFmtId="0" fontId="5" fillId="4" borderId="50" xfId="3" applyFont="1" applyFill="1" applyBorder="1" applyAlignment="1">
      <alignment horizontal="left" vertical="top" wrapText="1"/>
    </xf>
    <xf numFmtId="0" fontId="0" fillId="0" borderId="39" xfId="0" applyBorder="1" applyAlignment="1">
      <alignment vertical="top"/>
    </xf>
    <xf numFmtId="0" fontId="0" fillId="0" borderId="51" xfId="0" applyBorder="1" applyAlignment="1">
      <alignment vertical="top"/>
    </xf>
    <xf numFmtId="0" fontId="12" fillId="12" borderId="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45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52" xfId="2" applyFont="1" applyBorder="1" applyAlignment="1">
      <alignment horizontal="left" vertical="center" wrapText="1"/>
    </xf>
    <xf numFmtId="0" fontId="5" fillId="0" borderId="32" xfId="2" applyFont="1" applyBorder="1" applyAlignment="1">
      <alignment horizontal="center" vertical="top" wrapText="1"/>
    </xf>
    <xf numFmtId="0" fontId="5" fillId="0" borderId="16" xfId="2" applyFont="1" applyBorder="1" applyAlignment="1">
      <alignment horizontal="center" vertical="top" wrapText="1"/>
    </xf>
    <xf numFmtId="0" fontId="7" fillId="0" borderId="35" xfId="2" applyFont="1" applyBorder="1" applyAlignment="1">
      <alignment horizontal="left" vertical="center" wrapText="1"/>
    </xf>
    <xf numFmtId="0" fontId="7" fillId="0" borderId="36" xfId="2" applyFont="1" applyBorder="1" applyAlignment="1">
      <alignment horizontal="left" vertical="center" wrapText="1"/>
    </xf>
    <xf numFmtId="0" fontId="7" fillId="0" borderId="45" xfId="2" applyFont="1" applyBorder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7" fillId="0" borderId="56" xfId="2" applyFont="1" applyBorder="1" applyAlignment="1">
      <alignment horizontal="left" vertical="center" wrapText="1"/>
    </xf>
    <xf numFmtId="0" fontId="7" fillId="0" borderId="17" xfId="2" applyFont="1" applyBorder="1" applyAlignment="1">
      <alignment horizontal="left" vertical="center" wrapText="1"/>
    </xf>
    <xf numFmtId="0" fontId="7" fillId="0" borderId="52" xfId="2" applyFont="1" applyBorder="1" applyAlignment="1">
      <alignment horizontal="left" vertical="center" wrapText="1"/>
    </xf>
    <xf numFmtId="0" fontId="4" fillId="0" borderId="44" xfId="2" applyFont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9" fontId="7" fillId="0" borderId="4" xfId="2" applyNumberFormat="1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7" fillId="0" borderId="32" xfId="2" applyFont="1" applyBorder="1" applyAlignment="1">
      <alignment horizontal="left" vertical="center" wrapText="1"/>
    </xf>
    <xf numFmtId="0" fontId="7" fillId="0" borderId="58" xfId="2" applyFont="1" applyBorder="1" applyAlignment="1">
      <alignment horizontal="left" vertical="center" wrapText="1"/>
    </xf>
    <xf numFmtId="0" fontId="5" fillId="8" borderId="59" xfId="2" applyFont="1" applyFill="1" applyBorder="1" applyAlignment="1">
      <alignment horizontal="left" vertical="top"/>
    </xf>
    <xf numFmtId="0" fontId="5" fillId="0" borderId="13" xfId="2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4" fillId="0" borderId="32" xfId="2" applyFont="1" applyBorder="1" applyAlignment="1">
      <alignment horizontal="left" vertical="center" wrapText="1"/>
    </xf>
    <xf numFmtId="0" fontId="4" fillId="0" borderId="58" xfId="2" applyFont="1" applyBorder="1" applyAlignment="1">
      <alignment horizontal="left" vertical="center" wrapText="1"/>
    </xf>
    <xf numFmtId="0" fontId="5" fillId="9" borderId="25" xfId="2" applyFont="1" applyFill="1" applyBorder="1" applyAlignment="1">
      <alignment horizontal="left" vertical="top"/>
    </xf>
    <xf numFmtId="0" fontId="5" fillId="9" borderId="26" xfId="2" applyFont="1" applyFill="1" applyBorder="1" applyAlignment="1">
      <alignment horizontal="left" vertical="top"/>
    </xf>
    <xf numFmtId="0" fontId="5" fillId="9" borderId="59" xfId="2" applyFont="1" applyFill="1" applyBorder="1" applyAlignment="1">
      <alignment horizontal="left" vertical="top"/>
    </xf>
    <xf numFmtId="0" fontId="4" fillId="0" borderId="4" xfId="2" applyFont="1" applyBorder="1" applyAlignment="1">
      <alignment horizontal="center" vertical="top" shrinkToFit="1"/>
    </xf>
    <xf numFmtId="0" fontId="0" fillId="0" borderId="13" xfId="0" applyBorder="1" applyAlignment="1">
      <alignment vertical="top"/>
    </xf>
    <xf numFmtId="0" fontId="0" fillId="0" borderId="60" xfId="0" applyBorder="1" applyAlignment="1">
      <alignment vertical="top"/>
    </xf>
    <xf numFmtId="0" fontId="5" fillId="13" borderId="25" xfId="2" applyFont="1" applyFill="1" applyBorder="1" applyAlignment="1">
      <alignment horizontal="left" vertical="top"/>
    </xf>
    <xf numFmtId="0" fontId="5" fillId="13" borderId="34" xfId="2" applyFont="1" applyFill="1" applyBorder="1" applyAlignment="1">
      <alignment horizontal="left" vertical="top"/>
    </xf>
    <xf numFmtId="0" fontId="5" fillId="13" borderId="26" xfId="2" applyFont="1" applyFill="1" applyBorder="1" applyAlignment="1">
      <alignment horizontal="left" vertical="top"/>
    </xf>
    <xf numFmtId="0" fontId="5" fillId="13" borderId="59" xfId="2" applyFont="1" applyFill="1" applyBorder="1" applyAlignment="1">
      <alignment horizontal="left" vertical="top"/>
    </xf>
    <xf numFmtId="0" fontId="9" fillId="0" borderId="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2" fillId="17" borderId="43" xfId="0" applyFont="1" applyFill="1" applyBorder="1" applyAlignment="1">
      <alignment horizontal="center" vertical="top"/>
    </xf>
    <xf numFmtId="0" fontId="12" fillId="17" borderId="46" xfId="0" applyFont="1" applyFill="1" applyBorder="1" applyAlignment="1">
      <alignment horizontal="center" vertical="top"/>
    </xf>
    <xf numFmtId="0" fontId="12" fillId="17" borderId="3" xfId="0" applyFont="1" applyFill="1" applyBorder="1" applyAlignment="1">
      <alignment horizontal="center" vertical="top"/>
    </xf>
    <xf numFmtId="0" fontId="9" fillId="18" borderId="4" xfId="0" applyFont="1" applyFill="1" applyBorder="1" applyAlignment="1">
      <alignment vertical="top" wrapText="1"/>
    </xf>
    <xf numFmtId="0" fontId="9" fillId="18" borderId="13" xfId="0" applyFont="1" applyFill="1" applyBorder="1" applyAlignment="1">
      <alignment vertical="top" wrapText="1"/>
    </xf>
    <xf numFmtId="0" fontId="9" fillId="18" borderId="63" xfId="0" applyFont="1" applyFill="1" applyBorder="1" applyAlignment="1">
      <alignment vertical="top" wrapText="1"/>
    </xf>
    <xf numFmtId="164" fontId="9" fillId="0" borderId="4" xfId="6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9" fillId="0" borderId="63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12" fillId="17" borderId="34" xfId="0" applyFont="1" applyFill="1" applyBorder="1" applyAlignment="1">
      <alignment horizontal="center" vertical="top"/>
    </xf>
    <xf numFmtId="0" fontId="9" fillId="18" borderId="1" xfId="0" applyFont="1" applyFill="1" applyBorder="1" applyAlignment="1">
      <alignment vertical="top" wrapText="1"/>
    </xf>
    <xf numFmtId="0" fontId="9" fillId="18" borderId="31" xfId="0" applyFont="1" applyFill="1" applyBorder="1" applyAlignment="1">
      <alignment vertical="top" wrapText="1"/>
    </xf>
    <xf numFmtId="0" fontId="9" fillId="18" borderId="64" xfId="0" applyFont="1" applyFill="1" applyBorder="1" applyAlignment="1">
      <alignment vertical="top" wrapText="1"/>
    </xf>
    <xf numFmtId="0" fontId="12" fillId="17" borderId="48" xfId="0" applyFont="1" applyFill="1" applyBorder="1" applyAlignment="1">
      <alignment horizontal="center" vertical="top"/>
    </xf>
    <xf numFmtId="0" fontId="12" fillId="17" borderId="20" xfId="0" applyFont="1" applyFill="1" applyBorder="1" applyAlignment="1">
      <alignment horizontal="center" vertical="top"/>
    </xf>
  </cellXfs>
  <cellStyles count="7">
    <cellStyle name="Currency 2" xfId="6" xr:uid="{F6272F59-12B9-4370-9EE8-72BB87661356}"/>
    <cellStyle name="Normal" xfId="0" builtinId="0"/>
    <cellStyle name="Normal 2" xfId="2" xr:uid="{EC2E9742-53D9-4ADA-BA33-E08DEB64541B}"/>
    <cellStyle name="Normal 3" xfId="4" xr:uid="{5287978C-7833-4E01-992D-9D8AD8410469}"/>
    <cellStyle name="Normal 4" xfId="3" xr:uid="{B6B5B1CE-D60F-494C-BCB7-5354D3796B87}"/>
    <cellStyle name="Percent" xfId="1" builtinId="5"/>
    <cellStyle name="Percent 2" xfId="5" xr:uid="{C7A7866C-D715-4C09-A3B1-5048607F77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F96C-08D9-43DC-B103-20C682ECCDF5}">
  <dimension ref="A1:K116"/>
  <sheetViews>
    <sheetView tabSelected="1" workbookViewId="0">
      <pane xSplit="3" topLeftCell="E1" activePane="topRight" state="frozen"/>
      <selection pane="topRight" activeCell="B1" sqref="B1"/>
    </sheetView>
  </sheetViews>
  <sheetFormatPr defaultColWidth="9.1796875" defaultRowHeight="12.5" x14ac:dyDescent="0.25"/>
  <cols>
    <col min="1" max="1" width="29.54296875" style="1" customWidth="1"/>
    <col min="2" max="2" width="38.26953125" style="1" customWidth="1"/>
    <col min="3" max="3" width="13.26953125" style="1" customWidth="1"/>
    <col min="4" max="4" width="20.7265625" style="2" customWidth="1"/>
    <col min="5" max="10" width="23.7265625" style="2" customWidth="1"/>
    <col min="11" max="11" width="43.81640625" style="1" customWidth="1"/>
    <col min="12" max="12" width="9.26953125" style="5" customWidth="1"/>
    <col min="13" max="16384" width="9.1796875" style="5"/>
  </cols>
  <sheetData>
    <row r="1" spans="1:11" ht="13" thickBot="1" x14ac:dyDescent="0.3">
      <c r="A1" s="1" t="s">
        <v>0</v>
      </c>
      <c r="E1" s="3"/>
      <c r="K1" s="4">
        <v>43891</v>
      </c>
    </row>
    <row r="2" spans="1:11" ht="21.75" customHeight="1" thickBot="1" x14ac:dyDescent="0.3">
      <c r="A2" s="351" t="s">
        <v>1</v>
      </c>
      <c r="B2" s="352"/>
      <c r="C2" s="352"/>
      <c r="D2" s="352"/>
      <c r="E2" s="352"/>
      <c r="F2" s="352"/>
      <c r="G2" s="352"/>
      <c r="H2" s="352"/>
      <c r="I2" s="352"/>
      <c r="J2" s="352"/>
      <c r="K2" s="353"/>
    </row>
    <row r="3" spans="1:11" ht="16" customHeight="1" thickBot="1" x14ac:dyDescent="0.3">
      <c r="A3" s="6" t="s">
        <v>2</v>
      </c>
      <c r="B3" s="7" t="s">
        <v>3</v>
      </c>
      <c r="C3" s="8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  <c r="K3" s="11" t="s">
        <v>11</v>
      </c>
    </row>
    <row r="4" spans="1:11" ht="16" customHeight="1" x14ac:dyDescent="0.25">
      <c r="A4" s="354" t="s">
        <v>12</v>
      </c>
      <c r="B4" s="356" t="s">
        <v>13</v>
      </c>
      <c r="C4" s="12" t="s">
        <v>14</v>
      </c>
      <c r="D4" s="13">
        <v>0.92</v>
      </c>
      <c r="E4" s="14" t="s">
        <v>15</v>
      </c>
      <c r="F4" s="14" t="s">
        <v>16</v>
      </c>
      <c r="G4" s="14" t="s">
        <v>16</v>
      </c>
      <c r="H4" s="14" t="s">
        <v>17</v>
      </c>
      <c r="I4" s="15" t="s">
        <v>18</v>
      </c>
      <c r="J4" s="16" t="s">
        <v>19</v>
      </c>
      <c r="K4" s="343"/>
    </row>
    <row r="5" spans="1:11" ht="23" x14ac:dyDescent="0.25">
      <c r="A5" s="339"/>
      <c r="B5" s="350"/>
      <c r="C5" s="17" t="s">
        <v>20</v>
      </c>
      <c r="D5" s="18"/>
      <c r="E5" s="19" t="s">
        <v>21</v>
      </c>
      <c r="F5" s="20" t="s">
        <v>22</v>
      </c>
      <c r="G5" s="21">
        <v>0.78300000000000003</v>
      </c>
      <c r="H5" s="21">
        <v>0.502</v>
      </c>
      <c r="I5" s="22" t="s">
        <v>23</v>
      </c>
      <c r="J5" s="23"/>
      <c r="K5" s="344"/>
    </row>
    <row r="6" spans="1:11" ht="16" customHeight="1" thickBot="1" x14ac:dyDescent="0.3">
      <c r="A6" s="339"/>
      <c r="B6" s="342"/>
      <c r="C6" s="24" t="s">
        <v>24</v>
      </c>
      <c r="D6" s="25"/>
      <c r="E6" s="25"/>
      <c r="F6" s="25"/>
      <c r="G6" s="25"/>
      <c r="H6" s="25"/>
      <c r="I6" s="26"/>
      <c r="J6" s="26"/>
      <c r="K6" s="344"/>
    </row>
    <row r="7" spans="1:11" ht="16" customHeight="1" x14ac:dyDescent="0.25">
      <c r="A7" s="339"/>
      <c r="B7" s="27" t="s">
        <v>25</v>
      </c>
      <c r="C7" s="28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9" t="s">
        <v>10</v>
      </c>
      <c r="K7" s="344"/>
    </row>
    <row r="8" spans="1:11" ht="16" customHeight="1" x14ac:dyDescent="0.25">
      <c r="A8" s="339"/>
      <c r="B8" s="349" t="s">
        <v>26</v>
      </c>
      <c r="C8" s="334" t="s">
        <v>14</v>
      </c>
      <c r="D8" s="30"/>
      <c r="E8" s="31"/>
      <c r="F8" s="31"/>
      <c r="G8" s="32"/>
      <c r="H8" s="20" t="s">
        <v>27</v>
      </c>
      <c r="I8" s="20" t="s">
        <v>28</v>
      </c>
      <c r="J8" s="33" t="s">
        <v>28</v>
      </c>
      <c r="K8" s="344"/>
    </row>
    <row r="9" spans="1:11" ht="22.5" customHeight="1" x14ac:dyDescent="0.25">
      <c r="A9" s="339"/>
      <c r="B9" s="350"/>
      <c r="C9" s="334" t="s">
        <v>20</v>
      </c>
      <c r="D9" s="34"/>
      <c r="E9" s="30"/>
      <c r="F9" s="30"/>
      <c r="G9" s="30" t="s">
        <v>22</v>
      </c>
      <c r="H9" s="20" t="s">
        <v>27</v>
      </c>
      <c r="I9" s="20" t="s">
        <v>29</v>
      </c>
      <c r="J9" s="35"/>
      <c r="K9" s="344"/>
    </row>
    <row r="10" spans="1:11" ht="17.25" customHeight="1" thickBot="1" x14ac:dyDescent="0.3">
      <c r="A10" s="355"/>
      <c r="B10" s="342"/>
      <c r="C10" s="36" t="s">
        <v>30</v>
      </c>
      <c r="D10" s="37"/>
      <c r="E10" s="37"/>
      <c r="F10" s="37"/>
      <c r="G10" s="37"/>
      <c r="H10" s="37"/>
      <c r="I10" s="38"/>
      <c r="J10" s="38"/>
      <c r="K10" s="345"/>
    </row>
    <row r="11" spans="1:11" ht="14.25" customHeight="1" thickBot="1" x14ac:dyDescent="0.3">
      <c r="A11" s="39"/>
      <c r="B11" s="39"/>
      <c r="C11" s="40"/>
      <c r="D11" s="40"/>
      <c r="E11" s="40"/>
      <c r="F11" s="40"/>
      <c r="G11" s="40"/>
      <c r="H11" s="40"/>
      <c r="I11" s="40"/>
      <c r="J11" s="40"/>
      <c r="K11" s="41"/>
    </row>
    <row r="12" spans="1:11" ht="16" customHeight="1" thickBot="1" x14ac:dyDescent="0.3">
      <c r="A12" s="6" t="s">
        <v>31</v>
      </c>
      <c r="B12" s="42" t="s">
        <v>32</v>
      </c>
      <c r="C12" s="43"/>
      <c r="D12" s="43" t="s">
        <v>33</v>
      </c>
      <c r="E12" s="43" t="s">
        <v>5</v>
      </c>
      <c r="F12" s="43" t="s">
        <v>6</v>
      </c>
      <c r="G12" s="43" t="s">
        <v>7</v>
      </c>
      <c r="H12" s="43" t="s">
        <v>8</v>
      </c>
      <c r="I12" s="43" t="s">
        <v>9</v>
      </c>
      <c r="J12" s="44" t="s">
        <v>10</v>
      </c>
      <c r="K12" s="11" t="s">
        <v>11</v>
      </c>
    </row>
    <row r="13" spans="1:11" ht="45" customHeight="1" x14ac:dyDescent="0.25">
      <c r="A13" s="338" t="s">
        <v>34</v>
      </c>
      <c r="B13" s="340" t="s">
        <v>35</v>
      </c>
      <c r="C13" s="45" t="s">
        <v>14</v>
      </c>
      <c r="D13" s="46" t="s">
        <v>36</v>
      </c>
      <c r="E13" s="47" t="s">
        <v>17</v>
      </c>
      <c r="F13" s="47" t="s">
        <v>37</v>
      </c>
      <c r="G13" s="47" t="s">
        <v>38</v>
      </c>
      <c r="H13" s="47" t="s">
        <v>38</v>
      </c>
      <c r="I13" s="48" t="s">
        <v>17</v>
      </c>
      <c r="J13" s="49" t="s">
        <v>18</v>
      </c>
      <c r="K13" s="343"/>
    </row>
    <row r="14" spans="1:11" ht="45" customHeight="1" x14ac:dyDescent="0.25">
      <c r="A14" s="339"/>
      <c r="B14" s="341"/>
      <c r="C14" s="50" t="s">
        <v>20</v>
      </c>
      <c r="D14" s="51"/>
      <c r="E14" s="52" t="s">
        <v>39</v>
      </c>
      <c r="F14" s="20" t="s">
        <v>40</v>
      </c>
      <c r="G14" s="20" t="s">
        <v>41</v>
      </c>
      <c r="H14" s="30" t="s">
        <v>42</v>
      </c>
      <c r="I14" s="53" t="s">
        <v>43</v>
      </c>
      <c r="J14" s="54"/>
      <c r="K14" s="344"/>
    </row>
    <row r="15" spans="1:11" ht="16" customHeight="1" thickBot="1" x14ac:dyDescent="0.3">
      <c r="A15" s="339"/>
      <c r="B15" s="342"/>
      <c r="C15" s="55" t="s">
        <v>44</v>
      </c>
      <c r="D15" s="56"/>
      <c r="E15" s="56"/>
      <c r="F15" s="56"/>
      <c r="G15" s="56"/>
      <c r="H15" s="56"/>
      <c r="I15" s="57"/>
      <c r="J15" s="57"/>
      <c r="K15" s="344"/>
    </row>
    <row r="16" spans="1:11" ht="16" customHeight="1" x14ac:dyDescent="0.25">
      <c r="A16" s="58"/>
      <c r="B16" s="59" t="s">
        <v>45</v>
      </c>
      <c r="C16" s="28"/>
      <c r="D16" s="28" t="s">
        <v>4</v>
      </c>
      <c r="E16" s="28" t="s">
        <v>5</v>
      </c>
      <c r="F16" s="28" t="s">
        <v>6</v>
      </c>
      <c r="G16" s="28" t="s">
        <v>7</v>
      </c>
      <c r="H16" s="28" t="s">
        <v>8</v>
      </c>
      <c r="I16" s="28" t="s">
        <v>9</v>
      </c>
      <c r="J16" s="29" t="s">
        <v>10</v>
      </c>
      <c r="K16" s="344"/>
    </row>
    <row r="17" spans="1:11" ht="45.75" customHeight="1" x14ac:dyDescent="0.25">
      <c r="A17" s="58"/>
      <c r="B17" s="346" t="s">
        <v>46</v>
      </c>
      <c r="C17" s="50" t="s">
        <v>14</v>
      </c>
      <c r="D17" s="52" t="s">
        <v>47</v>
      </c>
      <c r="E17" s="60" t="s">
        <v>48</v>
      </c>
      <c r="F17" s="60" t="s">
        <v>28</v>
      </c>
      <c r="G17" s="61" t="s">
        <v>49</v>
      </c>
      <c r="H17" s="61" t="s">
        <v>49</v>
      </c>
      <c r="I17" s="31" t="s">
        <v>50</v>
      </c>
      <c r="J17" s="62" t="s">
        <v>50</v>
      </c>
      <c r="K17" s="344"/>
    </row>
    <row r="18" spans="1:11" ht="43.5" customHeight="1" x14ac:dyDescent="0.25">
      <c r="A18" s="58"/>
      <c r="B18" s="346"/>
      <c r="C18" s="50" t="s">
        <v>20</v>
      </c>
      <c r="D18" s="18"/>
      <c r="E18" s="52" t="s">
        <v>51</v>
      </c>
      <c r="F18" s="20" t="s">
        <v>52</v>
      </c>
      <c r="G18" s="20" t="s">
        <v>53</v>
      </c>
      <c r="H18" s="30" t="s">
        <v>54</v>
      </c>
      <c r="I18" s="53" t="s">
        <v>55</v>
      </c>
      <c r="J18" s="54"/>
      <c r="K18" s="344"/>
    </row>
    <row r="19" spans="1:11" ht="16" customHeight="1" thickBot="1" x14ac:dyDescent="0.3">
      <c r="A19" s="58"/>
      <c r="B19" s="347"/>
      <c r="C19" s="55" t="s">
        <v>44</v>
      </c>
      <c r="D19" s="56"/>
      <c r="E19" s="56"/>
      <c r="F19" s="56"/>
      <c r="G19" s="56"/>
      <c r="H19" s="56"/>
      <c r="I19" s="57"/>
      <c r="J19" s="57"/>
      <c r="K19" s="344"/>
    </row>
    <row r="20" spans="1:11" ht="16" customHeight="1" x14ac:dyDescent="0.25">
      <c r="A20" s="58"/>
      <c r="B20" s="59" t="s">
        <v>56</v>
      </c>
      <c r="C20" s="28"/>
      <c r="D20" s="28" t="s">
        <v>4</v>
      </c>
      <c r="E20" s="28" t="s">
        <v>5</v>
      </c>
      <c r="F20" s="28" t="s">
        <v>6</v>
      </c>
      <c r="G20" s="28" t="s">
        <v>7</v>
      </c>
      <c r="H20" s="28" t="s">
        <v>8</v>
      </c>
      <c r="I20" s="28" t="s">
        <v>9</v>
      </c>
      <c r="J20" s="29" t="s">
        <v>10</v>
      </c>
      <c r="K20" s="344"/>
    </row>
    <row r="21" spans="1:11" ht="45" customHeight="1" x14ac:dyDescent="0.25">
      <c r="A21" s="58"/>
      <c r="B21" s="348" t="s">
        <v>57</v>
      </c>
      <c r="C21" s="50" t="s">
        <v>14</v>
      </c>
      <c r="D21" s="52" t="s">
        <v>58</v>
      </c>
      <c r="E21" s="60" t="s">
        <v>38</v>
      </c>
      <c r="F21" s="60" t="s">
        <v>59</v>
      </c>
      <c r="G21" s="61" t="s">
        <v>60</v>
      </c>
      <c r="H21" s="61" t="s">
        <v>60</v>
      </c>
      <c r="I21" s="31" t="s">
        <v>61</v>
      </c>
      <c r="J21" s="62" t="s">
        <v>62</v>
      </c>
      <c r="K21" s="344"/>
    </row>
    <row r="22" spans="1:11" ht="42" customHeight="1" x14ac:dyDescent="0.25">
      <c r="A22" s="58"/>
      <c r="B22" s="341"/>
      <c r="C22" s="50" t="s">
        <v>20</v>
      </c>
      <c r="D22" s="51"/>
      <c r="E22" s="52" t="s">
        <v>63</v>
      </c>
      <c r="F22" s="20" t="s">
        <v>64</v>
      </c>
      <c r="G22" s="20" t="s">
        <v>65</v>
      </c>
      <c r="H22" s="30" t="s">
        <v>66</v>
      </c>
      <c r="I22" s="53" t="s">
        <v>67</v>
      </c>
      <c r="J22" s="54"/>
      <c r="K22" s="344"/>
    </row>
    <row r="23" spans="1:11" ht="16" customHeight="1" thickBot="1" x14ac:dyDescent="0.3">
      <c r="A23" s="58"/>
      <c r="B23" s="342"/>
      <c r="C23" s="55" t="s">
        <v>68</v>
      </c>
      <c r="D23" s="56"/>
      <c r="E23" s="56"/>
      <c r="F23" s="56"/>
      <c r="G23" s="56"/>
      <c r="H23" s="56"/>
      <c r="I23" s="57"/>
      <c r="J23" s="57"/>
      <c r="K23" s="344"/>
    </row>
    <row r="24" spans="1:11" ht="16" customHeight="1" x14ac:dyDescent="0.25">
      <c r="A24" s="58"/>
      <c r="B24" s="59" t="s">
        <v>69</v>
      </c>
      <c r="C24" s="28"/>
      <c r="D24" s="28" t="s">
        <v>4</v>
      </c>
      <c r="E24" s="28" t="s">
        <v>5</v>
      </c>
      <c r="F24" s="28" t="s">
        <v>6</v>
      </c>
      <c r="G24" s="28" t="s">
        <v>7</v>
      </c>
      <c r="H24" s="28" t="s">
        <v>8</v>
      </c>
      <c r="I24" s="28" t="s">
        <v>9</v>
      </c>
      <c r="J24" s="29" t="s">
        <v>10</v>
      </c>
      <c r="K24" s="344"/>
    </row>
    <row r="25" spans="1:11" ht="16" customHeight="1" x14ac:dyDescent="0.25">
      <c r="A25" s="58"/>
      <c r="B25" s="349" t="s">
        <v>70</v>
      </c>
      <c r="C25" s="334" t="s">
        <v>14</v>
      </c>
      <c r="D25" s="30" t="s">
        <v>22</v>
      </c>
      <c r="E25" s="30" t="s">
        <v>22</v>
      </c>
      <c r="F25" s="30" t="s">
        <v>22</v>
      </c>
      <c r="G25" s="30"/>
      <c r="H25" s="31"/>
      <c r="I25" s="31" t="s">
        <v>71</v>
      </c>
      <c r="J25" s="62" t="s">
        <v>71</v>
      </c>
      <c r="K25" s="344"/>
    </row>
    <row r="26" spans="1:11" ht="16" customHeight="1" x14ac:dyDescent="0.25">
      <c r="A26" s="58"/>
      <c r="B26" s="350"/>
      <c r="C26" s="334" t="s">
        <v>20</v>
      </c>
      <c r="D26" s="34"/>
      <c r="E26" s="30" t="s">
        <v>22</v>
      </c>
      <c r="F26" s="30" t="s">
        <v>22</v>
      </c>
      <c r="G26" s="30" t="s">
        <v>22</v>
      </c>
      <c r="H26" s="30" t="s">
        <v>22</v>
      </c>
      <c r="I26" s="30" t="s">
        <v>22</v>
      </c>
      <c r="J26" s="54"/>
      <c r="K26" s="344"/>
    </row>
    <row r="27" spans="1:11" ht="16" customHeight="1" thickBot="1" x14ac:dyDescent="0.3">
      <c r="A27" s="58"/>
      <c r="B27" s="342"/>
      <c r="C27" s="36" t="s">
        <v>72</v>
      </c>
      <c r="D27" s="37"/>
      <c r="E27" s="37"/>
      <c r="F27" s="37"/>
      <c r="G27" s="37"/>
      <c r="H27" s="37"/>
      <c r="I27" s="38"/>
      <c r="J27" s="38"/>
      <c r="K27" s="344"/>
    </row>
    <row r="28" spans="1:11" ht="16" customHeight="1" x14ac:dyDescent="0.25">
      <c r="A28" s="58"/>
      <c r="B28" s="59" t="s">
        <v>73</v>
      </c>
      <c r="C28" s="28"/>
      <c r="D28" s="28" t="s">
        <v>4</v>
      </c>
      <c r="E28" s="28" t="s">
        <v>5</v>
      </c>
      <c r="F28" s="28" t="s">
        <v>6</v>
      </c>
      <c r="G28" s="28" t="s">
        <v>7</v>
      </c>
      <c r="H28" s="28" t="s">
        <v>8</v>
      </c>
      <c r="I28" s="28" t="s">
        <v>9</v>
      </c>
      <c r="J28" s="29" t="s">
        <v>10</v>
      </c>
      <c r="K28" s="344"/>
    </row>
    <row r="29" spans="1:11" ht="16" customHeight="1" x14ac:dyDescent="0.25">
      <c r="A29" s="58"/>
      <c r="B29" s="349" t="s">
        <v>74</v>
      </c>
      <c r="C29" s="334" t="s">
        <v>14</v>
      </c>
      <c r="D29" s="30" t="s">
        <v>22</v>
      </c>
      <c r="E29" s="30" t="s">
        <v>22</v>
      </c>
      <c r="F29" s="30" t="s">
        <v>22</v>
      </c>
      <c r="G29" s="30"/>
      <c r="H29" s="31"/>
      <c r="I29" s="31" t="s">
        <v>71</v>
      </c>
      <c r="J29" s="62" t="s">
        <v>71</v>
      </c>
      <c r="K29" s="344"/>
    </row>
    <row r="30" spans="1:11" ht="16" customHeight="1" x14ac:dyDescent="0.25">
      <c r="A30" s="58"/>
      <c r="B30" s="350"/>
      <c r="C30" s="334" t="s">
        <v>20</v>
      </c>
      <c r="D30" s="34"/>
      <c r="E30" s="30" t="s">
        <v>22</v>
      </c>
      <c r="F30" s="30" t="s">
        <v>22</v>
      </c>
      <c r="G30" s="30" t="s">
        <v>22</v>
      </c>
      <c r="H30" s="30" t="s">
        <v>22</v>
      </c>
      <c r="I30" s="30" t="s">
        <v>22</v>
      </c>
      <c r="J30" s="54"/>
      <c r="K30" s="344"/>
    </row>
    <row r="31" spans="1:11" ht="16" customHeight="1" thickBot="1" x14ac:dyDescent="0.3">
      <c r="A31" s="63"/>
      <c r="B31" s="342"/>
      <c r="C31" s="36" t="s">
        <v>72</v>
      </c>
      <c r="D31" s="37"/>
      <c r="E31" s="37"/>
      <c r="F31" s="37"/>
      <c r="G31" s="37"/>
      <c r="H31" s="37"/>
      <c r="I31" s="38"/>
      <c r="J31" s="38"/>
      <c r="K31" s="345"/>
    </row>
    <row r="32" spans="1:11" ht="13" thickBot="1" x14ac:dyDescent="0.3">
      <c r="A32" s="64"/>
      <c r="B32" s="65"/>
      <c r="C32" s="65"/>
      <c r="D32" s="66"/>
      <c r="E32" s="66"/>
      <c r="F32" s="66"/>
      <c r="G32" s="66"/>
      <c r="H32" s="66"/>
      <c r="I32" s="66"/>
      <c r="J32" s="66"/>
      <c r="K32" s="67"/>
    </row>
    <row r="33" spans="1:11" ht="15.75" customHeight="1" thickBot="1" x14ac:dyDescent="0.3">
      <c r="A33" s="6" t="s">
        <v>75</v>
      </c>
      <c r="B33" s="68" t="s">
        <v>32</v>
      </c>
      <c r="C33" s="69"/>
      <c r="D33" s="43" t="s">
        <v>4</v>
      </c>
      <c r="E33" s="43" t="s">
        <v>5</v>
      </c>
      <c r="F33" s="43" t="s">
        <v>6</v>
      </c>
      <c r="G33" s="43" t="s">
        <v>7</v>
      </c>
      <c r="H33" s="43" t="s">
        <v>8</v>
      </c>
      <c r="I33" s="43" t="s">
        <v>9</v>
      </c>
      <c r="J33" s="44" t="s">
        <v>10</v>
      </c>
      <c r="K33" s="11" t="s">
        <v>11</v>
      </c>
    </row>
    <row r="34" spans="1:11" ht="15.75" customHeight="1" x14ac:dyDescent="0.25">
      <c r="A34" s="354" t="s">
        <v>76</v>
      </c>
      <c r="B34" s="357" t="s">
        <v>77</v>
      </c>
      <c r="C34" s="70" t="s">
        <v>14</v>
      </c>
      <c r="D34" s="71">
        <v>0</v>
      </c>
      <c r="E34" s="71" t="s">
        <v>22</v>
      </c>
      <c r="F34" s="71" t="s">
        <v>22</v>
      </c>
      <c r="G34" s="71"/>
      <c r="H34" s="72"/>
      <c r="I34" s="73" t="s">
        <v>71</v>
      </c>
      <c r="J34" s="74" t="s">
        <v>71</v>
      </c>
      <c r="K34" s="358">
        <f ca="1">K34</f>
        <v>0</v>
      </c>
    </row>
    <row r="35" spans="1:11" ht="15.75" customHeight="1" x14ac:dyDescent="0.25">
      <c r="A35" s="339"/>
      <c r="B35" s="346"/>
      <c r="C35" s="334" t="s">
        <v>20</v>
      </c>
      <c r="D35" s="34"/>
      <c r="E35" s="30" t="s">
        <v>22</v>
      </c>
      <c r="F35" s="30" t="s">
        <v>22</v>
      </c>
      <c r="G35" s="30" t="s">
        <v>22</v>
      </c>
      <c r="H35" s="30" t="s">
        <v>22</v>
      </c>
      <c r="I35" s="30" t="s">
        <v>22</v>
      </c>
      <c r="J35" s="54"/>
      <c r="K35" s="359"/>
    </row>
    <row r="36" spans="1:11" ht="15.75" customHeight="1" thickBot="1" x14ac:dyDescent="0.3">
      <c r="A36" s="339"/>
      <c r="B36" s="347"/>
      <c r="C36" s="361" t="s">
        <v>72</v>
      </c>
      <c r="D36" s="362"/>
      <c r="E36" s="362"/>
      <c r="F36" s="362"/>
      <c r="G36" s="362"/>
      <c r="H36" s="362"/>
      <c r="I36" s="362"/>
      <c r="J36" s="362"/>
      <c r="K36" s="359"/>
    </row>
    <row r="37" spans="1:11" ht="15.75" customHeight="1" x14ac:dyDescent="0.25">
      <c r="A37" s="339"/>
      <c r="B37" s="59" t="s">
        <v>45</v>
      </c>
      <c r="C37" s="75"/>
      <c r="D37" s="28" t="s">
        <v>4</v>
      </c>
      <c r="E37" s="28" t="s">
        <v>5</v>
      </c>
      <c r="F37" s="28" t="s">
        <v>6</v>
      </c>
      <c r="G37" s="28" t="s">
        <v>7</v>
      </c>
      <c r="H37" s="28" t="s">
        <v>8</v>
      </c>
      <c r="I37" s="28" t="s">
        <v>9</v>
      </c>
      <c r="J37" s="29" t="s">
        <v>10</v>
      </c>
      <c r="K37" s="359"/>
    </row>
    <row r="38" spans="1:11" ht="15.75" customHeight="1" x14ac:dyDescent="0.25">
      <c r="A38" s="339"/>
      <c r="B38" s="346" t="s">
        <v>78</v>
      </c>
      <c r="C38" s="334"/>
      <c r="D38" s="30">
        <v>0</v>
      </c>
      <c r="E38" s="30" t="s">
        <v>22</v>
      </c>
      <c r="F38" s="30" t="s">
        <v>22</v>
      </c>
      <c r="G38" s="30"/>
      <c r="H38" s="76"/>
      <c r="I38" s="76" t="s">
        <v>71</v>
      </c>
      <c r="J38" s="77">
        <v>7000</v>
      </c>
      <c r="K38" s="359"/>
    </row>
    <row r="39" spans="1:11" ht="15.75" customHeight="1" x14ac:dyDescent="0.25">
      <c r="A39" s="339"/>
      <c r="B39" s="346"/>
      <c r="C39" s="334"/>
      <c r="D39" s="34"/>
      <c r="E39" s="30" t="s">
        <v>22</v>
      </c>
      <c r="F39" s="30" t="s">
        <v>22</v>
      </c>
      <c r="G39" s="30" t="s">
        <v>22</v>
      </c>
      <c r="H39" s="30" t="s">
        <v>22</v>
      </c>
      <c r="I39" s="30" t="s">
        <v>22</v>
      </c>
      <c r="J39" s="54"/>
      <c r="K39" s="359"/>
    </row>
    <row r="40" spans="1:11" ht="15.75" customHeight="1" thickBot="1" x14ac:dyDescent="0.3">
      <c r="A40" s="339"/>
      <c r="B40" s="347"/>
      <c r="C40" s="361" t="s">
        <v>72</v>
      </c>
      <c r="D40" s="362"/>
      <c r="E40" s="362"/>
      <c r="F40" s="362"/>
      <c r="G40" s="362"/>
      <c r="H40" s="362"/>
      <c r="I40" s="362"/>
      <c r="J40" s="362"/>
      <c r="K40" s="359"/>
    </row>
    <row r="41" spans="1:11" ht="15.75" customHeight="1" x14ac:dyDescent="0.25">
      <c r="A41" s="78"/>
      <c r="B41" s="59" t="s">
        <v>56</v>
      </c>
      <c r="C41" s="75"/>
      <c r="D41" s="28" t="s">
        <v>4</v>
      </c>
      <c r="E41" s="28" t="s">
        <v>5</v>
      </c>
      <c r="F41" s="28" t="s">
        <v>6</v>
      </c>
      <c r="G41" s="28" t="s">
        <v>7</v>
      </c>
      <c r="H41" s="28" t="s">
        <v>8</v>
      </c>
      <c r="I41" s="28" t="s">
        <v>9</v>
      </c>
      <c r="J41" s="29" t="s">
        <v>10</v>
      </c>
      <c r="K41" s="359"/>
    </row>
    <row r="42" spans="1:11" ht="15.75" customHeight="1" x14ac:dyDescent="0.25">
      <c r="A42" s="78"/>
      <c r="B42" s="346" t="s">
        <v>79</v>
      </c>
      <c r="C42" s="334"/>
      <c r="D42" s="30">
        <v>0</v>
      </c>
      <c r="E42" s="30" t="s">
        <v>22</v>
      </c>
      <c r="F42" s="30" t="s">
        <v>22</v>
      </c>
      <c r="G42" s="30"/>
      <c r="H42" s="76"/>
      <c r="I42" s="79" t="s">
        <v>71</v>
      </c>
      <c r="J42" s="77">
        <v>7000</v>
      </c>
      <c r="K42" s="359"/>
    </row>
    <row r="43" spans="1:11" ht="15.75" customHeight="1" x14ac:dyDescent="0.25">
      <c r="A43" s="78"/>
      <c r="B43" s="346"/>
      <c r="C43" s="334"/>
      <c r="D43" s="34"/>
      <c r="E43" s="30" t="s">
        <v>22</v>
      </c>
      <c r="F43" s="30" t="s">
        <v>22</v>
      </c>
      <c r="G43" s="30" t="s">
        <v>22</v>
      </c>
      <c r="H43" s="30" t="s">
        <v>22</v>
      </c>
      <c r="I43" s="30" t="s">
        <v>22</v>
      </c>
      <c r="J43" s="54"/>
      <c r="K43" s="359"/>
    </row>
    <row r="44" spans="1:11" ht="15.75" customHeight="1" thickBot="1" x14ac:dyDescent="0.3">
      <c r="A44" s="78"/>
      <c r="B44" s="347"/>
      <c r="C44" s="361" t="s">
        <v>72</v>
      </c>
      <c r="D44" s="362"/>
      <c r="E44" s="362"/>
      <c r="F44" s="362"/>
      <c r="G44" s="362"/>
      <c r="H44" s="362"/>
      <c r="I44" s="362"/>
      <c r="J44" s="362"/>
      <c r="K44" s="359"/>
    </row>
    <row r="45" spans="1:11" ht="15.75" customHeight="1" x14ac:dyDescent="0.25">
      <c r="A45" s="78"/>
      <c r="B45" s="59" t="s">
        <v>69</v>
      </c>
      <c r="C45" s="75"/>
      <c r="D45" s="28" t="s">
        <v>4</v>
      </c>
      <c r="E45" s="28" t="s">
        <v>5</v>
      </c>
      <c r="F45" s="28" t="s">
        <v>6</v>
      </c>
      <c r="G45" s="28" t="s">
        <v>7</v>
      </c>
      <c r="H45" s="28" t="s">
        <v>8</v>
      </c>
      <c r="I45" s="28" t="s">
        <v>9</v>
      </c>
      <c r="J45" s="29" t="s">
        <v>10</v>
      </c>
      <c r="K45" s="359"/>
    </row>
    <row r="46" spans="1:11" ht="15.75" customHeight="1" x14ac:dyDescent="0.25">
      <c r="A46" s="78"/>
      <c r="B46" s="346" t="s">
        <v>80</v>
      </c>
      <c r="C46" s="334"/>
      <c r="D46" s="30">
        <v>0</v>
      </c>
      <c r="E46" s="30" t="s">
        <v>22</v>
      </c>
      <c r="F46" s="30" t="s">
        <v>22</v>
      </c>
      <c r="G46" s="30"/>
      <c r="H46" s="76"/>
      <c r="I46" s="76" t="s">
        <v>71</v>
      </c>
      <c r="J46" s="80" t="s">
        <v>71</v>
      </c>
      <c r="K46" s="359"/>
    </row>
    <row r="47" spans="1:11" ht="15.75" customHeight="1" x14ac:dyDescent="0.25">
      <c r="A47" s="78"/>
      <c r="B47" s="346"/>
      <c r="C47" s="334"/>
      <c r="D47" s="34"/>
      <c r="E47" s="30" t="s">
        <v>22</v>
      </c>
      <c r="F47" s="30" t="s">
        <v>22</v>
      </c>
      <c r="G47" s="30" t="s">
        <v>22</v>
      </c>
      <c r="H47" s="30" t="s">
        <v>22</v>
      </c>
      <c r="I47" s="30" t="s">
        <v>22</v>
      </c>
      <c r="J47" s="54"/>
      <c r="K47" s="359"/>
    </row>
    <row r="48" spans="1:11" ht="15.75" customHeight="1" thickBot="1" x14ac:dyDescent="0.3">
      <c r="A48" s="81"/>
      <c r="B48" s="347"/>
      <c r="C48" s="361" t="s">
        <v>72</v>
      </c>
      <c r="D48" s="362"/>
      <c r="E48" s="362"/>
      <c r="F48" s="362"/>
      <c r="G48" s="362"/>
      <c r="H48" s="362"/>
      <c r="I48" s="362"/>
      <c r="J48" s="362"/>
      <c r="K48" s="359"/>
    </row>
    <row r="49" spans="1:11" ht="15.75" customHeight="1" x14ac:dyDescent="0.25">
      <c r="A49" s="78"/>
      <c r="B49" s="59" t="s">
        <v>73</v>
      </c>
      <c r="C49" s="75"/>
      <c r="D49" s="28" t="s">
        <v>4</v>
      </c>
      <c r="E49" s="28" t="s">
        <v>5</v>
      </c>
      <c r="F49" s="28" t="s">
        <v>6</v>
      </c>
      <c r="G49" s="28" t="s">
        <v>7</v>
      </c>
      <c r="H49" s="28" t="s">
        <v>8</v>
      </c>
      <c r="I49" s="28" t="s">
        <v>9</v>
      </c>
      <c r="J49" s="29" t="s">
        <v>10</v>
      </c>
      <c r="K49" s="359"/>
    </row>
    <row r="50" spans="1:11" ht="15.75" customHeight="1" x14ac:dyDescent="0.25">
      <c r="A50" s="78"/>
      <c r="B50" s="346" t="s">
        <v>81</v>
      </c>
      <c r="C50" s="334"/>
      <c r="D50" s="30">
        <v>0</v>
      </c>
      <c r="E50" s="30" t="s">
        <v>22</v>
      </c>
      <c r="F50" s="30" t="s">
        <v>22</v>
      </c>
      <c r="G50" s="30"/>
      <c r="H50" s="76"/>
      <c r="I50" s="76" t="s">
        <v>71</v>
      </c>
      <c r="J50" s="80" t="s">
        <v>71</v>
      </c>
      <c r="K50" s="359"/>
    </row>
    <row r="51" spans="1:11" ht="15.75" customHeight="1" x14ac:dyDescent="0.25">
      <c r="A51" s="78"/>
      <c r="B51" s="346"/>
      <c r="C51" s="334"/>
      <c r="D51" s="34"/>
      <c r="E51" s="30" t="s">
        <v>22</v>
      </c>
      <c r="F51" s="30" t="s">
        <v>22</v>
      </c>
      <c r="G51" s="30" t="s">
        <v>22</v>
      </c>
      <c r="H51" s="30" t="s">
        <v>22</v>
      </c>
      <c r="I51" s="30" t="s">
        <v>22</v>
      </c>
      <c r="J51" s="54"/>
      <c r="K51" s="359"/>
    </row>
    <row r="52" spans="1:11" ht="15.75" customHeight="1" thickBot="1" x14ac:dyDescent="0.3">
      <c r="A52" s="81"/>
      <c r="B52" s="347"/>
      <c r="C52" s="361" t="s">
        <v>72</v>
      </c>
      <c r="D52" s="362"/>
      <c r="E52" s="362"/>
      <c r="F52" s="362"/>
      <c r="G52" s="362"/>
      <c r="H52" s="362"/>
      <c r="I52" s="362"/>
      <c r="J52" s="362"/>
      <c r="K52" s="359"/>
    </row>
    <row r="53" spans="1:11" ht="15.75" customHeight="1" x14ac:dyDescent="0.25">
      <c r="A53" s="81"/>
      <c r="B53" s="59" t="s">
        <v>82</v>
      </c>
      <c r="C53" s="75"/>
      <c r="D53" s="28" t="s">
        <v>4</v>
      </c>
      <c r="E53" s="28" t="s">
        <v>5</v>
      </c>
      <c r="F53" s="28" t="s">
        <v>6</v>
      </c>
      <c r="G53" s="28" t="s">
        <v>7</v>
      </c>
      <c r="H53" s="28" t="s">
        <v>8</v>
      </c>
      <c r="I53" s="28" t="s">
        <v>9</v>
      </c>
      <c r="J53" s="29" t="s">
        <v>10</v>
      </c>
      <c r="K53" s="359"/>
    </row>
    <row r="54" spans="1:11" ht="15.75" customHeight="1" x14ac:dyDescent="0.25">
      <c r="A54" s="81"/>
      <c r="B54" s="346" t="s">
        <v>83</v>
      </c>
      <c r="C54" s="334"/>
      <c r="D54" s="30">
        <v>0</v>
      </c>
      <c r="E54" s="30" t="s">
        <v>22</v>
      </c>
      <c r="F54" s="30" t="s">
        <v>22</v>
      </c>
      <c r="G54" s="30"/>
      <c r="H54" s="30" t="s">
        <v>84</v>
      </c>
      <c r="I54" s="76" t="s">
        <v>71</v>
      </c>
      <c r="J54" s="80" t="s">
        <v>71</v>
      </c>
      <c r="K54" s="359"/>
    </row>
    <row r="55" spans="1:11" ht="15.75" customHeight="1" x14ac:dyDescent="0.25">
      <c r="A55" s="81"/>
      <c r="B55" s="346"/>
      <c r="C55" s="334"/>
      <c r="D55" s="34"/>
      <c r="E55" s="30" t="s">
        <v>22</v>
      </c>
      <c r="F55" s="30" t="s">
        <v>22</v>
      </c>
      <c r="G55" s="30" t="s">
        <v>22</v>
      </c>
      <c r="H55" s="30" t="s">
        <v>22</v>
      </c>
      <c r="I55" s="30" t="s">
        <v>22</v>
      </c>
      <c r="J55" s="54"/>
      <c r="K55" s="359"/>
    </row>
    <row r="56" spans="1:11" ht="15.75" customHeight="1" thickBot="1" x14ac:dyDescent="0.3">
      <c r="A56" s="81"/>
      <c r="B56" s="347"/>
      <c r="C56" s="361" t="s">
        <v>72</v>
      </c>
      <c r="D56" s="362"/>
      <c r="E56" s="362"/>
      <c r="F56" s="362"/>
      <c r="G56" s="362"/>
      <c r="H56" s="362"/>
      <c r="I56" s="362"/>
      <c r="J56" s="362"/>
      <c r="K56" s="359"/>
    </row>
    <row r="57" spans="1:11" x14ac:dyDescent="0.25">
      <c r="A57" s="81"/>
      <c r="B57" s="59" t="s">
        <v>85</v>
      </c>
      <c r="C57" s="75"/>
      <c r="D57" s="28" t="s">
        <v>4</v>
      </c>
      <c r="E57" s="28" t="s">
        <v>5</v>
      </c>
      <c r="F57" s="28" t="s">
        <v>6</v>
      </c>
      <c r="G57" s="28" t="s">
        <v>7</v>
      </c>
      <c r="H57" s="28" t="s">
        <v>8</v>
      </c>
      <c r="I57" s="28" t="s">
        <v>9</v>
      </c>
      <c r="J57" s="29" t="s">
        <v>10</v>
      </c>
      <c r="K57" s="359"/>
    </row>
    <row r="58" spans="1:11" ht="33" customHeight="1" x14ac:dyDescent="0.25">
      <c r="A58" s="81"/>
      <c r="B58" s="346" t="s">
        <v>86</v>
      </c>
      <c r="C58" s="50" t="s">
        <v>14</v>
      </c>
      <c r="D58" s="20" t="s">
        <v>71</v>
      </c>
      <c r="E58" s="82" t="s">
        <v>87</v>
      </c>
      <c r="F58" s="82" t="s">
        <v>88</v>
      </c>
      <c r="G58" s="82" t="s">
        <v>89</v>
      </c>
      <c r="H58" s="83" t="s">
        <v>84</v>
      </c>
      <c r="I58" s="30" t="s">
        <v>90</v>
      </c>
      <c r="J58" s="54" t="s">
        <v>91</v>
      </c>
      <c r="K58" s="359"/>
    </row>
    <row r="59" spans="1:11" ht="30.75" customHeight="1" x14ac:dyDescent="0.25">
      <c r="A59" s="81"/>
      <c r="B59" s="346"/>
      <c r="C59" s="50" t="s">
        <v>20</v>
      </c>
      <c r="D59" s="18"/>
      <c r="E59" s="52" t="s">
        <v>92</v>
      </c>
      <c r="F59" s="20" t="s">
        <v>93</v>
      </c>
      <c r="G59" s="20" t="s">
        <v>94</v>
      </c>
      <c r="H59" s="84">
        <v>0.47</v>
      </c>
      <c r="I59" s="30" t="s">
        <v>95</v>
      </c>
      <c r="J59" s="54"/>
      <c r="K59" s="359"/>
    </row>
    <row r="60" spans="1:11" ht="16.5" customHeight="1" thickBot="1" x14ac:dyDescent="0.3">
      <c r="A60" s="81"/>
      <c r="B60" s="347"/>
      <c r="C60" s="361"/>
      <c r="D60" s="363"/>
      <c r="E60" s="363"/>
      <c r="F60" s="363"/>
      <c r="G60" s="363"/>
      <c r="H60" s="363"/>
      <c r="I60" s="362"/>
      <c r="J60" s="362"/>
      <c r="K60" s="359"/>
    </row>
    <row r="61" spans="1:11" ht="15.75" customHeight="1" x14ac:dyDescent="0.25">
      <c r="A61" s="81"/>
      <c r="B61" s="59" t="s">
        <v>96</v>
      </c>
      <c r="C61" s="75"/>
      <c r="D61" s="28" t="s">
        <v>4</v>
      </c>
      <c r="E61" s="28" t="s">
        <v>5</v>
      </c>
      <c r="F61" s="28" t="s">
        <v>6</v>
      </c>
      <c r="G61" s="28" t="s">
        <v>7</v>
      </c>
      <c r="H61" s="28" t="s">
        <v>8</v>
      </c>
      <c r="I61" s="28" t="s">
        <v>9</v>
      </c>
      <c r="J61" s="29" t="s">
        <v>10</v>
      </c>
      <c r="K61" s="359"/>
    </row>
    <row r="62" spans="1:11" ht="26.65" customHeight="1" x14ac:dyDescent="0.25">
      <c r="A62" s="81"/>
      <c r="B62" s="346" t="s">
        <v>97</v>
      </c>
      <c r="C62" s="334" t="s">
        <v>14</v>
      </c>
      <c r="D62" s="30">
        <v>0</v>
      </c>
      <c r="E62" s="30" t="s">
        <v>22</v>
      </c>
      <c r="F62" s="30" t="s">
        <v>22</v>
      </c>
      <c r="G62" s="30" t="s">
        <v>22</v>
      </c>
      <c r="H62" s="30" t="s">
        <v>84</v>
      </c>
      <c r="I62" s="30" t="s">
        <v>98</v>
      </c>
      <c r="J62" s="54" t="s">
        <v>99</v>
      </c>
      <c r="K62" s="359"/>
    </row>
    <row r="63" spans="1:11" ht="40.5" customHeight="1" x14ac:dyDescent="0.25">
      <c r="A63" s="81"/>
      <c r="B63" s="346"/>
      <c r="C63" s="334" t="s">
        <v>20</v>
      </c>
      <c r="D63" s="34"/>
      <c r="E63" s="30" t="s">
        <v>22</v>
      </c>
      <c r="F63" s="30" t="s">
        <v>22</v>
      </c>
      <c r="G63" s="30" t="s">
        <v>22</v>
      </c>
      <c r="H63" s="30" t="s">
        <v>22</v>
      </c>
      <c r="I63" s="30" t="s">
        <v>100</v>
      </c>
      <c r="J63" s="54"/>
      <c r="K63" s="359"/>
    </row>
    <row r="64" spans="1:11" ht="15.75" hidden="1" customHeight="1" x14ac:dyDescent="0.25">
      <c r="A64" s="85"/>
      <c r="B64" s="347"/>
      <c r="C64" s="361" t="s">
        <v>72</v>
      </c>
      <c r="D64" s="362"/>
      <c r="E64" s="362"/>
      <c r="F64" s="362"/>
      <c r="G64" s="362"/>
      <c r="H64" s="362"/>
      <c r="I64" s="362"/>
      <c r="J64" s="362"/>
      <c r="K64" s="360"/>
    </row>
    <row r="65" spans="1:11" ht="13" thickBot="1" x14ac:dyDescent="0.3">
      <c r="A65" s="41"/>
      <c r="B65" s="41"/>
      <c r="C65" s="41"/>
      <c r="D65" s="86"/>
      <c r="E65" s="86"/>
      <c r="F65" s="86"/>
      <c r="G65" s="86"/>
      <c r="H65" s="86"/>
      <c r="I65" s="86"/>
      <c r="J65" s="86"/>
      <c r="K65" s="41"/>
    </row>
    <row r="66" spans="1:11" ht="15.75" customHeight="1" thickBot="1" x14ac:dyDescent="0.3">
      <c r="A66" s="87" t="s">
        <v>101</v>
      </c>
      <c r="B66" s="59" t="s">
        <v>102</v>
      </c>
      <c r="C66" s="88"/>
      <c r="D66" s="28" t="s">
        <v>4</v>
      </c>
      <c r="E66" s="28" t="s">
        <v>5</v>
      </c>
      <c r="F66" s="28" t="s">
        <v>6</v>
      </c>
      <c r="G66" s="28" t="s">
        <v>7</v>
      </c>
      <c r="H66" s="28" t="s">
        <v>8</v>
      </c>
      <c r="I66" s="28" t="s">
        <v>9</v>
      </c>
      <c r="J66" s="29" t="s">
        <v>10</v>
      </c>
      <c r="K66" s="11" t="s">
        <v>11</v>
      </c>
    </row>
    <row r="67" spans="1:11" ht="15.75" customHeight="1" x14ac:dyDescent="0.25">
      <c r="A67" s="338" t="s">
        <v>103</v>
      </c>
      <c r="B67" s="364" t="s">
        <v>104</v>
      </c>
      <c r="C67" s="50" t="s">
        <v>14</v>
      </c>
      <c r="D67" s="20">
        <v>0</v>
      </c>
      <c r="E67" s="89">
        <v>77808</v>
      </c>
      <c r="F67" s="90">
        <v>98304</v>
      </c>
      <c r="G67" s="91">
        <v>99842</v>
      </c>
      <c r="H67" s="91">
        <v>99842</v>
      </c>
      <c r="I67" s="92">
        <v>113250</v>
      </c>
      <c r="J67" s="93">
        <v>113250</v>
      </c>
      <c r="K67" s="366" t="s">
        <v>105</v>
      </c>
    </row>
    <row r="68" spans="1:11" ht="15.75" customHeight="1" x14ac:dyDescent="0.25">
      <c r="A68" s="339"/>
      <c r="B68" s="364"/>
      <c r="C68" s="94" t="s">
        <v>20</v>
      </c>
      <c r="D68" s="18"/>
      <c r="E68" s="89">
        <v>77772</v>
      </c>
      <c r="F68" s="90">
        <v>98304</v>
      </c>
      <c r="G68" s="95">
        <v>99842</v>
      </c>
      <c r="H68" s="91">
        <v>99842</v>
      </c>
      <c r="I68" s="92">
        <v>113250</v>
      </c>
      <c r="J68" s="23"/>
      <c r="K68" s="367"/>
    </row>
    <row r="69" spans="1:11" ht="19.5" customHeight="1" thickBot="1" x14ac:dyDescent="0.3">
      <c r="A69" s="339"/>
      <c r="B69" s="365"/>
      <c r="C69" s="36" t="s">
        <v>106</v>
      </c>
      <c r="D69" s="96"/>
      <c r="E69" s="96"/>
      <c r="F69" s="96"/>
      <c r="G69" s="96"/>
      <c r="H69" s="97"/>
      <c r="I69" s="98"/>
      <c r="J69" s="98"/>
      <c r="K69" s="367"/>
    </row>
    <row r="70" spans="1:11" ht="15.75" customHeight="1" x14ac:dyDescent="0.25">
      <c r="A70" s="339"/>
      <c r="B70" s="59" t="s">
        <v>107</v>
      </c>
      <c r="C70" s="75"/>
      <c r="D70" s="28" t="s">
        <v>4</v>
      </c>
      <c r="E70" s="28" t="s">
        <v>5</v>
      </c>
      <c r="F70" s="28" t="s">
        <v>6</v>
      </c>
      <c r="G70" s="28" t="s">
        <v>7</v>
      </c>
      <c r="H70" s="28" t="s">
        <v>8</v>
      </c>
      <c r="I70" s="28" t="s">
        <v>9</v>
      </c>
      <c r="J70" s="29" t="s">
        <v>10</v>
      </c>
      <c r="K70" s="367"/>
    </row>
    <row r="71" spans="1:11" ht="23.25" customHeight="1" x14ac:dyDescent="0.25">
      <c r="A71" s="339"/>
      <c r="B71" s="369" t="s">
        <v>108</v>
      </c>
      <c r="C71" s="50" t="s">
        <v>14</v>
      </c>
      <c r="D71" s="20">
        <v>0</v>
      </c>
      <c r="E71" s="89">
        <v>2871214</v>
      </c>
      <c r="F71" s="89">
        <v>3538944</v>
      </c>
      <c r="G71" s="99">
        <v>2021760</v>
      </c>
      <c r="H71" s="100">
        <v>4043520</v>
      </c>
      <c r="I71" s="101">
        <v>4586625</v>
      </c>
      <c r="J71" s="102" t="s">
        <v>109</v>
      </c>
      <c r="K71" s="367"/>
    </row>
    <row r="72" spans="1:11" ht="13" thickBot="1" x14ac:dyDescent="0.3">
      <c r="A72" s="339"/>
      <c r="B72" s="369"/>
      <c r="C72" s="94" t="s">
        <v>20</v>
      </c>
      <c r="D72" s="18"/>
      <c r="E72" s="89">
        <v>1778175</v>
      </c>
      <c r="F72" s="89">
        <v>3534677</v>
      </c>
      <c r="G72" s="99">
        <v>2478309</v>
      </c>
      <c r="H72" s="103">
        <f>H71*100%</f>
        <v>4043520</v>
      </c>
      <c r="I72" s="101">
        <v>4586625</v>
      </c>
      <c r="J72" s="23"/>
      <c r="K72" s="368"/>
    </row>
    <row r="73" spans="1:11" ht="15.75" customHeight="1" thickBot="1" x14ac:dyDescent="0.3">
      <c r="A73" s="355"/>
      <c r="B73" s="370"/>
      <c r="C73" s="36" t="s">
        <v>106</v>
      </c>
      <c r="D73" s="96"/>
      <c r="E73" s="96"/>
      <c r="F73" s="96"/>
      <c r="G73" s="96"/>
      <c r="H73" s="97"/>
      <c r="I73" s="98"/>
      <c r="J73" s="98"/>
      <c r="K73" s="104" t="s">
        <v>110</v>
      </c>
    </row>
    <row r="74" spans="1:11" ht="15.75" customHeight="1" thickBot="1" x14ac:dyDescent="0.3">
      <c r="A74" s="41"/>
      <c r="B74" s="41"/>
      <c r="C74" s="41"/>
      <c r="D74" s="86"/>
      <c r="E74" s="86"/>
      <c r="F74" s="86"/>
      <c r="G74" s="86"/>
      <c r="H74" s="86"/>
      <c r="I74" s="86"/>
      <c r="J74" s="86"/>
      <c r="K74" s="41"/>
    </row>
    <row r="75" spans="1:11" ht="15.75" customHeight="1" thickBot="1" x14ac:dyDescent="0.3">
      <c r="A75" s="87" t="s">
        <v>111</v>
      </c>
      <c r="B75" s="59" t="s">
        <v>112</v>
      </c>
      <c r="C75" s="75"/>
      <c r="D75" s="28" t="s">
        <v>4</v>
      </c>
      <c r="E75" s="28" t="s">
        <v>5</v>
      </c>
      <c r="F75" s="28" t="s">
        <v>6</v>
      </c>
      <c r="G75" s="28" t="s">
        <v>7</v>
      </c>
      <c r="H75" s="28" t="s">
        <v>8</v>
      </c>
      <c r="I75" s="28" t="s">
        <v>9</v>
      </c>
      <c r="J75" s="29" t="s">
        <v>10</v>
      </c>
      <c r="K75" s="11" t="s">
        <v>11</v>
      </c>
    </row>
    <row r="76" spans="1:11" ht="15.75" customHeight="1" x14ac:dyDescent="0.25">
      <c r="A76" s="338" t="s">
        <v>113</v>
      </c>
      <c r="B76" s="369" t="s">
        <v>114</v>
      </c>
      <c r="C76" s="334" t="s">
        <v>14</v>
      </c>
      <c r="D76" s="20"/>
      <c r="E76" s="105">
        <v>1</v>
      </c>
      <c r="F76" s="105">
        <v>1</v>
      </c>
      <c r="G76" s="105">
        <v>0.5</v>
      </c>
      <c r="H76" s="105">
        <v>1</v>
      </c>
      <c r="I76" s="31">
        <v>1</v>
      </c>
      <c r="J76" s="62">
        <v>1</v>
      </c>
      <c r="K76" s="366" t="s">
        <v>115</v>
      </c>
    </row>
    <row r="77" spans="1:11" ht="15.75" customHeight="1" x14ac:dyDescent="0.25">
      <c r="A77" s="339"/>
      <c r="B77" s="369"/>
      <c r="C77" s="334" t="s">
        <v>20</v>
      </c>
      <c r="D77" s="18"/>
      <c r="E77" s="105">
        <v>0.77</v>
      </c>
      <c r="F77" s="105">
        <v>0.95</v>
      </c>
      <c r="G77" s="105">
        <v>0.5</v>
      </c>
      <c r="H77" s="105">
        <v>1.03</v>
      </c>
      <c r="I77" s="30">
        <v>94</v>
      </c>
      <c r="J77" s="54"/>
      <c r="K77" s="367"/>
    </row>
    <row r="78" spans="1:11" ht="15.75" customHeight="1" thickBot="1" x14ac:dyDescent="0.3">
      <c r="A78" s="339"/>
      <c r="B78" s="370"/>
      <c r="C78" s="55" t="s">
        <v>106</v>
      </c>
      <c r="D78" s="56"/>
      <c r="E78" s="56"/>
      <c r="F78" s="56"/>
      <c r="G78" s="56"/>
      <c r="H78" s="56"/>
      <c r="I78" s="106"/>
      <c r="J78" s="106"/>
      <c r="K78" s="367"/>
    </row>
    <row r="79" spans="1:11" ht="15.75" customHeight="1" x14ac:dyDescent="0.25">
      <c r="A79" s="339"/>
      <c r="B79" s="59" t="s">
        <v>116</v>
      </c>
      <c r="C79" s="75"/>
      <c r="D79" s="28" t="s">
        <v>4</v>
      </c>
      <c r="E79" s="28" t="s">
        <v>5</v>
      </c>
      <c r="F79" s="28" t="s">
        <v>6</v>
      </c>
      <c r="G79" s="28" t="s">
        <v>7</v>
      </c>
      <c r="H79" s="28" t="s">
        <v>8</v>
      </c>
      <c r="I79" s="28" t="s">
        <v>9</v>
      </c>
      <c r="J79" s="29" t="s">
        <v>10</v>
      </c>
      <c r="K79" s="367"/>
    </row>
    <row r="80" spans="1:11" ht="15.75" customHeight="1" x14ac:dyDescent="0.25">
      <c r="A80" s="339"/>
      <c r="B80" s="369" t="s">
        <v>117</v>
      </c>
      <c r="C80" s="334" t="s">
        <v>14</v>
      </c>
      <c r="D80" s="30" t="s">
        <v>22</v>
      </c>
      <c r="E80" s="101" t="s">
        <v>22</v>
      </c>
      <c r="F80" s="101" t="s">
        <v>22</v>
      </c>
      <c r="G80" s="101" t="s">
        <v>22</v>
      </c>
      <c r="H80" s="30" t="s">
        <v>22</v>
      </c>
      <c r="I80" s="107" t="s">
        <v>118</v>
      </c>
      <c r="J80" s="108">
        <v>0.85</v>
      </c>
      <c r="K80" s="367"/>
    </row>
    <row r="81" spans="1:11" ht="15.75" customHeight="1" x14ac:dyDescent="0.25">
      <c r="A81" s="339"/>
      <c r="B81" s="369"/>
      <c r="C81" s="334" t="s">
        <v>20</v>
      </c>
      <c r="D81" s="34"/>
      <c r="E81" s="101" t="s">
        <v>22</v>
      </c>
      <c r="F81" s="101" t="s">
        <v>22</v>
      </c>
      <c r="G81" s="101" t="s">
        <v>22</v>
      </c>
      <c r="H81" s="30" t="s">
        <v>22</v>
      </c>
      <c r="I81" s="31">
        <v>0.8</v>
      </c>
      <c r="J81" s="54"/>
      <c r="K81" s="367"/>
    </row>
    <row r="82" spans="1:11" ht="15.75" customHeight="1" thickBot="1" x14ac:dyDescent="0.3">
      <c r="A82" s="339"/>
      <c r="B82" s="371"/>
      <c r="C82" s="36" t="s">
        <v>119</v>
      </c>
      <c r="D82" s="37"/>
      <c r="E82" s="37"/>
      <c r="F82" s="37"/>
      <c r="G82" s="37"/>
      <c r="H82" s="37"/>
      <c r="I82" s="98"/>
      <c r="J82" s="98"/>
      <c r="K82" s="367"/>
    </row>
    <row r="83" spans="1:11" ht="15.75" customHeight="1" x14ac:dyDescent="0.25">
      <c r="A83" s="339"/>
      <c r="B83" s="59" t="s">
        <v>120</v>
      </c>
      <c r="C83" s="75"/>
      <c r="D83" s="43" t="s">
        <v>4</v>
      </c>
      <c r="E83" s="43" t="s">
        <v>5</v>
      </c>
      <c r="F83" s="43" t="s">
        <v>6</v>
      </c>
      <c r="G83" s="28" t="s">
        <v>7</v>
      </c>
      <c r="H83" s="43" t="s">
        <v>8</v>
      </c>
      <c r="I83" s="28" t="s">
        <v>9</v>
      </c>
      <c r="J83" s="29" t="s">
        <v>10</v>
      </c>
      <c r="K83" s="367"/>
    </row>
    <row r="84" spans="1:11" ht="26.25" customHeight="1" x14ac:dyDescent="0.25">
      <c r="A84" s="339"/>
      <c r="B84" s="369" t="s">
        <v>121</v>
      </c>
      <c r="C84" s="50" t="s">
        <v>14</v>
      </c>
      <c r="D84" s="20">
        <v>0</v>
      </c>
      <c r="E84" s="109">
        <f>77808/6</f>
        <v>12968</v>
      </c>
      <c r="F84" s="109">
        <v>16384</v>
      </c>
      <c r="G84" s="109">
        <v>16640.333333333332</v>
      </c>
      <c r="H84" s="101">
        <f>H67/6</f>
        <v>16640.333333333332</v>
      </c>
      <c r="I84" s="101">
        <v>15485</v>
      </c>
      <c r="J84" s="102" t="s">
        <v>122</v>
      </c>
      <c r="K84" s="367"/>
    </row>
    <row r="85" spans="1:11" ht="15.75" customHeight="1" thickBot="1" x14ac:dyDescent="0.3">
      <c r="A85" s="339"/>
      <c r="B85" s="369"/>
      <c r="C85" s="50" t="s">
        <v>20</v>
      </c>
      <c r="D85" s="18"/>
      <c r="E85" s="82" t="s">
        <v>22</v>
      </c>
      <c r="F85" s="109">
        <v>16384</v>
      </c>
      <c r="G85" s="109" t="s">
        <v>123</v>
      </c>
      <c r="H85" s="89">
        <v>18544</v>
      </c>
      <c r="I85" s="101">
        <v>15485</v>
      </c>
      <c r="J85" s="54"/>
      <c r="K85" s="368"/>
    </row>
    <row r="86" spans="1:11" ht="15.75" customHeight="1" thickBot="1" x14ac:dyDescent="0.3">
      <c r="A86" s="355"/>
      <c r="B86" s="371"/>
      <c r="C86" s="36" t="s">
        <v>124</v>
      </c>
      <c r="D86" s="56"/>
      <c r="E86" s="56"/>
      <c r="F86" s="56"/>
      <c r="G86" s="56"/>
      <c r="H86" s="56"/>
      <c r="I86" s="98"/>
      <c r="J86" s="98"/>
      <c r="K86" s="104" t="s">
        <v>110</v>
      </c>
    </row>
    <row r="87" spans="1:11" ht="15.75" customHeight="1" thickBot="1" x14ac:dyDescent="0.3"/>
    <row r="88" spans="1:11" ht="13" thickBot="1" x14ac:dyDescent="0.3">
      <c r="A88" s="110" t="s">
        <v>125</v>
      </c>
      <c r="B88" s="59" t="s">
        <v>126</v>
      </c>
      <c r="C88" s="75"/>
      <c r="D88" s="28" t="s">
        <v>4</v>
      </c>
      <c r="E88" s="28" t="s">
        <v>5</v>
      </c>
      <c r="F88" s="28" t="s">
        <v>6</v>
      </c>
      <c r="G88" s="28" t="s">
        <v>7</v>
      </c>
      <c r="H88" s="28" t="s">
        <v>8</v>
      </c>
      <c r="I88" s="28" t="s">
        <v>9</v>
      </c>
      <c r="J88" s="29" t="s">
        <v>10</v>
      </c>
      <c r="K88" s="11" t="s">
        <v>11</v>
      </c>
    </row>
    <row r="89" spans="1:11" ht="28.15" customHeight="1" x14ac:dyDescent="0.25">
      <c r="A89" s="372" t="s">
        <v>127</v>
      </c>
      <c r="B89" s="364" t="s">
        <v>128</v>
      </c>
      <c r="C89" s="334" t="s">
        <v>14</v>
      </c>
      <c r="D89" s="30"/>
      <c r="E89" s="83">
        <v>8800</v>
      </c>
      <c r="F89" s="111">
        <f>F84</f>
        <v>16384</v>
      </c>
      <c r="G89" s="111">
        <v>6820</v>
      </c>
      <c r="H89" s="111">
        <v>6820</v>
      </c>
      <c r="I89" s="111">
        <v>15485</v>
      </c>
      <c r="J89" s="102" t="s">
        <v>129</v>
      </c>
      <c r="K89" s="366" t="s">
        <v>130</v>
      </c>
    </row>
    <row r="90" spans="1:11" ht="39.75" customHeight="1" x14ac:dyDescent="0.25">
      <c r="A90" s="373"/>
      <c r="B90" s="364"/>
      <c r="C90" s="334" t="s">
        <v>20</v>
      </c>
      <c r="D90" s="34"/>
      <c r="E90" s="83" t="s">
        <v>131</v>
      </c>
      <c r="F90" s="83" t="s">
        <v>132</v>
      </c>
      <c r="G90" s="83">
        <v>5903</v>
      </c>
      <c r="H90" s="30" t="s">
        <v>133</v>
      </c>
      <c r="I90" s="101">
        <v>15485</v>
      </c>
      <c r="J90" s="54"/>
      <c r="K90" s="367"/>
    </row>
    <row r="91" spans="1:11" ht="15.75" customHeight="1" thickBot="1" x14ac:dyDescent="0.3">
      <c r="A91" s="373"/>
      <c r="B91" s="375"/>
      <c r="C91" s="36" t="s">
        <v>134</v>
      </c>
      <c r="D91" s="37"/>
      <c r="E91" s="37"/>
      <c r="F91" s="37"/>
      <c r="G91" s="37"/>
      <c r="H91" s="37"/>
      <c r="I91" s="98"/>
      <c r="J91" s="98"/>
      <c r="K91" s="367"/>
    </row>
    <row r="92" spans="1:11" ht="15.75" customHeight="1" x14ac:dyDescent="0.25">
      <c r="A92" s="373"/>
      <c r="B92" s="59" t="s">
        <v>135</v>
      </c>
      <c r="C92" s="75"/>
      <c r="D92" s="28" t="s">
        <v>4</v>
      </c>
      <c r="E92" s="28" t="s">
        <v>5</v>
      </c>
      <c r="F92" s="28" t="s">
        <v>6</v>
      </c>
      <c r="G92" s="28" t="s">
        <v>7</v>
      </c>
      <c r="H92" s="28" t="s">
        <v>8</v>
      </c>
      <c r="I92" s="28" t="s">
        <v>9</v>
      </c>
      <c r="J92" s="29" t="s">
        <v>10</v>
      </c>
      <c r="K92" s="367"/>
    </row>
    <row r="93" spans="1:11" ht="25.9" customHeight="1" x14ac:dyDescent="0.25">
      <c r="A93" s="373"/>
      <c r="B93" s="364" t="s">
        <v>136</v>
      </c>
      <c r="C93" s="334" t="s">
        <v>14</v>
      </c>
      <c r="D93" s="30" t="s">
        <v>22</v>
      </c>
      <c r="E93" s="101" t="s">
        <v>22</v>
      </c>
      <c r="F93" s="101" t="s">
        <v>22</v>
      </c>
      <c r="G93" s="101">
        <v>8320</v>
      </c>
      <c r="H93" s="111">
        <v>16640</v>
      </c>
      <c r="I93" s="111">
        <v>15485</v>
      </c>
      <c r="J93" s="102" t="s">
        <v>129</v>
      </c>
      <c r="K93" s="367"/>
    </row>
    <row r="94" spans="1:11" ht="15.75" customHeight="1" x14ac:dyDescent="0.25">
      <c r="A94" s="373"/>
      <c r="B94" s="364"/>
      <c r="C94" s="334" t="s">
        <v>20</v>
      </c>
      <c r="D94" s="34"/>
      <c r="E94" s="101" t="s">
        <v>22</v>
      </c>
      <c r="F94" s="101" t="s">
        <v>22</v>
      </c>
      <c r="G94" s="101">
        <v>4019</v>
      </c>
      <c r="H94" s="111" t="s">
        <v>137</v>
      </c>
      <c r="I94" s="111">
        <v>20208</v>
      </c>
      <c r="J94" s="54"/>
      <c r="K94" s="367"/>
    </row>
    <row r="95" spans="1:11" ht="15.75" customHeight="1" thickBot="1" x14ac:dyDescent="0.3">
      <c r="A95" s="373"/>
      <c r="B95" s="375"/>
      <c r="C95" s="36" t="s">
        <v>134</v>
      </c>
      <c r="D95" s="37"/>
      <c r="E95" s="37"/>
      <c r="F95" s="37"/>
      <c r="G95" s="37"/>
      <c r="H95" s="37"/>
      <c r="I95" s="98"/>
      <c r="J95" s="98"/>
      <c r="K95" s="367"/>
    </row>
    <row r="96" spans="1:11" ht="15.75" customHeight="1" x14ac:dyDescent="0.25">
      <c r="A96" s="373"/>
      <c r="B96" s="59" t="s">
        <v>138</v>
      </c>
      <c r="C96" s="75"/>
      <c r="D96" s="28" t="s">
        <v>4</v>
      </c>
      <c r="E96" s="28" t="s">
        <v>5</v>
      </c>
      <c r="F96" s="28" t="s">
        <v>6</v>
      </c>
      <c r="G96" s="28" t="s">
        <v>7</v>
      </c>
      <c r="H96" s="28" t="s">
        <v>8</v>
      </c>
      <c r="I96" s="28" t="s">
        <v>9</v>
      </c>
      <c r="J96" s="29" t="s">
        <v>10</v>
      </c>
      <c r="K96" s="367"/>
    </row>
    <row r="97" spans="1:11" ht="15.75" customHeight="1" x14ac:dyDescent="0.25">
      <c r="A97" s="373"/>
      <c r="B97" s="364" t="s">
        <v>139</v>
      </c>
      <c r="C97" s="334" t="s">
        <v>14</v>
      </c>
      <c r="D97" s="30"/>
      <c r="E97" s="111"/>
      <c r="F97" s="111"/>
      <c r="G97" s="111">
        <v>120</v>
      </c>
      <c r="H97" s="111">
        <v>1210</v>
      </c>
      <c r="I97" s="111">
        <v>1050</v>
      </c>
      <c r="J97" s="77">
        <v>1050</v>
      </c>
      <c r="K97" s="367"/>
    </row>
    <row r="98" spans="1:11" ht="15.75" customHeight="1" x14ac:dyDescent="0.25">
      <c r="A98" s="373"/>
      <c r="B98" s="364"/>
      <c r="C98" s="334" t="s">
        <v>20</v>
      </c>
      <c r="D98" s="34"/>
      <c r="E98" s="83"/>
      <c r="F98" s="83"/>
      <c r="G98" s="83">
        <v>69</v>
      </c>
      <c r="H98" s="83" t="s">
        <v>140</v>
      </c>
      <c r="I98" s="101">
        <v>1050</v>
      </c>
      <c r="J98" s="112"/>
      <c r="K98" s="367"/>
    </row>
    <row r="99" spans="1:11" ht="15.75" customHeight="1" thickBot="1" x14ac:dyDescent="0.3">
      <c r="A99" s="373"/>
      <c r="B99" s="375"/>
      <c r="C99" s="36" t="s">
        <v>134</v>
      </c>
      <c r="D99" s="37"/>
      <c r="E99" s="37"/>
      <c r="F99" s="37"/>
      <c r="G99" s="37"/>
      <c r="H99" s="37"/>
      <c r="I99" s="98"/>
      <c r="J99" s="98"/>
      <c r="K99" s="367"/>
    </row>
    <row r="100" spans="1:11" ht="15.75" customHeight="1" x14ac:dyDescent="0.25">
      <c r="A100" s="373"/>
      <c r="B100" s="59" t="s">
        <v>141</v>
      </c>
      <c r="C100" s="75"/>
      <c r="D100" s="28" t="s">
        <v>4</v>
      </c>
      <c r="E100" s="28" t="s">
        <v>5</v>
      </c>
      <c r="F100" s="28" t="s">
        <v>6</v>
      </c>
      <c r="G100" s="28" t="s">
        <v>7</v>
      </c>
      <c r="H100" s="28" t="s">
        <v>8</v>
      </c>
      <c r="I100" s="28" t="s">
        <v>9</v>
      </c>
      <c r="J100" s="29" t="s">
        <v>10</v>
      </c>
      <c r="K100" s="367"/>
    </row>
    <row r="101" spans="1:11" ht="15.75" customHeight="1" x14ac:dyDescent="0.25">
      <c r="A101" s="373"/>
      <c r="B101" s="364" t="s">
        <v>142</v>
      </c>
      <c r="C101" s="334" t="s">
        <v>14</v>
      </c>
      <c r="D101" s="30" t="s">
        <v>22</v>
      </c>
      <c r="E101" s="101" t="s">
        <v>22</v>
      </c>
      <c r="F101" s="101" t="s">
        <v>22</v>
      </c>
      <c r="G101" s="101">
        <v>2</v>
      </c>
      <c r="H101" s="111">
        <v>2</v>
      </c>
      <c r="I101" s="111">
        <v>105</v>
      </c>
      <c r="J101" s="77">
        <v>105</v>
      </c>
      <c r="K101" s="367"/>
    </row>
    <row r="102" spans="1:11" ht="15.75" customHeight="1" thickBot="1" x14ac:dyDescent="0.3">
      <c r="A102" s="373"/>
      <c r="B102" s="364"/>
      <c r="C102" s="334" t="s">
        <v>20</v>
      </c>
      <c r="D102" s="34"/>
      <c r="E102" s="101" t="s">
        <v>22</v>
      </c>
      <c r="F102" s="101" t="s">
        <v>22</v>
      </c>
      <c r="G102" s="101">
        <v>2</v>
      </c>
      <c r="H102" s="83">
        <v>2</v>
      </c>
      <c r="I102" s="30">
        <v>105</v>
      </c>
      <c r="J102" s="112"/>
      <c r="K102" s="368"/>
    </row>
    <row r="103" spans="1:11" ht="15.75" customHeight="1" thickBot="1" x14ac:dyDescent="0.3">
      <c r="A103" s="374"/>
      <c r="B103" s="375"/>
      <c r="C103" s="36" t="s">
        <v>134</v>
      </c>
      <c r="D103" s="37"/>
      <c r="E103" s="37"/>
      <c r="F103" s="37"/>
      <c r="G103" s="37"/>
      <c r="H103" s="37"/>
      <c r="I103" s="98"/>
      <c r="J103" s="98"/>
      <c r="K103" s="104" t="s">
        <v>110</v>
      </c>
    </row>
    <row r="104" spans="1:11" ht="15.75" customHeight="1" thickBot="1" x14ac:dyDescent="0.3">
      <c r="B104" s="113"/>
    </row>
    <row r="105" spans="1:11" ht="15.75" customHeight="1" thickBot="1" x14ac:dyDescent="0.3">
      <c r="A105" s="114" t="s">
        <v>143</v>
      </c>
      <c r="B105" s="59" t="s">
        <v>144</v>
      </c>
      <c r="C105" s="75"/>
      <c r="D105" s="28" t="s">
        <v>4</v>
      </c>
      <c r="E105" s="28" t="s">
        <v>5</v>
      </c>
      <c r="F105" s="28" t="s">
        <v>6</v>
      </c>
      <c r="G105" s="28" t="s">
        <v>7</v>
      </c>
      <c r="H105" s="28" t="s">
        <v>8</v>
      </c>
      <c r="I105" s="28" t="s">
        <v>9</v>
      </c>
      <c r="J105" s="29" t="s">
        <v>10</v>
      </c>
      <c r="K105" s="11" t="s">
        <v>11</v>
      </c>
    </row>
    <row r="106" spans="1:11" ht="15.75" customHeight="1" x14ac:dyDescent="0.25">
      <c r="A106" s="376" t="s">
        <v>145</v>
      </c>
      <c r="B106" s="349" t="s">
        <v>146</v>
      </c>
      <c r="C106" s="334" t="s">
        <v>14</v>
      </c>
      <c r="D106" s="30"/>
      <c r="E106" s="30" t="s">
        <v>22</v>
      </c>
      <c r="F106" s="31">
        <v>0.4</v>
      </c>
      <c r="G106" s="31">
        <v>0.8</v>
      </c>
      <c r="H106" s="31">
        <v>0.8</v>
      </c>
      <c r="I106" s="31">
        <v>1</v>
      </c>
      <c r="J106" s="62">
        <v>1</v>
      </c>
      <c r="K106" s="366" t="s">
        <v>147</v>
      </c>
    </row>
    <row r="107" spans="1:11" ht="24" customHeight="1" x14ac:dyDescent="0.25">
      <c r="A107" s="377"/>
      <c r="B107" s="350"/>
      <c r="C107" s="334" t="s">
        <v>20</v>
      </c>
      <c r="D107" s="34"/>
      <c r="E107" s="30" t="s">
        <v>22</v>
      </c>
      <c r="F107" s="20" t="s">
        <v>148</v>
      </c>
      <c r="G107" s="31">
        <v>1</v>
      </c>
      <c r="H107" s="31">
        <v>1</v>
      </c>
      <c r="I107" s="115">
        <v>1</v>
      </c>
      <c r="J107" s="54"/>
      <c r="K107" s="367"/>
    </row>
    <row r="108" spans="1:11" ht="15.75" customHeight="1" thickBot="1" x14ac:dyDescent="0.3">
      <c r="A108" s="377"/>
      <c r="B108" s="342"/>
      <c r="C108" s="36" t="s">
        <v>149</v>
      </c>
      <c r="D108" s="56"/>
      <c r="E108" s="56"/>
      <c r="F108" s="56"/>
      <c r="G108" s="56"/>
      <c r="H108" s="56"/>
      <c r="I108" s="106"/>
      <c r="J108" s="106"/>
      <c r="K108" s="367"/>
    </row>
    <row r="109" spans="1:11" ht="15.75" customHeight="1" x14ac:dyDescent="0.25">
      <c r="A109" s="377"/>
      <c r="B109" s="59" t="s">
        <v>150</v>
      </c>
      <c r="C109" s="75"/>
      <c r="D109" s="28" t="s">
        <v>4</v>
      </c>
      <c r="E109" s="28" t="s">
        <v>5</v>
      </c>
      <c r="F109" s="28" t="s">
        <v>6</v>
      </c>
      <c r="G109" s="28" t="s">
        <v>7</v>
      </c>
      <c r="H109" s="28" t="s">
        <v>8</v>
      </c>
      <c r="I109" s="28" t="s">
        <v>9</v>
      </c>
      <c r="J109" s="29" t="s">
        <v>10</v>
      </c>
      <c r="K109" s="367"/>
    </row>
    <row r="110" spans="1:11" ht="15.75" customHeight="1" x14ac:dyDescent="0.25">
      <c r="A110" s="377"/>
      <c r="B110" s="349" t="s">
        <v>151</v>
      </c>
      <c r="C110" s="334" t="s">
        <v>14</v>
      </c>
      <c r="D110" s="31">
        <v>0.35</v>
      </c>
      <c r="E110" s="83" t="s">
        <v>22</v>
      </c>
      <c r="F110" s="116" t="s">
        <v>152</v>
      </c>
      <c r="G110" s="116" t="s">
        <v>153</v>
      </c>
      <c r="H110" s="83" t="s">
        <v>153</v>
      </c>
      <c r="I110" s="83" t="s">
        <v>153</v>
      </c>
      <c r="J110" s="112" t="s">
        <v>153</v>
      </c>
      <c r="K110" s="367"/>
    </row>
    <row r="111" spans="1:11" ht="37.5" customHeight="1" x14ac:dyDescent="0.25">
      <c r="A111" s="377"/>
      <c r="B111" s="350"/>
      <c r="C111" s="334" t="s">
        <v>20</v>
      </c>
      <c r="D111" s="34"/>
      <c r="E111" s="30" t="s">
        <v>22</v>
      </c>
      <c r="F111" s="20" t="s">
        <v>154</v>
      </c>
      <c r="G111" s="20" t="s">
        <v>155</v>
      </c>
      <c r="H111" s="30" t="s">
        <v>156</v>
      </c>
      <c r="I111" s="117">
        <v>0.8</v>
      </c>
      <c r="J111" s="54"/>
      <c r="K111" s="367"/>
    </row>
    <row r="112" spans="1:11" ht="15.75" customHeight="1" thickBot="1" x14ac:dyDescent="0.3">
      <c r="A112" s="377"/>
      <c r="B112" s="342"/>
      <c r="C112" s="36" t="s">
        <v>149</v>
      </c>
      <c r="D112" s="56"/>
      <c r="E112" s="56"/>
      <c r="F112" s="56"/>
      <c r="G112" s="56"/>
      <c r="H112" s="56"/>
      <c r="I112" s="106"/>
      <c r="J112" s="106"/>
      <c r="K112" s="367"/>
    </row>
    <row r="113" spans="1:11" ht="15.75" customHeight="1" x14ac:dyDescent="0.25">
      <c r="A113" s="377"/>
      <c r="B113" s="59" t="s">
        <v>157</v>
      </c>
      <c r="C113" s="75"/>
      <c r="D113" s="28" t="s">
        <v>4</v>
      </c>
      <c r="E113" s="28" t="s">
        <v>5</v>
      </c>
      <c r="F113" s="28" t="s">
        <v>6</v>
      </c>
      <c r="G113" s="28" t="s">
        <v>7</v>
      </c>
      <c r="H113" s="28" t="s">
        <v>8</v>
      </c>
      <c r="I113" s="28" t="s">
        <v>9</v>
      </c>
      <c r="J113" s="29" t="s">
        <v>10</v>
      </c>
      <c r="K113" s="367"/>
    </row>
    <row r="114" spans="1:11" ht="15.75" customHeight="1" x14ac:dyDescent="0.25">
      <c r="A114" s="377"/>
      <c r="B114" s="379" t="s">
        <v>158</v>
      </c>
      <c r="C114" s="334" t="s">
        <v>14</v>
      </c>
      <c r="D114" s="118"/>
      <c r="E114" s="119"/>
      <c r="F114" s="120"/>
      <c r="G114" s="120"/>
      <c r="H114" s="119"/>
      <c r="I114" s="119"/>
      <c r="J114" s="121"/>
      <c r="K114" s="367"/>
    </row>
    <row r="115" spans="1:11" ht="15.75" customHeight="1" thickBot="1" x14ac:dyDescent="0.3">
      <c r="A115" s="377"/>
      <c r="B115" s="380"/>
      <c r="C115" s="334" t="s">
        <v>20</v>
      </c>
      <c r="D115" s="119"/>
      <c r="E115" s="119"/>
      <c r="F115" s="119"/>
      <c r="G115" s="119"/>
      <c r="H115" s="119"/>
      <c r="I115" s="119"/>
      <c r="J115" s="121"/>
      <c r="K115" s="368"/>
    </row>
    <row r="116" spans="1:11" ht="15.75" customHeight="1" thickBot="1" x14ac:dyDescent="0.3">
      <c r="A116" s="378"/>
      <c r="B116" s="381"/>
      <c r="C116" s="36" t="s">
        <v>159</v>
      </c>
      <c r="D116" s="37"/>
      <c r="E116" s="37"/>
      <c r="F116" s="37"/>
      <c r="G116" s="37"/>
      <c r="H116" s="37"/>
      <c r="I116" s="98"/>
      <c r="J116" s="98"/>
      <c r="K116" s="104" t="s">
        <v>110</v>
      </c>
    </row>
  </sheetData>
  <mergeCells count="50">
    <mergeCell ref="A106:A116"/>
    <mergeCell ref="B106:B108"/>
    <mergeCell ref="K106:K115"/>
    <mergeCell ref="B110:B112"/>
    <mergeCell ref="B114:B116"/>
    <mergeCell ref="A89:A103"/>
    <mergeCell ref="B89:B91"/>
    <mergeCell ref="K89:K102"/>
    <mergeCell ref="B93:B95"/>
    <mergeCell ref="B97:B99"/>
    <mergeCell ref="B101:B103"/>
    <mergeCell ref="A76:A86"/>
    <mergeCell ref="B76:B78"/>
    <mergeCell ref="K76:K85"/>
    <mergeCell ref="B80:B82"/>
    <mergeCell ref="B84:B86"/>
    <mergeCell ref="B62:B64"/>
    <mergeCell ref="C64:J64"/>
    <mergeCell ref="A67:A73"/>
    <mergeCell ref="B67:B69"/>
    <mergeCell ref="K67:K72"/>
    <mergeCell ref="B71:B73"/>
    <mergeCell ref="A34:A40"/>
    <mergeCell ref="B34:B36"/>
    <mergeCell ref="K34:K64"/>
    <mergeCell ref="C36:J36"/>
    <mergeCell ref="B38:B40"/>
    <mergeCell ref="C40:J40"/>
    <mergeCell ref="B42:B44"/>
    <mergeCell ref="C44:J44"/>
    <mergeCell ref="B46:B48"/>
    <mergeCell ref="C48:J48"/>
    <mergeCell ref="B50:B52"/>
    <mergeCell ref="C52:J52"/>
    <mergeCell ref="B54:B56"/>
    <mergeCell ref="C56:J56"/>
    <mergeCell ref="B58:B60"/>
    <mergeCell ref="C60:J60"/>
    <mergeCell ref="A2:K2"/>
    <mergeCell ref="A4:A10"/>
    <mergeCell ref="B4:B6"/>
    <mergeCell ref="K4:K10"/>
    <mergeCell ref="B8:B10"/>
    <mergeCell ref="A13:A15"/>
    <mergeCell ref="B13:B15"/>
    <mergeCell ref="K13:K31"/>
    <mergeCell ref="B17:B19"/>
    <mergeCell ref="B21:B23"/>
    <mergeCell ref="B25:B27"/>
    <mergeCell ref="B29:B31"/>
  </mergeCells>
  <pageMargins left="0.7" right="0.7" top="0.75" bottom="0.75" header="0.3" footer="0.3"/>
  <pageSetup orientation="portrait" r:id="rId1"/>
  <headerFooter>
    <oddHeader>&amp;L&amp;"Calibri"&amp;10&amp;K000000OFFICIAL&amp;1#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4D43-46E5-40F2-91A4-DAE252AB703B}">
  <dimension ref="A1:M166"/>
  <sheetViews>
    <sheetView workbookViewId="0">
      <pane xSplit="2" topLeftCell="H1" activePane="topRight" state="frozen"/>
      <selection pane="topRight" activeCell="C1" sqref="C1"/>
    </sheetView>
  </sheetViews>
  <sheetFormatPr defaultColWidth="9.1796875" defaultRowHeight="11.5" x14ac:dyDescent="0.25"/>
  <cols>
    <col min="1" max="1" width="32.26953125" style="125" customWidth="1"/>
    <col min="2" max="2" width="57.54296875" style="125" customWidth="1"/>
    <col min="3" max="3" width="15.81640625" style="125" customWidth="1"/>
    <col min="4" max="4" width="17.1796875" style="125" customWidth="1"/>
    <col min="5" max="5" width="15.54296875" style="125" bestFit="1" customWidth="1"/>
    <col min="6" max="6" width="15.54296875" style="279" bestFit="1" customWidth="1"/>
    <col min="7" max="7" width="17.1796875" style="125" bestFit="1" customWidth="1"/>
    <col min="8" max="9" width="13.7265625" style="125" customWidth="1"/>
    <col min="10" max="10" width="15.54296875" style="125" bestFit="1" customWidth="1"/>
    <col min="11" max="11" width="21" style="125" customWidth="1"/>
    <col min="12" max="12" width="53.453125" style="125" customWidth="1"/>
    <col min="13" max="16384" width="9.1796875" style="125"/>
  </cols>
  <sheetData>
    <row r="1" spans="1:12" ht="12" thickBot="1" x14ac:dyDescent="0.3">
      <c r="A1" s="122" t="s">
        <v>160</v>
      </c>
      <c r="B1" s="123"/>
      <c r="C1" s="123"/>
      <c r="D1" s="123"/>
      <c r="E1" s="124"/>
      <c r="F1" s="123"/>
      <c r="G1" s="123"/>
      <c r="H1" s="123"/>
      <c r="I1" s="123"/>
      <c r="J1" s="123"/>
      <c r="K1" s="123"/>
      <c r="L1" s="123"/>
    </row>
    <row r="2" spans="1:12" ht="12" thickBot="1" x14ac:dyDescent="0.3">
      <c r="A2" s="382" t="s">
        <v>161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4"/>
    </row>
    <row r="3" spans="1:12" ht="48" customHeight="1" thickBot="1" x14ac:dyDescent="0.3">
      <c r="A3" s="126" t="s">
        <v>2</v>
      </c>
      <c r="B3" s="127" t="s">
        <v>3</v>
      </c>
      <c r="C3" s="128"/>
      <c r="D3" s="128" t="s">
        <v>4</v>
      </c>
      <c r="E3" s="128" t="s">
        <v>162</v>
      </c>
      <c r="F3" s="128" t="s">
        <v>163</v>
      </c>
      <c r="G3" s="129" t="s">
        <v>164</v>
      </c>
      <c r="H3" s="130" t="s">
        <v>165</v>
      </c>
      <c r="I3" s="130" t="s">
        <v>166</v>
      </c>
      <c r="J3" s="130" t="s">
        <v>167</v>
      </c>
      <c r="K3" s="131" t="s">
        <v>168</v>
      </c>
      <c r="L3" s="132" t="s">
        <v>11</v>
      </c>
    </row>
    <row r="4" spans="1:12" ht="24" customHeight="1" x14ac:dyDescent="0.25">
      <c r="A4" s="385" t="s">
        <v>169</v>
      </c>
      <c r="B4" s="388" t="s">
        <v>170</v>
      </c>
      <c r="C4" s="133" t="s">
        <v>14</v>
      </c>
      <c r="D4" s="134">
        <v>0.92</v>
      </c>
      <c r="E4" s="135">
        <v>0.7</v>
      </c>
      <c r="F4" s="135">
        <v>0.6</v>
      </c>
      <c r="G4" s="135">
        <v>0.5</v>
      </c>
      <c r="H4" s="135">
        <v>0.5</v>
      </c>
      <c r="I4" s="136">
        <v>0.4</v>
      </c>
      <c r="J4" s="137">
        <v>0.4</v>
      </c>
      <c r="K4" s="391" t="s">
        <v>171</v>
      </c>
      <c r="L4" s="138" t="s">
        <v>172</v>
      </c>
    </row>
    <row r="5" spans="1:12" ht="23.5" thickBot="1" x14ac:dyDescent="0.3">
      <c r="A5" s="386"/>
      <c r="B5" s="389"/>
      <c r="C5" s="139" t="s">
        <v>20</v>
      </c>
      <c r="D5" s="140"/>
      <c r="E5" s="105">
        <v>0.57999999999999996</v>
      </c>
      <c r="F5" s="21"/>
      <c r="G5" s="22"/>
      <c r="H5" s="141"/>
      <c r="I5" s="142"/>
      <c r="J5" s="143"/>
      <c r="K5" s="392"/>
      <c r="L5" s="138" t="s">
        <v>173</v>
      </c>
    </row>
    <row r="6" spans="1:12" ht="14.25" customHeight="1" thickBot="1" x14ac:dyDescent="0.3">
      <c r="A6" s="386"/>
      <c r="B6" s="390"/>
      <c r="C6" s="393" t="s">
        <v>174</v>
      </c>
      <c r="D6" s="394"/>
      <c r="E6" s="394"/>
      <c r="F6" s="394"/>
      <c r="G6" s="394"/>
      <c r="H6" s="394"/>
      <c r="I6" s="394"/>
      <c r="J6" s="395"/>
      <c r="K6" s="144"/>
      <c r="L6" s="138" t="s">
        <v>175</v>
      </c>
    </row>
    <row r="7" spans="1:12" ht="23.5" thickBot="1" x14ac:dyDescent="0.3">
      <c r="A7" s="386"/>
      <c r="B7" s="127" t="s">
        <v>25</v>
      </c>
      <c r="C7" s="145"/>
      <c r="D7" s="145" t="s">
        <v>4</v>
      </c>
      <c r="E7" s="145" t="s">
        <v>162</v>
      </c>
      <c r="F7" s="145" t="s">
        <v>163</v>
      </c>
      <c r="G7" s="146" t="s">
        <v>164</v>
      </c>
      <c r="H7" s="145" t="s">
        <v>165</v>
      </c>
      <c r="I7" s="130" t="s">
        <v>166</v>
      </c>
      <c r="J7" s="147" t="s">
        <v>167</v>
      </c>
      <c r="K7" s="396" t="s">
        <v>176</v>
      </c>
      <c r="L7" s="138" t="s">
        <v>177</v>
      </c>
    </row>
    <row r="8" spans="1:12" x14ac:dyDescent="0.25">
      <c r="A8" s="386"/>
      <c r="B8" s="388" t="s">
        <v>178</v>
      </c>
      <c r="C8" s="133" t="s">
        <v>14</v>
      </c>
      <c r="D8" s="148" t="s">
        <v>22</v>
      </c>
      <c r="E8" s="149" t="s">
        <v>71</v>
      </c>
      <c r="F8" s="149" t="s">
        <v>71</v>
      </c>
      <c r="G8" s="150" t="s">
        <v>71</v>
      </c>
      <c r="H8" s="151" t="s">
        <v>71</v>
      </c>
      <c r="I8" s="152" t="s">
        <v>71</v>
      </c>
      <c r="J8" s="153" t="s">
        <v>71</v>
      </c>
      <c r="K8" s="397"/>
      <c r="L8" s="154"/>
    </row>
    <row r="9" spans="1:12" ht="12" thickBot="1" x14ac:dyDescent="0.3">
      <c r="A9" s="386"/>
      <c r="B9" s="389"/>
      <c r="C9" s="139" t="s">
        <v>20</v>
      </c>
      <c r="D9" s="140"/>
      <c r="E9" s="141"/>
      <c r="F9" s="141"/>
      <c r="G9" s="155"/>
      <c r="H9" s="141"/>
      <c r="I9" s="142"/>
      <c r="J9" s="142"/>
      <c r="K9" s="397"/>
      <c r="L9" s="154"/>
    </row>
    <row r="10" spans="1:12" ht="15.75" customHeight="1" thickBot="1" x14ac:dyDescent="0.3">
      <c r="A10" s="387"/>
      <c r="B10" s="390"/>
      <c r="C10" s="393" t="s">
        <v>179</v>
      </c>
      <c r="D10" s="394"/>
      <c r="E10" s="394"/>
      <c r="F10" s="394"/>
      <c r="G10" s="394"/>
      <c r="H10" s="394"/>
      <c r="I10" s="394"/>
      <c r="J10" s="395"/>
      <c r="K10" s="398"/>
      <c r="L10" s="154"/>
    </row>
    <row r="11" spans="1:12" ht="23.5" thickBot="1" x14ac:dyDescent="0.3">
      <c r="A11" s="6" t="s">
        <v>31</v>
      </c>
      <c r="B11" s="156" t="s">
        <v>32</v>
      </c>
      <c r="C11" s="28"/>
      <c r="D11" s="43" t="s">
        <v>180</v>
      </c>
      <c r="E11" s="157" t="s">
        <v>162</v>
      </c>
      <c r="F11" s="158" t="s">
        <v>163</v>
      </c>
      <c r="G11" s="159" t="s">
        <v>181</v>
      </c>
      <c r="H11" s="130" t="s">
        <v>165</v>
      </c>
      <c r="I11" s="160" t="s">
        <v>182</v>
      </c>
      <c r="J11" s="159" t="s">
        <v>183</v>
      </c>
      <c r="K11" s="399" t="s">
        <v>184</v>
      </c>
      <c r="L11" s="161" t="s">
        <v>11</v>
      </c>
    </row>
    <row r="12" spans="1:12" ht="23" x14ac:dyDescent="0.25">
      <c r="A12" s="338" t="s">
        <v>34</v>
      </c>
      <c r="B12" s="402" t="s">
        <v>35</v>
      </c>
      <c r="C12" s="50" t="s">
        <v>14</v>
      </c>
      <c r="D12" s="162" t="s">
        <v>185</v>
      </c>
      <c r="E12" s="163">
        <v>0.7</v>
      </c>
      <c r="F12" s="163">
        <v>0.6</v>
      </c>
      <c r="G12" s="163">
        <v>0.5</v>
      </c>
      <c r="H12" s="164">
        <v>0.45</v>
      </c>
      <c r="I12" s="165">
        <v>0.35</v>
      </c>
      <c r="J12" s="166">
        <v>0.3</v>
      </c>
      <c r="K12" s="400"/>
      <c r="L12" s="405"/>
    </row>
    <row r="13" spans="1:12" ht="66" customHeight="1" thickBot="1" x14ac:dyDescent="0.3">
      <c r="A13" s="339"/>
      <c r="B13" s="403"/>
      <c r="C13" s="167" t="s">
        <v>20</v>
      </c>
      <c r="D13" s="51"/>
      <c r="E13" s="21" t="s">
        <v>186</v>
      </c>
      <c r="F13" s="21" t="s">
        <v>187</v>
      </c>
      <c r="G13" s="30"/>
      <c r="H13" s="53"/>
      <c r="I13" s="168"/>
      <c r="J13" s="54"/>
      <c r="K13" s="401"/>
      <c r="L13" s="405"/>
    </row>
    <row r="14" spans="1:12" ht="39" customHeight="1" thickBot="1" x14ac:dyDescent="0.3">
      <c r="A14" s="339"/>
      <c r="B14" s="404"/>
      <c r="C14" s="169" t="s">
        <v>188</v>
      </c>
      <c r="D14" s="170"/>
      <c r="E14" s="170"/>
      <c r="F14" s="170"/>
      <c r="G14" s="170"/>
      <c r="H14" s="171"/>
      <c r="I14" s="171"/>
      <c r="J14" s="171"/>
      <c r="K14" s="172"/>
      <c r="L14" s="405"/>
    </row>
    <row r="15" spans="1:12" ht="31.5" customHeight="1" thickBot="1" x14ac:dyDescent="0.3">
      <c r="A15" s="58"/>
      <c r="B15" s="59" t="s">
        <v>45</v>
      </c>
      <c r="C15" s="28"/>
      <c r="D15" s="28" t="s">
        <v>180</v>
      </c>
      <c r="E15" s="157" t="s">
        <v>162</v>
      </c>
      <c r="F15" s="158" t="s">
        <v>163</v>
      </c>
      <c r="G15" s="159" t="s">
        <v>181</v>
      </c>
      <c r="H15" s="130" t="s">
        <v>165</v>
      </c>
      <c r="I15" s="160" t="s">
        <v>182</v>
      </c>
      <c r="J15" s="159" t="s">
        <v>183</v>
      </c>
      <c r="K15" s="173"/>
      <c r="L15" s="405"/>
    </row>
    <row r="16" spans="1:12" ht="34.5" x14ac:dyDescent="0.25">
      <c r="A16" s="58"/>
      <c r="B16" s="407" t="s">
        <v>46</v>
      </c>
      <c r="C16" s="50" t="s">
        <v>14</v>
      </c>
      <c r="D16" s="162" t="s">
        <v>189</v>
      </c>
      <c r="E16" s="163">
        <v>0.35</v>
      </c>
      <c r="F16" s="164">
        <v>0.45</v>
      </c>
      <c r="G16" s="164">
        <v>0.55000000000000004</v>
      </c>
      <c r="H16" s="174">
        <v>0.65</v>
      </c>
      <c r="I16" s="166">
        <v>0.75</v>
      </c>
      <c r="J16" s="166">
        <v>0.75</v>
      </c>
      <c r="K16" s="175"/>
      <c r="L16" s="405"/>
    </row>
    <row r="17" spans="1:13" ht="39.75" customHeight="1" thickBot="1" x14ac:dyDescent="0.3">
      <c r="A17" s="58"/>
      <c r="B17" s="407"/>
      <c r="C17" s="50" t="s">
        <v>20</v>
      </c>
      <c r="D17" s="18"/>
      <c r="E17" s="20"/>
      <c r="F17" s="176" t="s">
        <v>190</v>
      </c>
      <c r="G17" s="30"/>
      <c r="H17" s="53"/>
      <c r="I17" s="168"/>
      <c r="J17" s="54"/>
      <c r="K17" s="177"/>
      <c r="L17" s="405"/>
    </row>
    <row r="18" spans="1:13" ht="12" thickBot="1" x14ac:dyDescent="0.3">
      <c r="A18" s="58"/>
      <c r="B18" s="408"/>
      <c r="C18" s="55" t="s">
        <v>188</v>
      </c>
      <c r="D18" s="56"/>
      <c r="E18" s="56"/>
      <c r="F18" s="56"/>
      <c r="G18" s="56"/>
      <c r="H18" s="57"/>
      <c r="I18" s="57"/>
      <c r="J18" s="57"/>
      <c r="K18" s="172"/>
      <c r="L18" s="405"/>
    </row>
    <row r="19" spans="1:13" ht="23.5" thickBot="1" x14ac:dyDescent="0.3">
      <c r="A19" s="58"/>
      <c r="B19" s="178" t="s">
        <v>56</v>
      </c>
      <c r="C19" s="179"/>
      <c r="D19" s="179" t="s">
        <v>191</v>
      </c>
      <c r="E19" s="157" t="s">
        <v>162</v>
      </c>
      <c r="F19" s="158" t="s">
        <v>163</v>
      </c>
      <c r="G19" s="159" t="s">
        <v>181</v>
      </c>
      <c r="H19" s="130" t="s">
        <v>165</v>
      </c>
      <c r="I19" s="160" t="s">
        <v>182</v>
      </c>
      <c r="J19" s="159" t="s">
        <v>183</v>
      </c>
      <c r="K19" s="180"/>
      <c r="L19" s="406"/>
    </row>
    <row r="20" spans="1:13" ht="23" x14ac:dyDescent="0.25">
      <c r="A20" s="58"/>
      <c r="B20" s="409" t="s">
        <v>57</v>
      </c>
      <c r="C20" s="50" t="s">
        <v>14</v>
      </c>
      <c r="D20" s="162" t="s">
        <v>192</v>
      </c>
      <c r="E20" s="163">
        <v>0.55000000000000004</v>
      </c>
      <c r="F20" s="164">
        <v>0.45</v>
      </c>
      <c r="G20" s="164">
        <v>0.4</v>
      </c>
      <c r="H20" s="174">
        <v>0.35</v>
      </c>
      <c r="I20" s="166">
        <v>0.3</v>
      </c>
      <c r="J20" s="166">
        <v>0.3</v>
      </c>
      <c r="K20" s="181"/>
      <c r="L20" s="406"/>
    </row>
    <row r="21" spans="1:13" ht="34.5" x14ac:dyDescent="0.25">
      <c r="A21" s="58"/>
      <c r="B21" s="410"/>
      <c r="C21" s="50" t="s">
        <v>20</v>
      </c>
      <c r="D21" s="51"/>
      <c r="E21" s="20"/>
      <c r="F21" s="53" t="s">
        <v>193</v>
      </c>
      <c r="G21" s="30"/>
      <c r="H21" s="53"/>
      <c r="I21" s="168"/>
      <c r="J21" s="54"/>
      <c r="K21" s="54"/>
      <c r="L21" s="406"/>
    </row>
    <row r="22" spans="1:13" ht="12.75" customHeight="1" thickBot="1" x14ac:dyDescent="0.3">
      <c r="A22" s="58"/>
      <c r="B22" s="411"/>
      <c r="C22" s="169" t="s">
        <v>68</v>
      </c>
      <c r="D22" s="170"/>
      <c r="E22" s="170"/>
      <c r="F22" s="170"/>
      <c r="G22" s="170"/>
      <c r="H22" s="171"/>
      <c r="I22" s="171"/>
      <c r="J22" s="171"/>
      <c r="K22" s="171"/>
      <c r="L22" s="406"/>
    </row>
    <row r="23" spans="1:13" ht="23.5" thickBot="1" x14ac:dyDescent="0.3">
      <c r="A23" s="58"/>
      <c r="B23" s="156" t="s">
        <v>69</v>
      </c>
      <c r="C23" s="28"/>
      <c r="D23" s="28" t="s">
        <v>4</v>
      </c>
      <c r="E23" s="157" t="s">
        <v>162</v>
      </c>
      <c r="F23" s="158" t="s">
        <v>163</v>
      </c>
      <c r="G23" s="159" t="s">
        <v>181</v>
      </c>
      <c r="H23" s="130" t="s">
        <v>165</v>
      </c>
      <c r="I23" s="160" t="s">
        <v>182</v>
      </c>
      <c r="J23" s="159" t="s">
        <v>183</v>
      </c>
      <c r="K23" s="180"/>
      <c r="L23" s="406"/>
    </row>
    <row r="24" spans="1:13" x14ac:dyDescent="0.25">
      <c r="A24" s="58"/>
      <c r="B24" s="412" t="s">
        <v>70</v>
      </c>
      <c r="C24" s="334" t="s">
        <v>14</v>
      </c>
      <c r="D24" s="182">
        <v>0</v>
      </c>
      <c r="E24" s="182" t="s">
        <v>71</v>
      </c>
      <c r="F24" s="182" t="s">
        <v>71</v>
      </c>
      <c r="G24" s="182" t="s">
        <v>71</v>
      </c>
      <c r="H24" s="182" t="s">
        <v>71</v>
      </c>
      <c r="I24" s="182" t="s">
        <v>71</v>
      </c>
      <c r="J24" s="182" t="s">
        <v>71</v>
      </c>
      <c r="K24" s="414" t="s">
        <v>194</v>
      </c>
      <c r="L24" s="406"/>
    </row>
    <row r="25" spans="1:13" ht="48" customHeight="1" x14ac:dyDescent="0.25">
      <c r="A25" s="58"/>
      <c r="B25" s="413"/>
      <c r="C25" s="334" t="s">
        <v>20</v>
      </c>
      <c r="D25" s="34"/>
      <c r="E25" s="30" t="s">
        <v>195</v>
      </c>
      <c r="F25" s="183"/>
      <c r="G25" s="30"/>
      <c r="H25" s="30"/>
      <c r="I25" s="54"/>
      <c r="J25" s="54"/>
      <c r="K25" s="415"/>
      <c r="L25" s="406"/>
    </row>
    <row r="26" spans="1:13" ht="12.75" customHeight="1" thickBot="1" x14ac:dyDescent="0.3">
      <c r="A26" s="58"/>
      <c r="B26" s="411"/>
      <c r="C26" s="36" t="s">
        <v>72</v>
      </c>
      <c r="D26" s="37"/>
      <c r="E26" s="37"/>
      <c r="F26" s="37"/>
      <c r="G26" s="37"/>
      <c r="H26" s="38"/>
      <c r="I26" s="38"/>
      <c r="J26" s="38"/>
      <c r="K26" s="184"/>
      <c r="L26" s="406"/>
    </row>
    <row r="27" spans="1:13" ht="35" thickBot="1" x14ac:dyDescent="0.3">
      <c r="A27" s="58"/>
      <c r="B27" s="156" t="s">
        <v>73</v>
      </c>
      <c r="C27" s="28"/>
      <c r="D27" s="157" t="s">
        <v>4</v>
      </c>
      <c r="E27" s="157" t="s">
        <v>162</v>
      </c>
      <c r="F27" s="158" t="s">
        <v>163</v>
      </c>
      <c r="G27" s="159" t="s">
        <v>181</v>
      </c>
      <c r="H27" s="130" t="s">
        <v>165</v>
      </c>
      <c r="I27" s="160" t="s">
        <v>182</v>
      </c>
      <c r="J27" s="159" t="s">
        <v>196</v>
      </c>
      <c r="K27" s="180"/>
      <c r="L27" s="406"/>
    </row>
    <row r="28" spans="1:13" x14ac:dyDescent="0.25">
      <c r="A28" s="58"/>
      <c r="B28" s="412" t="s">
        <v>74</v>
      </c>
      <c r="C28" s="334" t="s">
        <v>14</v>
      </c>
      <c r="D28" s="185">
        <v>0</v>
      </c>
      <c r="E28" s="185">
        <v>0.5</v>
      </c>
      <c r="F28" s="186">
        <v>0.6</v>
      </c>
      <c r="G28" s="185">
        <v>0.7</v>
      </c>
      <c r="H28" s="185">
        <v>0.8</v>
      </c>
      <c r="I28" s="137">
        <v>0.8</v>
      </c>
      <c r="J28" s="137">
        <v>0.8</v>
      </c>
      <c r="K28" s="416"/>
      <c r="L28" s="405"/>
    </row>
    <row r="29" spans="1:13" ht="35" thickBot="1" x14ac:dyDescent="0.3">
      <c r="A29" s="58"/>
      <c r="B29" s="413"/>
      <c r="C29" s="334" t="s">
        <v>20</v>
      </c>
      <c r="D29" s="34"/>
      <c r="E29" s="30"/>
      <c r="F29" s="187" t="s">
        <v>197</v>
      </c>
      <c r="G29" s="30"/>
      <c r="H29" s="30"/>
      <c r="I29" s="54"/>
      <c r="J29" s="54"/>
      <c r="K29" s="417"/>
      <c r="L29" s="405"/>
    </row>
    <row r="30" spans="1:13" ht="12.75" customHeight="1" thickBot="1" x14ac:dyDescent="0.3">
      <c r="A30" s="63"/>
      <c r="B30" s="411"/>
      <c r="C30" s="36" t="s">
        <v>72</v>
      </c>
      <c r="D30" s="37"/>
      <c r="E30" s="37"/>
      <c r="F30" s="37"/>
      <c r="G30" s="37"/>
      <c r="H30" s="38"/>
      <c r="I30" s="38"/>
      <c r="J30" s="38"/>
      <c r="K30" s="171"/>
      <c r="L30" s="406"/>
    </row>
    <row r="31" spans="1:13" ht="12" thickBot="1" x14ac:dyDescent="0.3">
      <c r="A31" s="64"/>
      <c r="B31" s="6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41"/>
    </row>
    <row r="32" spans="1:13" ht="23.5" thickBot="1" x14ac:dyDescent="0.3">
      <c r="A32" s="6" t="s">
        <v>75</v>
      </c>
      <c r="B32" s="59" t="s">
        <v>32</v>
      </c>
      <c r="C32" s="75"/>
      <c r="D32" s="157" t="s">
        <v>4</v>
      </c>
      <c r="E32" s="157" t="s">
        <v>162</v>
      </c>
      <c r="F32" s="158" t="s">
        <v>163</v>
      </c>
      <c r="G32" s="159" t="s">
        <v>181</v>
      </c>
      <c r="H32" s="130" t="s">
        <v>165</v>
      </c>
      <c r="I32" s="160" t="s">
        <v>182</v>
      </c>
      <c r="J32" s="157" t="s">
        <v>183</v>
      </c>
      <c r="K32" s="157"/>
      <c r="L32" s="11" t="s">
        <v>11</v>
      </c>
    </row>
    <row r="33" spans="1:13" ht="15.75" customHeight="1" x14ac:dyDescent="0.25">
      <c r="A33" s="354" t="s">
        <v>76</v>
      </c>
      <c r="B33" s="418" t="s">
        <v>77</v>
      </c>
      <c r="C33" s="334" t="s">
        <v>14</v>
      </c>
      <c r="D33" s="182">
        <v>0</v>
      </c>
      <c r="E33" s="182" t="s">
        <v>71</v>
      </c>
      <c r="F33" s="182" t="s">
        <v>71</v>
      </c>
      <c r="G33" s="182" t="s">
        <v>71</v>
      </c>
      <c r="H33" s="182" t="s">
        <v>71</v>
      </c>
      <c r="I33" s="182" t="s">
        <v>71</v>
      </c>
      <c r="J33" s="182" t="s">
        <v>71</v>
      </c>
      <c r="K33" s="188"/>
      <c r="L33" s="332"/>
    </row>
    <row r="34" spans="1:13" x14ac:dyDescent="0.25">
      <c r="A34" s="339"/>
      <c r="B34" s="418"/>
      <c r="C34" s="334" t="s">
        <v>20</v>
      </c>
      <c r="D34" s="34"/>
      <c r="E34" s="30"/>
      <c r="F34" s="30"/>
      <c r="G34" s="30"/>
      <c r="H34" s="30"/>
      <c r="I34" s="54"/>
      <c r="J34" s="189"/>
      <c r="K34" s="190"/>
      <c r="L34" s="333"/>
    </row>
    <row r="35" spans="1:13" ht="12.75" customHeight="1" thickBot="1" x14ac:dyDescent="0.3">
      <c r="A35" s="339"/>
      <c r="B35" s="419"/>
      <c r="C35" s="361" t="s">
        <v>72</v>
      </c>
      <c r="D35" s="362"/>
      <c r="E35" s="362"/>
      <c r="F35" s="362"/>
      <c r="G35" s="362"/>
      <c r="H35" s="362"/>
      <c r="I35" s="362"/>
      <c r="J35" s="362"/>
      <c r="K35" s="362"/>
      <c r="L35" s="420"/>
      <c r="M35" s="191"/>
    </row>
    <row r="36" spans="1:13" ht="23.5" thickBot="1" x14ac:dyDescent="0.3">
      <c r="A36" s="339"/>
      <c r="B36" s="156" t="s">
        <v>45</v>
      </c>
      <c r="C36" s="75"/>
      <c r="D36" s="157" t="s">
        <v>191</v>
      </c>
      <c r="E36" s="157" t="s">
        <v>162</v>
      </c>
      <c r="F36" s="158" t="s">
        <v>163</v>
      </c>
      <c r="G36" s="159" t="s">
        <v>181</v>
      </c>
      <c r="H36" s="130" t="s">
        <v>165</v>
      </c>
      <c r="I36" s="160" t="s">
        <v>182</v>
      </c>
      <c r="J36" s="157" t="s">
        <v>183</v>
      </c>
      <c r="K36" s="192"/>
      <c r="L36" s="333"/>
    </row>
    <row r="37" spans="1:13" ht="23" x14ac:dyDescent="0.25">
      <c r="A37" s="339"/>
      <c r="B37" s="418" t="s">
        <v>78</v>
      </c>
      <c r="C37" s="334"/>
      <c r="D37" s="185">
        <v>0.55000000000000004</v>
      </c>
      <c r="E37" s="182" t="s">
        <v>22</v>
      </c>
      <c r="F37" s="182" t="s">
        <v>22</v>
      </c>
      <c r="G37" s="174">
        <v>0.6</v>
      </c>
      <c r="H37" s="174">
        <v>0.65</v>
      </c>
      <c r="I37" s="166">
        <v>0.65</v>
      </c>
      <c r="J37" s="193">
        <v>0.7</v>
      </c>
      <c r="K37" s="421" t="s">
        <v>198</v>
      </c>
      <c r="L37" s="333" t="s">
        <v>199</v>
      </c>
    </row>
    <row r="38" spans="1:13" ht="25.5" customHeight="1" x14ac:dyDescent="0.25">
      <c r="A38" s="339"/>
      <c r="B38" s="418"/>
      <c r="C38" s="334"/>
      <c r="D38" s="34"/>
      <c r="E38" s="30"/>
      <c r="F38" s="30"/>
      <c r="G38" s="30"/>
      <c r="H38" s="30"/>
      <c r="I38" s="54"/>
      <c r="J38" s="189"/>
      <c r="K38" s="422"/>
      <c r="L38" s="333"/>
    </row>
    <row r="39" spans="1:13" ht="12.75" customHeight="1" thickBot="1" x14ac:dyDescent="0.3">
      <c r="A39" s="339"/>
      <c r="B39" s="419"/>
      <c r="C39" s="361" t="s">
        <v>72</v>
      </c>
      <c r="D39" s="362"/>
      <c r="E39" s="362"/>
      <c r="F39" s="362"/>
      <c r="G39" s="362"/>
      <c r="H39" s="362"/>
      <c r="I39" s="362"/>
      <c r="J39" s="362"/>
      <c r="K39" s="362"/>
      <c r="L39" s="420"/>
      <c r="M39" s="191"/>
    </row>
    <row r="40" spans="1:13" ht="23.5" thickBot="1" x14ac:dyDescent="0.3">
      <c r="A40" s="78"/>
      <c r="B40" s="156" t="s">
        <v>56</v>
      </c>
      <c r="C40" s="75"/>
      <c r="D40" s="157" t="s">
        <v>191</v>
      </c>
      <c r="E40" s="157" t="s">
        <v>162</v>
      </c>
      <c r="F40" s="158" t="s">
        <v>163</v>
      </c>
      <c r="G40" s="159" t="s">
        <v>181</v>
      </c>
      <c r="H40" s="130" t="s">
        <v>165</v>
      </c>
      <c r="I40" s="160" t="s">
        <v>182</v>
      </c>
      <c r="J40" s="157" t="s">
        <v>183</v>
      </c>
      <c r="K40" s="192"/>
      <c r="L40" s="333"/>
    </row>
    <row r="41" spans="1:13" ht="12" customHeight="1" x14ac:dyDescent="0.25">
      <c r="A41" s="78"/>
      <c r="B41" s="423" t="s">
        <v>79</v>
      </c>
      <c r="C41" s="334"/>
      <c r="D41" s="186">
        <v>0.192</v>
      </c>
      <c r="E41" s="185">
        <v>0.2</v>
      </c>
      <c r="F41" s="185">
        <v>0.25</v>
      </c>
      <c r="G41" s="174">
        <v>0.3</v>
      </c>
      <c r="H41" s="194">
        <v>0.35</v>
      </c>
      <c r="I41" s="195">
        <v>0.4</v>
      </c>
      <c r="J41" s="196">
        <v>0.4</v>
      </c>
      <c r="K41" s="197"/>
      <c r="L41" s="333"/>
    </row>
    <row r="42" spans="1:13" x14ac:dyDescent="0.25">
      <c r="A42" s="78"/>
      <c r="B42" s="423"/>
      <c r="C42" s="334"/>
      <c r="D42" s="34"/>
      <c r="E42" s="30"/>
      <c r="F42" s="187">
        <v>0.28899999999999998</v>
      </c>
      <c r="G42" s="30"/>
      <c r="H42" s="30"/>
      <c r="I42" s="54"/>
      <c r="J42" s="189"/>
      <c r="K42" s="190"/>
      <c r="L42" s="333"/>
    </row>
    <row r="43" spans="1:13" ht="12.75" customHeight="1" thickBot="1" x14ac:dyDescent="0.3">
      <c r="A43" s="78"/>
      <c r="B43" s="424"/>
      <c r="C43" s="425" t="s">
        <v>200</v>
      </c>
      <c r="D43" s="426"/>
      <c r="E43" s="426"/>
      <c r="F43" s="426"/>
      <c r="G43" s="426"/>
      <c r="H43" s="426"/>
      <c r="I43" s="426"/>
      <c r="J43" s="426"/>
      <c r="K43" s="426"/>
      <c r="L43" s="427"/>
      <c r="M43" s="191"/>
    </row>
    <row r="44" spans="1:13" ht="23.5" thickBot="1" x14ac:dyDescent="0.3">
      <c r="A44" s="78"/>
      <c r="B44" s="156" t="s">
        <v>69</v>
      </c>
      <c r="C44" s="75"/>
      <c r="D44" s="157" t="s">
        <v>191</v>
      </c>
      <c r="E44" s="157" t="s">
        <v>162</v>
      </c>
      <c r="F44" s="158" t="s">
        <v>163</v>
      </c>
      <c r="G44" s="159" t="s">
        <v>181</v>
      </c>
      <c r="H44" s="130" t="s">
        <v>165</v>
      </c>
      <c r="I44" s="160" t="s">
        <v>182</v>
      </c>
      <c r="J44" s="157" t="s">
        <v>183</v>
      </c>
      <c r="K44" s="192"/>
      <c r="L44" s="333"/>
    </row>
    <row r="45" spans="1:13" ht="16.5" customHeight="1" x14ac:dyDescent="0.25">
      <c r="A45" s="78"/>
      <c r="B45" s="423" t="s">
        <v>80</v>
      </c>
      <c r="C45" s="334"/>
      <c r="D45" s="186">
        <v>0.38900000000000001</v>
      </c>
      <c r="E45" s="186">
        <v>0.6</v>
      </c>
      <c r="F45" s="185">
        <v>0.7</v>
      </c>
      <c r="G45" s="174">
        <v>0.8</v>
      </c>
      <c r="H45" s="174">
        <v>0.8</v>
      </c>
      <c r="I45" s="166">
        <v>0.9</v>
      </c>
      <c r="J45" s="193">
        <v>0.9</v>
      </c>
      <c r="K45" s="198"/>
      <c r="L45" s="333"/>
    </row>
    <row r="46" spans="1:13" x14ac:dyDescent="0.25">
      <c r="A46" s="78"/>
      <c r="B46" s="423"/>
      <c r="C46" s="334"/>
      <c r="D46" s="34"/>
      <c r="E46" s="31">
        <v>0.74</v>
      </c>
      <c r="F46" s="31">
        <v>0.74</v>
      </c>
      <c r="G46" s="30"/>
      <c r="H46" s="30"/>
      <c r="I46" s="54"/>
      <c r="J46" s="189"/>
      <c r="K46" s="190"/>
      <c r="L46" s="333"/>
    </row>
    <row r="47" spans="1:13" ht="12.75" customHeight="1" thickBot="1" x14ac:dyDescent="0.3">
      <c r="A47" s="81"/>
      <c r="B47" s="424"/>
      <c r="C47" s="361" t="s">
        <v>201</v>
      </c>
      <c r="D47" s="362"/>
      <c r="E47" s="362"/>
      <c r="F47" s="362"/>
      <c r="G47" s="362"/>
      <c r="H47" s="362"/>
      <c r="I47" s="362"/>
      <c r="J47" s="362"/>
      <c r="K47" s="362"/>
      <c r="L47" s="420"/>
      <c r="M47" s="191"/>
    </row>
    <row r="48" spans="1:13" ht="23.5" thickBot="1" x14ac:dyDescent="0.3">
      <c r="A48" s="78"/>
      <c r="B48" s="156" t="s">
        <v>73</v>
      </c>
      <c r="C48" s="75"/>
      <c r="D48" s="157" t="s">
        <v>4</v>
      </c>
      <c r="E48" s="157" t="s">
        <v>162</v>
      </c>
      <c r="F48" s="158" t="s">
        <v>163</v>
      </c>
      <c r="G48" s="159" t="s">
        <v>181</v>
      </c>
      <c r="H48" s="130" t="s">
        <v>165</v>
      </c>
      <c r="I48" s="160" t="s">
        <v>182</v>
      </c>
      <c r="J48" s="157" t="s">
        <v>183</v>
      </c>
      <c r="K48" s="428" t="s">
        <v>202</v>
      </c>
      <c r="L48" s="333"/>
    </row>
    <row r="49" spans="1:13" ht="12" customHeight="1" x14ac:dyDescent="0.25">
      <c r="A49" s="78"/>
      <c r="B49" s="423" t="s">
        <v>81</v>
      </c>
      <c r="C49" s="334"/>
      <c r="D49" s="186">
        <v>0.79400000000000004</v>
      </c>
      <c r="E49" s="183">
        <v>0.85</v>
      </c>
      <c r="F49" s="185">
        <v>0.9</v>
      </c>
      <c r="G49" s="199">
        <v>0.95</v>
      </c>
      <c r="H49" s="174">
        <v>0.95</v>
      </c>
      <c r="I49" s="166"/>
      <c r="J49" s="193">
        <v>0.95</v>
      </c>
      <c r="K49" s="429"/>
      <c r="L49" s="333"/>
    </row>
    <row r="50" spans="1:13" ht="12" customHeight="1" x14ac:dyDescent="0.25">
      <c r="A50" s="78"/>
      <c r="B50" s="423"/>
      <c r="C50" s="334"/>
      <c r="D50" s="34"/>
      <c r="E50" s="200">
        <v>0.91</v>
      </c>
      <c r="F50" s="31">
        <v>0.92</v>
      </c>
      <c r="G50" s="30"/>
      <c r="H50" s="30"/>
      <c r="I50" s="54"/>
      <c r="J50" s="189"/>
      <c r="K50" s="430"/>
    </row>
    <row r="51" spans="1:13" ht="12" thickBot="1" x14ac:dyDescent="0.3">
      <c r="A51" s="81"/>
      <c r="B51" s="424"/>
      <c r="C51" s="361" t="s">
        <v>203</v>
      </c>
      <c r="D51" s="362"/>
      <c r="E51" s="362"/>
      <c r="F51" s="362"/>
      <c r="G51" s="362"/>
      <c r="H51" s="362"/>
      <c r="I51" s="362"/>
      <c r="J51" s="362"/>
      <c r="K51" s="362"/>
      <c r="L51" s="420"/>
      <c r="M51" s="191"/>
    </row>
    <row r="52" spans="1:13" ht="12.75" customHeight="1" thickBot="1" x14ac:dyDescent="0.3">
      <c r="A52" s="81"/>
      <c r="B52" s="156" t="s">
        <v>82</v>
      </c>
      <c r="C52" s="75"/>
      <c r="D52" s="157" t="s">
        <v>4</v>
      </c>
      <c r="E52" s="157" t="s">
        <v>162</v>
      </c>
      <c r="F52" s="158" t="s">
        <v>163</v>
      </c>
      <c r="G52" s="159" t="s">
        <v>181</v>
      </c>
      <c r="H52" s="130" t="s">
        <v>165</v>
      </c>
      <c r="I52" s="160" t="s">
        <v>182</v>
      </c>
      <c r="J52" s="157" t="s">
        <v>196</v>
      </c>
      <c r="K52" s="192"/>
      <c r="L52" s="333"/>
    </row>
    <row r="53" spans="1:13" x14ac:dyDescent="0.25">
      <c r="A53" s="81"/>
      <c r="B53" s="418" t="s">
        <v>83</v>
      </c>
      <c r="C53" s="334"/>
      <c r="D53" s="185"/>
      <c r="E53" s="182" t="s">
        <v>71</v>
      </c>
      <c r="F53" s="182" t="s">
        <v>71</v>
      </c>
      <c r="G53" s="201" t="s">
        <v>71</v>
      </c>
      <c r="H53" s="201"/>
      <c r="I53" s="202"/>
      <c r="J53" s="203"/>
      <c r="K53" s="198"/>
      <c r="L53" s="333"/>
    </row>
    <row r="54" spans="1:13" x14ac:dyDescent="0.25">
      <c r="A54" s="81"/>
      <c r="B54" s="418"/>
      <c r="C54" s="334"/>
      <c r="D54" s="34"/>
      <c r="E54" s="30"/>
      <c r="F54" s="30"/>
      <c r="G54" s="30"/>
      <c r="H54" s="30"/>
      <c r="I54" s="54"/>
      <c r="J54" s="189"/>
      <c r="K54" s="190"/>
      <c r="L54" s="333"/>
    </row>
    <row r="55" spans="1:13" ht="12" thickBot="1" x14ac:dyDescent="0.3">
      <c r="A55" s="81"/>
      <c r="B55" s="419"/>
      <c r="C55" s="361" t="s">
        <v>72</v>
      </c>
      <c r="D55" s="362"/>
      <c r="E55" s="362"/>
      <c r="F55" s="362"/>
      <c r="G55" s="362"/>
      <c r="H55" s="362"/>
      <c r="I55" s="362"/>
      <c r="J55" s="362"/>
      <c r="K55" s="362"/>
      <c r="L55" s="420"/>
      <c r="M55" s="191"/>
    </row>
    <row r="56" spans="1:13" ht="23.5" thickBot="1" x14ac:dyDescent="0.3">
      <c r="A56" s="81"/>
      <c r="B56" s="156" t="s">
        <v>85</v>
      </c>
      <c r="C56" s="75"/>
      <c r="D56" s="157" t="s">
        <v>4</v>
      </c>
      <c r="E56" s="157" t="s">
        <v>162</v>
      </c>
      <c r="F56" s="158" t="s">
        <v>163</v>
      </c>
      <c r="G56" s="159" t="s">
        <v>181</v>
      </c>
      <c r="H56" s="130" t="s">
        <v>165</v>
      </c>
      <c r="I56" s="160" t="s">
        <v>182</v>
      </c>
      <c r="J56" s="157" t="s">
        <v>183</v>
      </c>
      <c r="K56" s="192"/>
      <c r="L56" s="333"/>
    </row>
    <row r="57" spans="1:13" x14ac:dyDescent="0.25">
      <c r="A57" s="81"/>
      <c r="B57" s="418" t="s">
        <v>204</v>
      </c>
      <c r="C57" s="50" t="s">
        <v>14</v>
      </c>
      <c r="D57" s="135" t="s">
        <v>71</v>
      </c>
      <c r="E57" s="204" t="s">
        <v>71</v>
      </c>
      <c r="F57" s="205" t="s">
        <v>71</v>
      </c>
      <c r="G57" s="206" t="s">
        <v>71</v>
      </c>
      <c r="H57" s="182" t="s">
        <v>71</v>
      </c>
      <c r="I57" s="35" t="s">
        <v>71</v>
      </c>
      <c r="J57" s="207"/>
      <c r="K57" s="208"/>
      <c r="L57" s="333"/>
    </row>
    <row r="58" spans="1:13" x14ac:dyDescent="0.25">
      <c r="A58" s="81"/>
      <c r="B58" s="418"/>
      <c r="C58" s="50" t="s">
        <v>20</v>
      </c>
      <c r="D58" s="18"/>
      <c r="E58" s="20"/>
      <c r="F58" s="20"/>
      <c r="G58" s="84"/>
      <c r="H58" s="30"/>
      <c r="I58" s="54"/>
      <c r="J58" s="189"/>
      <c r="K58" s="190"/>
      <c r="L58" s="333"/>
    </row>
    <row r="59" spans="1:13" ht="12" thickBot="1" x14ac:dyDescent="0.3">
      <c r="A59" s="81"/>
      <c r="B59" s="419"/>
      <c r="C59" s="431" t="s">
        <v>205</v>
      </c>
      <c r="D59" s="432"/>
      <c r="E59" s="432"/>
      <c r="F59" s="432"/>
      <c r="G59" s="432"/>
      <c r="H59" s="432"/>
      <c r="I59" s="432"/>
      <c r="J59" s="433"/>
      <c r="K59" s="433"/>
      <c r="L59" s="434"/>
      <c r="M59" s="191"/>
    </row>
    <row r="60" spans="1:13" ht="23.5" thickBot="1" x14ac:dyDescent="0.3">
      <c r="A60" s="81"/>
      <c r="B60" s="156" t="s">
        <v>96</v>
      </c>
      <c r="C60" s="75"/>
      <c r="D60" s="28" t="s">
        <v>4</v>
      </c>
      <c r="E60" s="157" t="s">
        <v>162</v>
      </c>
      <c r="F60" s="158" t="s">
        <v>163</v>
      </c>
      <c r="G60" s="159" t="s">
        <v>181</v>
      </c>
      <c r="H60" s="130" t="s">
        <v>165</v>
      </c>
      <c r="I60" s="160" t="s">
        <v>182</v>
      </c>
      <c r="J60" s="157" t="s">
        <v>183</v>
      </c>
      <c r="K60" s="192"/>
      <c r="L60" s="333"/>
    </row>
    <row r="61" spans="1:13" x14ac:dyDescent="0.25">
      <c r="A61" s="81"/>
      <c r="B61" s="418" t="s">
        <v>97</v>
      </c>
      <c r="C61" s="334"/>
      <c r="D61" s="209">
        <v>1.69</v>
      </c>
      <c r="E61" s="182" t="s">
        <v>22</v>
      </c>
      <c r="F61" s="182">
        <v>1.8</v>
      </c>
      <c r="G61" s="201"/>
      <c r="H61" s="201">
        <v>1.9</v>
      </c>
      <c r="I61" s="202">
        <v>2</v>
      </c>
      <c r="J61" s="203">
        <v>2</v>
      </c>
      <c r="K61" s="210"/>
      <c r="L61" s="333"/>
    </row>
    <row r="62" spans="1:13" ht="16.5" customHeight="1" x14ac:dyDescent="0.25">
      <c r="A62" s="81"/>
      <c r="B62" s="418"/>
      <c r="C62" s="334"/>
      <c r="D62" s="211"/>
      <c r="E62" s="182"/>
      <c r="F62" s="30">
        <v>1.82</v>
      </c>
      <c r="G62" s="30"/>
      <c r="H62" s="30"/>
      <c r="I62" s="54"/>
      <c r="J62" s="189"/>
      <c r="K62" s="190"/>
      <c r="L62" s="333"/>
    </row>
    <row r="63" spans="1:13" ht="12" thickBot="1" x14ac:dyDescent="0.3">
      <c r="A63" s="85"/>
      <c r="B63" s="419"/>
      <c r="C63" s="361" t="s">
        <v>72</v>
      </c>
      <c r="D63" s="362"/>
      <c r="E63" s="362"/>
      <c r="F63" s="362"/>
      <c r="G63" s="362"/>
      <c r="H63" s="362"/>
      <c r="I63" s="362"/>
      <c r="J63" s="362"/>
      <c r="K63" s="362"/>
      <c r="L63" s="420"/>
      <c r="M63" s="212"/>
    </row>
    <row r="64" spans="1:13" ht="12" thickBot="1" x14ac:dyDescent="0.3">
      <c r="A64" s="213"/>
      <c r="B64" s="213"/>
      <c r="C64" s="214"/>
      <c r="D64" s="215"/>
      <c r="E64" s="215"/>
      <c r="F64" s="215"/>
      <c r="G64" s="215"/>
      <c r="H64" s="216"/>
      <c r="I64" s="215"/>
      <c r="J64" s="215"/>
      <c r="K64" s="215"/>
      <c r="L64" s="154"/>
    </row>
    <row r="65" spans="1:12" ht="35" thickBot="1" x14ac:dyDescent="0.3">
      <c r="A65" s="87" t="s">
        <v>101</v>
      </c>
      <c r="B65" s="217" t="s">
        <v>102</v>
      </c>
      <c r="C65" s="218"/>
      <c r="D65" s="157" t="s">
        <v>4</v>
      </c>
      <c r="E65" s="157" t="s">
        <v>162</v>
      </c>
      <c r="F65" s="158" t="s">
        <v>163</v>
      </c>
      <c r="G65" s="159" t="s">
        <v>181</v>
      </c>
      <c r="H65" s="130" t="s">
        <v>165</v>
      </c>
      <c r="I65" s="160" t="s">
        <v>182</v>
      </c>
      <c r="J65" s="157" t="s">
        <v>196</v>
      </c>
      <c r="K65" s="157"/>
      <c r="L65" s="219" t="s">
        <v>11</v>
      </c>
    </row>
    <row r="66" spans="1:12" ht="23.5" thickBot="1" x14ac:dyDescent="0.3">
      <c r="A66" s="338" t="s">
        <v>103</v>
      </c>
      <c r="B66" s="435" t="s">
        <v>206</v>
      </c>
      <c r="C66" s="220" t="s">
        <v>14</v>
      </c>
      <c r="D66" s="221">
        <v>0</v>
      </c>
      <c r="E66" s="222">
        <v>54900</v>
      </c>
      <c r="F66" s="222">
        <v>75900</v>
      </c>
      <c r="G66" s="223">
        <f>(1500+1500+500+2000+2000+2000)*6</f>
        <v>57000</v>
      </c>
      <c r="H66" s="224">
        <f>6000*6</f>
        <v>36000</v>
      </c>
      <c r="I66" s="225">
        <v>36000</v>
      </c>
      <c r="J66" s="222">
        <f>(9150+3500+6000)*6</f>
        <v>111900</v>
      </c>
      <c r="K66" s="438"/>
      <c r="L66" s="226" t="s">
        <v>172</v>
      </c>
    </row>
    <row r="67" spans="1:12" ht="35" thickBot="1" x14ac:dyDescent="0.3">
      <c r="A67" s="339"/>
      <c r="B67" s="436"/>
      <c r="C67" s="227" t="s">
        <v>20</v>
      </c>
      <c r="D67" s="228"/>
      <c r="E67" s="229" t="s">
        <v>207</v>
      </c>
      <c r="F67" s="230" t="s">
        <v>208</v>
      </c>
      <c r="G67" s="231"/>
      <c r="H67" s="232"/>
      <c r="I67" s="233"/>
      <c r="J67" s="226"/>
      <c r="K67" s="439"/>
      <c r="L67" s="226" t="s">
        <v>173</v>
      </c>
    </row>
    <row r="68" spans="1:12" ht="12" thickBot="1" x14ac:dyDescent="0.3">
      <c r="A68" s="339"/>
      <c r="B68" s="437"/>
      <c r="C68" s="440" t="s">
        <v>209</v>
      </c>
      <c r="D68" s="441"/>
      <c r="E68" s="441"/>
      <c r="F68" s="441"/>
      <c r="G68" s="441"/>
      <c r="H68" s="441"/>
      <c r="I68" s="441"/>
      <c r="J68" s="442"/>
      <c r="K68" s="234"/>
      <c r="L68" s="226" t="s">
        <v>175</v>
      </c>
    </row>
    <row r="69" spans="1:12" ht="35" thickBot="1" x14ac:dyDescent="0.3">
      <c r="A69" s="339"/>
      <c r="B69" s="235" t="s">
        <v>107</v>
      </c>
      <c r="C69" s="236"/>
      <c r="D69" s="157" t="s">
        <v>4</v>
      </c>
      <c r="E69" s="157" t="s">
        <v>162</v>
      </c>
      <c r="F69" s="158" t="s">
        <v>163</v>
      </c>
      <c r="G69" s="159" t="s">
        <v>181</v>
      </c>
      <c r="H69" s="237" t="s">
        <v>165</v>
      </c>
      <c r="I69" s="160" t="s">
        <v>182</v>
      </c>
      <c r="J69" s="238" t="s">
        <v>210</v>
      </c>
      <c r="K69" s="192"/>
      <c r="L69" s="226" t="s">
        <v>211</v>
      </c>
    </row>
    <row r="70" spans="1:12" ht="12" thickBot="1" x14ac:dyDescent="0.3">
      <c r="A70" s="339"/>
      <c r="B70" s="443" t="s">
        <v>108</v>
      </c>
      <c r="C70" s="220" t="s">
        <v>14</v>
      </c>
      <c r="D70" s="221">
        <v>0</v>
      </c>
      <c r="E70" s="239">
        <v>2223450</v>
      </c>
      <c r="F70" s="240">
        <v>2156025</v>
      </c>
      <c r="G70" s="239">
        <f>(3500*49*3)+(6000*49*3)</f>
        <v>1396500</v>
      </c>
      <c r="H70" s="241">
        <f>(6000*49*3)</f>
        <v>882000</v>
      </c>
      <c r="I70" s="240">
        <f>(6000*49*3)</f>
        <v>882000</v>
      </c>
      <c r="J70" s="240">
        <f>SUM(E70:I70)</f>
        <v>7539975</v>
      </c>
      <c r="K70" s="446"/>
      <c r="L70" s="226"/>
    </row>
    <row r="71" spans="1:12" ht="12" thickBot="1" x14ac:dyDescent="0.3">
      <c r="A71" s="339"/>
      <c r="B71" s="444"/>
      <c r="C71" s="227" t="s">
        <v>20</v>
      </c>
      <c r="D71" s="242"/>
      <c r="E71" s="243">
        <v>2217942</v>
      </c>
      <c r="F71" s="244">
        <v>2156025</v>
      </c>
      <c r="G71" s="245"/>
      <c r="H71" s="335"/>
      <c r="I71" s="246"/>
      <c r="J71" s="246"/>
      <c r="K71" s="429"/>
      <c r="L71" s="247"/>
    </row>
    <row r="72" spans="1:12" ht="12" thickBot="1" x14ac:dyDescent="0.3">
      <c r="A72" s="355"/>
      <c r="B72" s="445"/>
      <c r="C72" s="440" t="s">
        <v>209</v>
      </c>
      <c r="D72" s="441"/>
      <c r="E72" s="441"/>
      <c r="F72" s="441"/>
      <c r="G72" s="441"/>
      <c r="H72" s="441"/>
      <c r="I72" s="441"/>
      <c r="J72" s="442"/>
      <c r="K72" s="447"/>
      <c r="L72" s="248" t="s">
        <v>110</v>
      </c>
    </row>
    <row r="73" spans="1:12" ht="12" thickBot="1" x14ac:dyDescent="0.3">
      <c r="A73" s="41"/>
      <c r="B73" s="249"/>
      <c r="C73" s="249"/>
      <c r="D73" s="249"/>
      <c r="E73" s="249"/>
      <c r="F73" s="250"/>
      <c r="G73" s="249"/>
      <c r="H73" s="251"/>
      <c r="I73" s="249"/>
      <c r="J73" s="249"/>
      <c r="K73" s="249"/>
      <c r="L73" s="249"/>
    </row>
    <row r="74" spans="1:12" ht="23.5" thickBot="1" x14ac:dyDescent="0.3">
      <c r="A74" s="87" t="s">
        <v>111</v>
      </c>
      <c r="B74" s="217" t="s">
        <v>112</v>
      </c>
      <c r="C74" s="236"/>
      <c r="D74" s="157" t="s">
        <v>4</v>
      </c>
      <c r="E74" s="157" t="s">
        <v>162</v>
      </c>
      <c r="F74" s="158" t="s">
        <v>163</v>
      </c>
      <c r="G74" s="159" t="s">
        <v>181</v>
      </c>
      <c r="H74" s="130" t="s">
        <v>165</v>
      </c>
      <c r="I74" s="160" t="s">
        <v>182</v>
      </c>
      <c r="J74" s="157" t="s">
        <v>183</v>
      </c>
      <c r="K74" s="157"/>
      <c r="L74" s="219" t="s">
        <v>212</v>
      </c>
    </row>
    <row r="75" spans="1:12" ht="12" thickBot="1" x14ac:dyDescent="0.3">
      <c r="A75" s="338" t="s">
        <v>113</v>
      </c>
      <c r="B75" s="443" t="s">
        <v>114</v>
      </c>
      <c r="C75" s="252" t="s">
        <v>14</v>
      </c>
      <c r="D75" s="253">
        <v>0</v>
      </c>
      <c r="E75" s="254">
        <v>1</v>
      </c>
      <c r="F75" s="254">
        <v>1</v>
      </c>
      <c r="G75" s="254">
        <v>1</v>
      </c>
      <c r="H75" s="254">
        <v>1</v>
      </c>
      <c r="I75" s="254">
        <v>1</v>
      </c>
      <c r="J75" s="254">
        <v>1</v>
      </c>
      <c r="K75" s="255"/>
      <c r="L75" s="226"/>
    </row>
    <row r="76" spans="1:12" ht="12" thickBot="1" x14ac:dyDescent="0.3">
      <c r="A76" s="339"/>
      <c r="B76" s="444"/>
      <c r="C76" s="252" t="s">
        <v>20</v>
      </c>
      <c r="D76" s="256"/>
      <c r="E76" s="257">
        <v>1.1200000000000001</v>
      </c>
      <c r="F76" s="258">
        <v>1.08</v>
      </c>
      <c r="G76" s="231"/>
      <c r="H76" s="259"/>
      <c r="I76" s="260"/>
      <c r="J76" s="260"/>
      <c r="K76" s="226"/>
      <c r="L76" s="226"/>
    </row>
    <row r="77" spans="1:12" ht="12" thickBot="1" x14ac:dyDescent="0.3">
      <c r="A77" s="339"/>
      <c r="B77" s="445"/>
      <c r="C77" s="440" t="s">
        <v>209</v>
      </c>
      <c r="D77" s="441"/>
      <c r="E77" s="441"/>
      <c r="F77" s="441"/>
      <c r="G77" s="441"/>
      <c r="H77" s="441"/>
      <c r="I77" s="441"/>
      <c r="J77" s="442"/>
      <c r="K77" s="234"/>
      <c r="L77" s="226"/>
    </row>
    <row r="78" spans="1:12" ht="23.5" thickBot="1" x14ac:dyDescent="0.3">
      <c r="A78" s="339"/>
      <c r="B78" s="235" t="s">
        <v>116</v>
      </c>
      <c r="C78" s="235"/>
      <c r="D78" s="238" t="s">
        <v>4</v>
      </c>
      <c r="E78" s="157" t="s">
        <v>162</v>
      </c>
      <c r="F78" s="158" t="s">
        <v>163</v>
      </c>
      <c r="G78" s="159" t="s">
        <v>181</v>
      </c>
      <c r="H78" s="130" t="s">
        <v>165</v>
      </c>
      <c r="I78" s="160" t="s">
        <v>182</v>
      </c>
      <c r="J78" s="157" t="s">
        <v>183</v>
      </c>
      <c r="K78" s="180"/>
      <c r="L78" s="261"/>
    </row>
    <row r="79" spans="1:12" ht="12" thickBot="1" x14ac:dyDescent="0.3">
      <c r="A79" s="339"/>
      <c r="B79" s="443" t="s">
        <v>117</v>
      </c>
      <c r="C79" s="252" t="s">
        <v>14</v>
      </c>
      <c r="D79" s="253">
        <v>0</v>
      </c>
      <c r="E79" s="254">
        <v>1</v>
      </c>
      <c r="F79" s="254">
        <v>1</v>
      </c>
      <c r="G79" s="262">
        <v>1</v>
      </c>
      <c r="H79" s="263">
        <v>1</v>
      </c>
      <c r="I79" s="254">
        <v>1</v>
      </c>
      <c r="J79" s="254">
        <v>1</v>
      </c>
      <c r="K79" s="255"/>
      <c r="L79" s="226"/>
    </row>
    <row r="80" spans="1:12" ht="12" thickBot="1" x14ac:dyDescent="0.3">
      <c r="A80" s="339"/>
      <c r="B80" s="444"/>
      <c r="C80" s="252" t="s">
        <v>20</v>
      </c>
      <c r="D80" s="256"/>
      <c r="E80" s="257">
        <v>0.83</v>
      </c>
      <c r="F80" s="264">
        <v>0.98</v>
      </c>
      <c r="G80" s="231"/>
      <c r="H80" s="259"/>
      <c r="I80" s="260"/>
      <c r="J80" s="260"/>
      <c r="K80" s="226"/>
      <c r="L80" s="265"/>
    </row>
    <row r="81" spans="1:12" ht="12" thickBot="1" x14ac:dyDescent="0.3">
      <c r="A81" s="339"/>
      <c r="B81" s="445"/>
      <c r="C81" s="440" t="s">
        <v>213</v>
      </c>
      <c r="D81" s="441"/>
      <c r="E81" s="441"/>
      <c r="F81" s="441"/>
      <c r="G81" s="441"/>
      <c r="H81" s="441"/>
      <c r="I81" s="441"/>
      <c r="J81" s="442"/>
      <c r="K81" s="234"/>
      <c r="L81" s="226"/>
    </row>
    <row r="82" spans="1:12" ht="23.5" thickBot="1" x14ac:dyDescent="0.3">
      <c r="A82" s="339"/>
      <c r="B82" s="235" t="s">
        <v>120</v>
      </c>
      <c r="C82" s="235"/>
      <c r="D82" s="192" t="s">
        <v>4</v>
      </c>
      <c r="E82" s="157" t="s">
        <v>162</v>
      </c>
      <c r="F82" s="158" t="s">
        <v>163</v>
      </c>
      <c r="G82" s="159" t="s">
        <v>181</v>
      </c>
      <c r="H82" s="131" t="s">
        <v>165</v>
      </c>
      <c r="I82" s="160" t="s">
        <v>182</v>
      </c>
      <c r="J82" s="157" t="s">
        <v>183</v>
      </c>
      <c r="K82" s="192"/>
      <c r="L82" s="226"/>
    </row>
    <row r="83" spans="1:12" ht="12" thickBot="1" x14ac:dyDescent="0.3">
      <c r="A83" s="339"/>
      <c r="B83" s="443" t="s">
        <v>121</v>
      </c>
      <c r="C83" s="220" t="s">
        <v>14</v>
      </c>
      <c r="D83" s="266">
        <v>0</v>
      </c>
      <c r="E83" s="267">
        <v>9150</v>
      </c>
      <c r="F83" s="267">
        <v>12650</v>
      </c>
      <c r="G83" s="268">
        <v>9500</v>
      </c>
      <c r="H83" s="269">
        <v>9500</v>
      </c>
      <c r="I83" s="267">
        <v>6000</v>
      </c>
      <c r="J83" s="270">
        <v>17150</v>
      </c>
      <c r="K83" s="233"/>
      <c r="L83" s="226"/>
    </row>
    <row r="84" spans="1:12" ht="12" thickBot="1" x14ac:dyDescent="0.3">
      <c r="A84" s="339"/>
      <c r="B84" s="444"/>
      <c r="C84" s="220" t="s">
        <v>20</v>
      </c>
      <c r="D84" s="228"/>
      <c r="E84" s="271">
        <v>9150</v>
      </c>
      <c r="F84" s="272">
        <v>12650</v>
      </c>
      <c r="G84" s="273"/>
      <c r="H84" s="274"/>
      <c r="I84" s="275"/>
      <c r="J84" s="275"/>
      <c r="K84" s="276"/>
      <c r="L84" s="277"/>
    </row>
    <row r="85" spans="1:12" ht="12" thickBot="1" x14ac:dyDescent="0.3">
      <c r="A85" s="355"/>
      <c r="B85" s="445"/>
      <c r="C85" s="440" t="s">
        <v>214</v>
      </c>
      <c r="D85" s="441"/>
      <c r="E85" s="441"/>
      <c r="F85" s="441"/>
      <c r="G85" s="441"/>
      <c r="H85" s="441"/>
      <c r="I85" s="441"/>
      <c r="J85" s="442"/>
      <c r="K85" s="278"/>
      <c r="L85" s="248" t="s">
        <v>110</v>
      </c>
    </row>
    <row r="86" spans="1:12" ht="12" thickBot="1" x14ac:dyDescent="0.3">
      <c r="A86" s="1"/>
      <c r="H86" s="280"/>
    </row>
    <row r="87" spans="1:12" ht="23.5" thickBot="1" x14ac:dyDescent="0.3">
      <c r="A87" s="110" t="s">
        <v>125</v>
      </c>
      <c r="B87" s="236" t="s">
        <v>126</v>
      </c>
      <c r="C87" s="236"/>
      <c r="D87" s="157" t="s">
        <v>4</v>
      </c>
      <c r="E87" s="157" t="s">
        <v>162</v>
      </c>
      <c r="F87" s="158" t="s">
        <v>163</v>
      </c>
      <c r="G87" s="159" t="s">
        <v>181</v>
      </c>
      <c r="H87" s="131" t="s">
        <v>165</v>
      </c>
      <c r="I87" s="160" t="s">
        <v>182</v>
      </c>
      <c r="J87" s="157" t="s">
        <v>183</v>
      </c>
      <c r="K87" s="157"/>
      <c r="L87" s="219" t="s">
        <v>212</v>
      </c>
    </row>
    <row r="88" spans="1:12" ht="12" thickBot="1" x14ac:dyDescent="0.3">
      <c r="A88" s="372" t="s">
        <v>127</v>
      </c>
      <c r="B88" s="435" t="s">
        <v>215</v>
      </c>
      <c r="C88" s="252" t="s">
        <v>14</v>
      </c>
      <c r="D88" s="253">
        <v>0</v>
      </c>
      <c r="E88" s="281">
        <v>9150</v>
      </c>
      <c r="F88" s="281">
        <v>12650</v>
      </c>
      <c r="G88" s="268">
        <v>9500</v>
      </c>
      <c r="H88" s="269">
        <v>9500</v>
      </c>
      <c r="I88" s="281">
        <v>6000</v>
      </c>
      <c r="J88" s="268">
        <v>17150</v>
      </c>
      <c r="K88" s="282"/>
      <c r="L88" s="226"/>
    </row>
    <row r="89" spans="1:12" ht="12" thickBot="1" x14ac:dyDescent="0.3">
      <c r="A89" s="373"/>
      <c r="B89" s="436"/>
      <c r="C89" s="252" t="s">
        <v>20</v>
      </c>
      <c r="D89" s="256"/>
      <c r="E89" s="271">
        <v>9150</v>
      </c>
      <c r="F89" s="272">
        <v>12650</v>
      </c>
      <c r="G89" s="273"/>
      <c r="H89" s="274"/>
      <c r="I89" s="275"/>
      <c r="J89" s="231"/>
      <c r="K89" s="336"/>
      <c r="L89" s="226"/>
    </row>
    <row r="90" spans="1:12" ht="12" thickBot="1" x14ac:dyDescent="0.3">
      <c r="A90" s="373"/>
      <c r="B90" s="448"/>
      <c r="C90" s="440" t="s">
        <v>216</v>
      </c>
      <c r="D90" s="441"/>
      <c r="E90" s="441"/>
      <c r="F90" s="441"/>
      <c r="G90" s="441"/>
      <c r="H90" s="441"/>
      <c r="I90" s="441"/>
      <c r="J90" s="441"/>
      <c r="K90" s="283"/>
      <c r="L90" s="226"/>
    </row>
    <row r="91" spans="1:12" ht="23.5" thickBot="1" x14ac:dyDescent="0.3">
      <c r="A91" s="373"/>
      <c r="B91" s="235" t="s">
        <v>135</v>
      </c>
      <c r="C91" s="235"/>
      <c r="D91" s="238" t="s">
        <v>4</v>
      </c>
      <c r="E91" s="157" t="s">
        <v>162</v>
      </c>
      <c r="F91" s="158" t="s">
        <v>163</v>
      </c>
      <c r="G91" s="159" t="s">
        <v>181</v>
      </c>
      <c r="H91" s="130" t="s">
        <v>165</v>
      </c>
      <c r="I91" s="160" t="s">
        <v>182</v>
      </c>
      <c r="J91" s="159" t="s">
        <v>183</v>
      </c>
      <c r="K91" s="284"/>
      <c r="L91" s="226"/>
    </row>
    <row r="92" spans="1:12" ht="12" thickBot="1" x14ac:dyDescent="0.3">
      <c r="A92" s="373"/>
      <c r="B92" s="435" t="s">
        <v>136</v>
      </c>
      <c r="C92" s="252" t="s">
        <v>14</v>
      </c>
      <c r="D92" s="253">
        <v>0</v>
      </c>
      <c r="E92" s="222">
        <v>4575</v>
      </c>
      <c r="F92" s="285">
        <v>1750</v>
      </c>
      <c r="G92" s="223">
        <v>0</v>
      </c>
      <c r="H92" s="286">
        <v>1560</v>
      </c>
      <c r="I92" s="222">
        <v>1560</v>
      </c>
      <c r="J92" s="268">
        <f>E92+F92+H92+I92</f>
        <v>9445</v>
      </c>
      <c r="K92" s="287"/>
      <c r="L92" s="226"/>
    </row>
    <row r="93" spans="1:12" ht="12" thickBot="1" x14ac:dyDescent="0.3">
      <c r="A93" s="373"/>
      <c r="B93" s="436"/>
      <c r="C93" s="252" t="s">
        <v>20</v>
      </c>
      <c r="D93" s="256"/>
      <c r="E93" s="288" t="s">
        <v>217</v>
      </c>
      <c r="F93" s="230">
        <v>7092</v>
      </c>
      <c r="G93" s="231"/>
      <c r="H93" s="259"/>
      <c r="I93" s="260"/>
      <c r="J93" s="231"/>
      <c r="K93" s="336"/>
      <c r="L93" s="226"/>
    </row>
    <row r="94" spans="1:12" ht="12" thickBot="1" x14ac:dyDescent="0.3">
      <c r="A94" s="373"/>
      <c r="B94" s="448"/>
      <c r="C94" s="440" t="s">
        <v>216</v>
      </c>
      <c r="D94" s="441"/>
      <c r="E94" s="441"/>
      <c r="F94" s="441"/>
      <c r="G94" s="441"/>
      <c r="H94" s="441"/>
      <c r="I94" s="441"/>
      <c r="J94" s="441"/>
      <c r="K94" s="283"/>
      <c r="L94" s="226"/>
    </row>
    <row r="95" spans="1:12" ht="23.5" thickBot="1" x14ac:dyDescent="0.3">
      <c r="A95" s="373"/>
      <c r="B95" s="235" t="s">
        <v>138</v>
      </c>
      <c r="C95" s="235"/>
      <c r="D95" s="238" t="s">
        <v>4</v>
      </c>
      <c r="E95" s="238" t="s">
        <v>162</v>
      </c>
      <c r="F95" s="289" t="s">
        <v>163</v>
      </c>
      <c r="G95" s="290" t="s">
        <v>181</v>
      </c>
      <c r="H95" s="237" t="s">
        <v>165</v>
      </c>
      <c r="I95" s="160" t="s">
        <v>182</v>
      </c>
      <c r="J95" s="290" t="s">
        <v>183</v>
      </c>
      <c r="K95" s="284"/>
      <c r="L95" s="291"/>
    </row>
    <row r="96" spans="1:12" ht="12" thickBot="1" x14ac:dyDescent="0.3">
      <c r="A96" s="373"/>
      <c r="B96" s="435" t="s">
        <v>139</v>
      </c>
      <c r="C96" s="252" t="s">
        <v>14</v>
      </c>
      <c r="D96" s="253">
        <v>0</v>
      </c>
      <c r="E96" s="292">
        <v>322</v>
      </c>
      <c r="F96" s="293">
        <v>249</v>
      </c>
      <c r="G96" s="294">
        <v>0</v>
      </c>
      <c r="H96" s="295">
        <f>24*16</f>
        <v>384</v>
      </c>
      <c r="I96" s="292">
        <v>192</v>
      </c>
      <c r="J96" s="294">
        <f>E96+F96+G96+H96+I96</f>
        <v>1147</v>
      </c>
      <c r="K96" s="337"/>
      <c r="L96" s="265"/>
    </row>
    <row r="97" spans="1:12" ht="12" thickBot="1" x14ac:dyDescent="0.3">
      <c r="A97" s="373"/>
      <c r="B97" s="436"/>
      <c r="C97" s="252" t="s">
        <v>20</v>
      </c>
      <c r="D97" s="256"/>
      <c r="E97" s="275">
        <v>327</v>
      </c>
      <c r="F97" s="296">
        <v>249</v>
      </c>
      <c r="G97" s="273"/>
      <c r="H97" s="297"/>
      <c r="I97" s="275"/>
      <c r="J97" s="273"/>
      <c r="K97" s="337"/>
      <c r="L97" s="226"/>
    </row>
    <row r="98" spans="1:12" ht="12" thickBot="1" x14ac:dyDescent="0.3">
      <c r="A98" s="373"/>
      <c r="B98" s="448"/>
      <c r="C98" s="440" t="s">
        <v>216</v>
      </c>
      <c r="D98" s="441"/>
      <c r="E98" s="441"/>
      <c r="F98" s="441"/>
      <c r="G98" s="441"/>
      <c r="H98" s="441"/>
      <c r="I98" s="441"/>
      <c r="J98" s="441"/>
      <c r="K98" s="283"/>
      <c r="L98" s="226"/>
    </row>
    <row r="99" spans="1:12" ht="23.5" thickBot="1" x14ac:dyDescent="0.3">
      <c r="A99" s="373"/>
      <c r="B99" s="235" t="s">
        <v>141</v>
      </c>
      <c r="C99" s="235"/>
      <c r="D99" s="238" t="s">
        <v>4</v>
      </c>
      <c r="E99" s="157" t="s">
        <v>162</v>
      </c>
      <c r="F99" s="158" t="s">
        <v>163</v>
      </c>
      <c r="G99" s="159" t="s">
        <v>181</v>
      </c>
      <c r="H99" s="130" t="s">
        <v>165</v>
      </c>
      <c r="I99" s="160" t="s">
        <v>182</v>
      </c>
      <c r="J99" s="159" t="s">
        <v>183</v>
      </c>
      <c r="K99" s="284"/>
      <c r="L99" s="226"/>
    </row>
    <row r="100" spans="1:12" ht="12" thickBot="1" x14ac:dyDescent="0.3">
      <c r="A100" s="373"/>
      <c r="B100" s="435" t="s">
        <v>142</v>
      </c>
      <c r="C100" s="252" t="s">
        <v>14</v>
      </c>
      <c r="D100" s="253">
        <v>0</v>
      </c>
      <c r="E100" s="253">
        <v>23</v>
      </c>
      <c r="F100" s="293">
        <v>9</v>
      </c>
      <c r="G100" s="298">
        <v>0</v>
      </c>
      <c r="H100" s="266">
        <v>24</v>
      </c>
      <c r="I100" s="253">
        <v>12</v>
      </c>
      <c r="J100" s="294">
        <v>68</v>
      </c>
      <c r="K100" s="337"/>
      <c r="L100" s="265"/>
    </row>
    <row r="101" spans="1:12" ht="12" thickBot="1" x14ac:dyDescent="0.3">
      <c r="A101" s="373"/>
      <c r="B101" s="436"/>
      <c r="C101" s="252" t="s">
        <v>20</v>
      </c>
      <c r="D101" s="256"/>
      <c r="E101" s="260">
        <v>23</v>
      </c>
      <c r="F101" s="296">
        <v>9</v>
      </c>
      <c r="G101" s="231"/>
      <c r="H101" s="259"/>
      <c r="I101" s="260"/>
      <c r="J101" s="273"/>
      <c r="K101" s="337"/>
      <c r="L101" s="277"/>
    </row>
    <row r="102" spans="1:12" ht="12" thickBot="1" x14ac:dyDescent="0.3">
      <c r="A102" s="374"/>
      <c r="B102" s="448"/>
      <c r="C102" s="440" t="s">
        <v>216</v>
      </c>
      <c r="D102" s="441"/>
      <c r="E102" s="441"/>
      <c r="F102" s="441"/>
      <c r="G102" s="441"/>
      <c r="H102" s="441"/>
      <c r="I102" s="441"/>
      <c r="J102" s="441"/>
      <c r="K102" s="299"/>
      <c r="L102" s="248" t="s">
        <v>110</v>
      </c>
    </row>
    <row r="103" spans="1:12" ht="12" thickBot="1" x14ac:dyDescent="0.3">
      <c r="A103" s="1"/>
      <c r="K103" s="300"/>
    </row>
    <row r="104" spans="1:12" ht="23.5" thickBot="1" x14ac:dyDescent="0.3">
      <c r="A104" s="114" t="s">
        <v>143</v>
      </c>
      <c r="B104" s="217" t="s">
        <v>144</v>
      </c>
      <c r="C104" s="236"/>
      <c r="D104" s="157" t="s">
        <v>4</v>
      </c>
      <c r="E104" s="157" t="s">
        <v>162</v>
      </c>
      <c r="F104" s="301" t="s">
        <v>163</v>
      </c>
      <c r="G104" s="159" t="s">
        <v>181</v>
      </c>
      <c r="H104" s="302" t="s">
        <v>165</v>
      </c>
      <c r="I104" s="160" t="s">
        <v>182</v>
      </c>
      <c r="J104" s="159" t="s">
        <v>183</v>
      </c>
      <c r="K104" s="173"/>
      <c r="L104" s="303" t="s">
        <v>212</v>
      </c>
    </row>
    <row r="105" spans="1:12" ht="12" thickBot="1" x14ac:dyDescent="0.3">
      <c r="A105" s="354" t="s">
        <v>145</v>
      </c>
      <c r="B105" s="443" t="s">
        <v>146</v>
      </c>
      <c r="C105" s="252" t="s">
        <v>14</v>
      </c>
      <c r="D105" s="253">
        <v>0</v>
      </c>
      <c r="E105" s="254">
        <v>1</v>
      </c>
      <c r="F105" s="304">
        <v>1</v>
      </c>
      <c r="G105" s="262">
        <v>1</v>
      </c>
      <c r="H105" s="263">
        <v>1</v>
      </c>
      <c r="I105" s="262">
        <v>1</v>
      </c>
      <c r="J105" s="305">
        <v>1</v>
      </c>
      <c r="K105" s="306"/>
      <c r="L105" s="449"/>
    </row>
    <row r="106" spans="1:12" ht="12" thickBot="1" x14ac:dyDescent="0.3">
      <c r="A106" s="339"/>
      <c r="B106" s="444"/>
      <c r="C106" s="252" t="s">
        <v>20</v>
      </c>
      <c r="D106" s="256"/>
      <c r="E106" s="257">
        <v>1</v>
      </c>
      <c r="F106" s="264">
        <v>1</v>
      </c>
      <c r="G106" s="231"/>
      <c r="H106" s="259"/>
      <c r="I106" s="259"/>
      <c r="J106" s="307"/>
      <c r="K106" s="336"/>
      <c r="L106" s="450"/>
    </row>
    <row r="107" spans="1:12" ht="12" thickBot="1" x14ac:dyDescent="0.3">
      <c r="A107" s="339"/>
      <c r="B107" s="445"/>
      <c r="C107" s="440" t="s">
        <v>218</v>
      </c>
      <c r="D107" s="441"/>
      <c r="E107" s="441"/>
      <c r="F107" s="441"/>
      <c r="G107" s="441"/>
      <c r="H107" s="441"/>
      <c r="I107" s="441"/>
      <c r="J107" s="441"/>
      <c r="K107" s="283"/>
      <c r="L107" s="450"/>
    </row>
    <row r="108" spans="1:12" ht="23.5" thickBot="1" x14ac:dyDescent="0.3">
      <c r="A108" s="339"/>
      <c r="B108" s="308" t="s">
        <v>150</v>
      </c>
      <c r="C108" s="235"/>
      <c r="D108" s="238" t="s">
        <v>4</v>
      </c>
      <c r="E108" s="309" t="s">
        <v>162</v>
      </c>
      <c r="F108" s="310" t="s">
        <v>163</v>
      </c>
      <c r="G108" s="311" t="s">
        <v>181</v>
      </c>
      <c r="H108" s="237" t="s">
        <v>165</v>
      </c>
      <c r="I108" s="160" t="s">
        <v>182</v>
      </c>
      <c r="J108" s="311" t="s">
        <v>183</v>
      </c>
      <c r="K108" s="284"/>
      <c r="L108" s="450"/>
    </row>
    <row r="109" spans="1:12" ht="12" thickBot="1" x14ac:dyDescent="0.3">
      <c r="A109" s="339"/>
      <c r="B109" s="443" t="s">
        <v>151</v>
      </c>
      <c r="C109" s="252" t="s">
        <v>14</v>
      </c>
      <c r="D109" s="254">
        <v>0.78</v>
      </c>
      <c r="E109" s="312">
        <v>0.95</v>
      </c>
      <c r="F109" s="313">
        <v>0.95</v>
      </c>
      <c r="G109" s="314">
        <v>0.95</v>
      </c>
      <c r="H109" s="315">
        <v>0.95</v>
      </c>
      <c r="I109" s="312">
        <v>0.95</v>
      </c>
      <c r="J109" s="316">
        <v>0.95</v>
      </c>
      <c r="K109" s="317"/>
      <c r="L109" s="450"/>
    </row>
    <row r="110" spans="1:12" ht="12" thickBot="1" x14ac:dyDescent="0.3">
      <c r="A110" s="339"/>
      <c r="B110" s="444"/>
      <c r="C110" s="252" t="s">
        <v>20</v>
      </c>
      <c r="D110" s="256"/>
      <c r="E110" s="318">
        <v>0.78</v>
      </c>
      <c r="F110" s="319">
        <v>0.81299999999999994</v>
      </c>
      <c r="G110" s="231"/>
      <c r="H110" s="320"/>
      <c r="I110" s="259"/>
      <c r="J110" s="307"/>
      <c r="K110" s="336"/>
      <c r="L110" s="450"/>
    </row>
    <row r="111" spans="1:12" ht="12" thickBot="1" x14ac:dyDescent="0.3">
      <c r="A111" s="339"/>
      <c r="B111" s="445"/>
      <c r="C111" s="440" t="s">
        <v>218</v>
      </c>
      <c r="D111" s="441"/>
      <c r="E111" s="441"/>
      <c r="F111" s="441"/>
      <c r="G111" s="441"/>
      <c r="H111" s="441"/>
      <c r="I111" s="452"/>
      <c r="J111" s="441"/>
      <c r="K111" s="283"/>
      <c r="L111" s="450"/>
    </row>
    <row r="112" spans="1:12" ht="23.5" thickBot="1" x14ac:dyDescent="0.3">
      <c r="A112" s="339"/>
      <c r="B112" s="308" t="s">
        <v>157</v>
      </c>
      <c r="C112" s="235"/>
      <c r="D112" s="238" t="s">
        <v>4</v>
      </c>
      <c r="E112" s="157" t="s">
        <v>162</v>
      </c>
      <c r="F112" s="158" t="s">
        <v>163</v>
      </c>
      <c r="G112" s="159" t="s">
        <v>181</v>
      </c>
      <c r="H112" s="237" t="s">
        <v>165</v>
      </c>
      <c r="I112" s="160" t="s">
        <v>182</v>
      </c>
      <c r="J112" s="159" t="s">
        <v>183</v>
      </c>
      <c r="K112" s="284"/>
      <c r="L112" s="450"/>
    </row>
    <row r="113" spans="1:12" ht="12" thickBot="1" x14ac:dyDescent="0.3">
      <c r="A113" s="339"/>
      <c r="B113" s="453" t="s">
        <v>158</v>
      </c>
      <c r="C113" s="252" t="s">
        <v>14</v>
      </c>
      <c r="D113" s="253">
        <v>0</v>
      </c>
      <c r="E113" s="253">
        <v>5</v>
      </c>
      <c r="F113" s="293">
        <v>3</v>
      </c>
      <c r="G113" s="298">
        <v>1</v>
      </c>
      <c r="H113" s="266">
        <v>2</v>
      </c>
      <c r="I113" s="298">
        <v>2</v>
      </c>
      <c r="J113" s="321">
        <v>13</v>
      </c>
      <c r="K113" s="322"/>
      <c r="L113" s="450"/>
    </row>
    <row r="114" spans="1:12" ht="12" thickBot="1" x14ac:dyDescent="0.3">
      <c r="A114" s="339"/>
      <c r="B114" s="454"/>
      <c r="C114" s="323" t="s">
        <v>20</v>
      </c>
      <c r="D114" s="324"/>
      <c r="E114" s="259">
        <v>3</v>
      </c>
      <c r="F114" s="325">
        <v>3</v>
      </c>
      <c r="G114" s="326"/>
      <c r="H114" s="326"/>
      <c r="I114" s="326"/>
      <c r="J114" s="327"/>
      <c r="K114" s="322"/>
      <c r="L114" s="451"/>
    </row>
    <row r="115" spans="1:12" ht="12" thickBot="1" x14ac:dyDescent="0.3">
      <c r="A115" s="355"/>
      <c r="B115" s="455"/>
      <c r="C115" s="456" t="s">
        <v>219</v>
      </c>
      <c r="D115" s="457"/>
      <c r="E115" s="457"/>
      <c r="F115" s="457"/>
      <c r="G115" s="457"/>
      <c r="H115" s="457"/>
      <c r="I115" s="457"/>
      <c r="J115" s="457"/>
      <c r="K115" s="299"/>
      <c r="L115" s="328"/>
    </row>
    <row r="116" spans="1:12" x14ac:dyDescent="0.25">
      <c r="A116" s="213"/>
    </row>
    <row r="117" spans="1:12" x14ac:dyDescent="0.25">
      <c r="A117" s="329"/>
    </row>
    <row r="118" spans="1:12" x14ac:dyDescent="0.25">
      <c r="A118" s="330"/>
    </row>
    <row r="119" spans="1:12" x14ac:dyDescent="0.25">
      <c r="A119" s="329"/>
    </row>
    <row r="120" spans="1:12" x14ac:dyDescent="0.25">
      <c r="A120" s="329"/>
    </row>
    <row r="121" spans="1:12" x14ac:dyDescent="0.25">
      <c r="A121" s="329"/>
    </row>
    <row r="122" spans="1:12" x14ac:dyDescent="0.25">
      <c r="A122" s="329"/>
    </row>
    <row r="123" spans="1:12" x14ac:dyDescent="0.25">
      <c r="A123" s="329"/>
    </row>
    <row r="124" spans="1:12" x14ac:dyDescent="0.25">
      <c r="A124" s="329"/>
    </row>
    <row r="125" spans="1:12" x14ac:dyDescent="0.25">
      <c r="A125" s="329"/>
    </row>
    <row r="126" spans="1:12" x14ac:dyDescent="0.25">
      <c r="A126" s="329"/>
    </row>
    <row r="127" spans="1:12" x14ac:dyDescent="0.25">
      <c r="A127" s="329"/>
    </row>
    <row r="128" spans="1:12" x14ac:dyDescent="0.25">
      <c r="A128" s="329"/>
    </row>
    <row r="129" spans="1:1" x14ac:dyDescent="0.25">
      <c r="A129" s="329"/>
    </row>
    <row r="130" spans="1:1" x14ac:dyDescent="0.25">
      <c r="A130" s="329"/>
    </row>
    <row r="131" spans="1:1" x14ac:dyDescent="0.25">
      <c r="A131" s="329"/>
    </row>
    <row r="132" spans="1:1" x14ac:dyDescent="0.25">
      <c r="A132" s="329"/>
    </row>
    <row r="133" spans="1:1" x14ac:dyDescent="0.25">
      <c r="A133" s="329"/>
    </row>
    <row r="134" spans="1:1" x14ac:dyDescent="0.25">
      <c r="A134" s="331"/>
    </row>
    <row r="135" spans="1:1" x14ac:dyDescent="0.25">
      <c r="A135" s="330"/>
    </row>
    <row r="136" spans="1:1" x14ac:dyDescent="0.25">
      <c r="A136" s="329"/>
    </row>
    <row r="137" spans="1:1" x14ac:dyDescent="0.25">
      <c r="A137" s="329"/>
    </row>
    <row r="138" spans="1:1" x14ac:dyDescent="0.25">
      <c r="A138" s="329"/>
    </row>
    <row r="139" spans="1:1" x14ac:dyDescent="0.25">
      <c r="A139" s="329"/>
    </row>
    <row r="140" spans="1:1" x14ac:dyDescent="0.25">
      <c r="A140" s="329"/>
    </row>
    <row r="141" spans="1:1" x14ac:dyDescent="0.25">
      <c r="A141" s="329"/>
    </row>
    <row r="142" spans="1:1" x14ac:dyDescent="0.25">
      <c r="A142" s="329"/>
    </row>
    <row r="143" spans="1:1" x14ac:dyDescent="0.25">
      <c r="A143" s="329"/>
    </row>
    <row r="144" spans="1:1" x14ac:dyDescent="0.25">
      <c r="A144" s="329"/>
    </row>
    <row r="145" spans="1:1" x14ac:dyDescent="0.25">
      <c r="A145" s="329"/>
    </row>
    <row r="146" spans="1:1" x14ac:dyDescent="0.25">
      <c r="A146" s="329"/>
    </row>
    <row r="147" spans="1:1" x14ac:dyDescent="0.25">
      <c r="A147" s="329"/>
    </row>
    <row r="148" spans="1:1" x14ac:dyDescent="0.25">
      <c r="A148" s="329"/>
    </row>
    <row r="149" spans="1:1" x14ac:dyDescent="0.25">
      <c r="A149" s="329"/>
    </row>
    <row r="150" spans="1:1" x14ac:dyDescent="0.25">
      <c r="A150" s="329"/>
    </row>
    <row r="151" spans="1:1" x14ac:dyDescent="0.25">
      <c r="A151" s="330"/>
    </row>
    <row r="152" spans="1:1" x14ac:dyDescent="0.25">
      <c r="A152" s="329"/>
    </row>
    <row r="153" spans="1:1" x14ac:dyDescent="0.25">
      <c r="A153" s="329"/>
    </row>
    <row r="154" spans="1:1" x14ac:dyDescent="0.25">
      <c r="A154" s="329"/>
    </row>
    <row r="155" spans="1:1" x14ac:dyDescent="0.25">
      <c r="A155" s="329"/>
    </row>
    <row r="156" spans="1:1" x14ac:dyDescent="0.25">
      <c r="A156" s="329"/>
    </row>
    <row r="157" spans="1:1" x14ac:dyDescent="0.25">
      <c r="A157" s="329"/>
    </row>
    <row r="158" spans="1:1" x14ac:dyDescent="0.25">
      <c r="A158" s="329"/>
    </row>
    <row r="159" spans="1:1" x14ac:dyDescent="0.25">
      <c r="A159" s="329"/>
    </row>
    <row r="160" spans="1:1" x14ac:dyDescent="0.25">
      <c r="A160" s="329"/>
    </row>
    <row r="161" spans="1:1" x14ac:dyDescent="0.25">
      <c r="A161" s="329"/>
    </row>
    <row r="162" spans="1:1" x14ac:dyDescent="0.25">
      <c r="A162" s="329"/>
    </row>
    <row r="163" spans="1:1" x14ac:dyDescent="0.25">
      <c r="A163" s="329"/>
    </row>
    <row r="164" spans="1:1" x14ac:dyDescent="0.25">
      <c r="A164" s="329"/>
    </row>
    <row r="165" spans="1:1" x14ac:dyDescent="0.25">
      <c r="A165" s="329"/>
    </row>
    <row r="166" spans="1:1" x14ac:dyDescent="0.25">
      <c r="A166" s="329"/>
    </row>
  </sheetData>
  <mergeCells count="68">
    <mergeCell ref="A105:A115"/>
    <mergeCell ref="B105:B107"/>
    <mergeCell ref="L105:L114"/>
    <mergeCell ref="C107:J107"/>
    <mergeCell ref="B109:B111"/>
    <mergeCell ref="C111:J111"/>
    <mergeCell ref="B113:B115"/>
    <mergeCell ref="C115:J115"/>
    <mergeCell ref="A88:A102"/>
    <mergeCell ref="B88:B90"/>
    <mergeCell ref="C90:J90"/>
    <mergeCell ref="B92:B94"/>
    <mergeCell ref="C94:J94"/>
    <mergeCell ref="B96:B98"/>
    <mergeCell ref="C98:J98"/>
    <mergeCell ref="B100:B102"/>
    <mergeCell ref="C102:J102"/>
    <mergeCell ref="A75:A85"/>
    <mergeCell ref="B75:B77"/>
    <mergeCell ref="C77:J77"/>
    <mergeCell ref="B79:B81"/>
    <mergeCell ref="C81:J81"/>
    <mergeCell ref="B83:B85"/>
    <mergeCell ref="C85:J85"/>
    <mergeCell ref="A66:A72"/>
    <mergeCell ref="B66:B68"/>
    <mergeCell ref="K66:K67"/>
    <mergeCell ref="C68:J68"/>
    <mergeCell ref="B70:B72"/>
    <mergeCell ref="K70:K72"/>
    <mergeCell ref="C72:J72"/>
    <mergeCell ref="B53:B55"/>
    <mergeCell ref="C55:L55"/>
    <mergeCell ref="B57:B59"/>
    <mergeCell ref="C59:L59"/>
    <mergeCell ref="B61:B63"/>
    <mergeCell ref="C63:L63"/>
    <mergeCell ref="B41:B43"/>
    <mergeCell ref="C43:L43"/>
    <mergeCell ref="B45:B47"/>
    <mergeCell ref="C47:L47"/>
    <mergeCell ref="K48:K50"/>
    <mergeCell ref="B49:B51"/>
    <mergeCell ref="C51:L51"/>
    <mergeCell ref="A33:A39"/>
    <mergeCell ref="B33:B35"/>
    <mergeCell ref="C35:L35"/>
    <mergeCell ref="B37:B39"/>
    <mergeCell ref="K37:K38"/>
    <mergeCell ref="C39:L39"/>
    <mergeCell ref="K11:K13"/>
    <mergeCell ref="A12:A14"/>
    <mergeCell ref="B12:B14"/>
    <mergeCell ref="L12:L30"/>
    <mergeCell ref="B16:B18"/>
    <mergeCell ref="B20:B22"/>
    <mergeCell ref="B24:B26"/>
    <mergeCell ref="K24:K25"/>
    <mergeCell ref="B28:B30"/>
    <mergeCell ref="K28:K29"/>
    <mergeCell ref="A2:L2"/>
    <mergeCell ref="A4:A10"/>
    <mergeCell ref="B4:B6"/>
    <mergeCell ref="K4:K5"/>
    <mergeCell ref="C6:J6"/>
    <mergeCell ref="K7:K10"/>
    <mergeCell ref="B8:B10"/>
    <mergeCell ref="C10:J10"/>
  </mergeCells>
  <pageMargins left="0.7" right="0.7" top="0.75" bottom="0.75" header="0.3" footer="0.3"/>
  <pageSetup orientation="portrait" r:id="rId1"/>
  <headerFooter>
    <oddHeader>&amp;L&amp;"Calibri"&amp;10&amp;K000000OFFICIAL&amp;1#</oddHeader>
  </headerFooter>
  <legacy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ScaleCrop>false</ap:ScaleCrop>
  <ap:LinksUpToDate>false</ap:LinksUpToDate>
  <ap:HyperlinkBase/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/>
</file>