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Akindeinde\1. PM\Inception\Programme Docs\Logframe\"/>
    </mc:Choice>
  </mc:AlternateContent>
  <bookViews>
    <workbookView xWindow="-20" yWindow="-20" windowWidth="20370" windowHeight="4290" firstSheet="1" activeTab="1"/>
  </bookViews>
  <sheets>
    <sheet name="Sheet1 (2)" sheetId="2" state="hidden" r:id="rId1"/>
    <sheet name="Logframe" sheetId="1" r:id="rId2"/>
    <sheet name="Output Milestone Revision" sheetId="7" r:id="rId3"/>
    <sheet name="Milestones " sheetId="5" r:id="rId4"/>
    <sheet name="Activity Schedule" sheetId="6" r:id="rId5"/>
  </sheets>
  <definedNames>
    <definedName name="_xlnm.Print_Area" localSheetId="4">'Activity Schedule'!$A$1:$I$64</definedName>
    <definedName name="_xlnm.Print_Area" localSheetId="1">Logframe!$A$1:$I$93</definedName>
    <definedName name="_xlnm.Print_Area" localSheetId="3">'Milestones '!$A$1:$R$42</definedName>
    <definedName name="_xlnm.Print_Area" localSheetId="2">'Output Milestone Revision'!$A$1:$S$32</definedName>
  </definedNames>
  <calcPr calcId="162913"/>
</workbook>
</file>

<file path=xl/calcChain.xml><?xml version="1.0" encoding="utf-8"?>
<calcChain xmlns="http://schemas.openxmlformats.org/spreadsheetml/2006/main">
  <c r="M29" i="7" l="1"/>
  <c r="N29" i="7" s="1"/>
  <c r="O29" i="7" s="1"/>
  <c r="M28" i="7"/>
  <c r="N28" i="7" s="1"/>
  <c r="O28" i="7" s="1"/>
  <c r="M26" i="7"/>
  <c r="N26" i="7" s="1"/>
  <c r="O26" i="7" s="1"/>
  <c r="O25" i="7"/>
  <c r="N25" i="7"/>
  <c r="M25" i="7"/>
  <c r="D22" i="7"/>
  <c r="C22" i="7"/>
  <c r="M17" i="7"/>
  <c r="Q24" i="7" s="1"/>
  <c r="C16" i="7"/>
  <c r="D21" i="7" s="1"/>
  <c r="M12" i="7"/>
  <c r="N12" i="7" s="1"/>
  <c r="O12" i="7" s="1"/>
  <c r="P12" i="7" s="1"/>
  <c r="Q12" i="7" s="1"/>
  <c r="M11" i="7"/>
  <c r="N11" i="7" s="1"/>
  <c r="O11" i="7" s="1"/>
  <c r="O8" i="7"/>
  <c r="N8" i="7"/>
  <c r="M8" i="7"/>
  <c r="M9" i="7" s="1"/>
  <c r="N9" i="7" s="1"/>
  <c r="O9" i="7" s="1"/>
  <c r="R7" i="7"/>
  <c r="D23" i="7" l="1"/>
  <c r="Q6" i="7"/>
  <c r="C21" i="7"/>
  <c r="P24" i="7"/>
  <c r="R24" i="7" s="1"/>
  <c r="P29" i="7" l="1"/>
  <c r="Q29" i="7" s="1"/>
  <c r="C23" i="7"/>
  <c r="P6" i="7"/>
  <c r="Q23" i="7"/>
  <c r="Q25" i="7" s="1"/>
  <c r="Q8" i="7"/>
  <c r="P23" i="7" l="1"/>
  <c r="R6" i="7"/>
  <c r="R8" i="7" s="1"/>
  <c r="P8" i="7"/>
  <c r="P9" i="7" s="1"/>
  <c r="Q9" i="7" s="1"/>
  <c r="R4" i="7" s="1"/>
  <c r="P11" i="7"/>
  <c r="Q11" i="7" s="1"/>
  <c r="R23" i="7" l="1"/>
  <c r="R25" i="7" s="1"/>
  <c r="R21" i="7" s="1"/>
  <c r="P25" i="7"/>
  <c r="P26" i="7" s="1"/>
  <c r="Q26" i="7" s="1"/>
  <c r="P28" i="7"/>
  <c r="Q28" i="7" s="1"/>
  <c r="P12" i="5" l="1"/>
  <c r="D41" i="5" l="1"/>
  <c r="C41" i="5"/>
  <c r="B41" i="5"/>
  <c r="B31" i="5"/>
  <c r="C17" i="5" l="1"/>
  <c r="D17" i="5"/>
  <c r="D19" i="5" s="1"/>
  <c r="E17" i="5"/>
  <c r="F17" i="5"/>
  <c r="F19" i="5" s="1"/>
  <c r="B17" i="5"/>
  <c r="G16" i="5"/>
  <c r="G15" i="5"/>
  <c r="P15" i="5"/>
  <c r="B20" i="5" l="1"/>
  <c r="C30" i="5"/>
  <c r="C31" i="5" s="1"/>
  <c r="P14" i="5"/>
  <c r="G17" i="5"/>
  <c r="B19" i="5"/>
  <c r="E20" i="5"/>
  <c r="E19" i="5"/>
  <c r="D20" i="5"/>
  <c r="C20" i="5"/>
  <c r="C19" i="5"/>
  <c r="F20" i="5"/>
  <c r="P16" i="5" l="1"/>
  <c r="E21" i="5"/>
  <c r="D30" i="5"/>
  <c r="D31" i="5" s="1"/>
  <c r="G19" i="5"/>
  <c r="F21" i="5"/>
  <c r="D21" i="5"/>
  <c r="G20" i="5"/>
  <c r="G21" i="5"/>
  <c r="C21" i="5"/>
  <c r="B21" i="5"/>
  <c r="N15" i="5" l="1"/>
  <c r="N14" i="5"/>
  <c r="K14" i="5"/>
  <c r="K19" i="5" s="1"/>
  <c r="K15" i="5"/>
  <c r="K20" i="5" s="1"/>
  <c r="M14" i="5"/>
  <c r="M15" i="5"/>
  <c r="L14" i="5"/>
  <c r="L15" i="5"/>
  <c r="O14" i="5"/>
  <c r="O15" i="5"/>
  <c r="L19" i="5" l="1"/>
  <c r="M19" i="5" s="1"/>
  <c r="N19" i="5" s="1"/>
  <c r="O19" i="5" s="1"/>
  <c r="L20" i="5"/>
  <c r="M20" i="5" s="1"/>
  <c r="N20" i="5" s="1"/>
  <c r="O20" i="5" s="1"/>
  <c r="K16" i="5"/>
  <c r="K17" i="5" s="1"/>
  <c r="H41" i="5" s="1"/>
  <c r="H39" i="5" s="1"/>
  <c r="L16" i="5"/>
  <c r="N16" i="5"/>
  <c r="M16" i="5"/>
  <c r="O16" i="5"/>
  <c r="L17" i="5" l="1"/>
  <c r="M17" i="5" s="1"/>
  <c r="H40" i="5"/>
  <c r="G29" i="5" l="1"/>
  <c r="N17" i="5"/>
  <c r="O17" i="5" s="1"/>
  <c r="I41" i="5"/>
  <c r="J41" i="5" l="1"/>
  <c r="H29" i="5"/>
  <c r="I40" i="5"/>
  <c r="I39" i="5"/>
  <c r="J39" i="5" l="1"/>
  <c r="J40" i="5"/>
</calcChain>
</file>

<file path=xl/comments1.xml><?xml version="1.0" encoding="utf-8"?>
<x:comments xmlns:x="http://schemas.openxmlformats.org/spreadsheetml/2006/main">
  <x:authors>
    <x:author>PDF</x:author>
    <x:author>Anthea</x:author>
  </x:authors>
  <x:commentList/>
</x:comments>
</file>

<file path=xl/comments2.xml><?xml version="1.0" encoding="utf-8"?>
<x:comments xmlns:x="http://schemas.openxmlformats.org/spreadsheetml/2006/main">
  <x:authors>
    <x:author>PDF</x:author>
  </x:authors>
  <x:commentList/>
</x:comments>
</file>

<file path=xl/sharedStrings.xml><?xml version="1.0" encoding="utf-8"?>
<sst xmlns="http://schemas.openxmlformats.org/spreadsheetml/2006/main" count="955" uniqueCount="334">
  <si>
    <t>PROJECT NAME</t>
  </si>
  <si>
    <t>IMPACT</t>
  </si>
  <si>
    <t>Planned</t>
  </si>
  <si>
    <t>Achieved</t>
  </si>
  <si>
    <t>Source</t>
  </si>
  <si>
    <t>OUTCOME</t>
  </si>
  <si>
    <t>Assumptions</t>
  </si>
  <si>
    <t>INPUTS (£)</t>
  </si>
  <si>
    <t>DFID (£)</t>
  </si>
  <si>
    <t>Govt (£)</t>
  </si>
  <si>
    <t>Other (£)</t>
  </si>
  <si>
    <t>Total (£)</t>
  </si>
  <si>
    <t>DFID SHARE (%)</t>
  </si>
  <si>
    <t>INPUTS (HR)</t>
  </si>
  <si>
    <t>DFID (FTEs)</t>
  </si>
  <si>
    <t>OUTPUT 1</t>
  </si>
  <si>
    <t>Assumption</t>
  </si>
  <si>
    <t>IMPACT WEIGHTING (%)</t>
  </si>
  <si>
    <t>RISK RATING</t>
  </si>
  <si>
    <t>OUTPUT 2</t>
  </si>
  <si>
    <t>Output Indicator 1.1</t>
  </si>
  <si>
    <t>Output Indicator 1.2</t>
  </si>
  <si>
    <t>Output Indicator 1.3</t>
  </si>
  <si>
    <t>Output Indicator 2.1</t>
  </si>
  <si>
    <t>Output Indicator 2.2</t>
  </si>
  <si>
    <t>Output Indicator 2.3</t>
  </si>
  <si>
    <t>Outcome Indicator 1</t>
  </si>
  <si>
    <t>Outcome Indicator 2</t>
  </si>
  <si>
    <t>Impact Indicator 1</t>
  </si>
  <si>
    <t>Impact Indicator 2</t>
  </si>
  <si>
    <t>Nigeria - Policy Development Facility</t>
  </si>
  <si>
    <t>Baseline (2010)</t>
  </si>
  <si>
    <t>Target (2015)</t>
  </si>
  <si>
    <t>Pro poor budget allocations:</t>
  </si>
  <si>
    <t>etc.</t>
  </si>
  <si>
    <t xml:space="preserve">Number of instances when beneficiary can demonstrate that PDF-supported policy studies, policy consultation events and organisational support have directly influenced changes in policy formulation  </t>
  </si>
  <si>
    <t>Citation of PDF-supported data and analysis in policy dialogue, budget submissions, performance reports within targeted MDAs, NASS and targeted CSOs/networks</t>
  </si>
  <si>
    <t xml:space="preserve">Increased use of evidence in policy dialogue and formulation  </t>
  </si>
  <si>
    <t>Pro poor budget performance:</t>
  </si>
  <si>
    <t>Milestone 1 (2011)</t>
  </si>
  <si>
    <t>Milestone 2 (2013)</t>
  </si>
  <si>
    <t>Annual tracer study to follow up a sample of instances where beneficiary and/or DFIDN and PDF consultants claim PDF influence over policy formulation or implementation. Evidence will be sought to demonstrate when and how influence has occurred; findings will be analysed and discussed with relevant stakeholders.</t>
  </si>
  <si>
    <t>Annual tracer study to follow up a sample of instances where beneficiary and/or DFIDN and PDF consultants cite of PDF-supported data and analysis in policy dialogue, budget submissions, performance reports. Evidence will be sought to demonstrate when and how influence has occurred; findings will be analysed and discussed with relevant stakeholders</t>
  </si>
  <si>
    <t>The National Assembly is supportive of evidence-based policy priorities identified with PDF support and approves budgets which are adequate for implementation</t>
  </si>
  <si>
    <t>There is sufficient capacity within the MDAs to implement the evidence-based policy priorities identified with PDF support</t>
  </si>
  <si>
    <r>
      <rPr>
        <b/>
        <sz val="9"/>
        <rFont val="Calibri"/>
        <family val="2"/>
      </rPr>
      <t>£</t>
    </r>
    <r>
      <rPr>
        <b/>
        <sz val="6.75"/>
        <rFont val="Arial"/>
        <family val="2"/>
      </rPr>
      <t>9,056,040</t>
    </r>
  </si>
  <si>
    <t>£9,056,040</t>
  </si>
  <si>
    <t>To be added by DFID</t>
  </si>
  <si>
    <t>Relevant and high quality PDF policy research and consultation products delivered to beneficiaries</t>
  </si>
  <si>
    <t>Proportion of projects assessed as executed satisfactorily or better during implementation</t>
  </si>
  <si>
    <t xml:space="preserve">Evidence-based, pro poor enabling or trageted economic policies are implemented </t>
  </si>
  <si>
    <t>Qualitative and quantitative rating of extent to which policiess in selected areas, under implementations, are conducive to pro-poor outcomes (details to be agreed following consultation with SPARC)</t>
  </si>
  <si>
    <t>Policy Area 2  xx rating</t>
  </si>
  <si>
    <t>Project Completion Report</t>
  </si>
  <si>
    <t xml:space="preserve">Budget disbursements are sufficient to allow implementation of approved evidence-based policy priorities identified with PDF support </t>
  </si>
  <si>
    <t>Policy Area 1   ₦xx billion</t>
  </si>
  <si>
    <t>Policy Area 2  ₦xx billion</t>
  </si>
  <si>
    <t>x% of total expenditure</t>
  </si>
  <si>
    <t>Policy Area 1   xx rating</t>
  </si>
  <si>
    <t>There is sufficient political and managerial leadership to drive through the wider organisational reforms needed to support evidence-based policy implementation</t>
  </si>
  <si>
    <t>Beneficiary, user and DFID perceptions of relevance and quality of PDF-supported policy studies and events</t>
  </si>
  <si>
    <t>n/a</t>
  </si>
  <si>
    <t>Ratings for project execution as assigned by beneficiaries in Project Monitoring and Completion Reports. A sample of these ratings will be validated by the service provider as part of the annual review.</t>
  </si>
  <si>
    <t>Low</t>
  </si>
  <si>
    <t>Study undertaken by service provider as part of annual review. Study to include web survey and follow up focus group discussions with a sample of survey respondents.</t>
  </si>
  <si>
    <t xml:space="preserve">DFID Advisers are active in applying the lessons of PAK and in seeking to achieve coherence between PDF, other DFID programmes and its wider policy influencing work 
</t>
  </si>
  <si>
    <t xml:space="preserve">FGN MDA leadership and civil servants willing and able to feed PDF products effectively into policy processes
</t>
  </si>
  <si>
    <t>Policymakers agree to consider adjusting policy based on evidence from PDF products</t>
  </si>
  <si>
    <t xml:space="preserve">Relevant and high quality PDF organisational support delivered to beneficiaries </t>
  </si>
  <si>
    <t>Beneficiary, user and DFID perceptions of relevance and quality of PDF organisational support</t>
  </si>
  <si>
    <t>Same as output 1</t>
  </si>
  <si>
    <t>Medium</t>
  </si>
  <si>
    <t>For reference – 33% of PAK project spend was on organisational support including long term placements, training, and institutional development plans (eg, Fiscal Resp Comm)
The %s for Output 1 and Output 2 are arbitrary.  The assumption is the M&amp;E framework will drive quality improvements in project design, management and execution, and is likely to be revised as more experience is built.</t>
  </si>
  <si>
    <t xml:space="preserve">Average ratings:
  Relevance……………..70%
  Quality ………………..….60%
</t>
  </si>
  <si>
    <t xml:space="preserve">Average ratings:
  Relevance……………..80%
  Quality ………………..….70%
</t>
  </si>
  <si>
    <t xml:space="preserve">Average ratings:
  Relevance……………..90%
  Quality ………………..….80%
</t>
  </si>
  <si>
    <t>MDAs ……………………………..0</t>
  </si>
  <si>
    <t>MDAs ……………………………..1</t>
  </si>
  <si>
    <t>CSOs/networks …………….. 2</t>
  </si>
  <si>
    <t>CSOs/networks …………….. 3</t>
  </si>
  <si>
    <t>NASS ……………………….……. 0</t>
  </si>
  <si>
    <t>NASS ……………………….……. 1</t>
  </si>
  <si>
    <t>NASS ……………………….……. 2</t>
  </si>
  <si>
    <t>MDAs ……………………………. 4</t>
  </si>
  <si>
    <t>NASS ……………………….……. 5</t>
  </si>
  <si>
    <t>MDAs ……………………………. 8</t>
  </si>
  <si>
    <t>NASS ……………………….……. 4</t>
  </si>
  <si>
    <t>MDAs ………………………….. 15</t>
  </si>
  <si>
    <t>NASS ……………………………. 9</t>
  </si>
  <si>
    <t>CSOs/networks ……..…….. 6</t>
  </si>
  <si>
    <t>MDAs …………..……………….. 8</t>
  </si>
  <si>
    <t>MDAs ……………………...……..3</t>
  </si>
  <si>
    <t>CSOs/networks …….……….. 1</t>
  </si>
  <si>
    <t>NASS ………………………..……. 1</t>
  </si>
  <si>
    <t>CSOs/networks ……….…….. 0</t>
  </si>
  <si>
    <t>CSOs/networks ………….….. 0</t>
  </si>
  <si>
    <t>CSOs/networks ……….…….. 1</t>
  </si>
  <si>
    <t>£10,000,000</t>
  </si>
  <si>
    <t xml:space="preserve">Average ratings:
  Relevance……………..90%
  Quality ……………..….80%
</t>
  </si>
  <si>
    <t>Risks</t>
  </si>
  <si>
    <t>Monitoring Officer</t>
  </si>
  <si>
    <t>Activity 0.1</t>
  </si>
  <si>
    <t>Activity 0.2</t>
  </si>
  <si>
    <t>Activity 0.3</t>
  </si>
  <si>
    <t>Activity 0.4</t>
  </si>
  <si>
    <t>Activity 0.5</t>
  </si>
  <si>
    <t>Mobilisation and start-up</t>
  </si>
  <si>
    <t>Service Provider designs planning and performance measurement package</t>
  </si>
  <si>
    <t>Activity 1.1</t>
  </si>
  <si>
    <t>Activity 1.2</t>
  </si>
  <si>
    <t>Activity 1.3</t>
  </si>
  <si>
    <t>Activity 1.4</t>
  </si>
  <si>
    <t>Activity 1.5</t>
  </si>
  <si>
    <t>Activity 1.6</t>
  </si>
  <si>
    <t>Lead Adviser, DFIDN</t>
  </si>
  <si>
    <t>DFID solicits/receives requests from beneficiaries</t>
  </si>
  <si>
    <t>DFID secures a sufficient number of requests to meet targets for approved applications</t>
  </si>
  <si>
    <t>Activity 2.1</t>
  </si>
  <si>
    <t>Activity 2.2</t>
  </si>
  <si>
    <t>Activity 2.3</t>
  </si>
  <si>
    <t>Activity 2.4</t>
  </si>
  <si>
    <t>Activity 2.5</t>
  </si>
  <si>
    <t>Activity 2.6</t>
  </si>
  <si>
    <t>Nigeria’s ‘champions of change’  use increased capacity and evidence to enable them to pursue vital economic and social reform</t>
  </si>
  <si>
    <t>Number of projects assessed as executed satisfactorily or better during implementation</t>
  </si>
  <si>
    <t>Number of projects assessed as executed satisfactorily  (as planned) or better during implementation</t>
  </si>
  <si>
    <t xml:space="preserve">Baseline </t>
  </si>
  <si>
    <t xml:space="preserve"> </t>
  </si>
  <si>
    <t>Milestone 1 (2016)</t>
  </si>
  <si>
    <t>Milestone 2 (2018)</t>
  </si>
  <si>
    <t>Target (2020)</t>
  </si>
  <si>
    <t>Baseline (2015)</t>
  </si>
  <si>
    <t>Milestone 3 (2018)</t>
  </si>
  <si>
    <t>Milestone 2 (2017)</t>
  </si>
  <si>
    <t>Milestone 4 (2019)</t>
  </si>
  <si>
    <t>Milestone 5 (2020)</t>
  </si>
  <si>
    <t>Management reports and meetings with DFID</t>
  </si>
  <si>
    <t>Six-monthly reports to DFID within 5 days of end of reporting period, followed by management team meeting within 2 weeks</t>
  </si>
  <si>
    <t>Activity 1.7</t>
  </si>
  <si>
    <t>Service Provider designs and installs project tracking system</t>
  </si>
  <si>
    <t>Same as Output 1</t>
  </si>
  <si>
    <t xml:space="preserve">Cumulative total of 12 quality TOR completed </t>
  </si>
  <si>
    <t>Activity 2.7</t>
  </si>
  <si>
    <t>Service Provider facilitates sourcing and selection of consultant</t>
  </si>
  <si>
    <t>Service Provider negotiates budget and contract terms within agreed DFID guidelines</t>
  </si>
  <si>
    <t>DFID approves Project Log, ToR and budget</t>
  </si>
  <si>
    <t xml:space="preserve">Service Provider drafts and issues project contracts </t>
  </si>
  <si>
    <t>Service Provider supports contract implementation</t>
  </si>
  <si>
    <t>Activity 1.8</t>
  </si>
  <si>
    <t>On average, contracts issued within 1 week of approval</t>
  </si>
  <si>
    <t>Service Provider  ensures deliverables in accordance with TOR including quality assurance</t>
  </si>
  <si>
    <t>Deliverables quality assured for onward submission to DFID within 2 weeks</t>
  </si>
  <si>
    <t>Activity 1.9</t>
  </si>
  <si>
    <t>Activity 1.10</t>
  </si>
  <si>
    <t>Tracer study results delivered in time for Annual Review</t>
  </si>
  <si>
    <t>Tracer study results delivered in time for Final Review</t>
  </si>
  <si>
    <t>Service Provider manages reconciliation of invoices and payment</t>
  </si>
  <si>
    <t>Activity 0.6</t>
  </si>
  <si>
    <t>Activity 0.7</t>
  </si>
  <si>
    <t>Activity 0.8</t>
  </si>
  <si>
    <t>Activity 2.8</t>
  </si>
  <si>
    <t>Activity 2.9</t>
  </si>
  <si>
    <t>Activity 2.10</t>
  </si>
  <si>
    <t>Service Provider facilitates development of quality ToR</t>
  </si>
  <si>
    <t>FGN MDA leadership and civil servants willing and able to feed PDF II products effectively into policy processes</t>
  </si>
  <si>
    <t>There is sufficient capacity (with support from FEPAR) within the MDAs to implement the evidence-based policy priorities identified with PDF II support</t>
  </si>
  <si>
    <t>Policy makers agree to consider adjusting policy based on evidence from PDF II products</t>
  </si>
  <si>
    <t>Nigeria - Policy Development Facility Phase II (PDF II)</t>
  </si>
  <si>
    <t>The National Assembly is supportive of evidence-based policy priorities identified with PDF II support and approves budgets which are adequate for implementation</t>
  </si>
  <si>
    <t xml:space="preserve">Relevant and high quality PDF II organisational support delivered to beneficiaries </t>
  </si>
  <si>
    <t>Assessment undertaken by service provider as part of annual review of each Embedded Adviser. This will include telephone interviews.</t>
  </si>
  <si>
    <t>Ratings for project execution as assigned by service provider in Project Monitoring and Completion Reports. A sample of these ratings will be validated as part of the annual assessment of Embedded Advisers/projects and the DFID annual review of PDF II</t>
  </si>
  <si>
    <t>Ratings for project execution as assigned by service provider in Project Completion Reports and validated .  A sample of these will be validated as part of the DFID Annual Review of PDF II</t>
  </si>
  <si>
    <t>Output 1</t>
  </si>
  <si>
    <t>Output 2</t>
  </si>
  <si>
    <t>Total</t>
  </si>
  <si>
    <t>Indicator 2</t>
  </si>
  <si>
    <t>Indicator 1</t>
  </si>
  <si>
    <t>Lead Adviser, DFIDN and Programme Manager, PDF II</t>
  </si>
  <si>
    <t>Service Provider feedbacks lessons learned and opportunities to DFID in Six-monthly report</t>
  </si>
  <si>
    <t>Service Provider extracts and collates lessons from Consultants' feedback through After Action Reviews, Inception and Final reports for feedback to DFID in Six-monthly report</t>
  </si>
  <si>
    <t>Activity 2.11</t>
  </si>
  <si>
    <t xml:space="preserve">DFID  unable to identify which requests are likely to be ‘winners’ </t>
  </si>
  <si>
    <t>Approved requests do not ultimately add up to a coherent and targeted body of policy research, policy consultation and organisational support</t>
  </si>
  <si>
    <t>Access to beneficiaries is not adequate</t>
  </si>
  <si>
    <t xml:space="preserve">The new FGN appoints Cabinet, settles in and works efficiently  (Policy direction setting, policy formulation and implementation ) in a timely way. </t>
  </si>
  <si>
    <t>Access to beneficiaries is inadequate.  Inadequate data on implementation of policies</t>
  </si>
  <si>
    <t>Service Provider monitors and reports progress and achievements of PDF II supported initiatives</t>
  </si>
  <si>
    <t>Service Provider extracts and collates lessons and updates Thematic Diaries based on Consultants' feedback through monthly status updates, Quarterly, Annual, and Completion reports,  Anecdote Circles, Semi-formal Events, Quarterly and Exit Interviews for feedback to DFID in Six-monthly report as appropriate</t>
  </si>
  <si>
    <t>Activity 1.11</t>
  </si>
  <si>
    <t xml:space="preserve">Service provider collates information of physical progress of projects and feedback to DFID as part of monthly status report.  </t>
  </si>
  <si>
    <t>Activity 2.12</t>
  </si>
  <si>
    <t>Service Provider feedback Physical progress to DFID in monthly status report.</t>
  </si>
  <si>
    <t xml:space="preserve">Service Provider feedback progress, opportunity and risks to DFID in monthly status report </t>
  </si>
  <si>
    <t>Service Provider conducts on-going monitoring and assessment of all EAs and annual reviews of sample of EAs in two batches, six months apart, with focus on project and programme level outcomes</t>
  </si>
  <si>
    <t xml:space="preserve">Service provider collates information of physical progress of projects including opportunities and risks from EAs monthly status updates, and feedback to DFIDN as part of monthly status report.  </t>
  </si>
  <si>
    <t>a.   framing debates and getting issues on to the political agenda</t>
  </si>
  <si>
    <t>b. encouraging commitments from the public sector and other policy stakeholders</t>
  </si>
  <si>
    <t>c. securing procedural change at domestic or international level</t>
  </si>
  <si>
    <t>d. affecting policy content</t>
  </si>
  <si>
    <t>e. influencing behaviour change in policy execution/regulatory enforcement</t>
  </si>
  <si>
    <t>Assessment undertaken as part of project monitoring by service provider. A sample of this will be validated as part of the DFID Annual review of PDF II</t>
  </si>
  <si>
    <t>Programme Manager, PDF II</t>
  </si>
  <si>
    <t>One annual reviews of EAs delivered in time for annual review of PDF II</t>
  </si>
  <si>
    <t>Two Batches of annual reviews of EAs a year, delivered in time for 6-monthly management meetings; 2nd Batch covers EAs not reviewed during the 1st Batch</t>
  </si>
  <si>
    <t>On average consultants sourced within 2 weeks and for larger projects 8 weeks of Beneficiary request to PDF II</t>
  </si>
  <si>
    <t>On average, budget and contract terms negotiated  within 1 week of selection of consultants</t>
  </si>
  <si>
    <t>All contracts completed in accordance with contractual requirements as laid out in the PDF II Procedures Manual</t>
  </si>
  <si>
    <t>Full package designed and operational by end of September 2015</t>
  </si>
  <si>
    <t>All invoices fully reconciled with budget and deliverables and paid within 30 days of submission and approval (per contract)</t>
  </si>
  <si>
    <t>Cumulative total of 18 projects approved</t>
  </si>
  <si>
    <t>Project tracking system operational September 2015</t>
  </si>
  <si>
    <t>No of Projects</t>
  </si>
  <si>
    <t>Citations as % of Projects</t>
  </si>
  <si>
    <t>Nigeria - Policy Development Facility II (PDF II)</t>
  </si>
  <si>
    <t>Target 2017</t>
  </si>
  <si>
    <t>Mid-Term Review Rating</t>
  </si>
  <si>
    <t xml:space="preserve">DFID Advisers are active in applying the lessons of PAK and  PDF and in seeking to achieve coherence between PDF II, other DFID programmes and its wider policy influencing work </t>
  </si>
  <si>
    <t>Introduction of a third Output Indicator and milestones</t>
  </si>
  <si>
    <t>Relevant and high quality PDF II policy research, explorative studies and consultation products delivered to beneficiaries</t>
  </si>
  <si>
    <t>Nigerian Government implements policies that lead to poverty reduction</t>
  </si>
  <si>
    <t>Baseline Review Rating</t>
  </si>
  <si>
    <t xml:space="preserve">Final Review Rating </t>
  </si>
  <si>
    <t>Milestone 1 (2017)</t>
  </si>
  <si>
    <r>
      <t>Number of instances when beneficiaries can demonstrate that PDF II  support directly influenced any of the 5 stages of policy formulation</t>
    </r>
    <r>
      <rPr>
        <vertAlign val="superscript"/>
        <sz val="9"/>
        <rFont val="Arial"/>
        <family val="2"/>
      </rPr>
      <t>2</t>
    </r>
  </si>
  <si>
    <r>
      <t>Milestone 1 (2017)</t>
    </r>
    <r>
      <rPr>
        <b/>
        <vertAlign val="superscript"/>
        <sz val="9"/>
        <rFont val="Arial"/>
        <family val="2"/>
      </rPr>
      <t>3</t>
    </r>
  </si>
  <si>
    <r>
      <rPr>
        <vertAlign val="superscript"/>
        <sz val="10"/>
        <rFont val="Arial"/>
        <family val="2"/>
      </rPr>
      <t>2</t>
    </r>
    <r>
      <rPr>
        <sz val="10"/>
        <rFont val="Arial"/>
        <family val="2"/>
      </rPr>
      <t>Policy Formulation is covered by the following 5 areas:</t>
    </r>
  </si>
  <si>
    <t xml:space="preserve">Average ratings:
  Relevance…………..90%
  Quality …………..….80%
</t>
  </si>
  <si>
    <t xml:space="preserve">Average ratings:
  Relevance………..90%
  Quality ………..….80%
</t>
  </si>
  <si>
    <t>MDAs, NASS, CSO …..0</t>
  </si>
  <si>
    <r>
      <t>Number of instances where beneficiaries/EAs say that PDF II-supported data and analysis has directly influenced any of the 5 stages of policy formulation</t>
    </r>
    <r>
      <rPr>
        <vertAlign val="superscript"/>
        <sz val="9"/>
        <rFont val="Arial"/>
        <family val="2"/>
      </rPr>
      <t>2</t>
    </r>
  </si>
  <si>
    <t>Amendments to Output level milestones</t>
  </si>
  <si>
    <t>Amendments to the Outcome milestones</t>
  </si>
  <si>
    <t>Table 3:PDF I Outcome Indicator 1 Milestones</t>
  </si>
  <si>
    <t>Table 5: PDF I Outcome Indicator 2 Milestones</t>
  </si>
  <si>
    <t>Total Number of Projects</t>
  </si>
  <si>
    <t>PDF II</t>
  </si>
  <si>
    <t>PDF I</t>
  </si>
  <si>
    <t>Mile Stones</t>
  </si>
  <si>
    <t>Proportionate Representation</t>
  </si>
  <si>
    <t>Annual Proportion</t>
  </si>
  <si>
    <t>Table 1: Total Expected PDF I Projects and Milestones</t>
  </si>
  <si>
    <t>weight</t>
  </si>
  <si>
    <t>Output 1 (Studies)</t>
  </si>
  <si>
    <t>Output 2 (EAs)</t>
  </si>
  <si>
    <t>Output 2 (Studies)</t>
  </si>
  <si>
    <t>Output 1 (EAs)</t>
  </si>
  <si>
    <t xml:space="preserve">Outcome Indicator </t>
  </si>
  <si>
    <t>Instances as % of Projects</t>
  </si>
  <si>
    <t>Milestones</t>
  </si>
  <si>
    <t>Cum No of Projects</t>
  </si>
  <si>
    <t>Cum Total</t>
  </si>
  <si>
    <t>Table 6: Proposed PDF II Output Indicator 3 Milestones</t>
  </si>
  <si>
    <t>Table 4: Proposed PDF II Outcome Indicator 1 Milestones</t>
  </si>
  <si>
    <t>MDAs, NASS, CSO…17</t>
  </si>
  <si>
    <r>
      <t xml:space="preserve"> Assigned Rating</t>
    </r>
    <r>
      <rPr>
        <vertAlign val="superscript"/>
        <sz val="9"/>
        <rFont val="Arial"/>
        <family val="2"/>
      </rPr>
      <t>4</t>
    </r>
    <r>
      <rPr>
        <sz val="9"/>
        <rFont val="Arial"/>
        <family val="2"/>
      </rPr>
      <t xml:space="preserve"> 
</t>
    </r>
  </si>
  <si>
    <t xml:space="preserve">Assigned Rating 
</t>
  </si>
  <si>
    <t>MDAs, NASS, CSO ……..10</t>
  </si>
  <si>
    <t>MDAs, NASS, CSO ….20</t>
  </si>
  <si>
    <t>MDAs, NASS, CSO….7</t>
  </si>
  <si>
    <t>MDAs, NASS, CSO ...13</t>
  </si>
  <si>
    <t>Beneficiary, user perceptions of relevance and quality of PDF II funded organisational support</t>
  </si>
  <si>
    <t>Beneficiary, user  perceptions of relevance and quality of PDF II-supported policy studies and events</t>
  </si>
  <si>
    <r>
      <t xml:space="preserve">• After-Action-Review of research projects conducted by service provider to document a sample of instances where beneficiary and/or DFIDN and PDF II consultants claim PDF II support  influenced policy formulation </t>
    </r>
    <r>
      <rPr>
        <sz val="9"/>
        <color indexed="10"/>
        <rFont val="Arial"/>
        <family val="2"/>
      </rPr>
      <t xml:space="preserve">and implementation. </t>
    </r>
  </si>
  <si>
    <t>MDAs, NASS, CSO……7</t>
  </si>
  <si>
    <t>MDAs, NASS, CSO……..3</t>
  </si>
  <si>
    <t>MDAs, NASS, CSO…..2</t>
  </si>
  <si>
    <t>* Figures include rounding</t>
  </si>
  <si>
    <t>Table 2: Total Expected PDF II Projects and Milestones*</t>
  </si>
  <si>
    <t>A rating of a sample of instances when PDF II support contributed to implementation of vital social and economic reforms</t>
  </si>
  <si>
    <t>• On-going monitoring and assessment of Embedded Advisers (EAs) by service provider. A sample of these will  be  validated in an annual review of EAs</t>
  </si>
  <si>
    <r>
      <t>Qualitative rating of the extent to which government policies in selected priority areas</t>
    </r>
    <r>
      <rPr>
        <vertAlign val="superscript"/>
        <sz val="9"/>
        <rFont val="Arial Narrow"/>
        <family val="2"/>
      </rPr>
      <t>1</t>
    </r>
    <r>
      <rPr>
        <sz val="9"/>
        <rFont val="Arial Narrow"/>
        <family val="2"/>
      </rPr>
      <t xml:space="preserve">, under implementation, are conducive to pro-poor outcomes  </t>
    </r>
  </si>
  <si>
    <t xml:space="preserve">Activity schedule </t>
  </si>
  <si>
    <t xml:space="preserve">PDF II programme level design and management activities </t>
  </si>
  <si>
    <t>PDF II funds new projects by September 2015</t>
  </si>
  <si>
    <t>PDF II clients unwilling and/or unable to supervise technical delivery effectively and on time</t>
  </si>
  <si>
    <t>Monthly reports on physical progress, commitments, spend and forecast of expenditure by 15th of each month</t>
  </si>
  <si>
    <t>PDF II clients do not comply with reporting requirements effectively and on time</t>
  </si>
  <si>
    <t xml:space="preserve">Service Provider conducts annual tracer study with focus on outcome </t>
  </si>
  <si>
    <t>Beneficiaries and DFIDN Programmes identified in the PDF II stakeholder analysis are unwilling to collaborate with PDF II</t>
  </si>
  <si>
    <t xml:space="preserve">Service Provider conducts formal and in-formal learning events for PDF II beneficiaries and Stakeholders including  DFID Programmes </t>
  </si>
  <si>
    <t>One formal and one quarterly in-formal learning events conducted in time for feedback to DFID in the Six-monthly report</t>
  </si>
  <si>
    <t>DFID solicits/receives requests from Beneficiaries and Service Provider</t>
  </si>
  <si>
    <t xml:space="preserve">Approved requests do not ultimately add up to a coherent and targeted body of organisational support. </t>
  </si>
  <si>
    <t>Cumulative total of 18 quality TOR completed</t>
  </si>
  <si>
    <t xml:space="preserve">Cumulative total of 43 quality TOR completed </t>
  </si>
  <si>
    <t xml:space="preserve">Cumulative total of 53 quality TOR completed </t>
  </si>
  <si>
    <t xml:space="preserve">Cumulative total of 64 quality TOR completed </t>
  </si>
  <si>
    <t>Cumulative total of 69 quality TOR completed</t>
  </si>
  <si>
    <t>Service provider unable to recruit a consultant with the required skill set</t>
  </si>
  <si>
    <t>Service provider unable to finalise a budget within agreed DFID guidelines</t>
  </si>
  <si>
    <t>Cumulative total of 43 projects approved</t>
  </si>
  <si>
    <t>Cumulative total of 53 projects approved</t>
  </si>
  <si>
    <t>Cumulative total of 64 projects approved</t>
  </si>
  <si>
    <t>Cumulative total of 69 projects approved</t>
  </si>
  <si>
    <t>Consultants do not comply with reporting requirements effectively and on time</t>
  </si>
  <si>
    <t>Beneficiaries unwilling and/or unable to supervise technical delivery effectively and on time</t>
  </si>
  <si>
    <t>Relevant and high quality PDF II policy research, explorative studies, and consultation products delivered to beneficiaries</t>
  </si>
  <si>
    <t xml:space="preserve">Cumulative total of 29 quality TOR completed </t>
  </si>
  <si>
    <t xml:space="preserve">Cumulative total of 36 quality TOR completed </t>
  </si>
  <si>
    <t>Cumulative total of 46 quality TOR  completed</t>
  </si>
  <si>
    <t>Cumulative total of 12 projects approved</t>
  </si>
  <si>
    <t>Cumulative total of 29 projects approved</t>
  </si>
  <si>
    <t>Cumulative total of 36 projects approved</t>
  </si>
  <si>
    <t>Cumulative total of 46 projects approved</t>
  </si>
  <si>
    <t>Service Provider confers with DFID on dissemination and publicity for PDF II products, and facilitates dissemination as directed by DFID and Beneficiaries</t>
  </si>
  <si>
    <t>Service Provider’s response meets dissemination and publicity plan agreed with DFID and Beneficiaries</t>
  </si>
  <si>
    <t xml:space="preserve">• A qualitative and quantitative assessment conducted by DFID at Mid-Term and PCR Stages of a sample of instances where PDF II support directly influenced vital economic and social reforms 
</t>
  </si>
  <si>
    <t xml:space="preserve">• EAs Status Updates, Quarterly and Annual reports.
• Annual review of a sample of Embedded Advisers (EAs) conducted by service provider.
• For Output 2, annual tracer study conducted by service provider to follow up a sample of instances where beneficiary  and/or PDF II consultants claim PDF II support  influenced policy formulation and implementation. Evidence will be sought to demonstrate when and how influence has occurred.
</t>
  </si>
  <si>
    <r>
      <rPr>
        <vertAlign val="superscript"/>
        <sz val="10"/>
        <rFont val="Arial"/>
        <family val="2"/>
      </rPr>
      <t>1</t>
    </r>
    <r>
      <rPr>
        <sz val="10"/>
        <rFont val="Arial"/>
        <family val="2"/>
      </rPr>
      <t xml:space="preserve">The selected areas assessment criteria and rating scale will be set at baseline.  These will be informed by a baseline PEA of the extent to which the new Administration's revealed priorities are pro-poor. These will be tracked by subsequent PEAs at the mid-term review (2017) and PCR Stages (2020).  The selected areas at each point of assessment will allow for the addition of emerging priority policy areas. The assessment should focus on incremental changes (i.e. value added). </t>
    </r>
  </si>
  <si>
    <r>
      <rPr>
        <vertAlign val="superscript"/>
        <sz val="10"/>
        <rFont val="Arial"/>
        <family val="2"/>
      </rPr>
      <t>3</t>
    </r>
    <r>
      <rPr>
        <sz val="10"/>
        <rFont val="Arial"/>
        <family val="2"/>
      </rPr>
      <t xml:space="preserve">See Milestone tab in this excel workbook for detail on Milestones </t>
    </r>
  </si>
  <si>
    <r>
      <rPr>
        <vertAlign val="superscript"/>
        <sz val="10"/>
        <rFont val="Arial"/>
        <family val="2"/>
      </rPr>
      <t>4</t>
    </r>
    <r>
      <rPr>
        <sz val="10"/>
        <rFont val="Arial"/>
        <family val="2"/>
      </rPr>
      <t xml:space="preserve">This rating will be based on an assessment of a sample of instances similar to the assessment done in the PDF I PCR. </t>
    </r>
  </si>
  <si>
    <r>
      <t>A Political Economy Analysis</t>
    </r>
    <r>
      <rPr>
        <vertAlign val="superscript"/>
        <sz val="9"/>
        <color rgb="FFFF0000"/>
        <rFont val="Arial"/>
        <family val="2"/>
      </rPr>
      <t xml:space="preserve"> </t>
    </r>
    <r>
      <rPr>
        <sz val="9"/>
        <color rgb="FFFF0000"/>
        <rFont val="Arial"/>
        <family val="2"/>
      </rPr>
      <t xml:space="preserve"> commissioned by DFID, of federal policies under implementation in specified priority</t>
    </r>
    <r>
      <rPr>
        <sz val="9"/>
        <color rgb="FFFF0000"/>
        <rFont val="Arial"/>
        <family val="2"/>
      </rPr>
      <t xml:space="preserve"> policy areas that assesses the extent to which the policies are conducive to pro-poor outcomes </t>
    </r>
  </si>
  <si>
    <r>
      <t xml:space="preserve">The total number of projects executed in PDF was 105 (including 9 Trade projects) over the 5 year period.  </t>
    </r>
    <r>
      <rPr>
        <sz val="10"/>
        <rFont val="Arial"/>
      </rPr>
      <t>For PDF II the proposal stage logframe shows the total expected number of projects as 147 across 3 outputs.  This represents about 40% increase. However, the managed funds available to PDF II increased by only 13.27% above the level in PDF.  Again this raised some concern as to how PDF II is expected to achieve the 40% increase in projects.  Since there has been no indication of a decision to do smaller value projects in PDF II, it is difficult to see how the increase in number of projects can be achieved.  Therefore, the output milestones were amended as follows:</t>
    </r>
  </si>
  <si>
    <r>
      <t xml:space="preserve">The new output Indicator 3 was adapted from what used to be outcome indicator 2 and its milestones, which gathered evidence of where PDF II funded support has been used or cited by beneficiaries/Consultants as having influenced policy formulation. Feedback from DFID indicated that these instances could be useful evidence to feeds into annual reviews, which focus on output level indicators. There are challenges with this as finding corroborative evidence on instances can be difficult especially at the annual review stage, in addition, PDF II does not have direct control over what the EAs/Consultants/Beneficiaries do.  </t>
    </r>
    <r>
      <rPr>
        <sz val="10"/>
        <rFont val="Arial"/>
      </rPr>
      <t>However, to accommodate this, and with the understanding that corroborative evidence will be sought through annual tracer studies, AARs and EA reviews, the PDF I outcome Indicator 2 (see Table 5 below) was adapted and the milestones amended and split between outputs 1 and 2. (See table 6 below).</t>
    </r>
  </si>
  <si>
    <t xml:space="preserve">In PDF I the milestones for Outcome indicator 1 for MDAs, NASS, CSOs and DFID added up to 3, 8, and 16 in 2011, 2013, and 2015 respectively. The DAI PDF II proposal logframe outcome indicator 1 milestones add up to 12, 20, and 32 citations in 2016, 2018 and 2020 respectively. Thus it quadrupled at the first milestone (2016), more than doubled at the second (2018) and doubled at the third (2020) for PDF II.  This raised concerns as to how achievable these are given a 13.27% increase in funds only.  Furthermore, these instances depend on beneficiary demonstration which, though possible, is often difficult to verify. Therefore, the milestones were amended in line with those of PDF I.  </t>
  </si>
  <si>
    <r>
      <t>1)</t>
    </r>
    <r>
      <rPr>
        <sz val="10"/>
        <rFont val="Times New Roman"/>
        <family val="1"/>
      </rPr>
      <t xml:space="preserve">    </t>
    </r>
    <r>
      <rPr>
        <sz val="10"/>
        <rFont val="Arial"/>
        <family val="2"/>
      </rPr>
      <t xml:space="preserve">Take the total number of projects executed by PDF (105) and uprate it by 15%.  This is based on the increase (from PDF) in managed funds available to PDF II (13%).  Although it is likely that project resources will be more expensive due to inflation than they were during PDF, we have rounded up to 15% because we assume that given the established links, improvements in processes, and increased capacity within the team, PDF II could be able to achieve some efficiency gains, and to make the milestones more ambitious.  </t>
    </r>
  </si>
  <si>
    <r>
      <t>2)</t>
    </r>
    <r>
      <rPr>
        <sz val="10"/>
        <rFont val="Times New Roman"/>
        <family val="1"/>
      </rPr>
      <t xml:space="preserve">    </t>
    </r>
    <r>
      <rPr>
        <sz val="10"/>
        <rFont val="Arial"/>
        <family val="2"/>
      </rPr>
      <t>Based on (1), it is expected that the total number of projects that PDF II will execute will be 121 projects by 2020. Assuming not all projects are successful (for example where the champion of change has a change of heart, a 5% margin is given so that the total expected number of projects for PDF II is 115.</t>
    </r>
  </si>
  <si>
    <r>
      <t>3)</t>
    </r>
    <r>
      <rPr>
        <sz val="10"/>
        <rFont val="Times New Roman"/>
        <family val="1"/>
      </rPr>
      <t xml:space="preserve">    </t>
    </r>
    <r>
      <rPr>
        <sz val="10"/>
        <rFont val="Arial"/>
        <family val="2"/>
      </rPr>
      <t>The weightings of output 1 (Studies) and output 2 (EAs) were 45% and 55% respectively in DFID's invitation to tender logframe.  However, the evidence from PDF I (see Table 1 below) indicate that in reality, the split was 34% to 66%.  Given the change in PDF II, with potentially more consultative events due to the KM function, we proposed that a 60% to 40% split be adopted for PDF II as shown in the current logframe.</t>
    </r>
  </si>
  <si>
    <r>
      <t>4)</t>
    </r>
    <r>
      <rPr>
        <sz val="10"/>
        <rFont val="Times New Roman"/>
        <family val="1"/>
      </rPr>
      <t xml:space="preserve">    </t>
    </r>
    <r>
      <rPr>
        <sz val="10"/>
        <rFont val="Arial"/>
        <family val="2"/>
      </rPr>
      <t xml:space="preserve">The profile of projects in PDF I indicates that PDF II can be expected to reach its peak number of projects by the end of 2017. It declines in 2018, remains relatively the same the following year before reaching a minimum in the final year of the programme.  This seems reasonable as appointments tend to be made early in an administration, and new appoints decline as the administration nears its end.  Therefore, following this profile, milestones for PDF II were calculated (see Table 2), and outputs 2 and 3 are consolidated in line with DFID's feedback. Also note that in PDF II the sequence of outputs has been changed so that Output 1 aligns with the PDF I output 2 and vice versa. This reflects the 60/40 weighting structure placing the work commissioned by Nigeria’s champions of change as the primary output. </t>
    </r>
  </si>
  <si>
    <r>
      <t>5)</t>
    </r>
    <r>
      <rPr>
        <sz val="10"/>
        <rFont val="Times New Roman"/>
        <family val="1"/>
      </rPr>
      <t xml:space="preserve">    </t>
    </r>
    <r>
      <rPr>
        <sz val="10"/>
        <rFont val="Arial"/>
        <family val="2"/>
      </rPr>
      <t xml:space="preserve">It is important to note that the new government of Nigeria is yet to announce its cabinet as at the time of submission of this Report.  This delay will no doubt have impact on how many projects PDF II will commence in its first year. </t>
    </r>
  </si>
  <si>
    <r>
      <t>1)</t>
    </r>
    <r>
      <rPr>
        <sz val="10"/>
        <rFont val="Times New Roman"/>
        <family val="1"/>
      </rPr>
      <t xml:space="preserve">    </t>
    </r>
    <r>
      <rPr>
        <sz val="10"/>
        <rFont val="Arial"/>
        <family val="2"/>
      </rPr>
      <t>Assuming that each instance recorded represent a policy supported by PDF I, the number of instances can be calculated as a proportion of total projects (see Table 3 below).  In PDF I, the milestones were 11%, 10%, and 15% of total number of projects in 2011, 2013, and 2015 respectively.  Applying these to the PDF II's total expected projects (Table 4) yields 7, and 17 citations across both outputs for 2017, and 2020 respectively.</t>
    </r>
  </si>
  <si>
    <t>No. of Projects</t>
  </si>
  <si>
    <t>Table 2A: Amended Total Expected PDF II Projects and Milestones*</t>
  </si>
  <si>
    <t>Current PDF II Logframe</t>
  </si>
  <si>
    <t>Table 2 above shows the current logframe milestone.  Under the old count, Output 1 projects totalled 123.  This fell to 67 under the new counting method. This represents a 46% reduction in number of Output 1 projects.  If this reduction is applied to the expectations in 2019 and 2020 (see table 2 above), expected number of output 1 projects will fall from 10 to 6 in 2019, and from 5 to 3 in 2020 as shown in Table 2A below:</t>
  </si>
  <si>
    <t>In addition, having funded the infrastructure projects for a much longer than expected period, in 2018 the programme funds were depleted.  Hence from about March 2018, no new EA projects were contracted, and apart from Trade Policy Workstream which was ringfenced, all other Output 2 projects were placed on hold. Although a couple of projects under Output 2 began late in 2018 after the contract amendment in September, the freeze was reinstated when UKNIAF went back to the procurement stage in November 2018, and a further extension of the infrastructure projects' contracts was needed. This meant that excluding Trade (and few Output 2 projects executed late in 2018), Outputs 1 and 2 continued to experience zero growth until FY2019/20, during which with limited resources and time contraints, only a few new EA projects are expected to be undertaken in response to the new administration. Trade Policy workstream represents 30% of output 2, therefore for Output 2, a smaller reducing factor that takes account of the Trade Policy Workstream and limited output 2 projects executed is used.  Funds redistributed towards infrastructure projects represented 32% of managed funds. A 32% reducing factor is therefore applied to 2019 and 2020 figures for Output 1, and 19.2% for Output 2. The impact on number of projects is shown in Table 3 below:</t>
  </si>
  <si>
    <t>% change due to count methodology</t>
  </si>
  <si>
    <t>Slow down in portfolio effect (Output 1)</t>
  </si>
  <si>
    <t>Slow down in portfolio effect (Output 2)</t>
  </si>
  <si>
    <t>Table 3: Revised Total Expected PDF II Projects and Milestones*</t>
  </si>
  <si>
    <t>For Revised PDF II Logframe</t>
  </si>
  <si>
    <t>Logframe (with revised output milestones for 2020)</t>
  </si>
  <si>
    <t>Output Milestone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</si>
</sst>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quot;£&quot;* #,##0_-;_-&quot;£&quot;* &quot;-&quot;_-;_-@_-"/>
    <numFmt numFmtId="164" formatCode="0.0%"/>
  </numFmts>
  <fonts count="27" x14ac:knownFonts="1">
    <font>
      <sz val="10"/>
      <name val="Arial"/>
    </font>
    <font>
      <sz val="10"/>
      <name val="Arial"/>
    </font>
    <font>
      <b/>
      <sz val="9"/>
      <name val="Arial"/>
      <family val="2"/>
    </font>
    <font>
      <sz val="9"/>
      <name val="Arial"/>
      <family val="2"/>
    </font>
    <font>
      <sz val="10"/>
      <name val="Arial"/>
      <family val="2"/>
    </font>
    <font>
      <sz val="10"/>
      <name val="Arial Narrow"/>
      <family val="2"/>
    </font>
    <font>
      <sz val="8"/>
      <name val="Arial Narrow"/>
      <family val="2"/>
    </font>
    <font>
      <b/>
      <sz val="9"/>
      <name val="Calibri"/>
      <family val="2"/>
    </font>
    <font>
      <b/>
      <sz val="6.75"/>
      <name val="Arial"/>
      <family val="2"/>
    </font>
    <font>
      <sz val="9"/>
      <name val="Arial Narrow"/>
      <family val="2"/>
    </font>
    <font>
      <sz val="12"/>
      <name val="Arial Narrow"/>
      <family val="2"/>
    </font>
    <font>
      <b/>
      <sz val="18"/>
      <name val="Arial"/>
      <family val="2"/>
    </font>
    <font>
      <b/>
      <sz val="10"/>
      <name val="Arial Narrow"/>
      <family val="2"/>
    </font>
    <font>
      <b/>
      <sz val="10"/>
      <name val="Arial"/>
      <family val="2"/>
    </font>
    <font>
      <sz val="9"/>
      <color indexed="81"/>
      <name val="Tahoma"/>
      <family val="2"/>
    </font>
    <font>
      <b/>
      <sz val="9"/>
      <color indexed="81"/>
      <name val="Tahoma"/>
      <family val="2"/>
    </font>
    <font>
      <sz val="9"/>
      <color indexed="10"/>
      <name val="Arial"/>
      <family val="2"/>
    </font>
    <font>
      <vertAlign val="superscript"/>
      <sz val="10"/>
      <name val="Arial"/>
      <family val="2"/>
    </font>
    <font>
      <b/>
      <vertAlign val="superscript"/>
      <sz val="9"/>
      <name val="Arial"/>
      <family val="2"/>
    </font>
    <font>
      <vertAlign val="superscript"/>
      <sz val="9"/>
      <name val="Arial"/>
      <family val="2"/>
    </font>
    <font>
      <sz val="10"/>
      <color rgb="FFFF0000"/>
      <name val="Arial"/>
      <family val="2"/>
    </font>
    <font>
      <sz val="9"/>
      <color rgb="FFFF0000"/>
      <name val="Arial"/>
      <family val="2"/>
    </font>
    <font>
      <sz val="9"/>
      <color indexed="81"/>
      <name val="Tahoma"/>
      <charset val="1"/>
    </font>
    <font>
      <vertAlign val="superscript"/>
      <sz val="9"/>
      <color rgb="FFFF0000"/>
      <name val="Arial"/>
      <family val="2"/>
    </font>
    <font>
      <vertAlign val="superscript"/>
      <sz val="9"/>
      <name val="Arial Narrow"/>
      <family val="2"/>
    </font>
    <font>
      <b/>
      <sz val="12"/>
      <color rgb="FF7CB135"/>
      <name val="Cambria"/>
      <family val="1"/>
    </font>
    <font>
      <sz val="10"/>
      <name val="Times New Roman"/>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C3E19B"/>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indexed="64"/>
      </bottom>
      <diagonal/>
    </border>
    <border>
      <left style="thin">
        <color auto="1"/>
      </left>
      <right style="thin">
        <color auto="1"/>
      </right>
      <top/>
      <bottom style="medium">
        <color auto="1"/>
      </bottom>
      <diagonal/>
    </border>
    <border>
      <left/>
      <right style="medium">
        <color auto="1"/>
      </right>
      <top style="thin">
        <color indexed="64"/>
      </top>
      <bottom style="thin">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indexed="64"/>
      </bottom>
      <diagonal/>
    </border>
    <border>
      <left style="medium">
        <color auto="1"/>
      </left>
      <right style="medium">
        <color auto="1"/>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1">
    <xf numFmtId="0" fontId="0" fillId="0" borderId="0" xfId="0"/>
    <xf numFmtId="0" fontId="2" fillId="2" borderId="1" xfId="0" applyFont="1" applyFill="1" applyBorder="1" applyAlignment="1">
      <alignment vertical="top" wrapText="1"/>
    </xf>
    <xf numFmtId="0" fontId="2" fillId="3" borderId="2" xfId="0" applyFont="1" applyFill="1" applyBorder="1" applyAlignment="1">
      <alignment vertical="top" wrapText="1"/>
    </xf>
    <xf numFmtId="0" fontId="2" fillId="2" borderId="3" xfId="0" applyFont="1" applyFill="1" applyBorder="1" applyAlignment="1">
      <alignment vertical="top" wrapText="1"/>
    </xf>
    <xf numFmtId="0" fontId="3" fillId="4" borderId="4" xfId="0" applyFont="1" applyFill="1" applyBorder="1" applyAlignment="1">
      <alignment vertical="top" wrapText="1"/>
    </xf>
    <xf numFmtId="0" fontId="2" fillId="0" borderId="1" xfId="0" applyFont="1" applyBorder="1" applyAlignment="1">
      <alignment horizontal="center" vertical="top" wrapText="1"/>
    </xf>
    <xf numFmtId="0" fontId="3" fillId="0" borderId="3" xfId="0" applyFont="1" applyBorder="1" applyAlignment="1">
      <alignment vertical="top" wrapText="1"/>
    </xf>
    <xf numFmtId="0" fontId="3" fillId="4" borderId="5" xfId="0" applyFont="1" applyFill="1" applyBorder="1" applyAlignment="1">
      <alignment vertical="top" wrapText="1"/>
    </xf>
    <xf numFmtId="0" fontId="2" fillId="0" borderId="2" xfId="0" applyFont="1" applyBorder="1" applyAlignment="1">
      <alignment horizontal="center" vertical="top" wrapText="1"/>
    </xf>
    <xf numFmtId="0" fontId="3" fillId="5" borderId="1" xfId="0" applyFont="1" applyFill="1" applyBorder="1" applyAlignment="1">
      <alignment vertical="top" wrapText="1"/>
    </xf>
    <xf numFmtId="0" fontId="3" fillId="0" borderId="1" xfId="0" applyFont="1" applyBorder="1" applyAlignment="1">
      <alignment vertical="top" wrapText="1"/>
    </xf>
    <xf numFmtId="0" fontId="3" fillId="4" borderId="2" xfId="0" applyFont="1" applyFill="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2" fillId="0" borderId="0" xfId="0" applyFont="1" applyFill="1" applyBorder="1" applyAlignment="1">
      <alignment vertical="top" wrapText="1"/>
    </xf>
    <xf numFmtId="0" fontId="2" fillId="3" borderId="1" xfId="0" applyFont="1" applyFill="1" applyBorder="1" applyAlignment="1">
      <alignment vertical="top" wrapText="1"/>
    </xf>
    <xf numFmtId="0" fontId="2" fillId="2" borderId="8" xfId="0" applyFont="1" applyFill="1" applyBorder="1" applyAlignment="1">
      <alignment vertical="top" wrapText="1"/>
    </xf>
    <xf numFmtId="0" fontId="2" fillId="6" borderId="8" xfId="0" applyFont="1" applyFill="1" applyBorder="1" applyAlignment="1">
      <alignment vertical="top" wrapText="1"/>
    </xf>
    <xf numFmtId="0" fontId="2" fillId="7" borderId="8" xfId="0" applyFont="1" applyFill="1" applyBorder="1" applyAlignment="1">
      <alignment vertical="top" wrapText="1"/>
    </xf>
    <xf numFmtId="0" fontId="2" fillId="5" borderId="3" xfId="0" applyFont="1" applyFill="1" applyBorder="1" applyAlignment="1">
      <alignment vertical="top" wrapText="1"/>
    </xf>
    <xf numFmtId="0" fontId="2" fillId="5" borderId="8" xfId="0" applyFont="1" applyFill="1" applyBorder="1" applyAlignment="1">
      <alignment vertical="top" wrapText="1"/>
    </xf>
    <xf numFmtId="0" fontId="2" fillId="0" borderId="3" xfId="0" applyFont="1" applyBorder="1" applyAlignment="1">
      <alignment vertical="top" wrapText="1"/>
    </xf>
    <xf numFmtId="0" fontId="2" fillId="5" borderId="1" xfId="0" applyFont="1" applyFill="1" applyBorder="1" applyAlignment="1">
      <alignment vertical="top" wrapText="1"/>
    </xf>
    <xf numFmtId="0" fontId="2" fillId="0" borderId="9" xfId="0" applyFont="1" applyBorder="1" applyAlignment="1">
      <alignment vertical="top" wrapText="1"/>
    </xf>
    <xf numFmtId="0" fontId="2" fillId="0" borderId="8" xfId="0" applyFont="1" applyFill="1" applyBorder="1" applyAlignment="1">
      <alignment vertical="top" wrapText="1"/>
    </xf>
    <xf numFmtId="0" fontId="2" fillId="0" borderId="10" xfId="0" applyFont="1" applyBorder="1" applyAlignment="1">
      <alignment horizontal="center" vertical="top" wrapText="1"/>
    </xf>
    <xf numFmtId="0" fontId="3" fillId="5" borderId="9" xfId="0" applyFont="1" applyFill="1" applyBorder="1" applyAlignment="1">
      <alignment vertical="top" wrapText="1"/>
    </xf>
    <xf numFmtId="0" fontId="2" fillId="7" borderId="3" xfId="0" applyFont="1" applyFill="1" applyBorder="1" applyAlignment="1">
      <alignment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top" wrapText="1"/>
    </xf>
    <xf numFmtId="0" fontId="3" fillId="0" borderId="11" xfId="0" applyFont="1" applyBorder="1" applyAlignment="1">
      <alignment vertical="top" wrapText="1"/>
    </xf>
    <xf numFmtId="0" fontId="3" fillId="0" borderId="1" xfId="0" applyFont="1" applyFill="1" applyBorder="1" applyAlignment="1">
      <alignment vertical="top" wrapText="1"/>
    </xf>
    <xf numFmtId="0" fontId="2" fillId="0" borderId="7" xfId="0" applyFont="1" applyBorder="1" applyAlignment="1">
      <alignment horizontal="center" vertical="top" wrapText="1"/>
    </xf>
    <xf numFmtId="0" fontId="3" fillId="0" borderId="3" xfId="0" applyFont="1" applyBorder="1" applyAlignment="1">
      <alignment vertical="top"/>
    </xf>
    <xf numFmtId="0" fontId="2" fillId="0" borderId="8" xfId="0" applyFont="1" applyBorder="1" applyAlignment="1">
      <alignment vertical="top" wrapText="1"/>
    </xf>
    <xf numFmtId="0" fontId="2" fillId="6" borderId="7" xfId="0" applyFont="1" applyFill="1" applyBorder="1" applyAlignment="1">
      <alignment horizontal="center" vertical="top" wrapText="1"/>
    </xf>
    <xf numFmtId="0" fontId="2" fillId="6" borderId="12"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13" xfId="0" applyFont="1" applyFill="1" applyBorder="1" applyAlignment="1">
      <alignment horizontal="center" vertical="top" wrapText="1"/>
    </xf>
    <xf numFmtId="0" fontId="2" fillId="6" borderId="14" xfId="0" applyFont="1" applyFill="1" applyBorder="1" applyAlignment="1">
      <alignment horizontal="center" vertical="top" wrapText="1"/>
    </xf>
    <xf numFmtId="0" fontId="2" fillId="6" borderId="11"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3" fillId="0" borderId="8" xfId="0" applyFont="1" applyBorder="1" applyAlignment="1">
      <alignment horizontal="center" vertical="top" wrapText="1"/>
    </xf>
    <xf numFmtId="0" fontId="2" fillId="8" borderId="13" xfId="0" applyFont="1" applyFill="1" applyBorder="1" applyAlignment="1">
      <alignment vertical="top" wrapText="1"/>
    </xf>
    <xf numFmtId="0" fontId="2" fillId="8" borderId="14" xfId="0" applyFont="1" applyFill="1" applyBorder="1" applyAlignment="1">
      <alignment vertical="top" wrapText="1"/>
    </xf>
    <xf numFmtId="0" fontId="2" fillId="8" borderId="11" xfId="0" applyFont="1" applyFill="1" applyBorder="1" applyAlignment="1">
      <alignment vertical="top" wrapText="1"/>
    </xf>
    <xf numFmtId="0" fontId="2" fillId="8" borderId="6" xfId="0" applyFont="1" applyFill="1" applyBorder="1" applyAlignment="1">
      <alignment vertical="top" wrapText="1"/>
    </xf>
    <xf numFmtId="0" fontId="2" fillId="8" borderId="9" xfId="0" applyFont="1" applyFill="1" applyBorder="1" applyAlignment="1">
      <alignment vertical="top" wrapText="1"/>
    </xf>
    <xf numFmtId="0" fontId="2" fillId="8" borderId="3" xfId="0" applyFont="1" applyFill="1" applyBorder="1" applyAlignment="1">
      <alignment vertical="top" wrapText="1"/>
    </xf>
    <xf numFmtId="0" fontId="2" fillId="5" borderId="7" xfId="0" applyFont="1" applyFill="1" applyBorder="1" applyAlignment="1">
      <alignment vertical="top" wrapText="1"/>
    </xf>
    <xf numFmtId="0" fontId="3" fillId="0" borderId="4"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2" fillId="5" borderId="6" xfId="0" applyFont="1" applyFill="1" applyBorder="1" applyAlignment="1">
      <alignment vertical="top" wrapText="1"/>
    </xf>
    <xf numFmtId="9" fontId="2" fillId="0" borderId="7" xfId="0" applyNumberFormat="1" applyFont="1" applyBorder="1" applyAlignment="1">
      <alignment horizontal="left" vertical="top" wrapText="1"/>
    </xf>
    <xf numFmtId="0" fontId="2" fillId="0" borderId="8" xfId="0" applyFont="1" applyBorder="1" applyAlignment="1">
      <alignment horizontal="left" vertical="top" wrapText="1"/>
    </xf>
    <xf numFmtId="0" fontId="3" fillId="0" borderId="8" xfId="0" applyFont="1" applyBorder="1" applyAlignment="1">
      <alignment vertical="top" wrapText="1"/>
    </xf>
    <xf numFmtId="0" fontId="2" fillId="6" borderId="7" xfId="0" applyFont="1" applyFill="1" applyBorder="1" applyAlignment="1">
      <alignment horizontal="left" vertical="top" wrapText="1"/>
    </xf>
    <xf numFmtId="0" fontId="2" fillId="8" borderId="1" xfId="0" applyFont="1" applyFill="1" applyBorder="1" applyAlignment="1">
      <alignment vertical="top" wrapText="1"/>
    </xf>
    <xf numFmtId="0" fontId="2" fillId="6" borderId="12" xfId="0" applyFont="1" applyFill="1" applyBorder="1" applyAlignment="1">
      <alignment vertical="top" wrapText="1"/>
    </xf>
    <xf numFmtId="0" fontId="3" fillId="0" borderId="7" xfId="0" applyFont="1" applyFill="1" applyBorder="1" applyAlignment="1">
      <alignment vertical="top" wrapText="1"/>
    </xf>
    <xf numFmtId="0" fontId="2" fillId="7" borderId="1" xfId="0" applyFont="1" applyFill="1" applyBorder="1" applyAlignment="1">
      <alignment vertical="top" wrapText="1"/>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2" fillId="6" borderId="13"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horizontal="left" vertical="top" wrapText="1"/>
    </xf>
    <xf numFmtId="9" fontId="2" fillId="0" borderId="7" xfId="0" applyNumberFormat="1" applyFont="1" applyBorder="1" applyAlignment="1">
      <alignment vertical="top" wrapText="1"/>
    </xf>
    <xf numFmtId="42" fontId="2" fillId="0" borderId="3" xfId="0" applyNumberFormat="1" applyFont="1" applyBorder="1" applyAlignment="1">
      <alignment vertical="top" wrapText="1"/>
    </xf>
    <xf numFmtId="0" fontId="4" fillId="0" borderId="0" xfId="0" applyFont="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3" fillId="4" borderId="15" xfId="0" applyFont="1" applyFill="1" applyBorder="1" applyAlignment="1">
      <alignment vertical="top" wrapText="1"/>
    </xf>
    <xf numFmtId="0" fontId="3" fillId="5" borderId="4"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3" xfId="0" applyFont="1" applyBorder="1" applyAlignment="1">
      <alignment horizontal="left" vertical="top" wrapText="1"/>
    </xf>
    <xf numFmtId="9" fontId="3" fillId="0" borderId="3" xfId="0" applyNumberFormat="1" applyFont="1" applyBorder="1" applyAlignment="1">
      <alignment horizontal="left" vertical="top" wrapText="1"/>
    </xf>
    <xf numFmtId="0" fontId="3" fillId="0" borderId="0" xfId="0" applyFont="1"/>
    <xf numFmtId="0" fontId="5" fillId="0" borderId="0" xfId="0" applyFont="1"/>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3" fillId="0" borderId="2"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4" xfId="0" applyFont="1" applyBorder="1" applyAlignment="1">
      <alignment horizontal="left" vertical="top"/>
    </xf>
    <xf numFmtId="0" fontId="4" fillId="0" borderId="11" xfId="0" applyFont="1" applyBorder="1" applyAlignment="1">
      <alignment horizontal="left" vertical="top"/>
    </xf>
    <xf numFmtId="3" fontId="2" fillId="9" borderId="3" xfId="0" applyNumberFormat="1" applyFont="1" applyFill="1" applyBorder="1" applyAlignment="1">
      <alignment vertical="top" wrapText="1"/>
    </xf>
    <xf numFmtId="0" fontId="3" fillId="0" borderId="3" xfId="0" applyFont="1" applyFill="1" applyBorder="1" applyAlignment="1">
      <alignment vertical="top" wrapText="1"/>
    </xf>
    <xf numFmtId="0" fontId="2" fillId="2" borderId="12" xfId="0" applyFont="1" applyFill="1" applyBorder="1" applyAlignment="1">
      <alignment vertical="top" wrapText="1"/>
    </xf>
    <xf numFmtId="0" fontId="2" fillId="2" borderId="7" xfId="0" applyFont="1" applyFill="1" applyBorder="1" applyAlignment="1">
      <alignmen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2"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 xfId="0" applyFont="1" applyFill="1" applyBorder="1" applyAlignment="1">
      <alignment horizontal="left" vertical="top" wrapText="1"/>
    </xf>
    <xf numFmtId="0" fontId="20" fillId="0" borderId="8" xfId="0" applyFont="1" applyBorder="1" applyAlignment="1">
      <alignment horizontal="left" vertical="top" wrapText="1"/>
    </xf>
    <xf numFmtId="0" fontId="2" fillId="10" borderId="8" xfId="0" applyFont="1" applyFill="1" applyBorder="1" applyAlignment="1">
      <alignment vertical="top" wrapText="1"/>
    </xf>
    <xf numFmtId="0" fontId="3" fillId="11" borderId="13" xfId="0" applyFont="1" applyFill="1" applyBorder="1" applyAlignment="1">
      <alignment vertical="top"/>
    </xf>
    <xf numFmtId="0" fontId="3" fillId="11" borderId="14" xfId="0" applyFont="1" applyFill="1" applyBorder="1" applyAlignment="1">
      <alignment vertical="top" wrapText="1"/>
    </xf>
    <xf numFmtId="0" fontId="3" fillId="11" borderId="0" xfId="0" applyFont="1" applyFill="1" applyBorder="1" applyAlignment="1">
      <alignment vertical="top" wrapText="1"/>
    </xf>
    <xf numFmtId="0" fontId="3" fillId="11" borderId="10" xfId="0" applyFont="1" applyFill="1" applyBorder="1" applyAlignment="1">
      <alignment vertical="top" wrapText="1"/>
    </xf>
    <xf numFmtId="0" fontId="3" fillId="11" borderId="6" xfId="0" applyFont="1" applyFill="1" applyBorder="1" applyAlignment="1">
      <alignment vertical="top" wrapText="1"/>
    </xf>
    <xf numFmtId="0" fontId="3" fillId="11" borderId="3" xfId="0" applyFont="1" applyFill="1" applyBorder="1" applyAlignment="1">
      <alignment vertical="top" wrapText="1"/>
    </xf>
    <xf numFmtId="0" fontId="2" fillId="11" borderId="0" xfId="0" applyFont="1" applyFill="1" applyBorder="1" applyAlignment="1">
      <alignment vertical="top" wrapText="1"/>
    </xf>
    <xf numFmtId="0" fontId="3" fillId="11" borderId="2" xfId="0" applyFont="1" applyFill="1" applyBorder="1" applyAlignment="1">
      <alignment vertical="top" wrapText="1"/>
    </xf>
    <xf numFmtId="0" fontId="3" fillId="11" borderId="0" xfId="0" applyFont="1" applyFill="1" applyBorder="1"/>
    <xf numFmtId="0" fontId="3" fillId="11" borderId="16" xfId="0" applyFont="1" applyFill="1" applyBorder="1"/>
    <xf numFmtId="0" fontId="3" fillId="11" borderId="17" xfId="0" applyFont="1" applyFill="1" applyBorder="1"/>
    <xf numFmtId="0" fontId="3" fillId="11" borderId="1" xfId="0" applyFont="1" applyFill="1" applyBorder="1" applyAlignment="1">
      <alignment vertical="top" wrapText="1"/>
    </xf>
    <xf numFmtId="0" fontId="2" fillId="10" borderId="3" xfId="0" applyFont="1" applyFill="1" applyBorder="1" applyAlignment="1">
      <alignment vertical="top" wrapText="1"/>
    </xf>
    <xf numFmtId="0" fontId="2" fillId="10" borderId="1" xfId="0" applyFont="1" applyFill="1" applyBorder="1" applyAlignment="1">
      <alignment vertical="top" wrapText="1"/>
    </xf>
    <xf numFmtId="0" fontId="2" fillId="10" borderId="1" xfId="0" applyFont="1" applyFill="1" applyBorder="1" applyAlignment="1">
      <alignment horizontal="left" vertical="top" wrapText="1"/>
    </xf>
    <xf numFmtId="0" fontId="2" fillId="10" borderId="1" xfId="0" applyFont="1" applyFill="1" applyBorder="1" applyAlignment="1">
      <alignment horizontal="center" vertical="top" wrapText="1"/>
    </xf>
    <xf numFmtId="0" fontId="3" fillId="11" borderId="8" xfId="0" applyFont="1" applyFill="1" applyBorder="1" applyAlignment="1">
      <alignment vertical="top" wrapText="1"/>
    </xf>
    <xf numFmtId="0" fontId="3" fillId="11" borderId="18" xfId="0" applyFont="1" applyFill="1" applyBorder="1"/>
    <xf numFmtId="0" fontId="3" fillId="11" borderId="19" xfId="0" applyFont="1" applyFill="1" applyBorder="1"/>
    <xf numFmtId="0" fontId="3" fillId="11" borderId="7" xfId="0" applyFont="1" applyFill="1" applyBorder="1" applyAlignment="1">
      <alignment vertical="top" wrapText="1"/>
    </xf>
    <xf numFmtId="0" fontId="2" fillId="10" borderId="8" xfId="0" applyFont="1" applyFill="1" applyBorder="1" applyAlignment="1">
      <alignment horizontal="left" vertical="top" wrapText="1"/>
    </xf>
    <xf numFmtId="9" fontId="12" fillId="4" borderId="2" xfId="0" applyNumberFormat="1" applyFont="1" applyFill="1" applyBorder="1" applyAlignment="1">
      <alignment horizontal="left" vertical="top" wrapText="1"/>
    </xf>
    <xf numFmtId="9" fontId="2" fillId="0" borderId="1" xfId="0" applyNumberFormat="1" applyFont="1" applyBorder="1" applyAlignment="1">
      <alignment horizontal="left" vertical="top" wrapText="1"/>
    </xf>
    <xf numFmtId="9" fontId="2" fillId="0" borderId="1" xfId="0" applyNumberFormat="1" applyFont="1" applyBorder="1" applyAlignment="1">
      <alignment vertical="top" wrapText="1"/>
    </xf>
    <xf numFmtId="0" fontId="0" fillId="11" borderId="0" xfId="0" applyFill="1"/>
    <xf numFmtId="0" fontId="3" fillId="11" borderId="3" xfId="0" applyFont="1" applyFill="1" applyBorder="1" applyAlignment="1">
      <alignment horizontal="left" vertical="top" wrapText="1"/>
    </xf>
    <xf numFmtId="1" fontId="3" fillId="11" borderId="3" xfId="0" applyNumberFormat="1" applyFont="1" applyFill="1" applyBorder="1" applyAlignment="1">
      <alignment horizontal="left" vertical="top" wrapText="1"/>
    </xf>
    <xf numFmtId="3" fontId="13" fillId="11" borderId="3" xfId="0" applyNumberFormat="1" applyFont="1" applyFill="1" applyBorder="1" applyAlignment="1">
      <alignment vertical="top" wrapText="1"/>
    </xf>
    <xf numFmtId="0" fontId="13" fillId="11" borderId="20" xfId="0" applyFont="1" applyFill="1" applyBorder="1"/>
    <xf numFmtId="0" fontId="0" fillId="11" borderId="20" xfId="0" applyFill="1" applyBorder="1"/>
    <xf numFmtId="1" fontId="0" fillId="11" borderId="20" xfId="0" applyNumberFormat="1" applyFill="1" applyBorder="1"/>
    <xf numFmtId="0" fontId="0" fillId="12" borderId="20" xfId="0" applyFill="1" applyBorder="1"/>
    <xf numFmtId="0" fontId="13" fillId="12" borderId="20" xfId="0" applyFont="1" applyFill="1" applyBorder="1"/>
    <xf numFmtId="1" fontId="0" fillId="12" borderId="20" xfId="0" applyNumberFormat="1" applyFill="1" applyBorder="1"/>
    <xf numFmtId="0" fontId="13" fillId="12" borderId="22" xfId="0" applyFont="1" applyFill="1" applyBorder="1"/>
    <xf numFmtId="1" fontId="13" fillId="12" borderId="22" xfId="0" applyNumberFormat="1" applyFont="1" applyFill="1" applyBorder="1"/>
    <xf numFmtId="0" fontId="4" fillId="0" borderId="15" xfId="0" applyFont="1" applyFill="1" applyBorder="1" applyAlignment="1">
      <alignment horizontal="left" vertical="top" wrapText="1"/>
    </xf>
    <xf numFmtId="0" fontId="13" fillId="0" borderId="24" xfId="0" applyFont="1" applyFill="1" applyBorder="1" applyAlignment="1">
      <alignment wrapText="1"/>
    </xf>
    <xf numFmtId="0" fontId="0" fillId="0" borderId="21" xfId="0" applyFill="1" applyBorder="1"/>
    <xf numFmtId="0" fontId="13" fillId="0" borderId="25" xfId="0" applyFont="1" applyFill="1" applyBorder="1" applyAlignment="1">
      <alignment wrapText="1"/>
    </xf>
    <xf numFmtId="9" fontId="0" fillId="0" borderId="22" xfId="1" applyFont="1" applyFill="1" applyBorder="1"/>
    <xf numFmtId="0" fontId="3" fillId="11" borderId="5" xfId="0" applyFont="1" applyFill="1" applyBorder="1" applyAlignment="1">
      <alignment horizontal="left" vertical="top" wrapText="1"/>
    </xf>
    <xf numFmtId="0" fontId="2" fillId="10" borderId="7" xfId="0" applyFont="1" applyFill="1" applyBorder="1" applyAlignment="1">
      <alignment vertical="top" wrapText="1"/>
    </xf>
    <xf numFmtId="0" fontId="3" fillId="11" borderId="13" xfId="0" applyFont="1" applyFill="1" applyBorder="1" applyAlignment="1">
      <alignment vertical="top" wrapText="1"/>
    </xf>
    <xf numFmtId="0" fontId="3" fillId="0" borderId="11" xfId="0" applyFont="1" applyFill="1" applyBorder="1" applyAlignment="1">
      <alignment vertical="top" wrapText="1"/>
    </xf>
    <xf numFmtId="0" fontId="3" fillId="11" borderId="4" xfId="0" applyFont="1" applyFill="1" applyBorder="1" applyAlignment="1">
      <alignment vertical="top"/>
    </xf>
    <xf numFmtId="0" fontId="3" fillId="11" borderId="14" xfId="0" applyFont="1" applyFill="1" applyBorder="1"/>
    <xf numFmtId="0" fontId="3" fillId="11" borderId="23" xfId="0" applyFont="1" applyFill="1" applyBorder="1"/>
    <xf numFmtId="0" fontId="3" fillId="11" borderId="26" xfId="0" applyFont="1" applyFill="1" applyBorder="1"/>
    <xf numFmtId="0" fontId="3" fillId="11" borderId="27" xfId="0" applyFont="1" applyFill="1" applyBorder="1"/>
    <xf numFmtId="0" fontId="3" fillId="11" borderId="28" xfId="0" applyFont="1" applyFill="1" applyBorder="1"/>
    <xf numFmtId="0" fontId="3" fillId="11" borderId="10" xfId="0" applyFont="1" applyFill="1" applyBorder="1"/>
    <xf numFmtId="0" fontId="2" fillId="11" borderId="15" xfId="0" applyFont="1" applyFill="1" applyBorder="1" applyAlignment="1">
      <alignment horizontal="left" vertical="top" wrapText="1"/>
    </xf>
    <xf numFmtId="0" fontId="2" fillId="11" borderId="10" xfId="0" applyFont="1" applyFill="1" applyBorder="1" applyAlignment="1">
      <alignment vertical="top" wrapText="1"/>
    </xf>
    <xf numFmtId="0" fontId="2" fillId="13" borderId="1" xfId="0" applyFont="1" applyFill="1" applyBorder="1" applyAlignment="1">
      <alignment vertical="top" wrapText="1"/>
    </xf>
    <xf numFmtId="0" fontId="2" fillId="12" borderId="11" xfId="0" applyFont="1" applyFill="1" applyBorder="1" applyAlignment="1">
      <alignment vertical="top" wrapText="1"/>
    </xf>
    <xf numFmtId="0" fontId="2" fillId="12" borderId="8" xfId="0" applyFont="1" applyFill="1" applyBorder="1" applyAlignment="1">
      <alignment vertical="top" wrapText="1"/>
    </xf>
    <xf numFmtId="0" fontId="20" fillId="12" borderId="0" xfId="0" applyFont="1" applyFill="1" applyAlignment="1"/>
    <xf numFmtId="0" fontId="0" fillId="12" borderId="0" xfId="0" applyFill="1"/>
    <xf numFmtId="0" fontId="2" fillId="12" borderId="1" xfId="0" applyFont="1" applyFill="1" applyBorder="1" applyAlignment="1">
      <alignment vertical="top" wrapText="1"/>
    </xf>
    <xf numFmtId="0" fontId="2" fillId="0" borderId="1" xfId="0" applyFont="1" applyBorder="1" applyAlignment="1">
      <alignment vertical="top" wrapText="1"/>
    </xf>
    <xf numFmtId="0" fontId="0" fillId="0" borderId="0" xfId="0" applyAlignment="1"/>
    <xf numFmtId="0" fontId="12" fillId="2" borderId="4" xfId="0" applyFont="1" applyFill="1" applyBorder="1" applyAlignment="1">
      <alignment vertical="top" wrapText="1"/>
    </xf>
    <xf numFmtId="0" fontId="2" fillId="2" borderId="2" xfId="0" applyFont="1" applyFill="1" applyBorder="1" applyAlignment="1">
      <alignment vertical="top" wrapText="1"/>
    </xf>
    <xf numFmtId="0" fontId="2" fillId="0" borderId="8" xfId="0" applyFont="1" applyBorder="1" applyAlignment="1">
      <alignment vertical="top" wrapText="1"/>
    </xf>
    <xf numFmtId="0" fontId="2" fillId="6" borderId="7" xfId="0" applyFont="1" applyFill="1" applyBorder="1" applyAlignment="1">
      <alignment horizontal="left" vertical="top" wrapText="1"/>
    </xf>
    <xf numFmtId="0" fontId="2" fillId="0" borderId="2" xfId="0" applyFont="1" applyBorder="1" applyAlignment="1">
      <alignment horizontal="left" vertical="top" wrapText="1"/>
    </xf>
    <xf numFmtId="0" fontId="3" fillId="11" borderId="5" xfId="0" applyFont="1" applyFill="1" applyBorder="1" applyAlignment="1">
      <alignment vertical="top" wrapText="1"/>
    </xf>
    <xf numFmtId="0" fontId="3" fillId="4" borderId="3" xfId="0" applyFont="1" applyFill="1" applyBorder="1" applyAlignment="1">
      <alignment vertical="top" wrapText="1"/>
    </xf>
    <xf numFmtId="9" fontId="12" fillId="4" borderId="1" xfId="0" applyNumberFormat="1" applyFont="1" applyFill="1" applyBorder="1" applyAlignment="1">
      <alignment horizontal="left" vertical="top" wrapText="1"/>
    </xf>
    <xf numFmtId="0" fontId="0" fillId="11" borderId="5" xfId="0" applyFill="1" applyBorder="1"/>
    <xf numFmtId="0" fontId="2" fillId="11" borderId="5" xfId="0" applyFont="1" applyFill="1" applyBorder="1" applyAlignment="1">
      <alignment vertical="top" wrapText="1"/>
    </xf>
    <xf numFmtId="0" fontId="2" fillId="6" borderId="7" xfId="0" applyFont="1" applyFill="1" applyBorder="1" applyAlignment="1">
      <alignment horizontal="left" vertical="top" wrapText="1"/>
    </xf>
    <xf numFmtId="0" fontId="3" fillId="11" borderId="5" xfId="0" applyFont="1" applyFill="1" applyBorder="1" applyAlignment="1">
      <alignment horizontal="left" vertical="top" wrapText="1"/>
    </xf>
    <xf numFmtId="0" fontId="2" fillId="0" borderId="2" xfId="0" applyFont="1" applyBorder="1" applyAlignment="1">
      <alignment horizontal="left" vertical="top" wrapText="1"/>
    </xf>
    <xf numFmtId="0" fontId="3" fillId="11" borderId="15" xfId="0" applyFont="1" applyFill="1" applyBorder="1" applyAlignment="1">
      <alignment horizontal="left" vertical="top" wrapText="1"/>
    </xf>
    <xf numFmtId="0" fontId="4" fillId="12" borderId="20" xfId="0" applyFont="1" applyFill="1" applyBorder="1"/>
    <xf numFmtId="0" fontId="2" fillId="6"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3" fillId="0" borderId="8" xfId="0" applyFont="1" applyBorder="1" applyAlignment="1">
      <alignment vertical="top" wrapText="1"/>
    </xf>
    <xf numFmtId="0" fontId="2" fillId="0" borderId="2" xfId="0" applyFont="1" applyBorder="1" applyAlignment="1">
      <alignment horizontal="left" vertical="top" wrapText="1"/>
    </xf>
    <xf numFmtId="0" fontId="0" fillId="11" borderId="2" xfId="0" applyFill="1" applyBorder="1"/>
    <xf numFmtId="0" fontId="13" fillId="11" borderId="32" xfId="0" applyFont="1" applyFill="1" applyBorder="1"/>
    <xf numFmtId="0" fontId="0" fillId="0" borderId="20" xfId="0" applyBorder="1"/>
    <xf numFmtId="0" fontId="13" fillId="12" borderId="33" xfId="0" applyFont="1" applyFill="1" applyBorder="1"/>
    <xf numFmtId="0" fontId="0" fillId="11" borderId="32" xfId="0" applyFill="1" applyBorder="1"/>
    <xf numFmtId="0" fontId="0" fillId="12" borderId="33" xfId="0" applyFill="1" applyBorder="1"/>
    <xf numFmtId="1" fontId="13" fillId="12" borderId="33" xfId="0" applyNumberFormat="1" applyFont="1" applyFill="1" applyBorder="1"/>
    <xf numFmtId="1" fontId="13" fillId="12" borderId="35" xfId="0" applyNumberFormat="1" applyFont="1" applyFill="1" applyBorder="1"/>
    <xf numFmtId="0" fontId="4" fillId="0" borderId="32" xfId="0" applyFont="1" applyBorder="1"/>
    <xf numFmtId="0" fontId="0" fillId="12" borderId="29" xfId="0" applyFill="1" applyBorder="1"/>
    <xf numFmtId="0" fontId="4" fillId="0" borderId="20" xfId="0" applyFont="1" applyBorder="1" applyAlignment="1">
      <alignment horizontal="center"/>
    </xf>
    <xf numFmtId="0" fontId="0" fillId="0" borderId="20" xfId="0" applyBorder="1" applyAlignment="1">
      <alignment horizontal="center"/>
    </xf>
    <xf numFmtId="0" fontId="13" fillId="12" borderId="20" xfId="0" applyFont="1" applyFill="1" applyBorder="1" applyAlignment="1">
      <alignment horizontal="center"/>
    </xf>
    <xf numFmtId="0" fontId="13" fillId="12" borderId="29" xfId="0" applyFont="1" applyFill="1" applyBorder="1" applyAlignment="1">
      <alignment horizontal="center"/>
    </xf>
    <xf numFmtId="9" fontId="13" fillId="11" borderId="35" xfId="1" applyFont="1" applyFill="1" applyBorder="1"/>
    <xf numFmtId="0" fontId="13" fillId="11" borderId="24" xfId="0" applyFont="1" applyFill="1" applyBorder="1"/>
    <xf numFmtId="1" fontId="13" fillId="11" borderId="21" xfId="0" applyNumberFormat="1" applyFont="1" applyFill="1" applyBorder="1"/>
    <xf numFmtId="0" fontId="13" fillId="11" borderId="34" xfId="0" applyFont="1" applyFill="1" applyBorder="1" applyAlignment="1">
      <alignment wrapText="1"/>
    </xf>
    <xf numFmtId="2" fontId="13" fillId="11" borderId="0" xfId="0" applyNumberFormat="1" applyFont="1" applyFill="1" applyBorder="1"/>
    <xf numFmtId="9" fontId="13" fillId="11" borderId="0" xfId="1" applyFont="1" applyFill="1" applyBorder="1"/>
    <xf numFmtId="2" fontId="4" fillId="11" borderId="40" xfId="0" applyNumberFormat="1" applyFont="1" applyFill="1" applyBorder="1"/>
    <xf numFmtId="2" fontId="4" fillId="11" borderId="35" xfId="0" applyNumberFormat="1" applyFont="1" applyFill="1" applyBorder="1"/>
    <xf numFmtId="1" fontId="4" fillId="12" borderId="20" xfId="0" applyNumberFormat="1" applyFont="1" applyFill="1" applyBorder="1"/>
    <xf numFmtId="0" fontId="13" fillId="12" borderId="32" xfId="0" applyFont="1" applyFill="1" applyBorder="1" applyAlignment="1">
      <alignment horizontal="left" wrapText="1"/>
    </xf>
    <xf numFmtId="1" fontId="4" fillId="12" borderId="32" xfId="0" applyNumberFormat="1" applyFont="1" applyFill="1" applyBorder="1" applyAlignment="1">
      <alignment horizontal="left"/>
    </xf>
    <xf numFmtId="1" fontId="13" fillId="12" borderId="34" xfId="0" applyNumberFormat="1" applyFont="1" applyFill="1" applyBorder="1" applyAlignment="1">
      <alignment horizontal="left"/>
    </xf>
    <xf numFmtId="1" fontId="13" fillId="11" borderId="33" xfId="0" applyNumberFormat="1" applyFont="1" applyFill="1" applyBorder="1"/>
    <xf numFmtId="0" fontId="0" fillId="0" borderId="33" xfId="0" applyBorder="1" applyAlignment="1">
      <alignment horizontal="center"/>
    </xf>
    <xf numFmtId="0" fontId="4" fillId="11" borderId="33" xfId="0" applyFont="1" applyFill="1" applyBorder="1"/>
    <xf numFmtId="1" fontId="13" fillId="11" borderId="42" xfId="0" applyNumberFormat="1" applyFont="1" applyFill="1" applyBorder="1"/>
    <xf numFmtId="9" fontId="13" fillId="11" borderId="36" xfId="1" applyFont="1" applyFill="1" applyBorder="1"/>
    <xf numFmtId="0" fontId="0" fillId="12" borderId="31" xfId="0" applyFill="1" applyBorder="1" applyAlignment="1">
      <alignment horizontal="left"/>
    </xf>
    <xf numFmtId="1" fontId="13" fillId="12" borderId="45" xfId="0" applyNumberFormat="1" applyFont="1" applyFill="1" applyBorder="1" applyAlignment="1">
      <alignment horizontal="left"/>
    </xf>
    <xf numFmtId="9" fontId="4" fillId="12" borderId="31" xfId="1" applyFont="1" applyFill="1" applyBorder="1" applyAlignment="1">
      <alignment horizontal="left"/>
    </xf>
    <xf numFmtId="0" fontId="4" fillId="11" borderId="0" xfId="0" applyFont="1" applyFill="1" applyBorder="1" applyAlignment="1">
      <alignment wrapText="1"/>
    </xf>
    <xf numFmtId="0" fontId="13" fillId="11" borderId="0" xfId="0" applyFont="1" applyFill="1" applyBorder="1" applyAlignment="1">
      <alignment wrapText="1"/>
    </xf>
    <xf numFmtId="9" fontId="13" fillId="11" borderId="44" xfId="1" applyFont="1" applyFill="1" applyBorder="1"/>
    <xf numFmtId="0" fontId="13" fillId="0" borderId="7" xfId="0" applyFont="1" applyFill="1" applyBorder="1" applyAlignment="1">
      <alignment wrapText="1"/>
    </xf>
    <xf numFmtId="1" fontId="0" fillId="0" borderId="21" xfId="0" applyNumberFormat="1" applyFill="1" applyBorder="1"/>
    <xf numFmtId="0" fontId="4" fillId="11" borderId="0" xfId="0" applyFont="1" applyFill="1" applyAlignment="1">
      <alignment vertical="top" wrapText="1"/>
    </xf>
    <xf numFmtId="9" fontId="13" fillId="12" borderId="20" xfId="0" applyNumberFormat="1" applyFont="1" applyFill="1" applyBorder="1"/>
    <xf numFmtId="0" fontId="0" fillId="12" borderId="32" xfId="0" applyFill="1" applyBorder="1"/>
    <xf numFmtId="0" fontId="13" fillId="12" borderId="32" xfId="0" applyFont="1" applyFill="1" applyBorder="1"/>
    <xf numFmtId="1" fontId="13" fillId="12" borderId="20" xfId="0" applyNumberFormat="1" applyFont="1" applyFill="1" applyBorder="1"/>
    <xf numFmtId="0" fontId="13" fillId="12" borderId="24" xfId="0" applyFont="1" applyFill="1" applyBorder="1"/>
    <xf numFmtId="9" fontId="13" fillId="12" borderId="21" xfId="0" applyNumberFormat="1" applyFont="1" applyFill="1" applyBorder="1"/>
    <xf numFmtId="1" fontId="13" fillId="12" borderId="21" xfId="0" applyNumberFormat="1" applyFont="1" applyFill="1" applyBorder="1"/>
    <xf numFmtId="1" fontId="13" fillId="12" borderId="42" xfId="0" applyNumberFormat="1" applyFont="1" applyFill="1" applyBorder="1"/>
    <xf numFmtId="0" fontId="13" fillId="12" borderId="25" xfId="0" applyFont="1" applyFill="1" applyBorder="1"/>
    <xf numFmtId="1" fontId="13" fillId="12" borderId="49" xfId="0" applyNumberFormat="1" applyFont="1" applyFill="1" applyBorder="1"/>
    <xf numFmtId="0" fontId="0" fillId="0" borderId="31" xfId="0" applyBorder="1"/>
    <xf numFmtId="1" fontId="13" fillId="12" borderId="41" xfId="0" applyNumberFormat="1" applyFont="1" applyFill="1" applyBorder="1" applyAlignment="1">
      <alignment horizontal="right" wrapText="1"/>
    </xf>
    <xf numFmtId="1" fontId="13" fillId="12" borderId="31" xfId="0" applyNumberFormat="1" applyFont="1" applyFill="1" applyBorder="1" applyAlignment="1">
      <alignment horizontal="left" wrapText="1"/>
    </xf>
    <xf numFmtId="0" fontId="4" fillId="12" borderId="33" xfId="0" applyFont="1" applyFill="1" applyBorder="1"/>
    <xf numFmtId="1" fontId="13" fillId="12" borderId="25" xfId="0" applyNumberFormat="1" applyFont="1" applyFill="1" applyBorder="1" applyAlignment="1">
      <alignment horizontal="left"/>
    </xf>
    <xf numFmtId="1" fontId="13" fillId="12" borderId="50" xfId="0" applyNumberFormat="1" applyFont="1" applyFill="1" applyBorder="1" applyAlignment="1">
      <alignment horizontal="left"/>
    </xf>
    <xf numFmtId="1" fontId="13" fillId="12" borderId="36" xfId="0" applyNumberFormat="1" applyFont="1" applyFill="1" applyBorder="1"/>
    <xf numFmtId="1" fontId="13" fillId="12" borderId="29" xfId="0" applyNumberFormat="1" applyFont="1" applyFill="1" applyBorder="1" applyAlignment="1">
      <alignment horizontal="left" wrapText="1"/>
    </xf>
    <xf numFmtId="0" fontId="4" fillId="0" borderId="2" xfId="0" applyFont="1" applyBorder="1" applyAlignment="1">
      <alignment horizontal="left" vertical="top" wrapText="1"/>
    </xf>
    <xf numFmtId="0" fontId="4" fillId="0" borderId="4" xfId="0" applyFont="1" applyBorder="1" applyAlignment="1">
      <alignment vertical="top" wrapText="1"/>
    </xf>
    <xf numFmtId="0" fontId="4" fillId="12" borderId="0" xfId="0" applyFont="1" applyFill="1" applyAlignment="1">
      <alignment horizontal="left"/>
    </xf>
    <xf numFmtId="0" fontId="4" fillId="12" borderId="0" xfId="0" applyFont="1" applyFill="1"/>
    <xf numFmtId="0" fontId="0" fillId="0" borderId="5" xfId="0" applyBorder="1"/>
    <xf numFmtId="0" fontId="25" fillId="11" borderId="0" xfId="0" applyFont="1" applyFill="1" applyAlignment="1">
      <alignment vertical="center"/>
    </xf>
    <xf numFmtId="0" fontId="13" fillId="12" borderId="32" xfId="0" applyFont="1" applyFill="1" applyBorder="1" applyAlignment="1">
      <alignment horizontal="left"/>
    </xf>
    <xf numFmtId="1" fontId="13" fillId="12" borderId="51" xfId="0" applyNumberFormat="1" applyFont="1" applyFill="1" applyBorder="1" applyAlignment="1">
      <alignment horizontal="left" wrapText="1"/>
    </xf>
    <xf numFmtId="0" fontId="13" fillId="15" borderId="32" xfId="0" applyFont="1" applyFill="1" applyBorder="1" applyAlignment="1">
      <alignment horizontal="left" wrapText="1"/>
    </xf>
    <xf numFmtId="1" fontId="13" fillId="15" borderId="29" xfId="0" applyNumberFormat="1" applyFont="1" applyFill="1" applyBorder="1" applyAlignment="1">
      <alignment horizontal="left" wrapText="1"/>
    </xf>
    <xf numFmtId="0" fontId="13" fillId="15" borderId="30" xfId="0" applyFont="1" applyFill="1" applyBorder="1" applyAlignment="1">
      <alignment horizontal="left" wrapText="1"/>
    </xf>
    <xf numFmtId="1" fontId="13" fillId="15" borderId="31" xfId="0" applyNumberFormat="1" applyFont="1" applyFill="1" applyBorder="1" applyAlignment="1">
      <alignment horizontal="right" wrapText="1"/>
    </xf>
    <xf numFmtId="1" fontId="13" fillId="15" borderId="33" xfId="0" applyNumberFormat="1" applyFont="1" applyFill="1" applyBorder="1"/>
    <xf numFmtId="0" fontId="13" fillId="15" borderId="32" xfId="0" applyFont="1" applyFill="1" applyBorder="1" applyAlignment="1">
      <alignment horizontal="left"/>
    </xf>
    <xf numFmtId="0" fontId="0" fillId="15" borderId="31" xfId="0" applyFill="1" applyBorder="1" applyAlignment="1">
      <alignment horizontal="left"/>
    </xf>
    <xf numFmtId="0" fontId="0" fillId="15" borderId="20" xfId="0" applyFill="1" applyBorder="1"/>
    <xf numFmtId="0" fontId="0" fillId="15" borderId="29" xfId="0" applyFill="1" applyBorder="1"/>
    <xf numFmtId="0" fontId="0" fillId="15" borderId="33" xfId="0" applyFill="1" applyBorder="1"/>
    <xf numFmtId="1" fontId="4" fillId="15" borderId="32" xfId="0" applyNumberFormat="1" applyFont="1" applyFill="1" applyBorder="1" applyAlignment="1">
      <alignment horizontal="left"/>
    </xf>
    <xf numFmtId="9" fontId="4" fillId="15" borderId="31" xfId="1" applyFont="1" applyFill="1" applyBorder="1" applyAlignment="1">
      <alignment horizontal="left"/>
    </xf>
    <xf numFmtId="1" fontId="4" fillId="15" borderId="20" xfId="0" applyNumberFormat="1" applyFont="1" applyFill="1" applyBorder="1"/>
    <xf numFmtId="1" fontId="13" fillId="15" borderId="34" xfId="0" applyNumberFormat="1" applyFont="1" applyFill="1" applyBorder="1" applyAlignment="1">
      <alignment horizontal="left"/>
    </xf>
    <xf numFmtId="1" fontId="13" fillId="15" borderId="45" xfId="0" applyNumberFormat="1" applyFont="1" applyFill="1" applyBorder="1" applyAlignment="1">
      <alignment horizontal="left"/>
    </xf>
    <xf numFmtId="1" fontId="13" fillId="15" borderId="35" xfId="0" applyNumberFormat="1" applyFont="1" applyFill="1" applyBorder="1"/>
    <xf numFmtId="1" fontId="13" fillId="15" borderId="36" xfId="0" applyNumberFormat="1" applyFont="1" applyFill="1" applyBorder="1"/>
    <xf numFmtId="1" fontId="13" fillId="15" borderId="25" xfId="0" applyNumberFormat="1" applyFont="1" applyFill="1" applyBorder="1" applyAlignment="1">
      <alignment horizontal="left"/>
    </xf>
    <xf numFmtId="1" fontId="13" fillId="15" borderId="50" xfId="0" applyNumberFormat="1" applyFont="1" applyFill="1" applyBorder="1" applyAlignment="1">
      <alignment horizontal="left"/>
    </xf>
    <xf numFmtId="1" fontId="13" fillId="15" borderId="22" xfId="0" applyNumberFormat="1" applyFont="1" applyFill="1" applyBorder="1"/>
    <xf numFmtId="1" fontId="13" fillId="15" borderId="49" xfId="0" applyNumberFormat="1" applyFont="1" applyFill="1" applyBorder="1"/>
    <xf numFmtId="0" fontId="13" fillId="15" borderId="20" xfId="0" applyFont="1" applyFill="1" applyBorder="1" applyAlignment="1">
      <alignment horizontal="center"/>
    </xf>
    <xf numFmtId="0" fontId="13" fillId="15" borderId="29" xfId="0" applyFont="1" applyFill="1" applyBorder="1" applyAlignment="1">
      <alignment horizontal="center"/>
    </xf>
    <xf numFmtId="0" fontId="4" fillId="15" borderId="33" xfId="0" applyFont="1" applyFill="1" applyBorder="1"/>
    <xf numFmtId="1" fontId="13" fillId="15" borderId="20" xfId="0" applyNumberFormat="1" applyFont="1" applyFill="1" applyBorder="1"/>
    <xf numFmtId="1" fontId="13" fillId="11" borderId="0" xfId="0" applyNumberFormat="1" applyFont="1" applyFill="1" applyBorder="1"/>
    <xf numFmtId="0" fontId="4" fillId="11" borderId="0" xfId="0" applyFont="1" applyFill="1" applyAlignment="1">
      <alignment wrapText="1"/>
    </xf>
    <xf numFmtId="9" fontId="0" fillId="11" borderId="0" xfId="0" applyNumberFormat="1" applyFill="1"/>
    <xf numFmtId="164" fontId="0" fillId="11" borderId="0" xfId="0" applyNumberFormat="1" applyFill="1"/>
    <xf numFmtId="0" fontId="4" fillId="11" borderId="0" xfId="0" applyFont="1" applyFill="1"/>
    <xf numFmtId="1" fontId="0" fillId="11" borderId="0" xfId="0" applyNumberFormat="1" applyFill="1"/>
    <xf numFmtId="0" fontId="13" fillId="16" borderId="32" xfId="0" applyFont="1" applyFill="1" applyBorder="1" applyAlignment="1">
      <alignment horizontal="left" wrapText="1"/>
    </xf>
    <xf numFmtId="1" fontId="13" fillId="16" borderId="29" xfId="0" applyNumberFormat="1" applyFont="1" applyFill="1" applyBorder="1" applyAlignment="1">
      <alignment horizontal="left" wrapText="1"/>
    </xf>
    <xf numFmtId="0" fontId="13" fillId="16" borderId="30" xfId="0" applyFont="1" applyFill="1" applyBorder="1" applyAlignment="1">
      <alignment horizontal="left" wrapText="1"/>
    </xf>
    <xf numFmtId="1" fontId="13" fillId="16" borderId="31" xfId="0" applyNumberFormat="1" applyFont="1" applyFill="1" applyBorder="1" applyAlignment="1">
      <alignment horizontal="right" wrapText="1"/>
    </xf>
    <xf numFmtId="1" fontId="13" fillId="16" borderId="41" xfId="0" applyNumberFormat="1" applyFont="1" applyFill="1" applyBorder="1"/>
    <xf numFmtId="0" fontId="13" fillId="16" borderId="32" xfId="0" applyFont="1" applyFill="1" applyBorder="1" applyAlignment="1">
      <alignment horizontal="left"/>
    </xf>
    <xf numFmtId="0" fontId="0" fillId="16" borderId="31" xfId="0" applyFill="1" applyBorder="1" applyAlignment="1">
      <alignment horizontal="left"/>
    </xf>
    <xf numFmtId="0" fontId="0" fillId="16" borderId="20" xfId="0" applyFill="1" applyBorder="1"/>
    <xf numFmtId="0" fontId="0" fillId="16" borderId="29" xfId="0" applyFill="1" applyBorder="1"/>
    <xf numFmtId="0" fontId="0" fillId="16" borderId="33" xfId="0" applyFill="1" applyBorder="1"/>
    <xf numFmtId="1" fontId="4" fillId="16" borderId="32" xfId="0" applyNumberFormat="1" applyFont="1" applyFill="1" applyBorder="1" applyAlignment="1">
      <alignment horizontal="left"/>
    </xf>
    <xf numFmtId="9" fontId="4" fillId="16" borderId="31" xfId="1" applyFont="1" applyFill="1" applyBorder="1" applyAlignment="1">
      <alignment horizontal="left"/>
    </xf>
    <xf numFmtId="1" fontId="4" fillId="16" borderId="20" xfId="0" applyNumberFormat="1" applyFont="1" applyFill="1" applyBorder="1"/>
    <xf numFmtId="1" fontId="13" fillId="16" borderId="33" xfId="0" applyNumberFormat="1" applyFont="1" applyFill="1" applyBorder="1"/>
    <xf numFmtId="1" fontId="13" fillId="16" borderId="34" xfId="0" applyNumberFormat="1" applyFont="1" applyFill="1" applyBorder="1" applyAlignment="1">
      <alignment horizontal="left"/>
    </xf>
    <xf numFmtId="1" fontId="13" fillId="16" borderId="45" xfId="0" applyNumberFormat="1" applyFont="1" applyFill="1" applyBorder="1" applyAlignment="1">
      <alignment horizontal="left"/>
    </xf>
    <xf numFmtId="1" fontId="13" fillId="16" borderId="35" xfId="0" applyNumberFormat="1" applyFont="1" applyFill="1" applyBorder="1"/>
    <xf numFmtId="1" fontId="13" fillId="16" borderId="36" xfId="0" applyNumberFormat="1" applyFont="1" applyFill="1" applyBorder="1"/>
    <xf numFmtId="1" fontId="13" fillId="16" borderId="25" xfId="0" applyNumberFormat="1" applyFont="1" applyFill="1" applyBorder="1" applyAlignment="1">
      <alignment horizontal="left"/>
    </xf>
    <xf numFmtId="1" fontId="13" fillId="16" borderId="50" xfId="0" applyNumberFormat="1" applyFont="1" applyFill="1" applyBorder="1" applyAlignment="1">
      <alignment horizontal="left"/>
    </xf>
    <xf numFmtId="1" fontId="13" fillId="16" borderId="22" xfId="0" applyNumberFormat="1" applyFont="1" applyFill="1" applyBorder="1"/>
    <xf numFmtId="1" fontId="13" fillId="16" borderId="49" xfId="0" applyNumberFormat="1" applyFont="1" applyFill="1" applyBorder="1"/>
    <xf numFmtId="0" fontId="13" fillId="16" borderId="20" xfId="0" applyFont="1" applyFill="1" applyBorder="1" applyAlignment="1">
      <alignment horizontal="center"/>
    </xf>
    <xf numFmtId="0" fontId="13" fillId="16" borderId="29" xfId="0" applyFont="1" applyFill="1" applyBorder="1" applyAlignment="1">
      <alignment horizontal="center"/>
    </xf>
    <xf numFmtId="0" fontId="4" fillId="16" borderId="33" xfId="0" applyFont="1" applyFill="1" applyBorder="1"/>
    <xf numFmtId="1" fontId="13" fillId="16" borderId="20" xfId="0" applyNumberFormat="1" applyFont="1" applyFill="1" applyBorder="1"/>
    <xf numFmtId="0" fontId="0" fillId="11" borderId="0" xfId="0" applyFill="1" applyBorder="1"/>
    <xf numFmtId="0" fontId="0" fillId="0" borderId="0" xfId="0" applyBorder="1"/>
    <xf numFmtId="0" fontId="0" fillId="11" borderId="0" xfId="0" applyFill="1" applyAlignment="1">
      <alignment vertical="center"/>
    </xf>
    <xf numFmtId="0" fontId="13" fillId="11" borderId="0" xfId="0" applyFont="1" applyFill="1" applyAlignment="1">
      <alignment vertical="center"/>
    </xf>
    <xf numFmtId="0" fontId="10" fillId="0" borderId="0" xfId="0" applyFont="1" applyAlignment="1">
      <alignment horizontal="lef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4" borderId="4" xfId="0" applyFont="1" applyFill="1" applyBorder="1" applyAlignment="1">
      <alignment horizontal="left" vertical="top" wrapText="1"/>
    </xf>
    <xf numFmtId="0" fontId="3" fillId="11" borderId="5" xfId="0" applyFont="1" applyFill="1" applyBorder="1" applyAlignment="1">
      <alignment horizontal="left" vertical="top" wrapText="1"/>
    </xf>
    <xf numFmtId="0" fontId="3" fillId="4" borderId="2" xfId="0" applyFont="1" applyFill="1" applyBorder="1" applyAlignment="1">
      <alignment horizontal="left" vertical="top" wrapText="1"/>
    </xf>
    <xf numFmtId="9" fontId="5" fillId="4" borderId="4" xfId="0" applyNumberFormat="1"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2" xfId="0" applyFont="1" applyFill="1" applyBorder="1" applyAlignment="1">
      <alignment horizontal="left" vertical="top" wrapText="1"/>
    </xf>
    <xf numFmtId="0" fontId="2" fillId="3" borderId="4" xfId="0" applyFont="1" applyFill="1" applyBorder="1" applyAlignment="1">
      <alignment vertical="top" wrapText="1"/>
    </xf>
    <xf numFmtId="0" fontId="2" fillId="3" borderId="2" xfId="0" applyFont="1" applyFill="1" applyBorder="1" applyAlignment="1">
      <alignment vertical="top" wrapText="1"/>
    </xf>
    <xf numFmtId="0" fontId="5" fillId="4" borderId="4" xfId="0" applyFont="1" applyFill="1" applyBorder="1" applyAlignment="1">
      <alignment horizontal="left" vertical="top" wrapText="1"/>
    </xf>
    <xf numFmtId="9" fontId="5" fillId="4" borderId="5" xfId="0" applyNumberFormat="1" applyFont="1" applyFill="1" applyBorder="1" applyAlignment="1">
      <alignment horizontal="left" vertical="top" wrapText="1"/>
    </xf>
    <xf numFmtId="9" fontId="5" fillId="4" borderId="2" xfId="0" applyNumberFormat="1" applyFont="1" applyFill="1" applyBorder="1" applyAlignment="1">
      <alignment horizontal="left" vertical="top" wrapText="1"/>
    </xf>
    <xf numFmtId="0" fontId="3" fillId="0" borderId="12" xfId="0" applyFont="1" applyBorder="1" applyAlignment="1">
      <alignment vertical="top" wrapText="1"/>
    </xf>
    <xf numFmtId="0" fontId="3" fillId="0" borderId="8" xfId="0" applyFont="1" applyBorder="1" applyAlignment="1">
      <alignmen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vertical="top" wrapText="1"/>
    </xf>
    <xf numFmtId="0" fontId="2" fillId="0" borderId="12" xfId="0" applyFont="1" applyBorder="1" applyAlignment="1">
      <alignment vertical="top" wrapText="1"/>
    </xf>
    <xf numFmtId="0" fontId="2" fillId="0" borderId="8" xfId="0" applyFont="1" applyBorder="1" applyAlignment="1">
      <alignment vertical="top" wrapText="1"/>
    </xf>
    <xf numFmtId="0" fontId="2" fillId="6" borderId="13"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8" borderId="11" xfId="0" applyFont="1" applyFill="1" applyBorder="1" applyAlignment="1">
      <alignment horizontal="center" vertical="top" wrapText="1"/>
    </xf>
    <xf numFmtId="0" fontId="2" fillId="8" borderId="10" xfId="0" applyFont="1" applyFill="1" applyBorder="1" applyAlignment="1">
      <alignment horizontal="center" vertical="top" wrapText="1"/>
    </xf>
    <xf numFmtId="0" fontId="2" fillId="8" borderId="5" xfId="0" applyFont="1" applyFill="1" applyBorder="1" applyAlignment="1">
      <alignment horizontal="center" vertical="top" wrapText="1"/>
    </xf>
    <xf numFmtId="0" fontId="2" fillId="8" borderId="2" xfId="0" applyFont="1" applyFill="1" applyBorder="1" applyAlignment="1">
      <alignment horizontal="center" vertical="top" wrapText="1"/>
    </xf>
    <xf numFmtId="0" fontId="2" fillId="6"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0" borderId="5" xfId="0" applyFont="1" applyBorder="1" applyAlignment="1">
      <alignment horizontal="center"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8" xfId="0" applyFont="1" applyBorder="1" applyAlignment="1">
      <alignment horizontal="left" vertical="top" wrapText="1"/>
    </xf>
    <xf numFmtId="0" fontId="3" fillId="14" borderId="4" xfId="0" applyFont="1" applyFill="1" applyBorder="1" applyAlignment="1">
      <alignment horizontal="left" vertical="top" wrapText="1"/>
    </xf>
    <xf numFmtId="0" fontId="3" fillId="14" borderId="5" xfId="0" applyFont="1" applyFill="1" applyBorder="1" applyAlignment="1">
      <alignment horizontal="left" vertical="top" wrapText="1"/>
    </xf>
    <xf numFmtId="0" fontId="3" fillId="14" borderId="2" xfId="0" applyFont="1" applyFill="1" applyBorder="1" applyAlignment="1">
      <alignment horizontal="left" vertical="top" wrapText="1"/>
    </xf>
    <xf numFmtId="0" fontId="3" fillId="11" borderId="13" xfId="0" applyFont="1" applyFill="1" applyBorder="1" applyAlignment="1">
      <alignment horizontal="left" vertical="top" wrapText="1"/>
    </xf>
    <xf numFmtId="0" fontId="3" fillId="11" borderId="11" xfId="0" applyFont="1" applyFill="1" applyBorder="1" applyAlignment="1">
      <alignment horizontal="left" vertical="top" wrapText="1"/>
    </xf>
    <xf numFmtId="0" fontId="3" fillId="11" borderId="6" xfId="0" applyFont="1" applyFill="1" applyBorder="1" applyAlignment="1">
      <alignment horizontal="left" vertical="top" wrapText="1"/>
    </xf>
    <xf numFmtId="0" fontId="3" fillId="11" borderId="3" xfId="0" applyFont="1" applyFill="1" applyBorder="1" applyAlignment="1">
      <alignment horizontal="left" vertical="top" wrapText="1"/>
    </xf>
    <xf numFmtId="0" fontId="11" fillId="11" borderId="9" xfId="0" applyFont="1" applyFill="1" applyBorder="1" applyAlignment="1">
      <alignment horizontal="left" vertical="center"/>
    </xf>
    <xf numFmtId="0" fontId="21" fillId="12" borderId="7" xfId="0" applyFont="1" applyFill="1" applyBorder="1" applyAlignment="1">
      <alignment horizontal="left" vertical="top" wrapText="1"/>
    </xf>
    <xf numFmtId="0" fontId="21" fillId="12" borderId="12" xfId="0" applyFont="1" applyFill="1" applyBorder="1" applyAlignment="1">
      <alignment horizontal="left" vertical="top" wrapText="1"/>
    </xf>
    <xf numFmtId="0" fontId="21" fillId="12" borderId="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21" fillId="12" borderId="6"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3"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4" fillId="12" borderId="0" xfId="0" applyFont="1" applyFill="1" applyAlignment="1">
      <alignment horizontal="left"/>
    </xf>
    <xf numFmtId="0" fontId="2" fillId="11" borderId="15"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11" borderId="4" xfId="0" applyFont="1" applyFill="1" applyBorder="1" applyAlignment="1">
      <alignment horizontal="left" vertical="top" wrapText="1"/>
    </xf>
    <xf numFmtId="0" fontId="4" fillId="12" borderId="0" xfId="0" applyFont="1" applyFill="1" applyAlignment="1">
      <alignment horizontal="left" wrapText="1"/>
    </xf>
    <xf numFmtId="0" fontId="3" fillId="4" borderId="5"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top" wrapText="1"/>
    </xf>
    <xf numFmtId="0" fontId="9" fillId="11" borderId="4" xfId="0" applyFont="1" applyFill="1" applyBorder="1" applyAlignment="1">
      <alignment horizontal="left" vertical="top" wrapText="1"/>
    </xf>
    <xf numFmtId="0" fontId="9" fillId="11" borderId="5" xfId="0" applyFont="1" applyFill="1" applyBorder="1" applyAlignment="1">
      <alignment horizontal="left" vertical="top" wrapText="1"/>
    </xf>
    <xf numFmtId="0" fontId="9" fillId="11" borderId="2" xfId="0" applyFont="1" applyFill="1" applyBorder="1" applyAlignment="1">
      <alignment horizontal="left" vertical="top" wrapText="1"/>
    </xf>
    <xf numFmtId="0" fontId="21" fillId="11" borderId="15" xfId="0" applyFont="1" applyFill="1" applyBorder="1" applyAlignment="1">
      <alignment horizontal="left" vertical="top" wrapText="1"/>
    </xf>
    <xf numFmtId="0" fontId="21" fillId="11" borderId="0" xfId="0" applyFont="1" applyFill="1" applyBorder="1" applyAlignment="1">
      <alignment horizontal="left" vertical="top" wrapText="1"/>
    </xf>
    <xf numFmtId="0" fontId="21" fillId="11" borderId="10" xfId="0" applyFont="1" applyFill="1" applyBorder="1" applyAlignment="1">
      <alignment horizontal="left" vertical="top" wrapText="1"/>
    </xf>
    <xf numFmtId="0" fontId="2" fillId="11" borderId="12" xfId="0" applyFont="1" applyFill="1" applyBorder="1" applyAlignment="1">
      <alignment vertical="top" wrapText="1"/>
    </xf>
    <xf numFmtId="0" fontId="2" fillId="11" borderId="8" xfId="0" applyFont="1" applyFill="1" applyBorder="1" applyAlignment="1">
      <alignment vertical="top" wrapText="1"/>
    </xf>
    <xf numFmtId="0" fontId="21" fillId="12" borderId="13" xfId="0" applyFont="1" applyFill="1" applyBorder="1" applyAlignment="1">
      <alignment horizontal="left" vertical="top" wrapText="1"/>
    </xf>
    <xf numFmtId="0" fontId="21" fillId="12" borderId="14" xfId="0" applyFont="1" applyFill="1" applyBorder="1" applyAlignment="1">
      <alignment horizontal="left" vertical="top" wrapText="1"/>
    </xf>
    <xf numFmtId="0" fontId="21" fillId="12"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11" borderId="2" xfId="0" applyFont="1" applyFill="1" applyBorder="1" applyAlignment="1">
      <alignment horizontal="left" vertical="top"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11" borderId="5" xfId="0" applyFont="1" applyFill="1" applyBorder="1" applyAlignment="1">
      <alignment horizontal="left" wrapText="1"/>
    </xf>
    <xf numFmtId="0" fontId="4" fillId="11" borderId="0" xfId="0" applyFont="1" applyFill="1" applyAlignment="1">
      <alignment horizontal="left" wrapText="1"/>
    </xf>
    <xf numFmtId="0" fontId="13" fillId="16" borderId="37" xfId="0" applyFont="1" applyFill="1" applyBorder="1" applyAlignment="1">
      <alignment horizontal="center" wrapText="1"/>
    </xf>
    <xf numFmtId="0" fontId="13" fillId="16" borderId="38" xfId="0" applyFont="1" applyFill="1" applyBorder="1" applyAlignment="1">
      <alignment horizontal="center" wrapText="1"/>
    </xf>
    <xf numFmtId="0" fontId="13" fillId="16" borderId="43" xfId="0" applyFont="1" applyFill="1" applyBorder="1" applyAlignment="1">
      <alignment horizontal="center" wrapText="1"/>
    </xf>
    <xf numFmtId="0" fontId="13" fillId="16" borderId="39" xfId="0" applyFont="1" applyFill="1" applyBorder="1" applyAlignment="1">
      <alignment horizontal="center" wrapText="1"/>
    </xf>
    <xf numFmtId="0" fontId="13" fillId="16" borderId="30" xfId="0" applyFont="1" applyFill="1" applyBorder="1" applyAlignment="1">
      <alignment horizontal="center" wrapText="1"/>
    </xf>
    <xf numFmtId="0" fontId="13" fillId="16" borderId="41" xfId="0" applyFont="1" applyFill="1" applyBorder="1" applyAlignment="1">
      <alignment horizontal="center" wrapText="1"/>
    </xf>
    <xf numFmtId="0" fontId="13" fillId="12" borderId="37" xfId="0" applyFont="1" applyFill="1" applyBorder="1" applyAlignment="1">
      <alignment horizontal="center" wrapText="1"/>
    </xf>
    <xf numFmtId="0" fontId="13" fillId="12" borderId="38" xfId="0" applyFont="1" applyFill="1" applyBorder="1" applyAlignment="1">
      <alignment horizontal="center" wrapText="1"/>
    </xf>
    <xf numFmtId="0" fontId="13" fillId="12" borderId="43" xfId="0" applyFont="1" applyFill="1" applyBorder="1" applyAlignment="1">
      <alignment horizontal="center" wrapText="1"/>
    </xf>
    <xf numFmtId="0" fontId="13" fillId="15" borderId="37" xfId="0" applyFont="1" applyFill="1" applyBorder="1" applyAlignment="1">
      <alignment horizontal="center" wrapText="1"/>
    </xf>
    <xf numFmtId="0" fontId="13" fillId="15" borderId="38" xfId="0" applyFont="1" applyFill="1" applyBorder="1" applyAlignment="1">
      <alignment horizontal="center" wrapText="1"/>
    </xf>
    <xf numFmtId="0" fontId="13" fillId="15" borderId="43" xfId="0" applyFont="1" applyFill="1" applyBorder="1" applyAlignment="1">
      <alignment horizontal="center" wrapText="1"/>
    </xf>
    <xf numFmtId="0" fontId="13" fillId="12" borderId="39" xfId="0" applyFont="1" applyFill="1" applyBorder="1" applyAlignment="1">
      <alignment horizontal="center" wrapText="1"/>
    </xf>
    <xf numFmtId="0" fontId="13" fillId="12" borderId="30" xfId="0" applyFont="1" applyFill="1" applyBorder="1" applyAlignment="1">
      <alignment horizontal="center" wrapText="1"/>
    </xf>
    <xf numFmtId="0" fontId="13" fillId="12" borderId="41" xfId="0" applyFont="1" applyFill="1" applyBorder="1" applyAlignment="1">
      <alignment horizontal="center" wrapText="1"/>
    </xf>
    <xf numFmtId="0" fontId="13" fillId="15" borderId="39" xfId="0" applyFont="1" applyFill="1" applyBorder="1" applyAlignment="1">
      <alignment horizontal="center" wrapText="1"/>
    </xf>
    <xf numFmtId="0" fontId="13" fillId="15" borderId="30" xfId="0" applyFont="1" applyFill="1" applyBorder="1" applyAlignment="1">
      <alignment horizontal="center" wrapText="1"/>
    </xf>
    <xf numFmtId="0" fontId="13" fillId="15" borderId="41" xfId="0" applyFont="1" applyFill="1" applyBorder="1" applyAlignment="1">
      <alignment horizontal="center" wrapText="1"/>
    </xf>
    <xf numFmtId="0" fontId="13" fillId="12" borderId="30" xfId="0" applyFont="1" applyFill="1" applyBorder="1" applyAlignment="1">
      <alignment horizontal="left" wrapText="1"/>
    </xf>
    <xf numFmtId="0" fontId="13" fillId="11" borderId="29" xfId="0" applyFont="1" applyFill="1" applyBorder="1" applyAlignment="1">
      <alignment horizontal="center" wrapText="1"/>
    </xf>
    <xf numFmtId="0" fontId="13" fillId="11" borderId="30" xfId="0" applyFont="1" applyFill="1" applyBorder="1" applyAlignment="1">
      <alignment horizontal="center" wrapText="1"/>
    </xf>
    <xf numFmtId="0" fontId="13" fillId="11" borderId="31" xfId="0" applyFont="1" applyFill="1" applyBorder="1" applyAlignment="1">
      <alignment horizontal="center" wrapText="1"/>
    </xf>
    <xf numFmtId="0" fontId="13" fillId="12" borderId="21" xfId="0" applyFont="1" applyFill="1" applyBorder="1" applyAlignment="1">
      <alignment horizontal="center" wrapText="1"/>
    </xf>
    <xf numFmtId="0" fontId="13" fillId="12" borderId="17" xfId="0" applyFont="1" applyFill="1" applyBorder="1" applyAlignment="1">
      <alignment horizontal="center" wrapText="1"/>
    </xf>
    <xf numFmtId="0" fontId="13" fillId="12" borderId="46" xfId="0" applyFont="1" applyFill="1" applyBorder="1" applyAlignment="1">
      <alignment horizontal="center" wrapText="1"/>
    </xf>
    <xf numFmtId="0" fontId="13" fillId="12" borderId="47" xfId="0" applyFont="1" applyFill="1" applyBorder="1" applyAlignment="1">
      <alignment horizontal="center" wrapText="1"/>
    </xf>
    <xf numFmtId="0" fontId="13" fillId="12" borderId="48" xfId="0" applyFont="1" applyFill="1" applyBorder="1" applyAlignment="1">
      <alignment horizontal="center" wrapText="1"/>
    </xf>
    <xf numFmtId="0" fontId="13" fillId="12" borderId="29" xfId="0" applyFont="1" applyFill="1" applyBorder="1" applyAlignment="1">
      <alignment horizontal="center" wrapText="1"/>
    </xf>
    <xf numFmtId="0" fontId="13" fillId="12" borderId="31" xfId="0" applyFont="1" applyFill="1" applyBorder="1" applyAlignment="1">
      <alignment horizontal="center" wrapText="1"/>
    </xf>
    <xf numFmtId="0" fontId="4" fillId="11" borderId="0" xfId="0" applyFont="1" applyFill="1" applyAlignment="1">
      <alignment horizontal="left" vertical="center" wrapText="1"/>
    </xf>
    <xf numFmtId="0" fontId="13" fillId="11" borderId="0" xfId="0" applyFont="1" applyFill="1" applyAlignment="1">
      <alignment horizontal="left" wrapText="1"/>
    </xf>
    <xf numFmtId="0" fontId="13" fillId="12" borderId="31" xfId="0" applyFont="1" applyFill="1" applyBorder="1" applyAlignment="1">
      <alignment horizontal="left" wrapText="1"/>
    </xf>
    <xf numFmtId="0" fontId="13" fillId="12" borderId="20" xfId="0" applyFont="1" applyFill="1" applyBorder="1" applyAlignment="1">
      <alignment horizontal="left" wrapText="1"/>
    </xf>
    <xf numFmtId="0" fontId="13" fillId="12" borderId="29" xfId="0" applyFont="1" applyFill="1" applyBorder="1" applyAlignment="1">
      <alignment horizontal="left" wrapText="1"/>
    </xf>
    <xf numFmtId="0" fontId="13" fillId="11" borderId="20" xfId="0" applyFont="1" applyFill="1" applyBorder="1" applyAlignment="1">
      <alignment horizontal="left"/>
    </xf>
    <xf numFmtId="0" fontId="13" fillId="11" borderId="29" xfId="0" applyFont="1" applyFill="1" applyBorder="1" applyAlignment="1">
      <alignment horizontal="left"/>
    </xf>
    <xf numFmtId="0" fontId="13" fillId="11" borderId="37" xfId="0" applyFont="1" applyFill="1" applyBorder="1" applyAlignment="1">
      <alignment horizontal="center" wrapText="1"/>
    </xf>
    <xf numFmtId="0" fontId="13" fillId="11" borderId="38" xfId="0" applyFont="1" applyFill="1" applyBorder="1" applyAlignment="1">
      <alignment horizontal="center" wrapText="1"/>
    </xf>
    <xf numFmtId="0" fontId="13" fillId="11" borderId="43" xfId="0" applyFont="1" applyFill="1" applyBorder="1" applyAlignment="1">
      <alignment horizontal="center" wrapText="1"/>
    </xf>
    <xf numFmtId="0" fontId="13" fillId="11" borderId="39" xfId="0" applyFont="1" applyFill="1" applyBorder="1" applyAlignment="1">
      <alignment horizontal="center" wrapText="1"/>
    </xf>
    <xf numFmtId="0" fontId="13" fillId="11" borderId="41" xfId="0" applyFont="1" applyFill="1" applyBorder="1" applyAlignment="1">
      <alignment horizontal="center" wrapText="1"/>
    </xf>
    <xf numFmtId="0" fontId="13" fillId="11" borderId="7" xfId="0" applyFont="1" applyFill="1" applyBorder="1" applyAlignment="1">
      <alignment horizontal="center"/>
    </xf>
    <xf numFmtId="0" fontId="13" fillId="11" borderId="12" xfId="0" applyFont="1" applyFill="1" applyBorder="1" applyAlignment="1">
      <alignment horizontal="center"/>
    </xf>
    <xf numFmtId="0" fontId="13" fillId="11" borderId="8" xfId="0" applyFont="1" applyFill="1" applyBorder="1" applyAlignment="1">
      <alignment horizontal="center"/>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12" fillId="0" borderId="7" xfId="0" applyFont="1" applyBorder="1" applyAlignment="1">
      <alignment vertical="top" wrapText="1"/>
    </xf>
    <xf numFmtId="0" fontId="12" fillId="0" borderId="12" xfId="0" applyFont="1" applyBorder="1" applyAlignment="1">
      <alignment vertical="top" wrapText="1"/>
    </xf>
    <xf numFmtId="0" fontId="12" fillId="0" borderId="8" xfId="0" applyFont="1" applyBorder="1" applyAlignment="1">
      <alignment vertical="top" wrapText="1"/>
    </xf>
    <xf numFmtId="0" fontId="4" fillId="0" borderId="5" xfId="0" applyFont="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Border="1" applyAlignment="1">
      <alignment horizontal="center" vertical="top" wrapText="1"/>
    </xf>
    <xf numFmtId="0" fontId="4" fillId="0" borderId="2" xfId="0" applyFont="1" applyBorder="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75" zoomScaleNormal="75" workbookViewId="0">
      <selection activeCell="C53" sqref="C53:G53"/>
    </sheetView>
  </sheetViews>
  <sheetFormatPr defaultRowHeight="12.5" x14ac:dyDescent="0.25"/>
  <cols>
    <col min="1" max="1" width="30.7265625" customWidth="1"/>
    <col min="2" max="2" width="41.81640625" customWidth="1"/>
    <col min="3" max="7" width="22.81640625" customWidth="1"/>
    <col min="8" max="8" width="30.7265625" customWidth="1"/>
  </cols>
  <sheetData>
    <row r="1" spans="1:8" ht="13" thickBot="1" x14ac:dyDescent="0.3">
      <c r="A1" s="1" t="s">
        <v>0</v>
      </c>
      <c r="B1" s="352" t="s">
        <v>30</v>
      </c>
      <c r="C1" s="353"/>
      <c r="D1" s="353"/>
      <c r="E1" s="353"/>
      <c r="F1" s="353"/>
      <c r="G1" s="353"/>
      <c r="H1" s="354"/>
    </row>
    <row r="2" spans="1:8" ht="13" thickBot="1" x14ac:dyDescent="0.3">
      <c r="A2" s="15" t="s">
        <v>1</v>
      </c>
      <c r="B2" s="16" t="s">
        <v>28</v>
      </c>
      <c r="C2" s="16"/>
      <c r="D2" s="355" t="s">
        <v>31</v>
      </c>
      <c r="E2" s="356"/>
      <c r="F2" s="355" t="s">
        <v>32</v>
      </c>
      <c r="G2" s="356"/>
      <c r="H2" s="59" t="s">
        <v>6</v>
      </c>
    </row>
    <row r="3" spans="1:8" ht="14.25" customHeight="1" thickBot="1" x14ac:dyDescent="0.3">
      <c r="A3" s="337" t="s">
        <v>50</v>
      </c>
      <c r="B3" s="343" t="s">
        <v>51</v>
      </c>
      <c r="C3" s="32" t="s">
        <v>2</v>
      </c>
      <c r="D3" s="68" t="s">
        <v>33</v>
      </c>
      <c r="E3" s="65"/>
      <c r="F3" s="69" t="s">
        <v>33</v>
      </c>
      <c r="G3" s="30"/>
      <c r="H3" s="357"/>
    </row>
    <row r="4" spans="1:8" ht="14.25" customHeight="1" x14ac:dyDescent="0.25">
      <c r="A4" s="338"/>
      <c r="B4" s="335"/>
      <c r="C4" s="74"/>
      <c r="D4" s="70" t="s">
        <v>58</v>
      </c>
      <c r="E4" s="64"/>
      <c r="F4" s="67" t="s">
        <v>58</v>
      </c>
      <c r="G4" s="52"/>
      <c r="H4" s="358"/>
    </row>
    <row r="5" spans="1:8" ht="14.25" customHeight="1" x14ac:dyDescent="0.25">
      <c r="A5" s="338"/>
      <c r="B5" s="335"/>
      <c r="C5" s="75"/>
      <c r="D5" s="70" t="s">
        <v>52</v>
      </c>
      <c r="E5" s="64"/>
      <c r="F5" s="67" t="s">
        <v>52</v>
      </c>
      <c r="G5" s="52"/>
      <c r="H5" s="358"/>
    </row>
    <row r="6" spans="1:8" ht="14.25" customHeight="1" thickBot="1" x14ac:dyDescent="0.3">
      <c r="A6" s="338"/>
      <c r="B6" s="335"/>
      <c r="C6" s="76"/>
      <c r="D6" s="12" t="s">
        <v>34</v>
      </c>
      <c r="E6" s="63"/>
      <c r="F6" s="63" t="s">
        <v>34</v>
      </c>
      <c r="G6" s="6"/>
      <c r="H6" s="358"/>
    </row>
    <row r="7" spans="1:8" ht="13.5" customHeight="1" thickBot="1" x14ac:dyDescent="0.3">
      <c r="A7" s="338"/>
      <c r="B7" s="335"/>
      <c r="C7" s="28" t="s">
        <v>3</v>
      </c>
      <c r="D7" s="78"/>
      <c r="E7" s="79"/>
      <c r="F7" s="80"/>
      <c r="G7" s="80"/>
      <c r="H7" s="359"/>
    </row>
    <row r="8" spans="1:8" ht="13" thickBot="1" x14ac:dyDescent="0.3">
      <c r="A8" s="338"/>
      <c r="B8" s="77"/>
      <c r="C8" s="35" t="s">
        <v>4</v>
      </c>
      <c r="D8" s="60"/>
      <c r="E8" s="60"/>
      <c r="F8" s="60"/>
      <c r="G8" s="17"/>
      <c r="H8" s="359"/>
    </row>
    <row r="9" spans="1:8" ht="13.5" customHeight="1" thickBot="1" x14ac:dyDescent="0.3">
      <c r="A9" s="338"/>
      <c r="B9" s="11"/>
      <c r="C9" s="350" t="s">
        <v>53</v>
      </c>
      <c r="D9" s="351"/>
      <c r="E9" s="351"/>
      <c r="F9" s="351"/>
      <c r="G9" s="342"/>
      <c r="H9" s="359"/>
    </row>
    <row r="10" spans="1:8" ht="13" thickBot="1" x14ac:dyDescent="0.3">
      <c r="A10" s="338"/>
      <c r="B10" s="3" t="s">
        <v>29</v>
      </c>
      <c r="C10" s="3"/>
      <c r="D10" s="361" t="s">
        <v>31</v>
      </c>
      <c r="E10" s="362"/>
      <c r="F10" s="361" t="s">
        <v>32</v>
      </c>
      <c r="G10" s="362"/>
      <c r="H10" s="359"/>
    </row>
    <row r="11" spans="1:8" ht="13.5" customHeight="1" thickBot="1" x14ac:dyDescent="0.3">
      <c r="A11" s="338"/>
      <c r="B11" s="343" t="s">
        <v>54</v>
      </c>
      <c r="C11" s="5" t="s">
        <v>2</v>
      </c>
      <c r="D11" s="33" t="s">
        <v>38</v>
      </c>
      <c r="E11" s="6"/>
      <c r="F11" s="33" t="s">
        <v>38</v>
      </c>
      <c r="G11" s="6"/>
      <c r="H11" s="359"/>
    </row>
    <row r="12" spans="1:8" ht="13" thickBot="1" x14ac:dyDescent="0.3">
      <c r="A12" s="338"/>
      <c r="B12" s="335"/>
      <c r="C12" s="344"/>
      <c r="D12" s="6" t="s">
        <v>55</v>
      </c>
      <c r="E12" s="6" t="s">
        <v>57</v>
      </c>
      <c r="F12" s="6" t="s">
        <v>55</v>
      </c>
      <c r="G12" s="6" t="s">
        <v>57</v>
      </c>
      <c r="H12" s="359"/>
    </row>
    <row r="13" spans="1:8" ht="13" thickBot="1" x14ac:dyDescent="0.3">
      <c r="A13" s="338"/>
      <c r="B13" s="335"/>
      <c r="C13" s="363"/>
      <c r="D13" s="6" t="s">
        <v>56</v>
      </c>
      <c r="E13" s="6" t="s">
        <v>57</v>
      </c>
      <c r="F13" s="6" t="s">
        <v>56</v>
      </c>
      <c r="G13" s="6" t="s">
        <v>57</v>
      </c>
      <c r="H13" s="359"/>
    </row>
    <row r="14" spans="1:8" ht="13" thickBot="1" x14ac:dyDescent="0.3">
      <c r="A14" s="338"/>
      <c r="B14" s="335"/>
      <c r="C14" s="345"/>
      <c r="D14" s="6" t="s">
        <v>34</v>
      </c>
      <c r="E14" s="6"/>
      <c r="F14" s="6" t="s">
        <v>34</v>
      </c>
      <c r="G14" s="6"/>
      <c r="H14" s="359"/>
    </row>
    <row r="15" spans="1:8" ht="13" thickBot="1" x14ac:dyDescent="0.3">
      <c r="A15" s="338"/>
      <c r="B15" s="335"/>
      <c r="C15" s="8" t="s">
        <v>3</v>
      </c>
      <c r="D15" s="9"/>
      <c r="E15" s="31"/>
      <c r="F15" s="31"/>
      <c r="G15" s="31"/>
      <c r="H15" s="359"/>
    </row>
    <row r="16" spans="1:8" ht="13" thickBot="1" x14ac:dyDescent="0.3">
      <c r="A16" s="338"/>
      <c r="B16" s="335"/>
      <c r="C16" s="35" t="s">
        <v>4</v>
      </c>
      <c r="D16" s="60"/>
      <c r="E16" s="60"/>
      <c r="F16" s="60"/>
      <c r="G16" s="17"/>
      <c r="H16" s="359"/>
    </row>
    <row r="17" spans="1:8" ht="13" thickBot="1" x14ac:dyDescent="0.3">
      <c r="A17" s="339"/>
      <c r="B17" s="336"/>
      <c r="C17" s="53"/>
      <c r="D17" s="364"/>
      <c r="E17" s="365"/>
      <c r="F17" s="365"/>
      <c r="G17" s="366"/>
      <c r="H17" s="360"/>
    </row>
    <row r="18" spans="1:8" x14ac:dyDescent="0.25">
      <c r="A18" s="14"/>
      <c r="B18" s="14"/>
      <c r="C18" s="14"/>
      <c r="D18" s="14"/>
      <c r="E18" s="14"/>
      <c r="F18" s="14"/>
      <c r="G18" s="14"/>
      <c r="H18" s="14"/>
    </row>
    <row r="19" spans="1:8" ht="13" thickBot="1" x14ac:dyDescent="0.3">
      <c r="A19" s="14"/>
      <c r="B19" s="14"/>
      <c r="C19" s="14"/>
      <c r="D19" s="14"/>
      <c r="E19" s="14"/>
      <c r="F19" s="14"/>
      <c r="G19" s="14"/>
      <c r="H19" s="14"/>
    </row>
    <row r="20" spans="1:8" ht="13" thickBot="1" x14ac:dyDescent="0.3">
      <c r="A20" s="15" t="s">
        <v>5</v>
      </c>
      <c r="B20" s="16" t="s">
        <v>26</v>
      </c>
      <c r="C20" s="16"/>
      <c r="D20" s="17" t="s">
        <v>31</v>
      </c>
      <c r="E20" s="17" t="s">
        <v>39</v>
      </c>
      <c r="F20" s="17" t="s">
        <v>40</v>
      </c>
      <c r="G20" s="60" t="s">
        <v>32</v>
      </c>
      <c r="H20" s="62" t="s">
        <v>6</v>
      </c>
    </row>
    <row r="21" spans="1:8" ht="14.25" customHeight="1" thickBot="1" x14ac:dyDescent="0.3">
      <c r="A21" s="337" t="s">
        <v>37</v>
      </c>
      <c r="B21" s="340" t="s">
        <v>35</v>
      </c>
      <c r="C21" s="5" t="s">
        <v>2</v>
      </c>
      <c r="D21" s="83" t="s">
        <v>76</v>
      </c>
      <c r="E21" s="83" t="s">
        <v>77</v>
      </c>
      <c r="F21" s="83" t="s">
        <v>83</v>
      </c>
      <c r="G21" s="83" t="s">
        <v>90</v>
      </c>
      <c r="H21" s="343" t="s">
        <v>43</v>
      </c>
    </row>
    <row r="22" spans="1:8" ht="14.25" customHeight="1" x14ac:dyDescent="0.25">
      <c r="A22" s="338"/>
      <c r="B22" s="341"/>
      <c r="C22" s="344"/>
      <c r="D22" s="83" t="s">
        <v>80</v>
      </c>
      <c r="E22" s="83" t="s">
        <v>81</v>
      </c>
      <c r="F22" s="83" t="s">
        <v>82</v>
      </c>
      <c r="G22" s="83" t="s">
        <v>84</v>
      </c>
      <c r="H22" s="335"/>
    </row>
    <row r="23" spans="1:8" ht="14.25" customHeight="1" thickBot="1" x14ac:dyDescent="0.3">
      <c r="A23" s="338"/>
      <c r="B23" s="341"/>
      <c r="C23" s="345"/>
      <c r="D23" s="83" t="s">
        <v>95</v>
      </c>
      <c r="E23" s="83" t="s">
        <v>96</v>
      </c>
      <c r="F23" s="83" t="s">
        <v>78</v>
      </c>
      <c r="G23" s="83" t="s">
        <v>79</v>
      </c>
      <c r="H23" s="335"/>
    </row>
    <row r="24" spans="1:8" ht="13.5" customHeight="1" thickBot="1" x14ac:dyDescent="0.3">
      <c r="A24" s="338"/>
      <c r="B24" s="341"/>
      <c r="C24" s="8" t="s">
        <v>3</v>
      </c>
      <c r="D24" s="9"/>
      <c r="E24" s="31"/>
      <c r="F24" s="31"/>
      <c r="G24" s="61"/>
      <c r="H24" s="335"/>
    </row>
    <row r="25" spans="1:8" ht="13.5" customHeight="1" thickBot="1" x14ac:dyDescent="0.3">
      <c r="A25" s="338"/>
      <c r="B25" s="341"/>
      <c r="C25" s="35" t="s">
        <v>4</v>
      </c>
      <c r="D25" s="60"/>
      <c r="E25" s="60"/>
      <c r="F25" s="60"/>
      <c r="G25" s="17"/>
      <c r="H25" s="335"/>
    </row>
    <row r="26" spans="1:8" ht="13.5" customHeight="1" x14ac:dyDescent="0.25">
      <c r="A26" s="338"/>
      <c r="B26" s="341"/>
      <c r="C26" s="346" t="s">
        <v>41</v>
      </c>
      <c r="D26" s="347"/>
      <c r="E26" s="347"/>
      <c r="F26" s="347"/>
      <c r="G26" s="340"/>
      <c r="H26" s="335" t="s">
        <v>44</v>
      </c>
    </row>
    <row r="27" spans="1:8" ht="13.5" customHeight="1" x14ac:dyDescent="0.25">
      <c r="A27" s="338"/>
      <c r="B27" s="341"/>
      <c r="C27" s="348"/>
      <c r="D27" s="349"/>
      <c r="E27" s="349"/>
      <c r="F27" s="349"/>
      <c r="G27" s="341"/>
      <c r="H27" s="335"/>
    </row>
    <row r="28" spans="1:8" ht="14.25" customHeight="1" thickBot="1" x14ac:dyDescent="0.3">
      <c r="A28" s="338"/>
      <c r="B28" s="342"/>
      <c r="C28" s="350"/>
      <c r="D28" s="351"/>
      <c r="E28" s="351"/>
      <c r="F28" s="351"/>
      <c r="G28" s="342"/>
      <c r="H28" s="335"/>
    </row>
    <row r="29" spans="1:8" ht="13" thickBot="1" x14ac:dyDescent="0.3">
      <c r="A29" s="338"/>
      <c r="B29" s="3" t="s">
        <v>27</v>
      </c>
      <c r="C29" s="3"/>
      <c r="D29" s="17" t="s">
        <v>31</v>
      </c>
      <c r="E29" s="17" t="s">
        <v>39</v>
      </c>
      <c r="F29" s="17" t="s">
        <v>40</v>
      </c>
      <c r="G29" s="60" t="s">
        <v>32</v>
      </c>
      <c r="H29" s="335"/>
    </row>
    <row r="30" spans="1:8" ht="14.25" customHeight="1" thickBot="1" x14ac:dyDescent="0.3">
      <c r="A30" s="338"/>
      <c r="B30" s="340" t="s">
        <v>36</v>
      </c>
      <c r="C30" s="5" t="s">
        <v>2</v>
      </c>
      <c r="D30" s="83" t="s">
        <v>76</v>
      </c>
      <c r="E30" s="83" t="s">
        <v>91</v>
      </c>
      <c r="F30" s="83" t="s">
        <v>85</v>
      </c>
      <c r="G30" s="83" t="s">
        <v>87</v>
      </c>
      <c r="H30" s="335" t="s">
        <v>59</v>
      </c>
    </row>
    <row r="31" spans="1:8" ht="14.25" customHeight="1" thickBot="1" x14ac:dyDescent="0.3">
      <c r="A31" s="338"/>
      <c r="B31" s="341"/>
      <c r="C31" s="8" t="s">
        <v>3</v>
      </c>
      <c r="D31" s="83" t="s">
        <v>80</v>
      </c>
      <c r="E31" s="83" t="s">
        <v>93</v>
      </c>
      <c r="F31" s="83" t="s">
        <v>86</v>
      </c>
      <c r="G31" s="83" t="s">
        <v>88</v>
      </c>
      <c r="H31" s="335"/>
    </row>
    <row r="32" spans="1:8" ht="13" thickBot="1" x14ac:dyDescent="0.3">
      <c r="A32" s="338"/>
      <c r="B32" s="341"/>
      <c r="C32" s="10"/>
      <c r="D32" s="83" t="s">
        <v>94</v>
      </c>
      <c r="E32" s="83" t="s">
        <v>92</v>
      </c>
      <c r="F32" s="83" t="s">
        <v>79</v>
      </c>
      <c r="G32" s="83" t="s">
        <v>89</v>
      </c>
      <c r="H32" s="335"/>
    </row>
    <row r="33" spans="1:8" ht="13" thickBot="1" x14ac:dyDescent="0.3">
      <c r="A33" s="338"/>
      <c r="B33" s="341"/>
      <c r="C33" s="51"/>
      <c r="D33" s="9"/>
      <c r="E33" s="31"/>
      <c r="F33" s="31"/>
      <c r="G33" s="61"/>
      <c r="H33" s="335"/>
    </row>
    <row r="34" spans="1:8" ht="13" thickBot="1" x14ac:dyDescent="0.3">
      <c r="A34" s="338"/>
      <c r="B34" s="341"/>
      <c r="C34" s="35" t="s">
        <v>4</v>
      </c>
      <c r="D34" s="60"/>
      <c r="E34" s="60"/>
      <c r="F34" s="60"/>
      <c r="G34" s="17"/>
      <c r="H34" s="335"/>
    </row>
    <row r="35" spans="1:8" ht="12.75" customHeight="1" x14ac:dyDescent="0.25">
      <c r="A35" s="338"/>
      <c r="B35" s="341"/>
      <c r="C35" s="346" t="s">
        <v>42</v>
      </c>
      <c r="D35" s="347"/>
      <c r="E35" s="347"/>
      <c r="F35" s="347"/>
      <c r="G35" s="340"/>
      <c r="H35" s="335"/>
    </row>
    <row r="36" spans="1:8" x14ac:dyDescent="0.25">
      <c r="A36" s="338"/>
      <c r="B36" s="341"/>
      <c r="C36" s="348"/>
      <c r="D36" s="349"/>
      <c r="E36" s="349"/>
      <c r="F36" s="349"/>
      <c r="G36" s="341"/>
      <c r="H36" s="335"/>
    </row>
    <row r="37" spans="1:8" ht="12.75" customHeight="1" thickBot="1" x14ac:dyDescent="0.3">
      <c r="A37" s="339"/>
      <c r="B37" s="342"/>
      <c r="C37" s="350"/>
      <c r="D37" s="351"/>
      <c r="E37" s="351"/>
      <c r="F37" s="351"/>
      <c r="G37" s="342"/>
      <c r="H37" s="336"/>
    </row>
    <row r="38" spans="1:8" ht="13" thickBot="1" x14ac:dyDescent="0.3">
      <c r="A38" s="328" t="s">
        <v>7</v>
      </c>
      <c r="B38" s="19" t="s">
        <v>8</v>
      </c>
      <c r="C38" s="19"/>
      <c r="D38" s="22" t="s">
        <v>9</v>
      </c>
      <c r="E38" s="20" t="s">
        <v>10</v>
      </c>
      <c r="F38" s="20" t="s">
        <v>11</v>
      </c>
      <c r="G38" s="50" t="s">
        <v>12</v>
      </c>
      <c r="H38" s="20"/>
    </row>
    <row r="39" spans="1:8" ht="13" thickBot="1" x14ac:dyDescent="0.3">
      <c r="A39" s="329"/>
      <c r="B39" s="21" t="s">
        <v>45</v>
      </c>
      <c r="C39" s="21"/>
      <c r="D39" s="21"/>
      <c r="E39" s="21"/>
      <c r="F39" s="21" t="s">
        <v>46</v>
      </c>
      <c r="G39" s="55">
        <v>1</v>
      </c>
      <c r="H39" s="56"/>
    </row>
    <row r="40" spans="1:8" ht="13" thickBot="1" x14ac:dyDescent="0.3">
      <c r="A40" s="328" t="s">
        <v>13</v>
      </c>
      <c r="B40" s="20" t="s">
        <v>14</v>
      </c>
      <c r="C40" s="22"/>
      <c r="D40" s="44"/>
      <c r="E40" s="45"/>
      <c r="F40" s="45"/>
      <c r="G40" s="45"/>
      <c r="H40" s="46"/>
    </row>
    <row r="41" spans="1:8" ht="13" thickBot="1" x14ac:dyDescent="0.3">
      <c r="A41" s="329"/>
      <c r="B41" s="21" t="s">
        <v>47</v>
      </c>
      <c r="C41" s="23"/>
      <c r="D41" s="47"/>
      <c r="E41" s="48"/>
      <c r="F41" s="48"/>
      <c r="G41" s="48"/>
      <c r="H41" s="49"/>
    </row>
    <row r="42" spans="1:8" x14ac:dyDescent="0.25">
      <c r="A42" s="14"/>
      <c r="B42" s="14"/>
      <c r="C42" s="14"/>
      <c r="D42" s="14"/>
      <c r="E42" s="14"/>
      <c r="F42" s="14"/>
      <c r="G42" s="14"/>
      <c r="H42" s="14"/>
    </row>
    <row r="43" spans="1:8" ht="13" thickBot="1" x14ac:dyDescent="0.3">
      <c r="A43" s="14"/>
      <c r="B43" s="14"/>
      <c r="C43" s="14"/>
      <c r="D43" s="14"/>
      <c r="E43" s="14"/>
      <c r="F43" s="14"/>
      <c r="G43" s="14"/>
      <c r="H43" s="14"/>
    </row>
    <row r="44" spans="1:8" ht="13" thickBot="1" x14ac:dyDescent="0.3">
      <c r="A44" s="15" t="s">
        <v>15</v>
      </c>
      <c r="B44" s="16" t="s">
        <v>20</v>
      </c>
      <c r="C44" s="24"/>
      <c r="D44" s="17" t="s">
        <v>31</v>
      </c>
      <c r="E44" s="17" t="s">
        <v>39</v>
      </c>
      <c r="F44" s="17" t="s">
        <v>40</v>
      </c>
      <c r="G44" s="60" t="s">
        <v>32</v>
      </c>
      <c r="H44" s="18" t="s">
        <v>16</v>
      </c>
    </row>
    <row r="45" spans="1:8" ht="13.5" customHeight="1" thickBot="1" x14ac:dyDescent="0.3">
      <c r="A45" s="330" t="s">
        <v>48</v>
      </c>
      <c r="B45" s="322" t="s">
        <v>49</v>
      </c>
      <c r="C45" s="5" t="s">
        <v>2</v>
      </c>
      <c r="D45" s="81" t="s">
        <v>61</v>
      </c>
      <c r="E45" s="82">
        <v>0.5</v>
      </c>
      <c r="F45" s="82">
        <v>0.6</v>
      </c>
      <c r="G45" s="82">
        <v>0.7</v>
      </c>
      <c r="H45" s="315" t="s">
        <v>65</v>
      </c>
    </row>
    <row r="46" spans="1:8" ht="13" thickBot="1" x14ac:dyDescent="0.3">
      <c r="A46" s="326"/>
      <c r="B46" s="323"/>
      <c r="C46" s="8" t="s">
        <v>3</v>
      </c>
      <c r="D46" s="9"/>
      <c r="E46" s="31"/>
      <c r="F46" s="31"/>
      <c r="G46" s="31"/>
      <c r="H46" s="316"/>
    </row>
    <row r="47" spans="1:8" ht="13" thickBot="1" x14ac:dyDescent="0.3">
      <c r="A47" s="326"/>
      <c r="B47" s="323"/>
      <c r="C47" s="35" t="s">
        <v>4</v>
      </c>
      <c r="D47" s="36"/>
      <c r="E47" s="36"/>
      <c r="F47" s="36"/>
      <c r="G47" s="37"/>
      <c r="H47" s="316"/>
    </row>
    <row r="48" spans="1:8" ht="25.5" customHeight="1" thickBot="1" x14ac:dyDescent="0.3">
      <c r="A48" s="326"/>
      <c r="B48" s="324"/>
      <c r="C48" s="319" t="s">
        <v>62</v>
      </c>
      <c r="D48" s="320"/>
      <c r="E48" s="320"/>
      <c r="F48" s="320"/>
      <c r="G48" s="321"/>
      <c r="H48" s="316"/>
    </row>
    <row r="49" spans="1:8" ht="13.5" customHeight="1" thickBot="1" x14ac:dyDescent="0.3">
      <c r="A49" s="326"/>
      <c r="B49" s="3" t="s">
        <v>21</v>
      </c>
      <c r="C49" s="3"/>
      <c r="D49" s="17" t="s">
        <v>31</v>
      </c>
      <c r="E49" s="17" t="s">
        <v>39</v>
      </c>
      <c r="F49" s="17" t="s">
        <v>40</v>
      </c>
      <c r="G49" s="60" t="s">
        <v>32</v>
      </c>
      <c r="H49" s="335" t="s">
        <v>66</v>
      </c>
    </row>
    <row r="50" spans="1:8" ht="45.75" customHeight="1" thickBot="1" x14ac:dyDescent="0.3">
      <c r="A50" s="326"/>
      <c r="B50" s="322" t="s">
        <v>60</v>
      </c>
      <c r="C50" s="25" t="s">
        <v>2</v>
      </c>
      <c r="D50" s="6" t="s">
        <v>61</v>
      </c>
      <c r="E50" s="6" t="s">
        <v>73</v>
      </c>
      <c r="F50" s="6" t="s">
        <v>74</v>
      </c>
      <c r="G50" s="6" t="s">
        <v>75</v>
      </c>
      <c r="H50" s="335"/>
    </row>
    <row r="51" spans="1:8" ht="36.75" customHeight="1" thickBot="1" x14ac:dyDescent="0.3">
      <c r="A51" s="326"/>
      <c r="B51" s="323"/>
      <c r="C51" s="5" t="s">
        <v>3</v>
      </c>
      <c r="D51" s="26"/>
      <c r="E51" s="31"/>
      <c r="F51" s="31"/>
      <c r="G51" s="31"/>
      <c r="H51" s="335" t="s">
        <v>67</v>
      </c>
    </row>
    <row r="52" spans="1:8" ht="13.5" customHeight="1" thickBot="1" x14ac:dyDescent="0.3">
      <c r="A52" s="326"/>
      <c r="B52" s="323"/>
      <c r="C52" s="38" t="s">
        <v>4</v>
      </c>
      <c r="D52" s="39"/>
      <c r="E52" s="39"/>
      <c r="F52" s="39"/>
      <c r="G52" s="40"/>
      <c r="H52" s="335"/>
    </row>
    <row r="53" spans="1:8" ht="25.5" customHeight="1" thickBot="1" x14ac:dyDescent="0.3">
      <c r="A53" s="327"/>
      <c r="B53" s="324"/>
      <c r="C53" s="319" t="s">
        <v>64</v>
      </c>
      <c r="D53" s="320"/>
      <c r="E53" s="320"/>
      <c r="F53" s="320"/>
      <c r="G53" s="321"/>
      <c r="H53" s="335"/>
    </row>
    <row r="54" spans="1:8" ht="13" thickBot="1" x14ac:dyDescent="0.3">
      <c r="A54" s="2" t="s">
        <v>17</v>
      </c>
      <c r="B54" s="3" t="s">
        <v>22</v>
      </c>
      <c r="C54" s="3"/>
      <c r="D54" s="17" t="s">
        <v>31</v>
      </c>
      <c r="E54" s="17" t="s">
        <v>39</v>
      </c>
      <c r="F54" s="17" t="s">
        <v>40</v>
      </c>
      <c r="G54" s="60" t="s">
        <v>32</v>
      </c>
      <c r="H54" s="335"/>
    </row>
    <row r="55" spans="1:8" ht="13" thickBot="1" x14ac:dyDescent="0.3">
      <c r="A55" s="325">
        <v>0.55000000000000004</v>
      </c>
      <c r="B55" s="4"/>
      <c r="C55" s="25" t="s">
        <v>2</v>
      </c>
      <c r="D55" s="6"/>
      <c r="E55" s="6"/>
      <c r="F55" s="6"/>
      <c r="G55" s="6"/>
      <c r="H55" s="336"/>
    </row>
    <row r="56" spans="1:8" ht="13" thickBot="1" x14ac:dyDescent="0.3">
      <c r="A56" s="331"/>
      <c r="B56" s="7"/>
      <c r="C56" s="5" t="s">
        <v>3</v>
      </c>
      <c r="D56" s="26"/>
      <c r="E56" s="31"/>
      <c r="F56" s="31"/>
      <c r="G56" s="31"/>
      <c r="H56" s="6"/>
    </row>
    <row r="57" spans="1:8" ht="13" thickBot="1" x14ac:dyDescent="0.3">
      <c r="A57" s="331"/>
      <c r="B57" s="7"/>
      <c r="C57" s="38" t="s">
        <v>4</v>
      </c>
      <c r="D57" s="39"/>
      <c r="E57" s="39"/>
      <c r="F57" s="39"/>
      <c r="G57" s="40"/>
      <c r="H57" s="27" t="s">
        <v>18</v>
      </c>
    </row>
    <row r="58" spans="1:8" ht="13" thickBot="1" x14ac:dyDescent="0.3">
      <c r="A58" s="332"/>
      <c r="B58" s="11"/>
      <c r="C58" s="13"/>
      <c r="D58" s="333"/>
      <c r="E58" s="333"/>
      <c r="F58" s="333"/>
      <c r="G58" s="334"/>
      <c r="H58" s="6" t="s">
        <v>63</v>
      </c>
    </row>
    <row r="59" spans="1:8" ht="13" thickBot="1" x14ac:dyDescent="0.3">
      <c r="A59" s="328" t="s">
        <v>7</v>
      </c>
      <c r="B59" s="19" t="s">
        <v>8</v>
      </c>
      <c r="C59" s="19"/>
      <c r="D59" s="19" t="s">
        <v>9</v>
      </c>
      <c r="E59" s="19" t="s">
        <v>10</v>
      </c>
      <c r="F59" s="19" t="s">
        <v>11</v>
      </c>
      <c r="G59" s="54" t="s">
        <v>12</v>
      </c>
      <c r="H59" s="20"/>
    </row>
    <row r="60" spans="1:8" ht="13" thickBot="1" x14ac:dyDescent="0.3">
      <c r="A60" s="329"/>
      <c r="B60" s="21" t="s">
        <v>47</v>
      </c>
      <c r="C60" s="21"/>
      <c r="D60" s="72"/>
      <c r="E60" s="21"/>
      <c r="F60" s="21" t="s">
        <v>97</v>
      </c>
      <c r="G60" s="71">
        <v>1</v>
      </c>
      <c r="H60" s="34"/>
    </row>
    <row r="61" spans="1:8" ht="13" thickBot="1" x14ac:dyDescent="0.3">
      <c r="A61" s="328" t="s">
        <v>13</v>
      </c>
      <c r="B61" s="19" t="s">
        <v>14</v>
      </c>
      <c r="C61" s="22"/>
      <c r="D61" s="44"/>
      <c r="E61" s="45"/>
      <c r="F61" s="45"/>
      <c r="G61" s="45"/>
      <c r="H61" s="46"/>
    </row>
    <row r="62" spans="1:8" ht="13" thickBot="1" x14ac:dyDescent="0.3">
      <c r="A62" s="329"/>
      <c r="B62" s="21" t="s">
        <v>47</v>
      </c>
      <c r="C62" s="23"/>
      <c r="D62" s="47"/>
      <c r="E62" s="48"/>
      <c r="F62" s="48"/>
      <c r="G62" s="48"/>
      <c r="H62" s="49"/>
    </row>
    <row r="63" spans="1:8" x14ac:dyDescent="0.25">
      <c r="A63" s="14"/>
      <c r="B63" s="14"/>
      <c r="C63" s="14"/>
      <c r="D63" s="14"/>
      <c r="E63" s="14"/>
      <c r="F63" s="14"/>
      <c r="G63" s="14"/>
      <c r="H63" s="14"/>
    </row>
    <row r="64" spans="1:8" ht="13" thickBot="1" x14ac:dyDescent="0.3">
      <c r="A64" s="14"/>
      <c r="B64" s="14"/>
      <c r="C64" s="14"/>
      <c r="D64" s="14"/>
      <c r="E64" s="14"/>
      <c r="F64" s="14"/>
      <c r="G64" s="14"/>
      <c r="H64" s="14"/>
    </row>
    <row r="65" spans="1:8" ht="13" thickBot="1" x14ac:dyDescent="0.3">
      <c r="A65" s="15" t="s">
        <v>19</v>
      </c>
      <c r="B65" s="16" t="s">
        <v>23</v>
      </c>
      <c r="C65" s="16"/>
      <c r="D65" s="17" t="s">
        <v>31</v>
      </c>
      <c r="E65" s="17" t="s">
        <v>39</v>
      </c>
      <c r="F65" s="17" t="s">
        <v>40</v>
      </c>
      <c r="G65" s="60" t="s">
        <v>32</v>
      </c>
      <c r="H65" s="18" t="s">
        <v>6</v>
      </c>
    </row>
    <row r="66" spans="1:8" ht="13" thickBot="1" x14ac:dyDescent="0.3">
      <c r="A66" s="330" t="s">
        <v>68</v>
      </c>
      <c r="B66" s="322" t="s">
        <v>49</v>
      </c>
      <c r="C66" s="5" t="s">
        <v>2</v>
      </c>
      <c r="D66" s="81" t="s">
        <v>61</v>
      </c>
      <c r="E66" s="82">
        <v>0.5</v>
      </c>
      <c r="F66" s="82">
        <v>0.6</v>
      </c>
      <c r="G66" s="82">
        <v>0.7</v>
      </c>
      <c r="H66" s="315" t="s">
        <v>70</v>
      </c>
    </row>
    <row r="67" spans="1:8" ht="13" thickBot="1" x14ac:dyDescent="0.3">
      <c r="A67" s="326"/>
      <c r="B67" s="323"/>
      <c r="C67" s="28" t="s">
        <v>3</v>
      </c>
      <c r="D67" s="9"/>
      <c r="E67" s="10"/>
      <c r="F67" s="10"/>
      <c r="G67" s="10"/>
      <c r="H67" s="316"/>
    </row>
    <row r="68" spans="1:8" ht="13" thickBot="1" x14ac:dyDescent="0.3">
      <c r="A68" s="326"/>
      <c r="B68" s="323"/>
      <c r="C68" s="35" t="s">
        <v>4</v>
      </c>
      <c r="D68" s="36"/>
      <c r="E68" s="36"/>
      <c r="F68" s="36"/>
      <c r="G68" s="37"/>
      <c r="H68" s="316"/>
    </row>
    <row r="69" spans="1:8" ht="24.75" customHeight="1" thickBot="1" x14ac:dyDescent="0.3">
      <c r="A69" s="326"/>
      <c r="B69" s="324"/>
      <c r="C69" s="319" t="s">
        <v>62</v>
      </c>
      <c r="D69" s="320"/>
      <c r="E69" s="320"/>
      <c r="F69" s="320"/>
      <c r="G69" s="321"/>
      <c r="H69" s="316"/>
    </row>
    <row r="70" spans="1:8" ht="13" thickBot="1" x14ac:dyDescent="0.3">
      <c r="A70" s="326"/>
      <c r="B70" s="3" t="s">
        <v>24</v>
      </c>
      <c r="C70" s="3"/>
      <c r="D70" s="17" t="s">
        <v>31</v>
      </c>
      <c r="E70" s="17" t="s">
        <v>39</v>
      </c>
      <c r="F70" s="17" t="s">
        <v>40</v>
      </c>
      <c r="G70" s="60" t="s">
        <v>32</v>
      </c>
      <c r="H70" s="316"/>
    </row>
    <row r="71" spans="1:8" ht="44.25" customHeight="1" thickBot="1" x14ac:dyDescent="0.3">
      <c r="A71" s="326"/>
      <c r="B71" s="322" t="s">
        <v>69</v>
      </c>
      <c r="C71" s="5" t="s">
        <v>2</v>
      </c>
      <c r="D71" s="6" t="s">
        <v>61</v>
      </c>
      <c r="E71" s="6" t="s">
        <v>73</v>
      </c>
      <c r="F71" s="6" t="s">
        <v>74</v>
      </c>
      <c r="G71" s="6" t="s">
        <v>75</v>
      </c>
      <c r="H71" s="316"/>
    </row>
    <row r="72" spans="1:8" ht="13" thickBot="1" x14ac:dyDescent="0.3">
      <c r="A72" s="326"/>
      <c r="B72" s="323"/>
      <c r="C72" s="5" t="s">
        <v>3</v>
      </c>
      <c r="D72" s="26"/>
      <c r="E72" s="10"/>
      <c r="F72" s="10"/>
      <c r="G72" s="10"/>
      <c r="H72" s="317"/>
    </row>
    <row r="73" spans="1:8" ht="13" thickBot="1" x14ac:dyDescent="0.3">
      <c r="A73" s="326"/>
      <c r="B73" s="323"/>
      <c r="C73" s="35" t="s">
        <v>4</v>
      </c>
      <c r="D73" s="36"/>
      <c r="E73" s="36"/>
      <c r="F73" s="36"/>
      <c r="G73" s="37"/>
      <c r="H73" s="316"/>
    </row>
    <row r="74" spans="1:8" ht="27" customHeight="1" thickBot="1" x14ac:dyDescent="0.3">
      <c r="A74" s="327"/>
      <c r="B74" s="324"/>
      <c r="C74" s="319" t="s">
        <v>64</v>
      </c>
      <c r="D74" s="320"/>
      <c r="E74" s="320"/>
      <c r="F74" s="320"/>
      <c r="G74" s="321"/>
      <c r="H74" s="316"/>
    </row>
    <row r="75" spans="1:8" ht="13" thickBot="1" x14ac:dyDescent="0.3">
      <c r="A75" s="2" t="s">
        <v>17</v>
      </c>
      <c r="B75" s="3" t="s">
        <v>25</v>
      </c>
      <c r="C75" s="3"/>
      <c r="D75" s="17" t="s">
        <v>31</v>
      </c>
      <c r="E75" s="17" t="s">
        <v>39</v>
      </c>
      <c r="F75" s="17" t="s">
        <v>40</v>
      </c>
      <c r="G75" s="60" t="s">
        <v>32</v>
      </c>
      <c r="H75" s="316"/>
    </row>
    <row r="76" spans="1:8" ht="13" thickBot="1" x14ac:dyDescent="0.3">
      <c r="A76" s="325">
        <v>0.45</v>
      </c>
      <c r="B76" s="4"/>
      <c r="C76" s="29" t="s">
        <v>2</v>
      </c>
      <c r="D76" s="30"/>
      <c r="E76" s="6"/>
      <c r="F76" s="6"/>
      <c r="G76" s="6"/>
      <c r="H76" s="318"/>
    </row>
    <row r="77" spans="1:8" ht="13" thickBot="1" x14ac:dyDescent="0.3">
      <c r="A77" s="326"/>
      <c r="B77" s="7"/>
      <c r="C77" s="5" t="s">
        <v>3</v>
      </c>
      <c r="D77" s="9"/>
      <c r="E77" s="10"/>
      <c r="F77" s="10"/>
      <c r="G77" s="10"/>
      <c r="H77" s="6"/>
    </row>
    <row r="78" spans="1:8" ht="13" thickBot="1" x14ac:dyDescent="0.3">
      <c r="A78" s="326"/>
      <c r="B78" s="7"/>
      <c r="C78" s="35" t="s">
        <v>4</v>
      </c>
      <c r="D78" s="36"/>
      <c r="E78" s="36"/>
      <c r="F78" s="36"/>
      <c r="G78" s="37"/>
      <c r="H78" s="27" t="s">
        <v>18</v>
      </c>
    </row>
    <row r="79" spans="1:8" ht="13" thickBot="1" x14ac:dyDescent="0.3">
      <c r="A79" s="327"/>
      <c r="B79" s="11"/>
      <c r="C79" s="41"/>
      <c r="D79" s="42"/>
      <c r="E79" s="42"/>
      <c r="F79" s="42"/>
      <c r="G79" s="43"/>
      <c r="H79" s="6" t="s">
        <v>71</v>
      </c>
    </row>
    <row r="80" spans="1:8" ht="13" thickBot="1" x14ac:dyDescent="0.3">
      <c r="A80" s="328" t="s">
        <v>7</v>
      </c>
      <c r="B80" s="19" t="s">
        <v>8</v>
      </c>
      <c r="C80" s="19"/>
      <c r="D80" s="19" t="s">
        <v>9</v>
      </c>
      <c r="E80" s="19" t="s">
        <v>10</v>
      </c>
      <c r="F80" s="19" t="s">
        <v>11</v>
      </c>
      <c r="G80" s="50" t="s">
        <v>12</v>
      </c>
      <c r="H80" s="20"/>
    </row>
    <row r="81" spans="1:8" ht="13" thickBot="1" x14ac:dyDescent="0.3">
      <c r="A81" s="329"/>
      <c r="B81" s="21" t="s">
        <v>47</v>
      </c>
      <c r="C81" s="21"/>
      <c r="D81" s="21"/>
      <c r="E81" s="21"/>
      <c r="F81" s="21" t="s">
        <v>97</v>
      </c>
      <c r="G81" s="71">
        <v>1</v>
      </c>
      <c r="H81" s="34"/>
    </row>
    <row r="82" spans="1:8" ht="13" thickBot="1" x14ac:dyDescent="0.3">
      <c r="A82" s="328" t="s">
        <v>13</v>
      </c>
      <c r="B82" s="19" t="s">
        <v>14</v>
      </c>
      <c r="C82" s="22"/>
      <c r="D82" s="44"/>
      <c r="E82" s="45"/>
      <c r="F82" s="45"/>
      <c r="G82" s="45"/>
      <c r="H82" s="46"/>
    </row>
    <row r="83" spans="1:8" ht="13" thickBot="1" x14ac:dyDescent="0.3">
      <c r="A83" s="329"/>
      <c r="B83" s="21" t="s">
        <v>47</v>
      </c>
      <c r="C83" s="23"/>
      <c r="D83" s="47"/>
      <c r="E83" s="48"/>
      <c r="F83" s="48"/>
      <c r="G83" s="48"/>
      <c r="H83" s="49"/>
    </row>
    <row r="85" spans="1:8" ht="12.75" customHeight="1" x14ac:dyDescent="0.25">
      <c r="A85" s="314" t="s">
        <v>72</v>
      </c>
      <c r="B85" s="314"/>
      <c r="C85" s="314"/>
      <c r="D85" s="314"/>
      <c r="E85" s="314"/>
      <c r="F85" s="314"/>
      <c r="G85" s="314"/>
      <c r="H85" s="314"/>
    </row>
    <row r="86" spans="1:8" ht="24" customHeight="1" x14ac:dyDescent="0.25">
      <c r="A86" s="314"/>
      <c r="B86" s="314"/>
      <c r="C86" s="314"/>
      <c r="D86" s="314"/>
      <c r="E86" s="314"/>
      <c r="F86" s="314"/>
      <c r="G86" s="314"/>
      <c r="H86" s="314"/>
    </row>
    <row r="87" spans="1:8" x14ac:dyDescent="0.25">
      <c r="A87" s="73"/>
      <c r="B87" s="73"/>
      <c r="C87" s="73"/>
      <c r="D87" s="73"/>
      <c r="E87" s="73"/>
      <c r="F87" s="73"/>
      <c r="G87" s="73"/>
      <c r="H87" s="73"/>
    </row>
  </sheetData>
  <mergeCells count="45">
    <mergeCell ref="B1:H1"/>
    <mergeCell ref="D2:E2"/>
    <mergeCell ref="F2:G2"/>
    <mergeCell ref="A3:A17"/>
    <mergeCell ref="B3:B7"/>
    <mergeCell ref="H3:H17"/>
    <mergeCell ref="C9:G9"/>
    <mergeCell ref="D10:E10"/>
    <mergeCell ref="F10:G10"/>
    <mergeCell ref="B11:B17"/>
    <mergeCell ref="C12:C14"/>
    <mergeCell ref="D17:G17"/>
    <mergeCell ref="A21:A37"/>
    <mergeCell ref="B21:B28"/>
    <mergeCell ref="H21:H25"/>
    <mergeCell ref="C22:C23"/>
    <mergeCell ref="C26:G28"/>
    <mergeCell ref="H26:H29"/>
    <mergeCell ref="B30:B37"/>
    <mergeCell ref="H30:H37"/>
    <mergeCell ref="C35:G37"/>
    <mergeCell ref="H45:H48"/>
    <mergeCell ref="C48:G48"/>
    <mergeCell ref="H49:H50"/>
    <mergeCell ref="B50:B53"/>
    <mergeCell ref="H51:H55"/>
    <mergeCell ref="A38:A39"/>
    <mergeCell ref="A40:A41"/>
    <mergeCell ref="A45:A53"/>
    <mergeCell ref="B45:B48"/>
    <mergeCell ref="C53:G53"/>
    <mergeCell ref="A55:A58"/>
    <mergeCell ref="D58:G58"/>
    <mergeCell ref="A59:A60"/>
    <mergeCell ref="A61:A62"/>
    <mergeCell ref="A82:A83"/>
    <mergeCell ref="A85:H86"/>
    <mergeCell ref="H66:H76"/>
    <mergeCell ref="C69:G69"/>
    <mergeCell ref="B71:B74"/>
    <mergeCell ref="C74:G74"/>
    <mergeCell ref="A76:A79"/>
    <mergeCell ref="A80:A81"/>
    <mergeCell ref="A66:A74"/>
    <mergeCell ref="B66:B69"/>
  </mergeCells>
  <printOptions horizontalCentered="1"/>
  <pageMargins left="0.25" right="0.25" top="0.75" bottom="0.75" header="0.3" footer="0.3"/>
  <pageSetup paperSize="9" scale="67" fitToHeight="4" orientation="landscape" r:id="rId1"/>
  <headerFooter alignWithMargins="0">
    <oddHeader>&amp;L&amp;"Arial,Bold"&amp;14
        Logframe&amp;RITAD 31 Jan 11, edited AD 12 Jun and 05 Jul 12</oddHeader>
    <oddFooter>&amp;R&amp;P</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4"/>
  <sheetViews>
    <sheetView tabSelected="1" showWhiteSpace="0" view="pageBreakPreview" zoomScale="80" zoomScaleNormal="80" zoomScaleSheetLayoutView="80" workbookViewId="0">
      <selection activeCell="A2" sqref="A2"/>
    </sheetView>
  </sheetViews>
  <sheetFormatPr defaultRowHeight="12.5" x14ac:dyDescent="0.25"/>
  <cols>
    <col min="1" max="1" width="25.453125" customWidth="1"/>
    <col min="2" max="2" width="32.7265625" customWidth="1"/>
    <col min="3" max="3" width="24" customWidth="1"/>
    <col min="4" max="4" width="21.26953125" customWidth="1"/>
    <col min="5" max="5" width="22.1796875" customWidth="1"/>
    <col min="6" max="7" width="21.81640625" customWidth="1"/>
    <col min="8" max="8" width="20.54296875" customWidth="1"/>
    <col min="9" max="9" width="34.1796875" customWidth="1"/>
  </cols>
  <sheetData>
    <row r="1" spans="1:9" ht="27" customHeight="1" thickBot="1" x14ac:dyDescent="0.3">
      <c r="A1" s="374" t="s">
        <v>332</v>
      </c>
      <c r="B1" s="374"/>
      <c r="C1" s="374"/>
      <c r="D1" s="374"/>
      <c r="E1" s="374"/>
      <c r="F1" s="374"/>
      <c r="G1" s="374"/>
      <c r="H1" s="374"/>
      <c r="I1" s="374"/>
    </row>
    <row r="2" spans="1:9" ht="13" thickBot="1" x14ac:dyDescent="0.3">
      <c r="A2" s="165" t="s">
        <v>0</v>
      </c>
      <c r="B2" s="352" t="s">
        <v>214</v>
      </c>
      <c r="C2" s="353"/>
      <c r="D2" s="353"/>
      <c r="E2" s="353"/>
      <c r="F2" s="353"/>
      <c r="G2" s="353"/>
      <c r="H2" s="353"/>
      <c r="I2" s="354"/>
    </row>
    <row r="3" spans="1:9" ht="13" thickBot="1" x14ac:dyDescent="0.3">
      <c r="A3" s="15" t="s">
        <v>1</v>
      </c>
      <c r="B3" s="162" t="s">
        <v>28</v>
      </c>
      <c r="C3" s="105"/>
      <c r="D3" s="148" t="s">
        <v>131</v>
      </c>
      <c r="E3" s="119"/>
      <c r="F3" s="105" t="s">
        <v>215</v>
      </c>
      <c r="G3" s="148"/>
      <c r="H3" s="148" t="s">
        <v>130</v>
      </c>
      <c r="I3" s="160" t="s">
        <v>6</v>
      </c>
    </row>
    <row r="4" spans="1:9" ht="18" customHeight="1" x14ac:dyDescent="0.25">
      <c r="A4" s="337" t="s">
        <v>220</v>
      </c>
      <c r="B4" s="398" t="s">
        <v>271</v>
      </c>
      <c r="C4" s="384" t="s">
        <v>2</v>
      </c>
      <c r="D4" s="107" t="s">
        <v>221</v>
      </c>
      <c r="E4" s="151"/>
      <c r="F4" s="107" t="s">
        <v>216</v>
      </c>
      <c r="G4" s="106"/>
      <c r="H4" s="151" t="s">
        <v>222</v>
      </c>
      <c r="I4" s="367"/>
    </row>
    <row r="5" spans="1:9" ht="18" customHeight="1" x14ac:dyDescent="0.25">
      <c r="A5" s="338"/>
      <c r="B5" s="399"/>
      <c r="C5" s="385"/>
      <c r="D5" s="181" t="s">
        <v>58</v>
      </c>
      <c r="E5" s="147"/>
      <c r="F5" s="181" t="s">
        <v>58</v>
      </c>
      <c r="G5" s="181"/>
      <c r="H5" s="179" t="s">
        <v>58</v>
      </c>
      <c r="I5" s="368"/>
    </row>
    <row r="6" spans="1:9" ht="18" customHeight="1" x14ac:dyDescent="0.25">
      <c r="A6" s="338"/>
      <c r="B6" s="399"/>
      <c r="C6" s="385"/>
      <c r="D6" s="181" t="s">
        <v>52</v>
      </c>
      <c r="E6" s="147"/>
      <c r="F6" s="181" t="s">
        <v>52</v>
      </c>
      <c r="G6" s="181"/>
      <c r="H6" s="179" t="s">
        <v>52</v>
      </c>
      <c r="I6" s="368"/>
    </row>
    <row r="7" spans="1:9" ht="18" customHeight="1" thickBot="1" x14ac:dyDescent="0.3">
      <c r="A7" s="338"/>
      <c r="B7" s="399"/>
      <c r="C7" s="386"/>
      <c r="D7" s="110" t="s">
        <v>34</v>
      </c>
      <c r="E7" s="113"/>
      <c r="F7" s="110" t="s">
        <v>34</v>
      </c>
      <c r="G7" s="110"/>
      <c r="H7" s="113" t="s">
        <v>34</v>
      </c>
      <c r="I7" s="368"/>
    </row>
    <row r="8" spans="1:9" ht="16.5" customHeight="1" thickBot="1" x14ac:dyDescent="0.3">
      <c r="A8" s="338"/>
      <c r="B8" s="399"/>
      <c r="C8" s="85" t="s">
        <v>3</v>
      </c>
      <c r="D8" s="149"/>
      <c r="E8" s="117"/>
      <c r="F8" s="150"/>
      <c r="G8" s="80"/>
      <c r="H8" s="89"/>
      <c r="I8" s="368"/>
    </row>
    <row r="9" spans="1:9" ht="16.5" customHeight="1" thickBot="1" x14ac:dyDescent="0.3">
      <c r="A9" s="338"/>
      <c r="B9" s="399"/>
      <c r="C9" s="58" t="s">
        <v>4</v>
      </c>
      <c r="D9" s="60"/>
      <c r="E9" s="60"/>
      <c r="F9" s="60"/>
      <c r="G9" s="60"/>
      <c r="H9" s="17"/>
      <c r="I9" s="368"/>
    </row>
    <row r="10" spans="1:9" ht="32.25" customHeight="1" thickBot="1" x14ac:dyDescent="0.3">
      <c r="A10" s="338"/>
      <c r="B10" s="400"/>
      <c r="C10" s="381" t="s">
        <v>312</v>
      </c>
      <c r="D10" s="382"/>
      <c r="E10" s="382"/>
      <c r="F10" s="382"/>
      <c r="G10" s="382"/>
      <c r="H10" s="383"/>
      <c r="I10" s="368"/>
    </row>
    <row r="11" spans="1:9" ht="16.5" customHeight="1" thickBot="1" x14ac:dyDescent="0.3">
      <c r="A11" s="404"/>
      <c r="B11" s="404"/>
      <c r="C11" s="404"/>
      <c r="D11" s="404"/>
      <c r="E11" s="404"/>
      <c r="F11" s="404"/>
      <c r="G11" s="404"/>
      <c r="H11" s="405"/>
      <c r="I11" s="369"/>
    </row>
    <row r="12" spans="1:9" ht="14" thickBot="1" x14ac:dyDescent="0.3">
      <c r="A12" s="15" t="s">
        <v>5</v>
      </c>
      <c r="B12" s="161" t="s">
        <v>26</v>
      </c>
      <c r="C12" s="119"/>
      <c r="D12" s="120" t="s">
        <v>126</v>
      </c>
      <c r="E12" s="121"/>
      <c r="F12" s="120" t="s">
        <v>225</v>
      </c>
      <c r="G12" s="120"/>
      <c r="H12" s="120" t="s">
        <v>130</v>
      </c>
      <c r="I12" s="62" t="s">
        <v>6</v>
      </c>
    </row>
    <row r="13" spans="1:9" ht="16.5" customHeight="1" x14ac:dyDescent="0.25">
      <c r="A13" s="409" t="s">
        <v>123</v>
      </c>
      <c r="B13" s="340" t="s">
        <v>224</v>
      </c>
      <c r="C13" s="384" t="s">
        <v>2</v>
      </c>
      <c r="D13" s="370" t="s">
        <v>229</v>
      </c>
      <c r="E13" s="371"/>
      <c r="F13" s="392" t="s">
        <v>264</v>
      </c>
      <c r="G13" s="392"/>
      <c r="H13" s="392" t="s">
        <v>254</v>
      </c>
      <c r="I13" s="413" t="s">
        <v>168</v>
      </c>
    </row>
    <row r="14" spans="1:9" ht="16.5" customHeight="1" thickBot="1" x14ac:dyDescent="0.3">
      <c r="A14" s="410"/>
      <c r="B14" s="341"/>
      <c r="C14" s="386"/>
      <c r="D14" s="372"/>
      <c r="E14" s="373"/>
      <c r="F14" s="412"/>
      <c r="G14" s="412"/>
      <c r="H14" s="412"/>
      <c r="I14" s="414"/>
    </row>
    <row r="15" spans="1:9" ht="15.75" customHeight="1" thickBot="1" x14ac:dyDescent="0.3">
      <c r="A15" s="410"/>
      <c r="B15" s="341"/>
      <c r="C15" s="180" t="s">
        <v>3</v>
      </c>
      <c r="D15" s="125"/>
      <c r="E15" s="122"/>
      <c r="F15" s="31"/>
      <c r="G15" s="96"/>
      <c r="H15" s="31"/>
      <c r="I15" s="414"/>
    </row>
    <row r="16" spans="1:9" ht="15.75" customHeight="1" thickBot="1" x14ac:dyDescent="0.3">
      <c r="A16" s="410"/>
      <c r="B16" s="341"/>
      <c r="C16" s="178" t="s">
        <v>4</v>
      </c>
      <c r="D16" s="60"/>
      <c r="E16" s="60"/>
      <c r="F16" s="60"/>
      <c r="G16" s="60"/>
      <c r="H16" s="17"/>
      <c r="I16" s="414"/>
    </row>
    <row r="17" spans="1:9" ht="65.25" customHeight="1" thickBot="1" x14ac:dyDescent="0.3">
      <c r="A17" s="410"/>
      <c r="B17" s="341"/>
      <c r="C17" s="406" t="s">
        <v>308</v>
      </c>
      <c r="D17" s="407"/>
      <c r="E17" s="407"/>
      <c r="F17" s="407"/>
      <c r="G17" s="407"/>
      <c r="H17" s="408"/>
      <c r="I17" s="415" t="s">
        <v>217</v>
      </c>
    </row>
    <row r="18" spans="1:9" ht="13.9" hidden="1" customHeight="1" thickBot="1" x14ac:dyDescent="0.3">
      <c r="A18" s="410"/>
      <c r="B18" s="341"/>
      <c r="C18" s="388"/>
      <c r="D18" s="114"/>
      <c r="E18" s="114"/>
      <c r="F18" s="114"/>
      <c r="G18" s="114"/>
      <c r="H18" s="157"/>
      <c r="I18" s="415"/>
    </row>
    <row r="19" spans="1:9" ht="13.9" hidden="1" customHeight="1" thickBot="1" x14ac:dyDescent="0.3">
      <c r="A19" s="410"/>
      <c r="B19" s="341"/>
      <c r="C19" s="388"/>
      <c r="D19" s="114"/>
      <c r="E19" s="114"/>
      <c r="F19" s="114"/>
      <c r="G19" s="114"/>
      <c r="H19" s="157"/>
      <c r="I19" s="415"/>
    </row>
    <row r="20" spans="1:9" ht="13.9" hidden="1" customHeight="1" thickBot="1" x14ac:dyDescent="0.3">
      <c r="A20" s="410"/>
      <c r="B20" s="341"/>
      <c r="C20" s="388"/>
      <c r="D20" s="114"/>
      <c r="E20" s="114"/>
      <c r="F20" s="114"/>
      <c r="G20" s="114"/>
      <c r="H20" s="157"/>
      <c r="I20" s="415"/>
    </row>
    <row r="21" spans="1:9" ht="13.9" hidden="1" customHeight="1" thickBot="1" x14ac:dyDescent="0.3">
      <c r="A21" s="410"/>
      <c r="B21" s="341"/>
      <c r="C21" s="158"/>
      <c r="D21" s="108"/>
      <c r="E21" s="108"/>
      <c r="F21" s="108"/>
      <c r="G21" s="108"/>
      <c r="H21" s="109"/>
      <c r="I21" s="415"/>
    </row>
    <row r="22" spans="1:9" ht="13.9" hidden="1" customHeight="1" thickBot="1" x14ac:dyDescent="0.3">
      <c r="A22" s="410"/>
      <c r="B22" s="341"/>
      <c r="C22" s="158"/>
      <c r="D22" s="112"/>
      <c r="E22" s="112"/>
      <c r="F22" s="112"/>
      <c r="G22" s="112"/>
      <c r="H22" s="159"/>
      <c r="I22" s="415"/>
    </row>
    <row r="23" spans="1:9" ht="12.65" hidden="1" customHeight="1" thickBot="1" x14ac:dyDescent="0.3">
      <c r="A23" s="410"/>
      <c r="B23" s="341"/>
      <c r="C23" s="401"/>
      <c r="D23" s="402"/>
      <c r="E23" s="402"/>
      <c r="F23" s="402"/>
      <c r="G23" s="402"/>
      <c r="H23" s="403"/>
      <c r="I23" s="415"/>
    </row>
    <row r="24" spans="1:9" ht="13.9" hidden="1" customHeight="1" thickBot="1" x14ac:dyDescent="0.3">
      <c r="A24" s="410"/>
      <c r="B24" s="341"/>
      <c r="C24" s="401"/>
      <c r="D24" s="402"/>
      <c r="E24" s="402"/>
      <c r="F24" s="402"/>
      <c r="G24" s="402"/>
      <c r="H24" s="403"/>
      <c r="I24" s="415"/>
    </row>
    <row r="25" spans="1:9" ht="30" hidden="1" customHeight="1" thickBot="1" x14ac:dyDescent="0.3">
      <c r="A25" s="410"/>
      <c r="B25" s="341"/>
      <c r="C25" s="401"/>
      <c r="D25" s="402"/>
      <c r="E25" s="402"/>
      <c r="F25" s="402"/>
      <c r="G25" s="402"/>
      <c r="H25" s="403"/>
      <c r="I25" s="415"/>
    </row>
    <row r="26" spans="1:9" ht="13.5" customHeight="1" thickBot="1" x14ac:dyDescent="0.3">
      <c r="A26" s="410"/>
      <c r="B26" s="1" t="s">
        <v>27</v>
      </c>
      <c r="C26" s="119"/>
      <c r="D26" s="17" t="s">
        <v>126</v>
      </c>
      <c r="E26" s="17"/>
      <c r="F26" s="102" t="s">
        <v>223</v>
      </c>
      <c r="G26" s="102"/>
      <c r="H26" s="184" t="s">
        <v>130</v>
      </c>
      <c r="I26" s="415"/>
    </row>
    <row r="27" spans="1:9" ht="33.75" customHeight="1" thickBot="1" x14ac:dyDescent="0.3">
      <c r="A27" s="410"/>
      <c r="B27" s="322" t="s">
        <v>269</v>
      </c>
      <c r="C27" s="87" t="s">
        <v>2</v>
      </c>
      <c r="D27" s="125"/>
      <c r="E27" s="122"/>
      <c r="F27" s="111" t="s">
        <v>255</v>
      </c>
      <c r="G27" s="111"/>
      <c r="H27" s="111" t="s">
        <v>256</v>
      </c>
      <c r="I27" s="249"/>
    </row>
    <row r="28" spans="1:9" ht="13.5" hidden="1" customHeight="1" x14ac:dyDescent="0.25">
      <c r="A28" s="410"/>
      <c r="B28" s="323"/>
      <c r="C28" s="87" t="s">
        <v>3</v>
      </c>
      <c r="D28" s="9"/>
      <c r="E28" s="9"/>
      <c r="F28" s="10"/>
      <c r="G28" s="10"/>
      <c r="H28" s="10"/>
      <c r="I28" s="173"/>
    </row>
    <row r="29" spans="1:9" ht="60.75" customHeight="1" thickBot="1" x14ac:dyDescent="0.3">
      <c r="A29" s="410"/>
      <c r="B29" s="323"/>
      <c r="C29" s="186" t="s">
        <v>3</v>
      </c>
      <c r="D29" s="125"/>
      <c r="E29" s="122"/>
      <c r="F29" s="10"/>
      <c r="G29" s="10"/>
      <c r="H29" s="185"/>
      <c r="I29" s="323" t="s">
        <v>59</v>
      </c>
    </row>
    <row r="30" spans="1:9" ht="15.75" customHeight="1" thickBot="1" x14ac:dyDescent="0.3">
      <c r="A30" s="410"/>
      <c r="B30" s="323"/>
      <c r="C30" s="183" t="s">
        <v>4</v>
      </c>
      <c r="D30" s="60"/>
      <c r="E30" s="60"/>
      <c r="F30" s="60"/>
      <c r="G30" s="60"/>
      <c r="H30" s="17"/>
      <c r="I30" s="323"/>
    </row>
    <row r="31" spans="1:9" ht="28.5" customHeight="1" thickBot="1" x14ac:dyDescent="0.3">
      <c r="A31" s="411"/>
      <c r="B31" s="324"/>
      <c r="C31" s="406" t="s">
        <v>307</v>
      </c>
      <c r="D31" s="407"/>
      <c r="E31" s="407"/>
      <c r="F31" s="407"/>
      <c r="G31" s="407"/>
      <c r="H31" s="408"/>
      <c r="I31" s="113"/>
    </row>
    <row r="32" spans="1:9" ht="13" thickBot="1" x14ac:dyDescent="0.3">
      <c r="A32" s="328" t="s">
        <v>7</v>
      </c>
      <c r="B32" s="22" t="s">
        <v>8</v>
      </c>
      <c r="C32" s="20"/>
      <c r="D32" s="22" t="s">
        <v>9</v>
      </c>
      <c r="E32" s="20"/>
      <c r="F32" s="20" t="s">
        <v>10</v>
      </c>
      <c r="G32" s="20" t="s">
        <v>11</v>
      </c>
      <c r="H32" s="50" t="s">
        <v>12</v>
      </c>
      <c r="I32" s="20"/>
    </row>
    <row r="33" spans="1:9" ht="13.5" thickBot="1" x14ac:dyDescent="0.3">
      <c r="A33" s="329"/>
      <c r="B33" s="133">
        <v>13200000</v>
      </c>
      <c r="C33" s="21"/>
      <c r="D33" s="21"/>
      <c r="E33" s="21"/>
      <c r="F33" s="21"/>
      <c r="G33" s="133">
        <v>13200000</v>
      </c>
      <c r="H33" s="128">
        <v>1</v>
      </c>
      <c r="I33" s="56"/>
    </row>
    <row r="34" spans="1:9" ht="13" thickBot="1" x14ac:dyDescent="0.3">
      <c r="A34" s="328" t="s">
        <v>13</v>
      </c>
      <c r="B34" s="20" t="s">
        <v>14</v>
      </c>
      <c r="C34" s="22"/>
      <c r="D34" s="44"/>
      <c r="E34" s="45"/>
      <c r="F34" s="45"/>
      <c r="G34" s="45"/>
      <c r="H34" s="45"/>
      <c r="I34" s="46"/>
    </row>
    <row r="35" spans="1:9" ht="13" thickBot="1" x14ac:dyDescent="0.3">
      <c r="A35" s="329"/>
      <c r="B35" s="21" t="s">
        <v>47</v>
      </c>
      <c r="C35" s="23"/>
      <c r="D35" s="47"/>
      <c r="E35" s="48"/>
      <c r="F35" s="48"/>
      <c r="G35" s="48"/>
      <c r="H35" s="48"/>
      <c r="I35" s="49"/>
    </row>
    <row r="36" spans="1:9" ht="13" thickBot="1" x14ac:dyDescent="0.3">
      <c r="A36" s="112"/>
      <c r="B36" s="112"/>
      <c r="C36" s="112"/>
      <c r="D36" s="112"/>
      <c r="E36" s="112"/>
      <c r="F36" s="112"/>
      <c r="G36" s="112"/>
      <c r="H36" s="112"/>
      <c r="I36" s="112"/>
    </row>
    <row r="37" spans="1:9" ht="13" thickBot="1" x14ac:dyDescent="0.3">
      <c r="A37" s="15" t="s">
        <v>15</v>
      </c>
      <c r="B37" s="16" t="s">
        <v>20</v>
      </c>
      <c r="C37" s="126"/>
      <c r="D37" s="17" t="s">
        <v>126</v>
      </c>
      <c r="E37" s="17"/>
      <c r="F37" s="120" t="s">
        <v>128</v>
      </c>
      <c r="G37" s="103" t="s">
        <v>129</v>
      </c>
      <c r="H37" s="103" t="s">
        <v>130</v>
      </c>
      <c r="I37" s="18" t="s">
        <v>6</v>
      </c>
    </row>
    <row r="38" spans="1:9" s="167" customFormat="1" ht="32.25" customHeight="1" thickBot="1" x14ac:dyDescent="0.3">
      <c r="A38" s="330" t="s">
        <v>169</v>
      </c>
      <c r="B38" s="389" t="s">
        <v>125</v>
      </c>
      <c r="C38" s="166" t="s">
        <v>2</v>
      </c>
      <c r="D38" s="111">
        <v>10</v>
      </c>
      <c r="E38" s="111"/>
      <c r="F38" s="111">
        <v>18</v>
      </c>
      <c r="G38" s="111">
        <v>53</v>
      </c>
      <c r="H38" s="111">
        <v>59</v>
      </c>
      <c r="I38" s="392" t="s">
        <v>185</v>
      </c>
    </row>
    <row r="39" spans="1:9" s="167" customFormat="1" ht="13" thickBot="1" x14ac:dyDescent="0.3">
      <c r="A39" s="326"/>
      <c r="B39" s="390"/>
      <c r="C39" s="75" t="s">
        <v>3</v>
      </c>
      <c r="D39" s="117"/>
      <c r="E39" s="122"/>
      <c r="F39" s="10"/>
      <c r="G39" s="10"/>
      <c r="H39" s="10"/>
      <c r="I39" s="323"/>
    </row>
    <row r="40" spans="1:9" ht="13" thickBot="1" x14ac:dyDescent="0.3">
      <c r="A40" s="326"/>
      <c r="B40" s="390"/>
      <c r="C40" s="58" t="s">
        <v>4</v>
      </c>
      <c r="D40" s="36"/>
      <c r="E40" s="36"/>
      <c r="F40" s="36"/>
      <c r="G40" s="36"/>
      <c r="H40" s="37"/>
      <c r="I40" s="323"/>
    </row>
    <row r="41" spans="1:9" ht="30.75" customHeight="1" thickBot="1" x14ac:dyDescent="0.3">
      <c r="A41" s="326"/>
      <c r="B41" s="391"/>
      <c r="C41" s="375" t="s">
        <v>171</v>
      </c>
      <c r="D41" s="376"/>
      <c r="E41" s="376"/>
      <c r="F41" s="376"/>
      <c r="G41" s="376"/>
      <c r="H41" s="377"/>
      <c r="I41" s="323" t="s">
        <v>164</v>
      </c>
    </row>
    <row r="42" spans="1:9" ht="13.5" customHeight="1" thickBot="1" x14ac:dyDescent="0.3">
      <c r="A42" s="326"/>
      <c r="B42" s="3" t="s">
        <v>21</v>
      </c>
      <c r="C42" s="118"/>
      <c r="D42" s="17" t="s">
        <v>126</v>
      </c>
      <c r="E42" s="17"/>
      <c r="F42" s="102" t="s">
        <v>128</v>
      </c>
      <c r="G42" s="102" t="s">
        <v>129</v>
      </c>
      <c r="H42" s="102" t="s">
        <v>130</v>
      </c>
      <c r="I42" s="323"/>
    </row>
    <row r="43" spans="1:9" ht="50.25" customHeight="1" thickBot="1" x14ac:dyDescent="0.3">
      <c r="A43" s="326"/>
      <c r="B43" s="322" t="s">
        <v>261</v>
      </c>
      <c r="C43" s="87" t="s">
        <v>2</v>
      </c>
      <c r="D43" s="96"/>
      <c r="E43" s="96"/>
      <c r="F43" s="111" t="s">
        <v>98</v>
      </c>
      <c r="G43" s="111" t="s">
        <v>98</v>
      </c>
      <c r="H43" s="111" t="s">
        <v>227</v>
      </c>
      <c r="I43" s="323" t="s">
        <v>165</v>
      </c>
    </row>
    <row r="44" spans="1:9" ht="13.5" hidden="1" customHeight="1" thickBot="1" x14ac:dyDescent="0.3">
      <c r="A44" s="326"/>
      <c r="B44" s="394"/>
      <c r="C44" s="87" t="s">
        <v>3</v>
      </c>
      <c r="D44" s="9"/>
      <c r="E44" s="9"/>
      <c r="F44" s="10"/>
      <c r="G44" s="10"/>
      <c r="H44" s="10"/>
      <c r="I44" s="323"/>
    </row>
    <row r="45" spans="1:9" ht="13" thickBot="1" x14ac:dyDescent="0.3">
      <c r="A45" s="326"/>
      <c r="B45" s="394"/>
      <c r="C45" s="85" t="s">
        <v>3</v>
      </c>
      <c r="D45" s="125"/>
      <c r="E45" s="122"/>
      <c r="F45" s="10"/>
      <c r="G45" s="10"/>
      <c r="H45" s="57"/>
      <c r="I45" s="323"/>
    </row>
    <row r="46" spans="1:9" ht="13" thickBot="1" x14ac:dyDescent="0.3">
      <c r="A46" s="326"/>
      <c r="B46" s="394"/>
      <c r="C46" s="58" t="s">
        <v>4</v>
      </c>
      <c r="D46" s="36"/>
      <c r="E46" s="36"/>
      <c r="F46" s="36"/>
      <c r="G46" s="36"/>
      <c r="H46" s="37"/>
      <c r="I46" s="176"/>
    </row>
    <row r="47" spans="1:9" ht="20.25" customHeight="1" thickBot="1" x14ac:dyDescent="0.3">
      <c r="A47" s="326"/>
      <c r="B47" s="324"/>
      <c r="C47" s="375" t="s">
        <v>170</v>
      </c>
      <c r="D47" s="376"/>
      <c r="E47" s="376"/>
      <c r="F47" s="376"/>
      <c r="G47" s="376"/>
      <c r="H47" s="377"/>
      <c r="I47" s="176"/>
    </row>
    <row r="48" spans="1:9" ht="13" thickBot="1" x14ac:dyDescent="0.3">
      <c r="A48" s="326"/>
      <c r="B48" s="165" t="s">
        <v>22</v>
      </c>
      <c r="C48" s="119"/>
      <c r="D48" s="120" t="s">
        <v>126</v>
      </c>
      <c r="E48" s="121"/>
      <c r="F48" s="120" t="s">
        <v>128</v>
      </c>
      <c r="G48" s="120" t="s">
        <v>129</v>
      </c>
      <c r="H48" s="120" t="s">
        <v>130</v>
      </c>
      <c r="I48" s="176"/>
    </row>
    <row r="49" spans="1:9" ht="15.75" customHeight="1" x14ac:dyDescent="0.25">
      <c r="A49" s="326"/>
      <c r="B49" s="322" t="s">
        <v>230</v>
      </c>
      <c r="C49" s="395" t="s">
        <v>2</v>
      </c>
      <c r="D49" s="123" t="s">
        <v>229</v>
      </c>
      <c r="E49" s="152"/>
      <c r="F49" s="153" t="s">
        <v>265</v>
      </c>
      <c r="G49" s="153" t="s">
        <v>257</v>
      </c>
      <c r="H49" s="154" t="s">
        <v>258</v>
      </c>
      <c r="I49" s="173"/>
    </row>
    <row r="50" spans="1:9" ht="15.75" customHeight="1" x14ac:dyDescent="0.25">
      <c r="A50" s="326"/>
      <c r="B50" s="394"/>
      <c r="C50" s="396"/>
      <c r="D50" s="124"/>
      <c r="E50" s="114"/>
      <c r="F50" s="115"/>
      <c r="G50" s="115"/>
      <c r="H50" s="155"/>
      <c r="I50" s="173"/>
    </row>
    <row r="51" spans="1:9" ht="15.75" customHeight="1" x14ac:dyDescent="0.25">
      <c r="A51" s="326"/>
      <c r="B51" s="394"/>
      <c r="C51" s="396"/>
      <c r="D51" s="124" t="s">
        <v>127</v>
      </c>
      <c r="E51" s="114"/>
      <c r="F51" s="115" t="s">
        <v>127</v>
      </c>
      <c r="G51" s="115"/>
      <c r="H51" s="155" t="s">
        <v>127</v>
      </c>
      <c r="I51" s="173"/>
    </row>
    <row r="52" spans="1:9" ht="15.75" customHeight="1" thickBot="1" x14ac:dyDescent="0.3">
      <c r="A52" s="326"/>
      <c r="B52" s="394"/>
      <c r="C52" s="397"/>
      <c r="D52" s="124"/>
      <c r="E52" s="114"/>
      <c r="F52" s="116"/>
      <c r="G52" s="116"/>
      <c r="H52" s="156"/>
      <c r="I52" s="173"/>
    </row>
    <row r="53" spans="1:9" ht="15.75" customHeight="1" thickBot="1" x14ac:dyDescent="0.3">
      <c r="A53" s="327"/>
      <c r="B53" s="324"/>
      <c r="C53" s="172" t="s">
        <v>3</v>
      </c>
      <c r="D53" s="125"/>
      <c r="E53" s="122"/>
      <c r="F53" s="31"/>
      <c r="G53" s="96"/>
      <c r="H53" s="31"/>
      <c r="I53" s="187"/>
    </row>
    <row r="54" spans="1:9" ht="15.75" customHeight="1" thickBot="1" x14ac:dyDescent="0.3">
      <c r="A54" s="15" t="s">
        <v>17</v>
      </c>
      <c r="B54" s="174"/>
      <c r="C54" s="171" t="s">
        <v>4</v>
      </c>
      <c r="D54" s="60"/>
      <c r="E54" s="60"/>
      <c r="F54" s="60"/>
      <c r="G54" s="60"/>
      <c r="H54" s="17"/>
      <c r="I54" s="62" t="s">
        <v>18</v>
      </c>
    </row>
    <row r="55" spans="1:9" ht="20.25" customHeight="1" thickBot="1" x14ac:dyDescent="0.3">
      <c r="A55" s="127">
        <v>0.6</v>
      </c>
      <c r="B55" s="174"/>
      <c r="C55" s="375" t="s">
        <v>270</v>
      </c>
      <c r="D55" s="376"/>
      <c r="E55" s="376"/>
      <c r="F55" s="376"/>
      <c r="G55" s="376"/>
      <c r="H55" s="377"/>
      <c r="I55" s="6" t="s">
        <v>63</v>
      </c>
    </row>
    <row r="56" spans="1:9" ht="13" thickBot="1" x14ac:dyDescent="0.3">
      <c r="A56" s="328" t="s">
        <v>7</v>
      </c>
      <c r="B56" s="19" t="s">
        <v>8</v>
      </c>
      <c r="C56" s="19"/>
      <c r="D56" s="19" t="s">
        <v>9</v>
      </c>
      <c r="E56" s="19"/>
      <c r="F56" s="19" t="s">
        <v>10</v>
      </c>
      <c r="G56" s="19" t="s">
        <v>11</v>
      </c>
      <c r="H56" s="54" t="s">
        <v>12</v>
      </c>
      <c r="I56" s="20"/>
    </row>
    <row r="57" spans="1:9" ht="13" thickBot="1" x14ac:dyDescent="0.3">
      <c r="A57" s="329"/>
      <c r="B57" s="21" t="s">
        <v>47</v>
      </c>
      <c r="C57" s="21"/>
      <c r="D57" s="21"/>
      <c r="E57" s="21"/>
      <c r="F57" s="21"/>
      <c r="G57" s="95"/>
      <c r="H57" s="129">
        <v>1</v>
      </c>
      <c r="I57" s="34"/>
    </row>
    <row r="58" spans="1:9" ht="13" thickBot="1" x14ac:dyDescent="0.3">
      <c r="A58" s="328" t="s">
        <v>13</v>
      </c>
      <c r="B58" s="19" t="s">
        <v>14</v>
      </c>
      <c r="C58" s="22"/>
      <c r="D58" s="44"/>
      <c r="E58" s="45"/>
      <c r="F58" s="45"/>
      <c r="G58" s="45"/>
      <c r="H58" s="45"/>
      <c r="I58" s="46"/>
    </row>
    <row r="59" spans="1:9" ht="13" thickBot="1" x14ac:dyDescent="0.3">
      <c r="A59" s="329"/>
      <c r="B59" s="21" t="s">
        <v>47</v>
      </c>
      <c r="C59" s="23"/>
      <c r="D59" s="47"/>
      <c r="E59" s="48"/>
      <c r="F59" s="48"/>
      <c r="G59" s="48"/>
      <c r="H59" s="48"/>
      <c r="I59" s="49"/>
    </row>
    <row r="60" spans="1:9" ht="13" thickBot="1" x14ac:dyDescent="0.3">
      <c r="A60" s="112"/>
      <c r="B60" s="112"/>
      <c r="C60" s="112"/>
      <c r="D60" s="112"/>
      <c r="E60" s="112"/>
      <c r="F60" s="112"/>
      <c r="G60" s="112"/>
      <c r="H60" s="112"/>
      <c r="I60" s="112"/>
    </row>
    <row r="61" spans="1:9" ht="13" thickBot="1" x14ac:dyDescent="0.3">
      <c r="A61" s="15" t="s">
        <v>19</v>
      </c>
      <c r="B61" s="16" t="s">
        <v>23</v>
      </c>
      <c r="C61" s="120"/>
      <c r="D61" s="103" t="s">
        <v>126</v>
      </c>
      <c r="E61" s="17"/>
      <c r="F61" s="103" t="s">
        <v>128</v>
      </c>
      <c r="G61" s="103" t="s">
        <v>129</v>
      </c>
      <c r="H61" s="102" t="s">
        <v>130</v>
      </c>
      <c r="I61" s="18" t="s">
        <v>16</v>
      </c>
    </row>
    <row r="62" spans="1:9" ht="28.5" customHeight="1" thickBot="1" x14ac:dyDescent="0.3">
      <c r="A62" s="330" t="s">
        <v>219</v>
      </c>
      <c r="B62" s="378" t="s">
        <v>124</v>
      </c>
      <c r="C62" s="87" t="s">
        <v>2</v>
      </c>
      <c r="D62" s="131">
        <v>0</v>
      </c>
      <c r="E62" s="131"/>
      <c r="F62" s="132">
        <v>12</v>
      </c>
      <c r="G62" s="132">
        <v>36</v>
      </c>
      <c r="H62" s="132">
        <v>44</v>
      </c>
      <c r="I62" s="343" t="s">
        <v>140</v>
      </c>
    </row>
    <row r="63" spans="1:9" ht="13" thickBot="1" x14ac:dyDescent="0.3">
      <c r="A63" s="326"/>
      <c r="B63" s="379"/>
      <c r="C63" s="86" t="s">
        <v>3</v>
      </c>
      <c r="D63" s="125"/>
      <c r="E63" s="122"/>
      <c r="F63" s="31"/>
      <c r="G63" s="31"/>
      <c r="H63" s="31"/>
      <c r="I63" s="335"/>
    </row>
    <row r="64" spans="1:9" ht="13" thickBot="1" x14ac:dyDescent="0.3">
      <c r="A64" s="326"/>
      <c r="B64" s="379"/>
      <c r="C64" s="58" t="s">
        <v>4</v>
      </c>
      <c r="D64" s="36"/>
      <c r="E64" s="36"/>
      <c r="F64" s="36"/>
      <c r="G64" s="36"/>
      <c r="H64" s="37"/>
      <c r="I64" s="335"/>
    </row>
    <row r="65" spans="1:9" ht="29.25" customHeight="1" thickBot="1" x14ac:dyDescent="0.3">
      <c r="A65" s="326"/>
      <c r="B65" s="380"/>
      <c r="C65" s="375" t="s">
        <v>172</v>
      </c>
      <c r="D65" s="376"/>
      <c r="E65" s="376"/>
      <c r="F65" s="376"/>
      <c r="G65" s="376"/>
      <c r="H65" s="377"/>
      <c r="I65" s="335"/>
    </row>
    <row r="66" spans="1:9" ht="16.5" customHeight="1" thickBot="1" x14ac:dyDescent="0.3">
      <c r="A66" s="326"/>
      <c r="B66" s="3" t="s">
        <v>24</v>
      </c>
      <c r="C66" s="118"/>
      <c r="D66" s="103" t="s">
        <v>126</v>
      </c>
      <c r="E66" s="17"/>
      <c r="F66" s="103" t="s">
        <v>128</v>
      </c>
      <c r="G66" s="103" t="s">
        <v>129</v>
      </c>
      <c r="H66" s="102" t="s">
        <v>130</v>
      </c>
      <c r="I66" s="173"/>
    </row>
    <row r="67" spans="1:9" ht="46.5" customHeight="1" thickBot="1" x14ac:dyDescent="0.3">
      <c r="A67" s="326"/>
      <c r="B67" s="4" t="s">
        <v>262</v>
      </c>
      <c r="C67" s="88" t="s">
        <v>2</v>
      </c>
      <c r="D67" s="111"/>
      <c r="E67" s="111"/>
      <c r="F67" s="111" t="s">
        <v>98</v>
      </c>
      <c r="G67" s="111" t="s">
        <v>98</v>
      </c>
      <c r="H67" s="6" t="s">
        <v>228</v>
      </c>
      <c r="I67" s="335" t="s">
        <v>166</v>
      </c>
    </row>
    <row r="68" spans="1:9" ht="13" thickBot="1" x14ac:dyDescent="0.3">
      <c r="A68" s="326"/>
      <c r="B68" s="7"/>
      <c r="C68" s="87" t="s">
        <v>3</v>
      </c>
      <c r="D68" s="117"/>
      <c r="E68" s="117"/>
      <c r="F68" s="31"/>
      <c r="G68" s="31"/>
      <c r="H68" s="31"/>
      <c r="I68" s="335"/>
    </row>
    <row r="69" spans="1:9" ht="13" thickBot="1" x14ac:dyDescent="0.3">
      <c r="A69" s="326"/>
      <c r="B69" s="7"/>
      <c r="C69" s="66" t="s">
        <v>4</v>
      </c>
      <c r="D69" s="39"/>
      <c r="E69" s="39"/>
      <c r="F69" s="39"/>
      <c r="G69" s="39"/>
      <c r="H69" s="40"/>
      <c r="I69" s="176"/>
    </row>
    <row r="70" spans="1:9" ht="22.5" customHeight="1" thickBot="1" x14ac:dyDescent="0.3">
      <c r="A70" s="326"/>
      <c r="B70" s="11"/>
      <c r="C70" s="375" t="s">
        <v>201</v>
      </c>
      <c r="D70" s="376"/>
      <c r="E70" s="376"/>
      <c r="F70" s="376"/>
      <c r="G70" s="376"/>
      <c r="H70" s="377"/>
      <c r="I70" s="176"/>
    </row>
    <row r="71" spans="1:9" ht="13" thickBot="1" x14ac:dyDescent="0.3">
      <c r="A71" s="326"/>
      <c r="B71" s="165" t="s">
        <v>25</v>
      </c>
      <c r="C71" s="119"/>
      <c r="D71" s="120" t="s">
        <v>126</v>
      </c>
      <c r="E71" s="121"/>
      <c r="F71" s="120" t="s">
        <v>128</v>
      </c>
      <c r="G71" s="120" t="s">
        <v>129</v>
      </c>
      <c r="H71" s="120" t="s">
        <v>130</v>
      </c>
      <c r="I71" s="177"/>
    </row>
    <row r="72" spans="1:9" ht="15.75" customHeight="1" x14ac:dyDescent="0.25">
      <c r="A72" s="326"/>
      <c r="B72" s="322" t="s">
        <v>230</v>
      </c>
      <c r="C72" s="395" t="s">
        <v>2</v>
      </c>
      <c r="D72" s="123" t="s">
        <v>229</v>
      </c>
      <c r="E72" s="152"/>
      <c r="F72" s="153" t="s">
        <v>266</v>
      </c>
      <c r="G72" s="153" t="s">
        <v>259</v>
      </c>
      <c r="H72" s="154" t="s">
        <v>260</v>
      </c>
      <c r="I72" s="173"/>
    </row>
    <row r="73" spans="1:9" ht="15.75" customHeight="1" x14ac:dyDescent="0.25">
      <c r="A73" s="326"/>
      <c r="B73" s="394"/>
      <c r="C73" s="396"/>
      <c r="D73" s="124"/>
      <c r="E73" s="114"/>
      <c r="F73" s="115"/>
      <c r="G73" s="115"/>
      <c r="H73" s="155"/>
      <c r="I73" s="173"/>
    </row>
    <row r="74" spans="1:9" ht="15.75" customHeight="1" x14ac:dyDescent="0.25">
      <c r="A74" s="326"/>
      <c r="B74" s="394"/>
      <c r="C74" s="396"/>
      <c r="D74" s="124" t="s">
        <v>127</v>
      </c>
      <c r="E74" s="114"/>
      <c r="F74" s="115" t="s">
        <v>127</v>
      </c>
      <c r="G74" s="115"/>
      <c r="H74" s="155" t="s">
        <v>127</v>
      </c>
      <c r="I74" s="173"/>
    </row>
    <row r="75" spans="1:9" ht="15.75" customHeight="1" thickBot="1" x14ac:dyDescent="0.3">
      <c r="A75" s="326"/>
      <c r="B75" s="394"/>
      <c r="C75" s="397"/>
      <c r="D75" s="124"/>
      <c r="E75" s="114"/>
      <c r="F75" s="116"/>
      <c r="G75" s="116"/>
      <c r="H75" s="156"/>
      <c r="I75" s="173"/>
    </row>
    <row r="76" spans="1:9" ht="15.75" customHeight="1" thickBot="1" x14ac:dyDescent="0.3">
      <c r="A76" s="327"/>
      <c r="B76" s="324"/>
      <c r="C76" s="172" t="s">
        <v>3</v>
      </c>
      <c r="D76" s="125"/>
      <c r="E76" s="122"/>
      <c r="F76" s="31"/>
      <c r="G76" s="96"/>
      <c r="H76" s="31"/>
      <c r="I76" s="113"/>
    </row>
    <row r="77" spans="1:9" ht="15.75" customHeight="1" thickBot="1" x14ac:dyDescent="0.3">
      <c r="A77" s="15" t="s">
        <v>17</v>
      </c>
      <c r="B77" s="174"/>
      <c r="C77" s="171" t="s">
        <v>4</v>
      </c>
      <c r="D77" s="60"/>
      <c r="E77" s="60"/>
      <c r="F77" s="60"/>
      <c r="G77" s="60"/>
      <c r="H77" s="17"/>
      <c r="I77" s="27" t="s">
        <v>18</v>
      </c>
    </row>
    <row r="78" spans="1:9" ht="43.5" customHeight="1" thickBot="1" x14ac:dyDescent="0.3">
      <c r="A78" s="175">
        <v>0.4</v>
      </c>
      <c r="B78" s="174"/>
      <c r="C78" s="375" t="s">
        <v>263</v>
      </c>
      <c r="D78" s="376"/>
      <c r="E78" s="376"/>
      <c r="F78" s="376"/>
      <c r="G78" s="376"/>
      <c r="H78" s="377"/>
      <c r="I78" s="6" t="s">
        <v>71</v>
      </c>
    </row>
    <row r="79" spans="1:9" ht="13" thickBot="1" x14ac:dyDescent="0.3">
      <c r="A79" s="328" t="s">
        <v>7</v>
      </c>
      <c r="B79" s="19" t="s">
        <v>8</v>
      </c>
      <c r="C79" s="19"/>
      <c r="D79" s="19" t="s">
        <v>9</v>
      </c>
      <c r="E79" s="19"/>
      <c r="F79" s="19" t="s">
        <v>10</v>
      </c>
      <c r="G79" s="19" t="s">
        <v>11</v>
      </c>
      <c r="H79" s="54" t="s">
        <v>12</v>
      </c>
      <c r="I79" s="20"/>
    </row>
    <row r="80" spans="1:9" ht="13" thickBot="1" x14ac:dyDescent="0.3">
      <c r="A80" s="329"/>
      <c r="B80" s="21" t="s">
        <v>47</v>
      </c>
      <c r="C80" s="21"/>
      <c r="D80" s="72"/>
      <c r="E80" s="72"/>
      <c r="F80" s="21"/>
      <c r="G80" s="95"/>
      <c r="H80" s="129">
        <v>1</v>
      </c>
      <c r="I80" s="170"/>
    </row>
    <row r="81" spans="1:9" ht="13" thickBot="1" x14ac:dyDescent="0.3">
      <c r="A81" s="328" t="s">
        <v>13</v>
      </c>
      <c r="B81" s="19" t="s">
        <v>14</v>
      </c>
      <c r="C81" s="22"/>
      <c r="D81" s="44"/>
      <c r="E81" s="45"/>
      <c r="F81" s="45"/>
      <c r="G81" s="45"/>
      <c r="H81" s="45"/>
      <c r="I81" s="46"/>
    </row>
    <row r="82" spans="1:9" ht="13" thickBot="1" x14ac:dyDescent="0.3">
      <c r="A82" s="329"/>
      <c r="B82" s="21" t="s">
        <v>47</v>
      </c>
      <c r="C82" s="23"/>
      <c r="D82" s="47"/>
      <c r="E82" s="48"/>
      <c r="F82" s="48"/>
      <c r="G82" s="48"/>
      <c r="H82" s="48"/>
      <c r="I82" s="49"/>
    </row>
    <row r="83" spans="1:9" x14ac:dyDescent="0.25">
      <c r="A83" s="112"/>
      <c r="B83" s="112"/>
      <c r="C83" s="112"/>
      <c r="D83" s="112"/>
      <c r="E83" s="112"/>
      <c r="F83" s="112"/>
      <c r="G83" s="112"/>
      <c r="H83" s="112"/>
      <c r="I83" s="112"/>
    </row>
    <row r="84" spans="1:9" x14ac:dyDescent="0.25">
      <c r="A84" s="387"/>
      <c r="B84" s="387"/>
      <c r="C84" s="387"/>
      <c r="D84" s="387"/>
      <c r="E84" s="387"/>
      <c r="F84" s="387"/>
      <c r="G84" s="387"/>
      <c r="H84" s="387"/>
      <c r="I84" s="387"/>
    </row>
    <row r="85" spans="1:9" ht="30.75" customHeight="1" x14ac:dyDescent="0.25">
      <c r="A85" s="393" t="s">
        <v>309</v>
      </c>
      <c r="B85" s="393"/>
      <c r="C85" s="393"/>
      <c r="D85" s="393"/>
      <c r="E85" s="393"/>
      <c r="F85" s="393"/>
      <c r="G85" s="393"/>
      <c r="H85" s="393"/>
      <c r="I85" s="393"/>
    </row>
    <row r="86" spans="1:9" ht="18.75" customHeight="1" x14ac:dyDescent="0.25">
      <c r="A86" s="387" t="s">
        <v>226</v>
      </c>
      <c r="B86" s="387"/>
      <c r="C86" s="387"/>
      <c r="D86" s="387"/>
      <c r="E86" s="387"/>
      <c r="F86" s="387"/>
      <c r="G86" s="387"/>
      <c r="H86" s="387"/>
      <c r="I86" s="387"/>
    </row>
    <row r="87" spans="1:9" ht="12.75" customHeight="1" x14ac:dyDescent="0.25">
      <c r="A87" s="247" t="s">
        <v>196</v>
      </c>
      <c r="B87" s="247"/>
      <c r="C87" s="247"/>
      <c r="D87" s="247"/>
      <c r="E87" s="247"/>
      <c r="F87" s="247"/>
      <c r="G87" s="247"/>
      <c r="H87" s="247"/>
      <c r="I87" s="247"/>
    </row>
    <row r="88" spans="1:9" ht="12.75" customHeight="1" x14ac:dyDescent="0.25">
      <c r="A88" s="247" t="s">
        <v>197</v>
      </c>
      <c r="B88" s="247"/>
      <c r="C88" s="247"/>
      <c r="D88" s="247"/>
      <c r="E88" s="247"/>
      <c r="F88" s="247"/>
      <c r="G88" s="247"/>
      <c r="H88" s="247"/>
      <c r="I88" s="247"/>
    </row>
    <row r="89" spans="1:9" ht="12.75" customHeight="1" x14ac:dyDescent="0.25">
      <c r="A89" s="247" t="s">
        <v>198</v>
      </c>
      <c r="B89" s="247"/>
      <c r="C89" s="247"/>
      <c r="D89" s="247"/>
      <c r="E89" s="247"/>
      <c r="F89" s="247"/>
      <c r="G89" s="247"/>
      <c r="H89" s="247"/>
      <c r="I89" s="247"/>
    </row>
    <row r="90" spans="1:9" ht="12.75" customHeight="1" x14ac:dyDescent="0.25">
      <c r="A90" s="247" t="s">
        <v>199</v>
      </c>
      <c r="B90" s="247"/>
      <c r="C90" s="247"/>
      <c r="D90" s="247"/>
      <c r="E90" s="247"/>
      <c r="F90" s="247"/>
      <c r="G90" s="247"/>
      <c r="H90" s="247"/>
      <c r="I90" s="247"/>
    </row>
    <row r="91" spans="1:9" x14ac:dyDescent="0.25">
      <c r="A91" s="247" t="s">
        <v>200</v>
      </c>
      <c r="B91" s="247"/>
      <c r="C91" s="247"/>
      <c r="D91" s="247"/>
      <c r="E91" s="247"/>
      <c r="F91" s="247"/>
      <c r="G91" s="247"/>
      <c r="H91" s="247"/>
      <c r="I91" s="247"/>
    </row>
    <row r="92" spans="1:9" ht="14.5" x14ac:dyDescent="0.25">
      <c r="A92" s="248" t="s">
        <v>310</v>
      </c>
      <c r="B92" s="247"/>
      <c r="C92" s="247"/>
      <c r="D92" s="247"/>
      <c r="E92" s="247"/>
      <c r="F92" s="247"/>
      <c r="G92" s="247"/>
      <c r="H92" s="247"/>
      <c r="I92" s="247"/>
    </row>
    <row r="93" spans="1:9" ht="12.75" customHeight="1" x14ac:dyDescent="0.25">
      <c r="A93" s="248" t="s">
        <v>311</v>
      </c>
      <c r="B93" s="163"/>
      <c r="C93" s="163"/>
      <c r="D93" s="163"/>
      <c r="E93" s="163"/>
      <c r="F93" s="163"/>
      <c r="G93" s="163"/>
      <c r="H93" s="163"/>
      <c r="I93" s="163"/>
    </row>
    <row r="94" spans="1:9" x14ac:dyDescent="0.25">
      <c r="A94" s="164"/>
      <c r="B94" s="164"/>
      <c r="C94" s="164"/>
      <c r="D94" s="164"/>
      <c r="E94" s="164"/>
      <c r="F94" s="164"/>
      <c r="G94" s="164"/>
      <c r="H94" s="164"/>
      <c r="I94" s="164"/>
    </row>
  </sheetData>
  <mergeCells count="53">
    <mergeCell ref="I13:I16"/>
    <mergeCell ref="I17:I26"/>
    <mergeCell ref="I29:I30"/>
    <mergeCell ref="I62:I65"/>
    <mergeCell ref="A32:A33"/>
    <mergeCell ref="C49:C52"/>
    <mergeCell ref="C55:H55"/>
    <mergeCell ref="A38:A53"/>
    <mergeCell ref="B49:B53"/>
    <mergeCell ref="B43:B47"/>
    <mergeCell ref="B4:B10"/>
    <mergeCell ref="C23:H25"/>
    <mergeCell ref="A11:H11"/>
    <mergeCell ref="B27:B31"/>
    <mergeCell ref="C31:H31"/>
    <mergeCell ref="A13:A31"/>
    <mergeCell ref="G13:G14"/>
    <mergeCell ref="H13:H14"/>
    <mergeCell ref="A4:A10"/>
    <mergeCell ref="C13:C14"/>
    <mergeCell ref="C17:H17"/>
    <mergeCell ref="F13:F14"/>
    <mergeCell ref="A86:I86"/>
    <mergeCell ref="A84:I84"/>
    <mergeCell ref="C18:C20"/>
    <mergeCell ref="B38:B41"/>
    <mergeCell ref="I67:I68"/>
    <mergeCell ref="A34:A35"/>
    <mergeCell ref="C47:H47"/>
    <mergeCell ref="I38:I40"/>
    <mergeCell ref="I41:I42"/>
    <mergeCell ref="A85:I85"/>
    <mergeCell ref="I43:I45"/>
    <mergeCell ref="B72:B76"/>
    <mergeCell ref="C72:C75"/>
    <mergeCell ref="C78:H78"/>
    <mergeCell ref="A62:A76"/>
    <mergeCell ref="I4:I7"/>
    <mergeCell ref="I8:I11"/>
    <mergeCell ref="D13:E14"/>
    <mergeCell ref="A1:I1"/>
    <mergeCell ref="A81:A82"/>
    <mergeCell ref="C41:H41"/>
    <mergeCell ref="A58:A59"/>
    <mergeCell ref="A56:A57"/>
    <mergeCell ref="C70:H70"/>
    <mergeCell ref="A79:A80"/>
    <mergeCell ref="C65:H65"/>
    <mergeCell ref="B62:B65"/>
    <mergeCell ref="B2:I2"/>
    <mergeCell ref="C10:H10"/>
    <mergeCell ref="C4:C7"/>
    <mergeCell ref="B13:B25"/>
  </mergeCells>
  <phoneticPr fontId="0" type="noConversion"/>
  <printOptions horizontalCentered="1"/>
  <pageMargins left="0.2" right="0.2" top="0.74803149606299202" bottom="0.74803149606299202" header="0.31496062992126" footer="0.31496062992126"/>
  <pageSetup paperSize="9" scale="65" fitToHeight="3" orientation="landscape" r:id="rId1"/>
  <headerFooter alignWithMargins="0">
    <oddFooter>&amp;L&amp;F &amp;D&amp;R&amp;P of &amp;N</oddFooter>
  </headerFooter>
  <rowBreaks count="2" manualBreakCount="2">
    <brk id="36" max="8" man="1"/>
    <brk id="60"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Normal="100" workbookViewId="0">
      <selection activeCell="N46" sqref="N46"/>
    </sheetView>
  </sheetViews>
  <sheetFormatPr defaultRowHeight="12.5" x14ac:dyDescent="0.25"/>
  <cols>
    <col min="1" max="1" width="5.08984375" customWidth="1"/>
    <col min="2" max="2" width="18.7265625" customWidth="1"/>
    <col min="3" max="9" width="6.08984375" customWidth="1"/>
    <col min="10" max="10" width="3.54296875" customWidth="1"/>
    <col min="11" max="11" width="32.08984375" customWidth="1"/>
    <col min="12" max="12" width="6.08984375" customWidth="1"/>
    <col min="13" max="13" width="6.6328125" bestFit="1" customWidth="1"/>
    <col min="14" max="18" width="6.08984375" customWidth="1"/>
  </cols>
  <sheetData>
    <row r="1" spans="1:19" ht="17.5" customHeight="1" thickBot="1" x14ac:dyDescent="0.3">
      <c r="A1" s="313" t="s">
        <v>333</v>
      </c>
      <c r="B1" s="312"/>
      <c r="C1" s="130"/>
      <c r="D1" s="130"/>
      <c r="E1" s="130"/>
      <c r="F1" s="130"/>
      <c r="G1" s="130"/>
      <c r="H1" s="130"/>
      <c r="I1" s="130"/>
      <c r="J1" s="130"/>
      <c r="K1" s="130"/>
      <c r="L1" s="130"/>
      <c r="M1" s="130"/>
      <c r="N1" s="130"/>
      <c r="O1" s="130"/>
      <c r="P1" s="130"/>
      <c r="Q1" s="130"/>
      <c r="R1" s="130"/>
      <c r="S1" s="130"/>
    </row>
    <row r="2" spans="1:19" ht="13" x14ac:dyDescent="0.3">
      <c r="A2" s="130"/>
      <c r="B2" s="423" t="s">
        <v>268</v>
      </c>
      <c r="C2" s="424"/>
      <c r="D2" s="424"/>
      <c r="E2" s="424"/>
      <c r="F2" s="424"/>
      <c r="G2" s="424"/>
      <c r="H2" s="424"/>
      <c r="I2" s="425"/>
      <c r="J2" s="130"/>
      <c r="K2" s="426" t="s">
        <v>323</v>
      </c>
      <c r="L2" s="427"/>
      <c r="M2" s="427"/>
      <c r="N2" s="427"/>
      <c r="O2" s="427"/>
      <c r="P2" s="427"/>
      <c r="Q2" s="427"/>
      <c r="R2" s="428"/>
      <c r="S2" s="130"/>
    </row>
    <row r="3" spans="1:19" ht="13" x14ac:dyDescent="0.3">
      <c r="A3" s="130"/>
      <c r="B3" s="429" t="s">
        <v>324</v>
      </c>
      <c r="C3" s="430"/>
      <c r="D3" s="430"/>
      <c r="E3" s="430"/>
      <c r="F3" s="430"/>
      <c r="G3" s="430"/>
      <c r="H3" s="430"/>
      <c r="I3" s="431"/>
      <c r="J3" s="130"/>
      <c r="K3" s="432" t="s">
        <v>236</v>
      </c>
      <c r="L3" s="433"/>
      <c r="M3" s="433"/>
      <c r="N3" s="433"/>
      <c r="O3" s="433"/>
      <c r="P3" s="433"/>
      <c r="Q3" s="433"/>
      <c r="R3" s="434"/>
      <c r="S3" s="130"/>
    </row>
    <row r="4" spans="1:19" ht="13" x14ac:dyDescent="0.3">
      <c r="A4" s="130"/>
      <c r="B4" s="210" t="s">
        <v>175</v>
      </c>
      <c r="C4" s="244"/>
      <c r="D4" s="435"/>
      <c r="E4" s="435"/>
      <c r="F4" s="435"/>
      <c r="G4" s="435"/>
      <c r="H4" s="238"/>
      <c r="I4" s="252">
        <v>114.71249999999998</v>
      </c>
      <c r="J4" s="130"/>
      <c r="K4" s="253" t="s">
        <v>175</v>
      </c>
      <c r="L4" s="254"/>
      <c r="M4" s="255"/>
      <c r="N4" s="255"/>
      <c r="O4" s="255"/>
      <c r="P4" s="255"/>
      <c r="Q4" s="256"/>
      <c r="R4" s="257">
        <f>Q9</f>
        <v>107.54996341463414</v>
      </c>
      <c r="S4" s="130"/>
    </row>
    <row r="5" spans="1:19" ht="13" x14ac:dyDescent="0.3">
      <c r="A5" s="130"/>
      <c r="B5" s="251" t="s">
        <v>322</v>
      </c>
      <c r="C5" s="218" t="s">
        <v>242</v>
      </c>
      <c r="D5" s="137">
        <v>2016</v>
      </c>
      <c r="E5" s="137">
        <v>2017</v>
      </c>
      <c r="F5" s="137">
        <v>2018</v>
      </c>
      <c r="G5" s="137">
        <v>2019</v>
      </c>
      <c r="H5" s="196">
        <v>2020</v>
      </c>
      <c r="I5" s="192"/>
      <c r="J5" s="130"/>
      <c r="K5" s="258" t="s">
        <v>322</v>
      </c>
      <c r="L5" s="259" t="s">
        <v>242</v>
      </c>
      <c r="M5" s="260">
        <v>2016</v>
      </c>
      <c r="N5" s="260">
        <v>2017</v>
      </c>
      <c r="O5" s="260">
        <v>2018</v>
      </c>
      <c r="P5" s="260">
        <v>2019</v>
      </c>
      <c r="Q5" s="261">
        <v>2020</v>
      </c>
      <c r="R5" s="262"/>
      <c r="S5" s="130"/>
    </row>
    <row r="6" spans="1:19" ht="13" x14ac:dyDescent="0.3">
      <c r="A6" s="130"/>
      <c r="B6" s="211" t="s">
        <v>246</v>
      </c>
      <c r="C6" s="220">
        <v>0.6</v>
      </c>
      <c r="D6" s="209">
        <v>18.353999999999996</v>
      </c>
      <c r="E6" s="209">
        <v>24.908999999999995</v>
      </c>
      <c r="F6" s="209">
        <v>9.8324999999999978</v>
      </c>
      <c r="G6" s="209">
        <v>10.488</v>
      </c>
      <c r="H6" s="209">
        <v>5.2439999999999998</v>
      </c>
      <c r="I6" s="193">
        <v>68.827499999999986</v>
      </c>
      <c r="J6" s="130"/>
      <c r="K6" s="263" t="s">
        <v>246</v>
      </c>
      <c r="L6" s="264">
        <v>0.6</v>
      </c>
      <c r="M6" s="265">
        <v>18.353999999999996</v>
      </c>
      <c r="N6" s="265">
        <v>24.908999999999995</v>
      </c>
      <c r="O6" s="265">
        <v>9.8324999999999978</v>
      </c>
      <c r="P6" s="265">
        <f>C21</f>
        <v>5.7129756097560973</v>
      </c>
      <c r="Q6" s="265">
        <f>D21</f>
        <v>2.8564878048780487</v>
      </c>
      <c r="R6" s="257">
        <f>SUM(M6:Q6)</f>
        <v>61.664963414634137</v>
      </c>
      <c r="S6" s="130"/>
    </row>
    <row r="7" spans="1:19" ht="13" x14ac:dyDescent="0.3">
      <c r="A7" s="130"/>
      <c r="B7" s="211" t="s">
        <v>245</v>
      </c>
      <c r="C7" s="220">
        <v>0.4</v>
      </c>
      <c r="D7" s="209">
        <v>12.235999999999997</v>
      </c>
      <c r="E7" s="209">
        <v>16.605999999999995</v>
      </c>
      <c r="F7" s="209">
        <v>6.5549999999999979</v>
      </c>
      <c r="G7" s="209">
        <v>6.9919999999999991</v>
      </c>
      <c r="H7" s="209">
        <v>3.4959999999999996</v>
      </c>
      <c r="I7" s="193">
        <v>45.884999999999991</v>
      </c>
      <c r="J7" s="130"/>
      <c r="K7" s="263" t="s">
        <v>245</v>
      </c>
      <c r="L7" s="264">
        <v>0.4</v>
      </c>
      <c r="M7" s="265">
        <v>12.235999999999997</v>
      </c>
      <c r="N7" s="265">
        <v>16.605999999999995</v>
      </c>
      <c r="O7" s="265">
        <v>6.5549999999999979</v>
      </c>
      <c r="P7" s="265">
        <v>6.9919999999999991</v>
      </c>
      <c r="Q7" s="265">
        <v>3.4959999999999996</v>
      </c>
      <c r="R7" s="257">
        <f>SUM(M7:Q7)</f>
        <v>45.884999999999991</v>
      </c>
      <c r="S7" s="130"/>
    </row>
    <row r="8" spans="1:19" ht="13.5" thickBot="1" x14ac:dyDescent="0.35">
      <c r="A8" s="130"/>
      <c r="B8" s="212" t="s">
        <v>175</v>
      </c>
      <c r="C8" s="219"/>
      <c r="D8" s="194">
        <v>30.589999999999993</v>
      </c>
      <c r="E8" s="194">
        <v>41.514999999999986</v>
      </c>
      <c r="F8" s="194">
        <v>16.387499999999996</v>
      </c>
      <c r="G8" s="194">
        <v>17.479999999999997</v>
      </c>
      <c r="H8" s="194">
        <v>8.7399999999999984</v>
      </c>
      <c r="I8" s="243">
        <v>114.71249999999998</v>
      </c>
      <c r="J8" s="130"/>
      <c r="K8" s="266" t="s">
        <v>175</v>
      </c>
      <c r="L8" s="267"/>
      <c r="M8" s="268">
        <f>SUM(M6:M7)</f>
        <v>30.589999999999993</v>
      </c>
      <c r="N8" s="268">
        <f t="shared" ref="N8:Q8" si="0">SUM(N6:N7)</f>
        <v>41.514999999999986</v>
      </c>
      <c r="O8" s="268">
        <f t="shared" si="0"/>
        <v>16.387499999999996</v>
      </c>
      <c r="P8" s="268">
        <f t="shared" si="0"/>
        <v>12.704975609756097</v>
      </c>
      <c r="Q8" s="268">
        <f t="shared" si="0"/>
        <v>6.3524878048780486</v>
      </c>
      <c r="R8" s="269">
        <f>SUM(R6:R7)</f>
        <v>107.54996341463414</v>
      </c>
      <c r="S8" s="130"/>
    </row>
    <row r="9" spans="1:19" ht="13.5" thickBot="1" x14ac:dyDescent="0.35">
      <c r="A9" s="130"/>
      <c r="B9" s="241" t="s">
        <v>251</v>
      </c>
      <c r="C9" s="242"/>
      <c r="D9" s="141">
        <v>30.589999999999993</v>
      </c>
      <c r="E9" s="141">
        <v>72.104999999999976</v>
      </c>
      <c r="F9" s="141">
        <v>88.492499999999978</v>
      </c>
      <c r="G9" s="141">
        <v>105.97249999999997</v>
      </c>
      <c r="H9" s="141">
        <v>114.71249999999996</v>
      </c>
      <c r="I9" s="236"/>
      <c r="J9" s="130"/>
      <c r="K9" s="270" t="s">
        <v>251</v>
      </c>
      <c r="L9" s="271"/>
      <c r="M9" s="272">
        <f>M8</f>
        <v>30.589999999999993</v>
      </c>
      <c r="N9" s="272">
        <f>M9+N8</f>
        <v>72.104999999999976</v>
      </c>
      <c r="O9" s="272">
        <f t="shared" ref="O9:Q9" si="1">N9+O8</f>
        <v>88.492499999999978</v>
      </c>
      <c r="P9" s="272">
        <f t="shared" si="1"/>
        <v>101.19747560975608</v>
      </c>
      <c r="Q9" s="272">
        <f t="shared" si="1"/>
        <v>107.54996341463414</v>
      </c>
      <c r="R9" s="273"/>
      <c r="S9" s="130"/>
    </row>
    <row r="10" spans="1:19" ht="13" x14ac:dyDescent="0.3">
      <c r="A10" s="130"/>
      <c r="B10" s="251" t="s">
        <v>238</v>
      </c>
      <c r="C10" s="218"/>
      <c r="D10" s="199">
        <v>1</v>
      </c>
      <c r="E10" s="199"/>
      <c r="F10" s="199">
        <v>2</v>
      </c>
      <c r="G10" s="199"/>
      <c r="H10" s="200">
        <v>3</v>
      </c>
      <c r="I10" s="240"/>
      <c r="J10" s="130"/>
      <c r="K10" s="258" t="s">
        <v>238</v>
      </c>
      <c r="L10" s="259"/>
      <c r="M10" s="274">
        <v>1</v>
      </c>
      <c r="N10" s="274"/>
      <c r="O10" s="274">
        <v>2</v>
      </c>
      <c r="P10" s="274"/>
      <c r="Q10" s="275">
        <v>3</v>
      </c>
      <c r="R10" s="276"/>
      <c r="S10" s="130"/>
    </row>
    <row r="11" spans="1:19" ht="13" x14ac:dyDescent="0.3">
      <c r="A11" s="130"/>
      <c r="B11" s="211" t="s">
        <v>246</v>
      </c>
      <c r="C11" s="220">
        <v>0.6</v>
      </c>
      <c r="D11" s="230">
        <v>18.353999999999996</v>
      </c>
      <c r="E11" s="209">
        <v>43.262999999999991</v>
      </c>
      <c r="F11" s="230">
        <v>53.095499999999987</v>
      </c>
      <c r="G11" s="209">
        <v>63.583499999999987</v>
      </c>
      <c r="H11" s="230">
        <v>68.827499999999986</v>
      </c>
      <c r="I11" s="193"/>
      <c r="J11" s="130"/>
      <c r="K11" s="263" t="s">
        <v>246</v>
      </c>
      <c r="L11" s="264">
        <v>0.6</v>
      </c>
      <c r="M11" s="277">
        <f>M6</f>
        <v>18.353999999999996</v>
      </c>
      <c r="N11" s="265">
        <f>M11+N6</f>
        <v>43.262999999999991</v>
      </c>
      <c r="O11" s="265">
        <f t="shared" ref="O11:P11" si="2">N11+O6</f>
        <v>53.095499999999987</v>
      </c>
      <c r="P11" s="265">
        <f t="shared" si="2"/>
        <v>58.808475609756087</v>
      </c>
      <c r="Q11" s="277">
        <f>P11+Q6</f>
        <v>61.664963414634137</v>
      </c>
      <c r="R11" s="257"/>
      <c r="S11" s="130"/>
    </row>
    <row r="12" spans="1:19" ht="13" x14ac:dyDescent="0.3">
      <c r="A12" s="130"/>
      <c r="B12" s="211" t="s">
        <v>245</v>
      </c>
      <c r="C12" s="220">
        <v>0.4</v>
      </c>
      <c r="D12" s="230">
        <v>12.235999999999997</v>
      </c>
      <c r="E12" s="209">
        <v>28.841999999999992</v>
      </c>
      <c r="F12" s="230">
        <v>35.396999999999991</v>
      </c>
      <c r="G12" s="209">
        <v>42.388999999999989</v>
      </c>
      <c r="H12" s="230">
        <v>45.884999999999991</v>
      </c>
      <c r="I12" s="193"/>
      <c r="J12" s="130"/>
      <c r="K12" s="263" t="s">
        <v>245</v>
      </c>
      <c r="L12" s="264">
        <v>0.4</v>
      </c>
      <c r="M12" s="277">
        <f>M7</f>
        <v>12.235999999999997</v>
      </c>
      <c r="N12" s="265">
        <f>M12+N7</f>
        <v>28.841999999999992</v>
      </c>
      <c r="O12" s="265">
        <f>N12+O7</f>
        <v>35.396999999999991</v>
      </c>
      <c r="P12" s="265">
        <f>O12+P7</f>
        <v>42.388999999999989</v>
      </c>
      <c r="Q12" s="265">
        <f>P12+Q7</f>
        <v>45.884999999999991</v>
      </c>
      <c r="R12" s="257"/>
      <c r="S12" s="130"/>
    </row>
    <row r="13" spans="1:19" ht="13" x14ac:dyDescent="0.3">
      <c r="A13" s="130"/>
      <c r="B13" s="205" t="s">
        <v>267</v>
      </c>
      <c r="C13" s="205"/>
      <c r="D13" s="205"/>
      <c r="E13" s="205"/>
      <c r="F13" s="205"/>
      <c r="G13" s="205"/>
      <c r="H13" s="205"/>
      <c r="I13" s="205"/>
      <c r="J13" s="130"/>
      <c r="K13" s="205" t="s">
        <v>267</v>
      </c>
      <c r="L13" s="205"/>
      <c r="M13" s="278"/>
      <c r="N13" s="278"/>
      <c r="O13" s="278"/>
      <c r="P13" s="278"/>
      <c r="Q13" s="278"/>
      <c r="R13" s="205"/>
      <c r="S13" s="130"/>
    </row>
    <row r="14" spans="1:19" ht="207" customHeight="1" x14ac:dyDescent="0.25">
      <c r="A14" s="130"/>
      <c r="B14" s="446" t="s">
        <v>325</v>
      </c>
      <c r="C14" s="446"/>
      <c r="D14" s="446"/>
      <c r="E14" s="446"/>
      <c r="F14" s="446"/>
      <c r="G14" s="446"/>
      <c r="H14" s="446"/>
      <c r="I14" s="130"/>
      <c r="J14" s="130"/>
      <c r="K14" s="416" t="s">
        <v>326</v>
      </c>
      <c r="L14" s="416"/>
      <c r="M14" s="416"/>
      <c r="N14" s="416"/>
      <c r="O14" s="416"/>
      <c r="P14" s="416"/>
      <c r="Q14" s="416"/>
      <c r="R14" s="416"/>
      <c r="S14" s="279"/>
    </row>
    <row r="15" spans="1:19" x14ac:dyDescent="0.25">
      <c r="A15" s="130"/>
      <c r="B15" s="130"/>
      <c r="C15" s="130"/>
      <c r="D15" s="130"/>
      <c r="E15" s="130"/>
      <c r="F15" s="130"/>
      <c r="G15" s="130"/>
      <c r="H15" s="130"/>
      <c r="I15" s="130"/>
      <c r="J15" s="130"/>
      <c r="K15" s="130"/>
      <c r="L15" s="130"/>
      <c r="M15" s="130"/>
      <c r="N15" s="130"/>
      <c r="O15" s="130"/>
      <c r="P15" s="130"/>
      <c r="Q15" s="130"/>
      <c r="R15" s="130"/>
      <c r="S15" s="130"/>
    </row>
    <row r="16" spans="1:19" ht="25" customHeight="1" x14ac:dyDescent="0.25">
      <c r="A16" s="130"/>
      <c r="B16" s="279" t="s">
        <v>327</v>
      </c>
      <c r="C16" s="280">
        <f>(67-123)/123</f>
        <v>-0.45528455284552843</v>
      </c>
      <c r="D16" s="130"/>
      <c r="E16" s="130"/>
      <c r="F16" s="130"/>
      <c r="G16" s="130"/>
      <c r="H16" s="130"/>
      <c r="I16" s="130"/>
      <c r="J16" s="130"/>
      <c r="K16" s="416" t="s">
        <v>328</v>
      </c>
      <c r="L16" s="416"/>
      <c r="M16" s="280">
        <v>-0.32</v>
      </c>
      <c r="N16" s="130"/>
      <c r="O16" s="130"/>
      <c r="P16" s="130"/>
      <c r="Q16" s="130"/>
      <c r="R16" s="130"/>
      <c r="S16" s="130"/>
    </row>
    <row r="17" spans="1:19" x14ac:dyDescent="0.25">
      <c r="A17" s="130"/>
      <c r="B17" s="279"/>
      <c r="C17" s="280"/>
      <c r="D17" s="130"/>
      <c r="E17" s="130"/>
      <c r="F17" s="130"/>
      <c r="G17" s="130"/>
      <c r="H17" s="130"/>
      <c r="I17" s="130"/>
      <c r="J17" s="130"/>
      <c r="K17" s="416" t="s">
        <v>329</v>
      </c>
      <c r="L17" s="416"/>
      <c r="M17" s="281">
        <f>M16*60%</f>
        <v>-0.192</v>
      </c>
      <c r="N17" s="130"/>
      <c r="O17" s="130"/>
      <c r="P17" s="130"/>
      <c r="Q17" s="130"/>
      <c r="R17" s="130"/>
      <c r="S17" s="130"/>
    </row>
    <row r="18" spans="1:19" ht="13" thickBot="1" x14ac:dyDescent="0.3">
      <c r="A18" s="130"/>
      <c r="B18" s="279"/>
      <c r="C18" s="280"/>
      <c r="D18" s="130"/>
      <c r="E18" s="130"/>
      <c r="F18" s="130"/>
      <c r="G18" s="130"/>
      <c r="H18" s="130"/>
      <c r="I18" s="130"/>
      <c r="J18" s="130"/>
      <c r="K18" s="282"/>
      <c r="L18" s="130"/>
      <c r="M18" s="280"/>
      <c r="N18" s="130"/>
      <c r="O18" s="130"/>
      <c r="P18" s="130"/>
      <c r="Q18" s="130"/>
      <c r="R18" s="130"/>
      <c r="S18" s="130"/>
    </row>
    <row r="19" spans="1:19" ht="13" x14ac:dyDescent="0.3">
      <c r="A19" s="130"/>
      <c r="B19" s="279"/>
      <c r="C19" s="280"/>
      <c r="D19" s="130"/>
      <c r="E19" s="130"/>
      <c r="F19" s="130"/>
      <c r="G19" s="130"/>
      <c r="H19" s="130"/>
      <c r="I19" s="130"/>
      <c r="J19" s="130"/>
      <c r="K19" s="417" t="s">
        <v>330</v>
      </c>
      <c r="L19" s="418"/>
      <c r="M19" s="418"/>
      <c r="N19" s="418"/>
      <c r="O19" s="418"/>
      <c r="P19" s="418"/>
      <c r="Q19" s="418"/>
      <c r="R19" s="419"/>
      <c r="S19" s="130"/>
    </row>
    <row r="20" spans="1:19" ht="13" x14ac:dyDescent="0.3">
      <c r="A20" s="130"/>
      <c r="B20" s="130"/>
      <c r="C20" s="130">
        <v>2019</v>
      </c>
      <c r="D20" s="130">
        <v>2020</v>
      </c>
      <c r="E20" s="130"/>
      <c r="F20" s="130"/>
      <c r="G20" s="130"/>
      <c r="H20" s="130"/>
      <c r="I20" s="130"/>
      <c r="J20" s="130"/>
      <c r="K20" s="420" t="s">
        <v>331</v>
      </c>
      <c r="L20" s="421"/>
      <c r="M20" s="421"/>
      <c r="N20" s="421"/>
      <c r="O20" s="421"/>
      <c r="P20" s="421"/>
      <c r="Q20" s="421"/>
      <c r="R20" s="422"/>
      <c r="S20" s="130"/>
    </row>
    <row r="21" spans="1:19" ht="13" x14ac:dyDescent="0.3">
      <c r="A21" s="130"/>
      <c r="B21" s="282" t="s">
        <v>173</v>
      </c>
      <c r="C21" s="283">
        <f>G6*(1+$C$16)</f>
        <v>5.7129756097560973</v>
      </c>
      <c r="D21" s="283">
        <f>H6*(1+$C$16)</f>
        <v>2.8564878048780487</v>
      </c>
      <c r="E21" s="130"/>
      <c r="F21" s="130"/>
      <c r="G21" s="130"/>
      <c r="H21" s="130"/>
      <c r="I21" s="130"/>
      <c r="J21" s="130"/>
      <c r="K21" s="284" t="s">
        <v>175</v>
      </c>
      <c r="L21" s="285"/>
      <c r="M21" s="286"/>
      <c r="N21" s="286"/>
      <c r="O21" s="286"/>
      <c r="P21" s="286"/>
      <c r="Q21" s="287"/>
      <c r="R21" s="288">
        <f>R25</f>
        <v>103.30153912195121</v>
      </c>
      <c r="S21" s="130"/>
    </row>
    <row r="22" spans="1:19" ht="13" x14ac:dyDescent="0.3">
      <c r="A22" s="130"/>
      <c r="B22" s="282" t="s">
        <v>174</v>
      </c>
      <c r="C22" s="283">
        <f>G7</f>
        <v>6.9919999999999991</v>
      </c>
      <c r="D22" s="283">
        <f>H7</f>
        <v>3.4959999999999996</v>
      </c>
      <c r="E22" s="130"/>
      <c r="F22" s="130"/>
      <c r="G22" s="130"/>
      <c r="H22" s="130"/>
      <c r="I22" s="130"/>
      <c r="J22" s="130"/>
      <c r="K22" s="289" t="s">
        <v>322</v>
      </c>
      <c r="L22" s="290" t="s">
        <v>242</v>
      </c>
      <c r="M22" s="291">
        <v>2016</v>
      </c>
      <c r="N22" s="291">
        <v>2017</v>
      </c>
      <c r="O22" s="291">
        <v>2018</v>
      </c>
      <c r="P22" s="291">
        <v>2019</v>
      </c>
      <c r="Q22" s="292">
        <v>2020</v>
      </c>
      <c r="R22" s="293"/>
      <c r="S22" s="130"/>
    </row>
    <row r="23" spans="1:19" ht="13" x14ac:dyDescent="0.3">
      <c r="A23" s="130"/>
      <c r="B23" s="282" t="s">
        <v>175</v>
      </c>
      <c r="C23" s="283">
        <f>C21+C22</f>
        <v>12.704975609756097</v>
      </c>
      <c r="D23" s="283">
        <f>D21+D22</f>
        <v>6.3524878048780486</v>
      </c>
      <c r="E23" s="130"/>
      <c r="F23" s="130"/>
      <c r="G23" s="130"/>
      <c r="H23" s="130"/>
      <c r="I23" s="130"/>
      <c r="J23" s="130"/>
      <c r="K23" s="294" t="s">
        <v>246</v>
      </c>
      <c r="L23" s="295">
        <v>0.56999999999999995</v>
      </c>
      <c r="M23" s="296">
        <v>18</v>
      </c>
      <c r="N23" s="296">
        <v>25</v>
      </c>
      <c r="O23" s="296">
        <v>10</v>
      </c>
      <c r="P23" s="296">
        <f>(P6*(1+$M$16))</f>
        <v>3.8848234146341456</v>
      </c>
      <c r="Q23" s="296">
        <f>(Q6*(1+$M$16))</f>
        <v>1.9424117073170728</v>
      </c>
      <c r="R23" s="297">
        <f>SUM(M23:Q23)</f>
        <v>58.827235121951219</v>
      </c>
      <c r="S23" s="130"/>
    </row>
    <row r="24" spans="1:19" ht="13" x14ac:dyDescent="0.3">
      <c r="A24" s="130"/>
      <c r="B24" s="130"/>
      <c r="C24" s="130"/>
      <c r="D24" s="130"/>
      <c r="E24" s="130"/>
      <c r="F24" s="130"/>
      <c r="G24" s="130"/>
      <c r="H24" s="130"/>
      <c r="I24" s="130"/>
      <c r="J24" s="130"/>
      <c r="K24" s="294" t="s">
        <v>245</v>
      </c>
      <c r="L24" s="295">
        <v>0.43</v>
      </c>
      <c r="M24" s="296">
        <v>12</v>
      </c>
      <c r="N24" s="296">
        <v>17</v>
      </c>
      <c r="O24" s="296">
        <v>7</v>
      </c>
      <c r="P24" s="296">
        <f>P7*(1+$M$17)</f>
        <v>5.6495359999999994</v>
      </c>
      <c r="Q24" s="296">
        <f>(Q7*(1+$M$17))</f>
        <v>2.8247679999999997</v>
      </c>
      <c r="R24" s="297">
        <f>SUM(M24:Q24)</f>
        <v>44.474303999999997</v>
      </c>
      <c r="S24" s="130"/>
    </row>
    <row r="25" spans="1:19" ht="13.5" thickBot="1" x14ac:dyDescent="0.35">
      <c r="A25" s="130"/>
      <c r="B25" s="130"/>
      <c r="C25" s="130"/>
      <c r="D25" s="130"/>
      <c r="E25" s="130"/>
      <c r="F25" s="130"/>
      <c r="G25" s="130"/>
      <c r="H25" s="130"/>
      <c r="I25" s="130"/>
      <c r="J25" s="130"/>
      <c r="K25" s="298" t="s">
        <v>175</v>
      </c>
      <c r="L25" s="299"/>
      <c r="M25" s="300">
        <f>SUM(M23:M24)</f>
        <v>30</v>
      </c>
      <c r="N25" s="300">
        <f t="shared" ref="N25:Q25" si="3">SUM(N23:N24)</f>
        <v>42</v>
      </c>
      <c r="O25" s="300">
        <f t="shared" si="3"/>
        <v>17</v>
      </c>
      <c r="P25" s="300">
        <f t="shared" si="3"/>
        <v>9.5343594146341459</v>
      </c>
      <c r="Q25" s="300">
        <f t="shared" si="3"/>
        <v>4.767179707317073</v>
      </c>
      <c r="R25" s="301">
        <f>SUM(R23:R24)</f>
        <v>103.30153912195121</v>
      </c>
      <c r="S25" s="130"/>
    </row>
    <row r="26" spans="1:19" ht="13.5" thickBot="1" x14ac:dyDescent="0.35">
      <c r="A26" s="130"/>
      <c r="B26" s="130"/>
      <c r="C26" s="130"/>
      <c r="D26" s="130"/>
      <c r="E26" s="130"/>
      <c r="F26" s="130"/>
      <c r="G26" s="130"/>
      <c r="H26" s="130"/>
      <c r="I26" s="130"/>
      <c r="J26" s="130"/>
      <c r="K26" s="302" t="s">
        <v>251</v>
      </c>
      <c r="L26" s="303"/>
      <c r="M26" s="304">
        <f>SUM(M23:M24)</f>
        <v>30</v>
      </c>
      <c r="N26" s="304">
        <f>M26+N25</f>
        <v>72</v>
      </c>
      <c r="O26" s="304">
        <f t="shared" ref="O26:Q26" si="4">N26+O25</f>
        <v>89</v>
      </c>
      <c r="P26" s="304">
        <f t="shared" si="4"/>
        <v>98.534359414634139</v>
      </c>
      <c r="Q26" s="304">
        <f t="shared" si="4"/>
        <v>103.30153912195121</v>
      </c>
      <c r="R26" s="305"/>
      <c r="S26" s="130"/>
    </row>
    <row r="27" spans="1:19" ht="13" x14ac:dyDescent="0.3">
      <c r="A27" s="130"/>
      <c r="B27" s="130"/>
      <c r="C27" s="130"/>
      <c r="D27" s="130"/>
      <c r="E27" s="130"/>
      <c r="F27" s="130"/>
      <c r="G27" s="130"/>
      <c r="H27" s="130"/>
      <c r="I27" s="130"/>
      <c r="J27" s="130"/>
      <c r="K27" s="289" t="s">
        <v>238</v>
      </c>
      <c r="L27" s="290"/>
      <c r="M27" s="306">
        <v>1</v>
      </c>
      <c r="N27" s="306"/>
      <c r="O27" s="306">
        <v>2</v>
      </c>
      <c r="P27" s="306"/>
      <c r="Q27" s="307">
        <v>3</v>
      </c>
      <c r="R27" s="308"/>
      <c r="S27" s="130"/>
    </row>
    <row r="28" spans="1:19" ht="13" x14ac:dyDescent="0.3">
      <c r="A28" s="130"/>
      <c r="B28" s="130"/>
      <c r="C28" s="130"/>
      <c r="D28" s="130"/>
      <c r="E28" s="130"/>
      <c r="F28" s="130"/>
      <c r="G28" s="130"/>
      <c r="H28" s="130"/>
      <c r="I28" s="130"/>
      <c r="J28" s="130"/>
      <c r="K28" s="294" t="s">
        <v>246</v>
      </c>
      <c r="L28" s="295">
        <v>0.6</v>
      </c>
      <c r="M28" s="309">
        <f>M23</f>
        <v>18</v>
      </c>
      <c r="N28" s="296">
        <f>M28+N23</f>
        <v>43</v>
      </c>
      <c r="O28" s="309">
        <f t="shared" ref="O28:P28" si="5">N28+O23</f>
        <v>53</v>
      </c>
      <c r="P28" s="296">
        <f t="shared" si="5"/>
        <v>56.884823414634148</v>
      </c>
      <c r="Q28" s="309">
        <f>P28+Q23</f>
        <v>58.827235121951219</v>
      </c>
      <c r="R28" s="297"/>
      <c r="S28" s="130"/>
    </row>
    <row r="29" spans="1:19" ht="13" x14ac:dyDescent="0.3">
      <c r="A29" s="130"/>
      <c r="B29" s="130"/>
      <c r="C29" s="130"/>
      <c r="D29" s="130"/>
      <c r="E29" s="130"/>
      <c r="F29" s="130"/>
      <c r="G29" s="130"/>
      <c r="H29" s="130"/>
      <c r="I29" s="130"/>
      <c r="J29" s="130"/>
      <c r="K29" s="294" t="s">
        <v>245</v>
      </c>
      <c r="L29" s="295">
        <v>0.4</v>
      </c>
      <c r="M29" s="309">
        <f>M24</f>
        <v>12</v>
      </c>
      <c r="N29" s="296">
        <f>M29+N24</f>
        <v>29</v>
      </c>
      <c r="O29" s="309">
        <f>N29+O24</f>
        <v>36</v>
      </c>
      <c r="P29" s="296">
        <f>O29+P24</f>
        <v>41.649535999999998</v>
      </c>
      <c r="Q29" s="309">
        <f>P29+Q24</f>
        <v>44.474303999999997</v>
      </c>
      <c r="R29" s="297"/>
      <c r="S29" s="130"/>
    </row>
    <row r="30" spans="1:19" ht="13" x14ac:dyDescent="0.3">
      <c r="A30" s="130"/>
      <c r="B30" s="130"/>
      <c r="C30" s="130"/>
      <c r="D30" s="130"/>
      <c r="E30" s="130"/>
      <c r="F30" s="130"/>
      <c r="G30" s="130"/>
      <c r="H30" s="130"/>
      <c r="I30" s="130"/>
      <c r="J30" s="130"/>
      <c r="K30" s="205" t="s">
        <v>267</v>
      </c>
      <c r="L30" s="205"/>
      <c r="M30" s="205"/>
      <c r="N30" s="205"/>
      <c r="O30" s="205"/>
      <c r="P30" s="205"/>
      <c r="Q30" s="205"/>
      <c r="R30" s="205"/>
      <c r="S30" s="130"/>
    </row>
    <row r="31" spans="1:19" x14ac:dyDescent="0.25">
      <c r="A31" s="130"/>
      <c r="B31" s="130"/>
      <c r="C31" s="130"/>
      <c r="D31" s="130"/>
      <c r="E31" s="130"/>
      <c r="F31" s="130"/>
      <c r="G31" s="130"/>
      <c r="H31" s="130"/>
      <c r="I31" s="130"/>
      <c r="J31" s="130"/>
      <c r="K31" s="130"/>
      <c r="L31" s="130"/>
      <c r="M31" s="130"/>
      <c r="N31" s="130"/>
      <c r="O31" s="130"/>
      <c r="P31" s="130"/>
      <c r="Q31" s="130"/>
      <c r="R31" s="130"/>
      <c r="S31" s="130"/>
    </row>
    <row r="32" spans="1:19" x14ac:dyDescent="0.25">
      <c r="A32" s="130"/>
      <c r="B32" s="130"/>
      <c r="C32" s="130"/>
      <c r="D32" s="130"/>
      <c r="E32" s="130"/>
      <c r="F32" s="130"/>
      <c r="G32" s="130"/>
      <c r="H32" s="130"/>
      <c r="I32" s="130"/>
      <c r="J32" s="130"/>
      <c r="K32" s="130"/>
      <c r="L32" s="130"/>
      <c r="M32" s="130"/>
      <c r="N32" s="130"/>
      <c r="O32" s="130"/>
      <c r="P32" s="130"/>
      <c r="Q32" s="130"/>
      <c r="R32" s="130"/>
      <c r="S32" s="130"/>
    </row>
    <row r="33" spans="1:19" x14ac:dyDescent="0.25">
      <c r="A33" s="130"/>
      <c r="B33" s="130"/>
      <c r="C33" s="130"/>
      <c r="D33" s="130"/>
      <c r="E33" s="130"/>
      <c r="F33" s="130"/>
      <c r="G33" s="130"/>
      <c r="H33" s="130"/>
      <c r="I33" s="130"/>
      <c r="J33" s="130"/>
      <c r="K33" s="130"/>
      <c r="L33" s="130"/>
      <c r="M33" s="130"/>
      <c r="N33" s="130"/>
      <c r="O33" s="130"/>
      <c r="P33" s="130"/>
      <c r="Q33" s="130"/>
      <c r="R33" s="130"/>
      <c r="S33" s="130"/>
    </row>
    <row r="34" spans="1:19" x14ac:dyDescent="0.25">
      <c r="A34" s="130"/>
      <c r="B34" s="130"/>
      <c r="C34" s="130"/>
      <c r="D34" s="130"/>
      <c r="E34" s="130"/>
      <c r="F34" s="130"/>
      <c r="G34" s="130"/>
      <c r="H34" s="130"/>
      <c r="I34" s="130"/>
      <c r="J34" s="130"/>
      <c r="K34" s="130"/>
      <c r="L34" s="130"/>
      <c r="M34" s="130"/>
      <c r="N34" s="130"/>
      <c r="O34" s="130"/>
      <c r="P34" s="130"/>
      <c r="Q34" s="130"/>
      <c r="R34" s="130"/>
      <c r="S34" s="130"/>
    </row>
    <row r="35" spans="1:19" x14ac:dyDescent="0.25">
      <c r="A35" s="310"/>
      <c r="B35" s="310"/>
      <c r="C35" s="310"/>
      <c r="D35" s="310"/>
      <c r="E35" s="310"/>
      <c r="F35" s="310"/>
      <c r="G35" s="310"/>
      <c r="H35" s="310"/>
      <c r="I35" s="310"/>
      <c r="J35" s="310"/>
      <c r="K35" s="310"/>
      <c r="L35" s="310"/>
      <c r="M35" s="310"/>
      <c r="N35" s="310"/>
      <c r="O35" s="310"/>
      <c r="P35" s="310"/>
      <c r="Q35" s="310"/>
      <c r="R35" s="310"/>
      <c r="S35" s="310"/>
    </row>
    <row r="36" spans="1:19" x14ac:dyDescent="0.25">
      <c r="A36" s="310"/>
      <c r="B36" s="310"/>
      <c r="C36" s="310"/>
      <c r="D36" s="310"/>
      <c r="E36" s="310"/>
      <c r="F36" s="310"/>
      <c r="G36" s="310"/>
      <c r="H36" s="310"/>
      <c r="I36" s="310"/>
      <c r="J36" s="310"/>
      <c r="K36" s="310"/>
      <c r="L36" s="310"/>
      <c r="M36" s="310"/>
      <c r="N36" s="310"/>
      <c r="O36" s="310"/>
      <c r="P36" s="310"/>
      <c r="Q36" s="310"/>
      <c r="R36" s="310"/>
      <c r="S36" s="310"/>
    </row>
    <row r="37" spans="1:19" x14ac:dyDescent="0.25">
      <c r="A37" s="311"/>
      <c r="B37" s="311"/>
      <c r="C37" s="311"/>
      <c r="D37" s="311"/>
      <c r="E37" s="311"/>
      <c r="F37" s="311"/>
      <c r="G37" s="311"/>
      <c r="H37" s="311"/>
      <c r="I37" s="311"/>
      <c r="J37" s="311"/>
      <c r="K37" s="311"/>
      <c r="L37" s="311"/>
      <c r="M37" s="311"/>
      <c r="N37" s="311"/>
      <c r="O37" s="311"/>
      <c r="P37" s="311"/>
      <c r="Q37" s="311"/>
      <c r="R37" s="311"/>
      <c r="S37" s="311"/>
    </row>
    <row r="38" spans="1:19" x14ac:dyDescent="0.25">
      <c r="A38" s="311"/>
      <c r="B38" s="311"/>
      <c r="C38" s="311"/>
      <c r="D38" s="311"/>
      <c r="E38" s="311"/>
      <c r="F38" s="311"/>
      <c r="G38" s="311"/>
      <c r="H38" s="311"/>
      <c r="I38" s="311"/>
      <c r="J38" s="311"/>
      <c r="K38" s="311"/>
      <c r="L38" s="311"/>
      <c r="M38" s="311"/>
      <c r="N38" s="311"/>
      <c r="O38" s="311"/>
      <c r="P38" s="311"/>
      <c r="Q38" s="311"/>
      <c r="R38" s="311"/>
      <c r="S38" s="311"/>
    </row>
    <row r="39" spans="1:19" x14ac:dyDescent="0.25">
      <c r="A39" s="311"/>
      <c r="B39" s="311"/>
      <c r="C39" s="311"/>
      <c r="D39" s="311"/>
      <c r="E39" s="311"/>
      <c r="F39" s="311"/>
      <c r="G39" s="311"/>
      <c r="H39" s="311"/>
      <c r="I39" s="311"/>
      <c r="J39" s="311"/>
      <c r="K39" s="311"/>
      <c r="L39" s="311"/>
      <c r="M39" s="311"/>
      <c r="N39" s="311"/>
      <c r="O39" s="311"/>
      <c r="P39" s="311"/>
      <c r="Q39" s="311"/>
      <c r="R39" s="311"/>
      <c r="S39" s="311"/>
    </row>
    <row r="40" spans="1:19" x14ac:dyDescent="0.25">
      <c r="A40" s="311"/>
      <c r="B40" s="311"/>
      <c r="C40" s="311"/>
      <c r="D40" s="311"/>
      <c r="E40" s="311"/>
      <c r="F40" s="311"/>
      <c r="G40" s="311"/>
      <c r="H40" s="311"/>
      <c r="I40" s="311"/>
      <c r="J40" s="311"/>
      <c r="K40" s="311"/>
      <c r="L40" s="311"/>
      <c r="M40" s="311"/>
      <c r="N40" s="311"/>
      <c r="O40" s="311"/>
      <c r="P40" s="311"/>
      <c r="Q40" s="311"/>
      <c r="R40" s="311"/>
      <c r="S40" s="311"/>
    </row>
    <row r="41" spans="1:19" x14ac:dyDescent="0.25">
      <c r="A41" s="311"/>
      <c r="B41" s="311"/>
      <c r="C41" s="311"/>
      <c r="D41" s="311"/>
      <c r="E41" s="311"/>
      <c r="F41" s="311"/>
      <c r="G41" s="311"/>
      <c r="H41" s="311"/>
      <c r="I41" s="311"/>
      <c r="J41" s="311"/>
      <c r="K41" s="311"/>
      <c r="L41" s="311"/>
      <c r="M41" s="311"/>
      <c r="N41" s="311"/>
      <c r="O41" s="311"/>
      <c r="P41" s="311"/>
      <c r="Q41" s="311"/>
      <c r="R41" s="311"/>
      <c r="S41" s="311"/>
    </row>
    <row r="42" spans="1:19" x14ac:dyDescent="0.25">
      <c r="A42" s="311"/>
      <c r="B42" s="311"/>
      <c r="C42" s="311"/>
      <c r="D42" s="311"/>
      <c r="E42" s="311"/>
      <c r="F42" s="311"/>
      <c r="G42" s="311"/>
      <c r="H42" s="311"/>
      <c r="I42" s="311"/>
      <c r="J42" s="311"/>
      <c r="K42" s="311"/>
      <c r="L42" s="311"/>
      <c r="M42" s="311"/>
      <c r="N42" s="311"/>
      <c r="O42" s="311"/>
      <c r="P42" s="311"/>
      <c r="Q42" s="311"/>
      <c r="R42" s="311"/>
      <c r="S42" s="311"/>
    </row>
    <row r="61" spans="2:9" x14ac:dyDescent="0.25">
      <c r="B61" s="130"/>
      <c r="C61" s="130"/>
      <c r="D61" s="130"/>
      <c r="E61" s="130"/>
      <c r="F61" s="130"/>
      <c r="G61" s="130"/>
      <c r="H61" s="130"/>
      <c r="I61" s="130"/>
    </row>
  </sheetData>
  <mergeCells count="11">
    <mergeCell ref="K16:L16"/>
    <mergeCell ref="K17:L17"/>
    <mergeCell ref="K19:R19"/>
    <mergeCell ref="K20:R20"/>
    <mergeCell ref="B2:I2"/>
    <mergeCell ref="K2:R2"/>
    <mergeCell ref="B3:I3"/>
    <mergeCell ref="K3:R3"/>
    <mergeCell ref="D4:G4"/>
    <mergeCell ref="B14:H14"/>
    <mergeCell ref="K14:R14"/>
  </mergeCells>
  <pageMargins left="0.7" right="0.7" top="0.75" bottom="0.75" header="0.3" footer="0.3"/>
  <pageSetup scale="81" orientation="landscape" horizontalDpi="4294967295" verticalDpi="4294967295" r:id="rId1"/>
  <headerFooter>
    <oddFooter>&amp;L&amp;F&amp;D</oddFooter>
  </headerFooter>
  <rowBreaks count="1" manualBreakCount="1">
    <brk id="36" max="16383" man="1"/>
  </rowBreaks>
  <ignoredErrors>
    <ignoredError sqref="M8:O8 R7 M25:P25 M2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zoomScaleNormal="100" workbookViewId="0">
      <selection activeCell="L28" sqref="L28"/>
    </sheetView>
  </sheetViews>
  <sheetFormatPr defaultRowHeight="12.5" x14ac:dyDescent="0.25"/>
  <cols>
    <col min="1" max="1" width="21.1796875" customWidth="1"/>
    <col min="2" max="5" width="6.453125" customWidth="1"/>
    <col min="6" max="6" width="10.7265625" customWidth="1"/>
    <col min="7" max="7" width="8.26953125" customWidth="1"/>
    <col min="8" max="8" width="9.81640625" customWidth="1"/>
    <col min="9" max="9" width="15.81640625" customWidth="1"/>
    <col min="10" max="10" width="6.54296875" customWidth="1"/>
    <col min="11" max="15" width="7.453125" customWidth="1"/>
    <col min="17" max="18" width="11.26953125" customWidth="1"/>
    <col min="20" max="20" width="20.81640625" customWidth="1"/>
  </cols>
  <sheetData>
    <row r="1" spans="1:19" ht="15" x14ac:dyDescent="0.25">
      <c r="A1" s="250" t="s">
        <v>231</v>
      </c>
      <c r="B1" s="130"/>
      <c r="C1" s="130"/>
      <c r="D1" s="130"/>
      <c r="E1" s="130"/>
      <c r="F1" s="130"/>
      <c r="G1" s="130"/>
      <c r="H1" s="130"/>
      <c r="I1" s="130"/>
      <c r="J1" s="130"/>
      <c r="K1" s="130"/>
      <c r="L1" s="130"/>
      <c r="M1" s="130"/>
      <c r="N1" s="130"/>
      <c r="O1" s="130"/>
      <c r="P1" s="130"/>
      <c r="Q1" s="130"/>
      <c r="R1" s="130"/>
    </row>
    <row r="2" spans="1:19" ht="55.5" customHeight="1" x14ac:dyDescent="0.3">
      <c r="A2" s="446" t="s">
        <v>313</v>
      </c>
      <c r="B2" s="446"/>
      <c r="C2" s="446"/>
      <c r="D2" s="446"/>
      <c r="E2" s="446"/>
      <c r="F2" s="446"/>
      <c r="G2" s="446"/>
      <c r="H2" s="446"/>
      <c r="I2" s="446"/>
      <c r="J2" s="446"/>
      <c r="K2" s="446"/>
      <c r="L2" s="446"/>
      <c r="M2" s="446"/>
      <c r="N2" s="446"/>
      <c r="O2" s="446"/>
      <c r="P2" s="446"/>
      <c r="Q2" s="446"/>
      <c r="R2" s="446"/>
      <c r="S2" s="205"/>
    </row>
    <row r="3" spans="1:19" ht="20.25" customHeight="1" x14ac:dyDescent="0.3">
      <c r="A3" s="447" t="s">
        <v>235</v>
      </c>
      <c r="B3" s="447"/>
      <c r="C3" s="447"/>
      <c r="D3" s="447"/>
      <c r="E3" s="447"/>
      <c r="F3" s="447"/>
      <c r="G3" s="447"/>
      <c r="H3" s="447"/>
      <c r="I3" s="447"/>
      <c r="J3" s="447"/>
      <c r="K3" s="447"/>
      <c r="L3" s="447"/>
      <c r="M3" s="447"/>
      <c r="N3" s="447"/>
      <c r="O3" s="447"/>
      <c r="P3" s="447"/>
      <c r="Q3" s="447"/>
      <c r="R3" s="447"/>
      <c r="S3" s="205"/>
    </row>
    <row r="4" spans="1:19" ht="40.5" customHeight="1" x14ac:dyDescent="0.3">
      <c r="A4" s="446" t="s">
        <v>316</v>
      </c>
      <c r="B4" s="446"/>
      <c r="C4" s="446"/>
      <c r="D4" s="446"/>
      <c r="E4" s="446"/>
      <c r="F4" s="446"/>
      <c r="G4" s="446"/>
      <c r="H4" s="446"/>
      <c r="I4" s="446"/>
      <c r="J4" s="446"/>
      <c r="K4" s="446"/>
      <c r="L4" s="446"/>
      <c r="M4" s="446"/>
      <c r="N4" s="446"/>
      <c r="O4" s="446"/>
      <c r="P4" s="446"/>
      <c r="Q4" s="446"/>
      <c r="R4" s="446"/>
      <c r="S4" s="205"/>
    </row>
    <row r="5" spans="1:19" ht="33" customHeight="1" x14ac:dyDescent="0.3">
      <c r="A5" s="446" t="s">
        <v>317</v>
      </c>
      <c r="B5" s="446"/>
      <c r="C5" s="446"/>
      <c r="D5" s="446"/>
      <c r="E5" s="446"/>
      <c r="F5" s="446"/>
      <c r="G5" s="446"/>
      <c r="H5" s="446"/>
      <c r="I5" s="446"/>
      <c r="J5" s="446"/>
      <c r="K5" s="446"/>
      <c r="L5" s="446"/>
      <c r="M5" s="446"/>
      <c r="N5" s="446"/>
      <c r="O5" s="446"/>
      <c r="P5" s="446"/>
      <c r="Q5" s="446"/>
      <c r="R5" s="446"/>
      <c r="S5" s="205"/>
    </row>
    <row r="6" spans="1:19" ht="40.5" customHeight="1" x14ac:dyDescent="0.3">
      <c r="A6" s="446" t="s">
        <v>318</v>
      </c>
      <c r="B6" s="446"/>
      <c r="C6" s="446"/>
      <c r="D6" s="446"/>
      <c r="E6" s="446"/>
      <c r="F6" s="446"/>
      <c r="G6" s="446"/>
      <c r="H6" s="446"/>
      <c r="I6" s="446"/>
      <c r="J6" s="446"/>
      <c r="K6" s="446"/>
      <c r="L6" s="446"/>
      <c r="M6" s="446"/>
      <c r="N6" s="446"/>
      <c r="O6" s="446"/>
      <c r="P6" s="446"/>
      <c r="Q6" s="446"/>
      <c r="R6" s="446"/>
      <c r="S6" s="205"/>
    </row>
    <row r="7" spans="1:19" ht="71.25" customHeight="1" x14ac:dyDescent="0.3">
      <c r="A7" s="446" t="s">
        <v>319</v>
      </c>
      <c r="B7" s="446"/>
      <c r="C7" s="446"/>
      <c r="D7" s="446"/>
      <c r="E7" s="446"/>
      <c r="F7" s="446"/>
      <c r="G7" s="446"/>
      <c r="H7" s="446"/>
      <c r="I7" s="446"/>
      <c r="J7" s="446"/>
      <c r="K7" s="446"/>
      <c r="L7" s="446"/>
      <c r="M7" s="446"/>
      <c r="N7" s="446"/>
      <c r="O7" s="446"/>
      <c r="P7" s="446"/>
      <c r="Q7" s="446"/>
      <c r="R7" s="446"/>
      <c r="S7" s="205"/>
    </row>
    <row r="8" spans="1:19" ht="27.75" customHeight="1" x14ac:dyDescent="0.3">
      <c r="A8" s="446" t="s">
        <v>320</v>
      </c>
      <c r="B8" s="446"/>
      <c r="C8" s="446"/>
      <c r="D8" s="446"/>
      <c r="E8" s="446"/>
      <c r="F8" s="446"/>
      <c r="G8" s="446"/>
      <c r="H8" s="446"/>
      <c r="I8" s="446"/>
      <c r="J8" s="446"/>
      <c r="K8" s="446"/>
      <c r="L8" s="446"/>
      <c r="M8" s="446"/>
      <c r="N8" s="446"/>
      <c r="O8" s="446"/>
      <c r="P8" s="446"/>
      <c r="Q8" s="446"/>
      <c r="R8" s="446"/>
      <c r="S8" s="205"/>
    </row>
    <row r="9" spans="1:19" ht="13.5" customHeight="1" thickBot="1" x14ac:dyDescent="0.35">
      <c r="A9" s="130"/>
      <c r="B9" s="130"/>
      <c r="C9" s="130"/>
      <c r="D9" s="130"/>
      <c r="E9" s="130"/>
      <c r="F9" s="130"/>
      <c r="G9" s="130"/>
      <c r="H9" s="130"/>
      <c r="I9" s="130"/>
      <c r="J9" s="130"/>
      <c r="K9" s="130"/>
      <c r="L9" s="130"/>
      <c r="M9" s="130"/>
      <c r="N9" s="130"/>
      <c r="O9" s="130"/>
      <c r="P9" s="130"/>
      <c r="Q9" s="130"/>
      <c r="R9" s="130"/>
      <c r="S9" s="205"/>
    </row>
    <row r="10" spans="1:19" ht="28.5" customHeight="1" x14ac:dyDescent="0.3">
      <c r="A10" s="453" t="s">
        <v>241</v>
      </c>
      <c r="B10" s="454"/>
      <c r="C10" s="454"/>
      <c r="D10" s="454"/>
      <c r="E10" s="454"/>
      <c r="F10" s="454"/>
      <c r="G10" s="455"/>
      <c r="H10" s="205"/>
      <c r="I10" s="423" t="s">
        <v>268</v>
      </c>
      <c r="J10" s="424"/>
      <c r="K10" s="424"/>
      <c r="L10" s="424"/>
      <c r="M10" s="424"/>
      <c r="N10" s="424"/>
      <c r="O10" s="424"/>
      <c r="P10" s="425"/>
      <c r="Q10" s="205"/>
      <c r="R10" s="205"/>
      <c r="S10" s="205"/>
    </row>
    <row r="11" spans="1:19" ht="28.5" customHeight="1" x14ac:dyDescent="0.3">
      <c r="A11" s="456" t="s">
        <v>237</v>
      </c>
      <c r="B11" s="437"/>
      <c r="C11" s="437"/>
      <c r="D11" s="437"/>
      <c r="E11" s="437"/>
      <c r="F11" s="437"/>
      <c r="G11" s="457"/>
      <c r="H11" s="205"/>
      <c r="I11" s="429" t="s">
        <v>236</v>
      </c>
      <c r="J11" s="430"/>
      <c r="K11" s="430"/>
      <c r="L11" s="430"/>
      <c r="M11" s="430"/>
      <c r="N11" s="430"/>
      <c r="O11" s="430"/>
      <c r="P11" s="431"/>
      <c r="Q11" s="205"/>
      <c r="R11" s="205"/>
      <c r="S11" s="205"/>
    </row>
    <row r="12" spans="1:19" ht="13" x14ac:dyDescent="0.3">
      <c r="A12" s="188" t="s">
        <v>175</v>
      </c>
      <c r="B12" s="451"/>
      <c r="C12" s="451"/>
      <c r="D12" s="451"/>
      <c r="E12" s="452"/>
      <c r="F12" s="237"/>
      <c r="G12" s="213">
        <v>105</v>
      </c>
      <c r="H12" s="205"/>
      <c r="I12" s="210" t="s">
        <v>175</v>
      </c>
      <c r="J12" s="244"/>
      <c r="K12" s="448"/>
      <c r="L12" s="449"/>
      <c r="M12" s="449"/>
      <c r="N12" s="450"/>
      <c r="O12" s="238"/>
      <c r="P12" s="239">
        <f>(105*1.15)*(1-0.05)</f>
        <v>114.71249999999998</v>
      </c>
      <c r="Q12" s="205"/>
      <c r="R12" s="205"/>
      <c r="S12" s="205"/>
    </row>
    <row r="13" spans="1:19" ht="13" x14ac:dyDescent="0.3">
      <c r="A13" s="195" t="s">
        <v>238</v>
      </c>
      <c r="B13" s="197">
        <v>1</v>
      </c>
      <c r="C13" s="198"/>
      <c r="D13" s="198">
        <v>2</v>
      </c>
      <c r="E13" s="198"/>
      <c r="F13" s="198">
        <v>3</v>
      </c>
      <c r="G13" s="214"/>
      <c r="H13" s="205"/>
      <c r="I13" s="251" t="s">
        <v>322</v>
      </c>
      <c r="J13" s="218" t="s">
        <v>242</v>
      </c>
      <c r="K13" s="137">
        <v>2016</v>
      </c>
      <c r="L13" s="137">
        <v>2017</v>
      </c>
      <c r="M13" s="137">
        <v>2018</v>
      </c>
      <c r="N13" s="137">
        <v>2019</v>
      </c>
      <c r="O13" s="196">
        <v>2020</v>
      </c>
      <c r="P13" s="192"/>
      <c r="Q13" s="205"/>
      <c r="R13" s="205"/>
      <c r="S13" s="205"/>
    </row>
    <row r="14" spans="1:19" ht="13" x14ac:dyDescent="0.3">
      <c r="A14" s="191"/>
      <c r="B14" s="135">
        <v>2011</v>
      </c>
      <c r="C14" s="135">
        <v>2012</v>
      </c>
      <c r="D14" s="135">
        <v>2013</v>
      </c>
      <c r="E14" s="135">
        <v>2014</v>
      </c>
      <c r="F14" s="135">
        <v>2015</v>
      </c>
      <c r="G14" s="215" t="s">
        <v>175</v>
      </c>
      <c r="H14" s="205"/>
      <c r="I14" s="211" t="s">
        <v>246</v>
      </c>
      <c r="J14" s="220">
        <v>0.6</v>
      </c>
      <c r="K14" s="209">
        <f>B21*$P$14</f>
        <v>18.353999999999996</v>
      </c>
      <c r="L14" s="209">
        <f>C21*$P$14</f>
        <v>24.908999999999995</v>
      </c>
      <c r="M14" s="209">
        <f>D21*$P$14</f>
        <v>9.8324999999999978</v>
      </c>
      <c r="N14" s="209">
        <f>E21*$P$14</f>
        <v>10.488</v>
      </c>
      <c r="O14" s="209">
        <f>F21*$P$14</f>
        <v>5.2439999999999998</v>
      </c>
      <c r="P14" s="193">
        <f>P12*J14</f>
        <v>68.827499999999986</v>
      </c>
      <c r="Q14" s="205"/>
      <c r="R14" s="205"/>
      <c r="S14" s="205"/>
    </row>
    <row r="15" spans="1:19" ht="13" x14ac:dyDescent="0.3">
      <c r="A15" s="188" t="s">
        <v>243</v>
      </c>
      <c r="B15" s="136">
        <v>5</v>
      </c>
      <c r="C15" s="189">
        <v>15</v>
      </c>
      <c r="D15" s="136">
        <v>9</v>
      </c>
      <c r="E15" s="189">
        <v>5</v>
      </c>
      <c r="F15" s="136">
        <v>2</v>
      </c>
      <c r="G15" s="213">
        <f>SUM(B15:F15)</f>
        <v>36</v>
      </c>
      <c r="H15" s="206"/>
      <c r="I15" s="211" t="s">
        <v>245</v>
      </c>
      <c r="J15" s="220">
        <v>0.4</v>
      </c>
      <c r="K15" s="209">
        <f>B21*$P$15</f>
        <v>12.235999999999997</v>
      </c>
      <c r="L15" s="209">
        <f>C21*$P$15</f>
        <v>16.605999999999995</v>
      </c>
      <c r="M15" s="209">
        <f>D21*$P$15</f>
        <v>6.5549999999999979</v>
      </c>
      <c r="N15" s="209">
        <f>E21*$P$15</f>
        <v>6.9919999999999991</v>
      </c>
      <c r="O15" s="209">
        <f>F21*$P$15</f>
        <v>3.4959999999999996</v>
      </c>
      <c r="P15" s="193">
        <f>P12*J15</f>
        <v>45.884999999999991</v>
      </c>
      <c r="Q15" s="205"/>
      <c r="R15" s="205"/>
      <c r="S15" s="205"/>
    </row>
    <row r="16" spans="1:19" ht="13.5" thickBot="1" x14ac:dyDescent="0.35">
      <c r="A16" s="188" t="s">
        <v>244</v>
      </c>
      <c r="B16" s="136">
        <v>23</v>
      </c>
      <c r="C16" s="189">
        <v>23</v>
      </c>
      <c r="D16" s="136">
        <v>6</v>
      </c>
      <c r="E16" s="189">
        <v>11</v>
      </c>
      <c r="F16" s="136">
        <v>6</v>
      </c>
      <c r="G16" s="213">
        <f>SUM(B16:F16)</f>
        <v>69</v>
      </c>
      <c r="H16" s="206"/>
      <c r="I16" s="212" t="s">
        <v>175</v>
      </c>
      <c r="J16" s="219"/>
      <c r="K16" s="194">
        <f t="shared" ref="K16:P16" si="0">SUM(K14:K15)</f>
        <v>30.589999999999993</v>
      </c>
      <c r="L16" s="194">
        <f t="shared" si="0"/>
        <v>41.514999999999986</v>
      </c>
      <c r="M16" s="194">
        <f t="shared" si="0"/>
        <v>16.387499999999996</v>
      </c>
      <c r="N16" s="194">
        <f t="shared" si="0"/>
        <v>17.479999999999997</v>
      </c>
      <c r="O16" s="194">
        <f t="shared" si="0"/>
        <v>8.7399999999999984</v>
      </c>
      <c r="P16" s="243">
        <f t="shared" si="0"/>
        <v>114.71249999999998</v>
      </c>
      <c r="Q16" s="205"/>
      <c r="R16" s="205"/>
      <c r="S16" s="205"/>
    </row>
    <row r="17" spans="1:19" ht="13.5" thickBot="1" x14ac:dyDescent="0.35">
      <c r="A17" s="202" t="s">
        <v>175</v>
      </c>
      <c r="B17" s="203">
        <f>SUM(B15:B16)</f>
        <v>28</v>
      </c>
      <c r="C17" s="203">
        <f>SUM(C15:C16)</f>
        <v>38</v>
      </c>
      <c r="D17" s="203">
        <f>SUM(D15:D16)</f>
        <v>15</v>
      </c>
      <c r="E17" s="203">
        <f>SUM(E15:E16)</f>
        <v>16</v>
      </c>
      <c r="F17" s="203">
        <f>SUM(F15:F16)</f>
        <v>8</v>
      </c>
      <c r="G17" s="216">
        <f>SUM(B17:F17)</f>
        <v>105</v>
      </c>
      <c r="H17" s="205"/>
      <c r="I17" s="241" t="s">
        <v>251</v>
      </c>
      <c r="J17" s="242"/>
      <c r="K17" s="141">
        <f>K16</f>
        <v>30.589999999999993</v>
      </c>
      <c r="L17" s="141">
        <f>K17+L16</f>
        <v>72.104999999999976</v>
      </c>
      <c r="M17" s="141">
        <f>L17+M16</f>
        <v>88.492499999999978</v>
      </c>
      <c r="N17" s="141">
        <f>M17+N16</f>
        <v>105.97249999999997</v>
      </c>
      <c r="O17" s="141">
        <f>N17+O16</f>
        <v>114.71249999999996</v>
      </c>
      <c r="P17" s="236"/>
      <c r="Q17" s="205"/>
      <c r="R17" s="205"/>
      <c r="S17" s="205"/>
    </row>
    <row r="18" spans="1:19" ht="13.5" thickBot="1" x14ac:dyDescent="0.35">
      <c r="A18" s="458" t="s">
        <v>239</v>
      </c>
      <c r="B18" s="459"/>
      <c r="C18" s="459"/>
      <c r="D18" s="459"/>
      <c r="E18" s="459"/>
      <c r="F18" s="459"/>
      <c r="G18" s="460"/>
      <c r="H18" s="205"/>
      <c r="I18" s="251" t="s">
        <v>238</v>
      </c>
      <c r="J18" s="218"/>
      <c r="K18" s="199">
        <v>1</v>
      </c>
      <c r="L18" s="199"/>
      <c r="M18" s="199">
        <v>2</v>
      </c>
      <c r="N18" s="199"/>
      <c r="O18" s="200">
        <v>3</v>
      </c>
      <c r="P18" s="240"/>
      <c r="Q18" s="221"/>
      <c r="R18" s="221"/>
      <c r="S18" s="205"/>
    </row>
    <row r="19" spans="1:19" ht="13.5" customHeight="1" thickBot="1" x14ac:dyDescent="0.35">
      <c r="A19" s="188" t="s">
        <v>243</v>
      </c>
      <c r="B19" s="207">
        <f t="shared" ref="B19:G19" si="1">B15/B17</f>
        <v>0.17857142857142858</v>
      </c>
      <c r="C19" s="207">
        <f t="shared" si="1"/>
        <v>0.39473684210526316</v>
      </c>
      <c r="D19" s="207">
        <f t="shared" si="1"/>
        <v>0.6</v>
      </c>
      <c r="E19" s="207">
        <f t="shared" si="1"/>
        <v>0.3125</v>
      </c>
      <c r="F19" s="207">
        <f t="shared" si="1"/>
        <v>0.25</v>
      </c>
      <c r="G19" s="223">
        <f t="shared" si="1"/>
        <v>0.34285714285714286</v>
      </c>
      <c r="H19" s="205"/>
      <c r="I19" s="211" t="s">
        <v>246</v>
      </c>
      <c r="J19" s="220">
        <v>0.6</v>
      </c>
      <c r="K19" s="230">
        <f>K14</f>
        <v>18.353999999999996</v>
      </c>
      <c r="L19" s="209">
        <f>K19+L14</f>
        <v>43.262999999999991</v>
      </c>
      <c r="M19" s="230">
        <f t="shared" ref="M19:O20" si="2">L19+M14</f>
        <v>53.095499999999987</v>
      </c>
      <c r="N19" s="209">
        <f t="shared" si="2"/>
        <v>63.583499999999987</v>
      </c>
      <c r="O19" s="230">
        <f t="shared" si="2"/>
        <v>68.827499999999986</v>
      </c>
      <c r="P19" s="193"/>
      <c r="Q19" s="205"/>
      <c r="R19" s="205"/>
      <c r="S19" s="205"/>
    </row>
    <row r="20" spans="1:19" ht="13.5" thickBot="1" x14ac:dyDescent="0.35">
      <c r="A20" s="188" t="s">
        <v>244</v>
      </c>
      <c r="B20" s="208">
        <f t="shared" ref="B20:G20" si="3">B16/B17</f>
        <v>0.8214285714285714</v>
      </c>
      <c r="C20" s="208">
        <f t="shared" si="3"/>
        <v>0.60526315789473684</v>
      </c>
      <c r="D20" s="208">
        <f t="shared" si="3"/>
        <v>0.4</v>
      </c>
      <c r="E20" s="208">
        <f t="shared" si="3"/>
        <v>0.6875</v>
      </c>
      <c r="F20" s="208">
        <f t="shared" si="3"/>
        <v>0.75</v>
      </c>
      <c r="G20" s="217">
        <f t="shared" si="3"/>
        <v>0.65714285714285714</v>
      </c>
      <c r="H20" s="205"/>
      <c r="I20" s="211" t="s">
        <v>245</v>
      </c>
      <c r="J20" s="220">
        <v>0.4</v>
      </c>
      <c r="K20" s="230">
        <f>K15</f>
        <v>12.235999999999997</v>
      </c>
      <c r="L20" s="209">
        <f>K20+L15</f>
        <v>28.841999999999992</v>
      </c>
      <c r="M20" s="230">
        <f t="shared" si="2"/>
        <v>35.396999999999991</v>
      </c>
      <c r="N20" s="209">
        <f t="shared" si="2"/>
        <v>42.388999999999989</v>
      </c>
      <c r="O20" s="230">
        <f t="shared" si="2"/>
        <v>45.884999999999991</v>
      </c>
      <c r="P20" s="193"/>
      <c r="Q20" s="205"/>
      <c r="R20" s="205"/>
      <c r="S20" s="205"/>
    </row>
    <row r="21" spans="1:19" ht="13.5" thickBot="1" x14ac:dyDescent="0.35">
      <c r="A21" s="204" t="s">
        <v>240</v>
      </c>
      <c r="B21" s="201">
        <f t="shared" ref="B21:G21" si="4">B17/$G$17</f>
        <v>0.26666666666666666</v>
      </c>
      <c r="C21" s="201">
        <f t="shared" si="4"/>
        <v>0.3619047619047619</v>
      </c>
      <c r="D21" s="201">
        <f t="shared" si="4"/>
        <v>0.14285714285714285</v>
      </c>
      <c r="E21" s="201">
        <f t="shared" si="4"/>
        <v>0.15238095238095239</v>
      </c>
      <c r="F21" s="201">
        <f t="shared" si="4"/>
        <v>7.6190476190476197E-2</v>
      </c>
      <c r="G21" s="217">
        <f t="shared" si="4"/>
        <v>1</v>
      </c>
      <c r="H21" s="205"/>
      <c r="I21" s="205" t="s">
        <v>267</v>
      </c>
      <c r="J21" s="205"/>
      <c r="K21" s="205"/>
      <c r="L21" s="205"/>
      <c r="M21" s="205"/>
      <c r="N21" s="205"/>
      <c r="O21" s="205"/>
      <c r="P21" s="205"/>
      <c r="Q21" s="205"/>
      <c r="R21" s="205"/>
      <c r="S21" s="205"/>
    </row>
    <row r="22" spans="1:19" ht="13" x14ac:dyDescent="0.3">
      <c r="A22" s="222"/>
      <c r="B22" s="206"/>
      <c r="C22" s="206"/>
      <c r="D22" s="206"/>
      <c r="E22" s="206"/>
      <c r="F22" s="206"/>
      <c r="G22" s="206"/>
      <c r="H22" s="205"/>
      <c r="I22" s="205"/>
      <c r="J22" s="205"/>
      <c r="K22" s="205"/>
      <c r="L22" s="205"/>
      <c r="M22" s="205"/>
      <c r="N22" s="205"/>
      <c r="O22" s="205"/>
      <c r="P22" s="205"/>
      <c r="Q22" s="205"/>
      <c r="R22" s="205"/>
      <c r="S22" s="205"/>
    </row>
    <row r="23" spans="1:19" ht="15" x14ac:dyDescent="0.3">
      <c r="A23" s="250" t="s">
        <v>232</v>
      </c>
      <c r="B23" s="130"/>
      <c r="C23" s="130"/>
      <c r="D23" s="130"/>
      <c r="E23" s="130"/>
      <c r="F23" s="130"/>
      <c r="G23" s="130"/>
      <c r="H23" s="130"/>
      <c r="J23" s="205"/>
      <c r="K23" s="205"/>
      <c r="L23" s="205"/>
      <c r="M23" s="205"/>
      <c r="N23" s="205"/>
      <c r="O23" s="205"/>
      <c r="P23" s="205"/>
      <c r="Q23" s="205"/>
      <c r="R23" s="205"/>
      <c r="S23" s="205"/>
    </row>
    <row r="24" spans="1:19" ht="55.5" customHeight="1" x14ac:dyDescent="0.3">
      <c r="A24" s="446" t="s">
        <v>315</v>
      </c>
      <c r="B24" s="446"/>
      <c r="C24" s="446"/>
      <c r="D24" s="446"/>
      <c r="E24" s="446"/>
      <c r="F24" s="446"/>
      <c r="G24" s="446"/>
      <c r="H24" s="446"/>
      <c r="I24" s="446"/>
      <c r="J24" s="446"/>
      <c r="K24" s="446"/>
      <c r="L24" s="446"/>
      <c r="M24" s="446"/>
      <c r="N24" s="446"/>
      <c r="O24" s="446"/>
      <c r="P24" s="446"/>
      <c r="Q24" s="446"/>
      <c r="R24" s="446"/>
      <c r="S24" s="205"/>
    </row>
    <row r="25" spans="1:19" ht="47.25" customHeight="1" x14ac:dyDescent="0.3">
      <c r="A25" s="446" t="s">
        <v>321</v>
      </c>
      <c r="B25" s="446"/>
      <c r="C25" s="446"/>
      <c r="D25" s="446"/>
      <c r="E25" s="446"/>
      <c r="F25" s="446"/>
      <c r="G25" s="446"/>
      <c r="H25" s="446"/>
      <c r="I25" s="446"/>
      <c r="J25" s="446"/>
      <c r="K25" s="446"/>
      <c r="L25" s="446"/>
      <c r="M25" s="446"/>
      <c r="N25" s="446"/>
      <c r="O25" s="446"/>
      <c r="P25" s="446"/>
      <c r="Q25" s="446"/>
      <c r="R25" s="446"/>
      <c r="S25" s="205"/>
    </row>
    <row r="26" spans="1:19" ht="26.25" customHeight="1" x14ac:dyDescent="0.3">
      <c r="A26" s="436" t="s">
        <v>233</v>
      </c>
      <c r="B26" s="437"/>
      <c r="C26" s="437"/>
      <c r="D26" s="438"/>
      <c r="E26" s="130"/>
      <c r="F26" s="444" t="s">
        <v>253</v>
      </c>
      <c r="G26" s="430"/>
      <c r="H26" s="445"/>
      <c r="I26" s="130"/>
      <c r="J26" s="130"/>
      <c r="K26" s="130"/>
      <c r="L26" s="130"/>
      <c r="M26" s="130"/>
      <c r="N26" s="205"/>
      <c r="O26" s="205"/>
      <c r="P26" s="205"/>
      <c r="Q26" s="205"/>
      <c r="R26" s="205"/>
      <c r="S26" s="205"/>
    </row>
    <row r="27" spans="1:19" ht="13" x14ac:dyDescent="0.3">
      <c r="A27" s="135"/>
      <c r="B27" s="134"/>
      <c r="C27" s="134"/>
      <c r="D27" s="134"/>
      <c r="E27" s="130"/>
      <c r="F27" s="137"/>
      <c r="G27" s="138"/>
      <c r="H27" s="138"/>
      <c r="I27" s="130"/>
      <c r="J27" s="130"/>
      <c r="K27" s="130"/>
      <c r="L27" s="130"/>
      <c r="M27" s="130"/>
      <c r="N27" s="205"/>
      <c r="O27" s="205"/>
      <c r="P27" s="205"/>
      <c r="Q27" s="205"/>
      <c r="R27" s="205"/>
      <c r="S27" s="205"/>
    </row>
    <row r="28" spans="1:19" ht="12.75" customHeight="1" x14ac:dyDescent="0.3">
      <c r="A28" s="134" t="s">
        <v>249</v>
      </c>
      <c r="B28" s="135">
        <v>2011</v>
      </c>
      <c r="C28" s="135">
        <v>2013</v>
      </c>
      <c r="D28" s="135">
        <v>2015</v>
      </c>
      <c r="E28" s="130"/>
      <c r="F28" s="439" t="s">
        <v>247</v>
      </c>
      <c r="G28" s="137">
        <v>2017</v>
      </c>
      <c r="H28" s="137">
        <v>2020</v>
      </c>
      <c r="I28" s="130"/>
      <c r="J28" s="130"/>
      <c r="K28" s="130"/>
      <c r="L28" s="130"/>
      <c r="M28" s="130"/>
      <c r="N28" s="205"/>
      <c r="O28" s="205"/>
      <c r="P28" s="205"/>
      <c r="Q28" s="205"/>
      <c r="R28" s="205"/>
      <c r="S28" s="205"/>
    </row>
    <row r="29" spans="1:19" ht="13" x14ac:dyDescent="0.3">
      <c r="A29" s="134" t="s">
        <v>177</v>
      </c>
      <c r="B29" s="135">
        <v>3</v>
      </c>
      <c r="C29" s="135">
        <v>8</v>
      </c>
      <c r="D29" s="135">
        <v>16</v>
      </c>
      <c r="E29" s="130"/>
      <c r="F29" s="440"/>
      <c r="G29" s="139">
        <f>C31*L17</f>
        <v>7.1214814814814789</v>
      </c>
      <c r="H29" s="139">
        <f>D31*O17</f>
        <v>17.479999999999997</v>
      </c>
      <c r="I29" s="130"/>
      <c r="J29" s="130"/>
      <c r="K29" s="130"/>
      <c r="L29" s="130"/>
      <c r="M29" s="130"/>
      <c r="N29" s="205"/>
      <c r="O29" s="205"/>
      <c r="P29" s="205"/>
      <c r="Q29" s="205"/>
      <c r="R29" s="205"/>
      <c r="S29" s="205"/>
    </row>
    <row r="30" spans="1:19" ht="13.5" thickBot="1" x14ac:dyDescent="0.35">
      <c r="A30" s="143" t="s">
        <v>250</v>
      </c>
      <c r="B30" s="144">
        <v>28</v>
      </c>
      <c r="C30" s="225">
        <f>B17+C17+D17</f>
        <v>81</v>
      </c>
      <c r="D30" s="225">
        <f>G17</f>
        <v>105</v>
      </c>
      <c r="E30" s="130"/>
      <c r="F30" s="130"/>
      <c r="G30" s="130"/>
      <c r="H30" s="130"/>
      <c r="I30" s="130"/>
      <c r="J30" s="130"/>
      <c r="K30" s="130"/>
      <c r="L30" s="130"/>
      <c r="M30" s="130"/>
      <c r="N30" s="205"/>
      <c r="O30" s="205"/>
      <c r="P30" s="205"/>
      <c r="Q30" s="205"/>
      <c r="R30" s="205"/>
      <c r="S30" s="205"/>
    </row>
    <row r="31" spans="1:19" ht="26.25" customHeight="1" thickBot="1" x14ac:dyDescent="0.35">
      <c r="A31" s="224" t="s">
        <v>248</v>
      </c>
      <c r="B31" s="146">
        <f>B29/B30</f>
        <v>0.10714285714285714</v>
      </c>
      <c r="C31" s="146">
        <f>C29/C30</f>
        <v>9.8765432098765427E-2</v>
      </c>
      <c r="D31" s="146">
        <f>D29/D30</f>
        <v>0.15238095238095239</v>
      </c>
      <c r="E31" s="130"/>
      <c r="F31" s="130"/>
      <c r="G31" s="130"/>
      <c r="H31" s="130"/>
      <c r="I31" s="130"/>
      <c r="J31" s="130"/>
      <c r="K31" s="130"/>
      <c r="L31" s="130"/>
      <c r="M31" s="130"/>
      <c r="N31" s="205"/>
      <c r="O31" s="205"/>
      <c r="P31" s="205"/>
      <c r="Q31" s="205"/>
      <c r="R31" s="205"/>
      <c r="S31" s="205"/>
    </row>
    <row r="32" spans="1:19" ht="13" x14ac:dyDescent="0.3">
      <c r="A32" s="130"/>
      <c r="B32" s="130"/>
      <c r="C32" s="130"/>
      <c r="D32" s="130"/>
      <c r="E32" s="130"/>
      <c r="F32" s="130"/>
      <c r="G32" s="130"/>
      <c r="H32" s="130"/>
      <c r="I32" s="130"/>
      <c r="J32" s="130"/>
      <c r="K32" s="130"/>
      <c r="L32" s="130"/>
      <c r="M32" s="130"/>
      <c r="N32" s="205"/>
      <c r="O32" s="205"/>
      <c r="P32" s="205"/>
      <c r="Q32" s="205"/>
      <c r="R32" s="205"/>
      <c r="S32" s="205"/>
    </row>
    <row r="33" spans="1:19" ht="15" x14ac:dyDescent="0.3">
      <c r="A33" s="250" t="s">
        <v>218</v>
      </c>
      <c r="B33" s="130"/>
      <c r="C33" s="130"/>
      <c r="D33" s="130"/>
      <c r="E33" s="130"/>
      <c r="F33" s="130"/>
      <c r="G33" s="130"/>
      <c r="H33" s="130"/>
      <c r="I33" s="130"/>
      <c r="J33" s="130"/>
      <c r="K33" s="130"/>
      <c r="L33" s="130"/>
      <c r="M33" s="130"/>
      <c r="N33" s="130"/>
      <c r="O33" s="130"/>
      <c r="P33" s="130"/>
      <c r="Q33" s="130"/>
      <c r="R33" s="130"/>
      <c r="S33" s="205"/>
    </row>
    <row r="34" spans="1:19" ht="69.75" customHeight="1" x14ac:dyDescent="0.3">
      <c r="A34" s="446" t="s">
        <v>314</v>
      </c>
      <c r="B34" s="446"/>
      <c r="C34" s="446"/>
      <c r="D34" s="446"/>
      <c r="E34" s="446"/>
      <c r="F34" s="446"/>
      <c r="G34" s="446"/>
      <c r="H34" s="446"/>
      <c r="I34" s="446"/>
      <c r="J34" s="446"/>
      <c r="K34" s="446"/>
      <c r="L34" s="446"/>
      <c r="M34" s="446"/>
      <c r="N34" s="446"/>
      <c r="O34" s="446"/>
      <c r="P34" s="446"/>
      <c r="Q34" s="446"/>
      <c r="R34" s="446"/>
      <c r="S34" s="205"/>
    </row>
    <row r="35" spans="1:19" ht="13.5" thickBot="1" x14ac:dyDescent="0.35">
      <c r="A35" s="226"/>
      <c r="B35" s="226"/>
      <c r="C35" s="226"/>
      <c r="D35" s="226"/>
      <c r="E35" s="226"/>
      <c r="F35" s="226"/>
      <c r="G35" s="226"/>
      <c r="H35" s="226"/>
      <c r="I35" s="226"/>
      <c r="J35" s="226"/>
      <c r="K35" s="226"/>
      <c r="L35" s="226"/>
      <c r="M35" s="226"/>
      <c r="N35" s="226"/>
      <c r="O35" s="226"/>
      <c r="P35" s="226"/>
      <c r="Q35" s="226"/>
      <c r="R35" s="226"/>
      <c r="S35" s="205"/>
    </row>
    <row r="36" spans="1:19" ht="25.5" customHeight="1" x14ac:dyDescent="0.3">
      <c r="A36" s="436" t="s">
        <v>234</v>
      </c>
      <c r="B36" s="437"/>
      <c r="C36" s="437"/>
      <c r="D36" s="438"/>
      <c r="E36" s="130"/>
      <c r="F36" s="441" t="s">
        <v>252</v>
      </c>
      <c r="G36" s="442"/>
      <c r="H36" s="442"/>
      <c r="I36" s="442"/>
      <c r="J36" s="443"/>
      <c r="K36" s="130"/>
      <c r="L36" s="130"/>
      <c r="M36" s="130"/>
      <c r="N36" s="130"/>
      <c r="O36" s="130"/>
      <c r="P36" s="130"/>
      <c r="Q36" s="130"/>
      <c r="R36" s="130"/>
      <c r="S36" s="205"/>
    </row>
    <row r="37" spans="1:19" ht="13" x14ac:dyDescent="0.3">
      <c r="A37" s="135"/>
      <c r="B37" s="134"/>
      <c r="C37" s="134"/>
      <c r="D37" s="134"/>
      <c r="E37" s="130"/>
      <c r="F37" s="228"/>
      <c r="G37" s="137"/>
      <c r="H37" s="138"/>
      <c r="I37" s="138"/>
      <c r="J37" s="190"/>
      <c r="K37" s="130"/>
      <c r="L37" s="130"/>
      <c r="M37" s="130"/>
      <c r="N37" s="130"/>
      <c r="O37" s="130"/>
      <c r="P37" s="130"/>
      <c r="Q37" s="130"/>
      <c r="R37" s="130"/>
      <c r="S37" s="205"/>
    </row>
    <row r="38" spans="1:19" ht="13" x14ac:dyDescent="0.3">
      <c r="A38" s="134" t="s">
        <v>249</v>
      </c>
      <c r="B38" s="135">
        <v>2016</v>
      </c>
      <c r="C38" s="135">
        <v>2018</v>
      </c>
      <c r="D38" s="135">
        <v>2020</v>
      </c>
      <c r="E38" s="130"/>
      <c r="F38" s="229" t="s">
        <v>249</v>
      </c>
      <c r="G38" s="182"/>
      <c r="H38" s="137">
        <v>2016</v>
      </c>
      <c r="I38" s="137">
        <v>2018</v>
      </c>
      <c r="J38" s="192">
        <v>2020</v>
      </c>
      <c r="K38" s="130"/>
      <c r="L38" s="130"/>
      <c r="M38" s="130"/>
      <c r="N38" s="130"/>
      <c r="O38" s="130"/>
      <c r="P38" s="130"/>
      <c r="Q38" s="130"/>
      <c r="R38" s="130"/>
      <c r="S38" s="205"/>
    </row>
    <row r="39" spans="1:19" ht="13" x14ac:dyDescent="0.3">
      <c r="A39" s="134" t="s">
        <v>176</v>
      </c>
      <c r="B39" s="135">
        <v>5</v>
      </c>
      <c r="C39" s="135">
        <v>15</v>
      </c>
      <c r="D39" s="135">
        <v>30</v>
      </c>
      <c r="E39" s="130"/>
      <c r="F39" s="229" t="s">
        <v>173</v>
      </c>
      <c r="G39" s="227">
        <v>0.6</v>
      </c>
      <c r="H39" s="230">
        <f>H41*G39</f>
        <v>3.277499999999999</v>
      </c>
      <c r="I39" s="230">
        <f>I41*G39</f>
        <v>9.8324999999999978</v>
      </c>
      <c r="J39" s="193">
        <f>J41*G39</f>
        <v>19.664999999999988</v>
      </c>
      <c r="K39" s="130"/>
      <c r="L39" s="130"/>
      <c r="M39" s="130"/>
      <c r="N39" s="130"/>
      <c r="O39" s="130"/>
      <c r="P39" s="130"/>
      <c r="Q39" s="130"/>
      <c r="R39" s="130"/>
      <c r="S39" s="205"/>
    </row>
    <row r="40" spans="1:19" ht="13.5" thickBot="1" x14ac:dyDescent="0.35">
      <c r="A40" s="143" t="s">
        <v>212</v>
      </c>
      <c r="B40" s="144">
        <v>28</v>
      </c>
      <c r="C40" s="144">
        <v>81</v>
      </c>
      <c r="D40" s="144">
        <v>105</v>
      </c>
      <c r="E40" s="130"/>
      <c r="F40" s="231" t="s">
        <v>174</v>
      </c>
      <c r="G40" s="232">
        <v>0.4</v>
      </c>
      <c r="H40" s="233">
        <f>H41*G40</f>
        <v>2.1849999999999996</v>
      </c>
      <c r="I40" s="233">
        <f>I41*G40</f>
        <v>6.5549999999999988</v>
      </c>
      <c r="J40" s="234">
        <f>J41*G40</f>
        <v>13.109999999999994</v>
      </c>
      <c r="K40" s="130"/>
      <c r="L40" s="130"/>
      <c r="M40" s="130"/>
      <c r="N40" s="130"/>
      <c r="O40" s="130"/>
      <c r="P40" s="130"/>
      <c r="Q40" s="130"/>
      <c r="R40" s="130"/>
      <c r="S40" s="205"/>
    </row>
    <row r="41" spans="1:19" ht="26.5" thickBot="1" x14ac:dyDescent="0.35">
      <c r="A41" s="145" t="s">
        <v>213</v>
      </c>
      <c r="B41" s="146">
        <f>B39/B40</f>
        <v>0.17857142857142858</v>
      </c>
      <c r="C41" s="146">
        <f>C39/C40</f>
        <v>0.18518518518518517</v>
      </c>
      <c r="D41" s="146">
        <f>D39/D40</f>
        <v>0.2857142857142857</v>
      </c>
      <c r="E41" s="130"/>
      <c r="F41" s="235" t="s">
        <v>175</v>
      </c>
      <c r="G41" s="140" t="s">
        <v>175</v>
      </c>
      <c r="H41" s="141">
        <f>B41*K17</f>
        <v>5.4624999999999986</v>
      </c>
      <c r="I41" s="141">
        <f>C41*M17</f>
        <v>16.387499999999996</v>
      </c>
      <c r="J41" s="236">
        <f>D41*O17</f>
        <v>32.774999999999984</v>
      </c>
      <c r="K41" s="130"/>
      <c r="L41" s="130"/>
      <c r="M41" s="130"/>
      <c r="N41" s="130"/>
      <c r="O41" s="130"/>
      <c r="P41" s="130"/>
      <c r="Q41" s="130"/>
      <c r="R41" s="130"/>
      <c r="S41" s="205"/>
    </row>
    <row r="42" spans="1:19" ht="13" x14ac:dyDescent="0.3">
      <c r="A42" s="130"/>
      <c r="B42" s="130"/>
      <c r="C42" s="130"/>
      <c r="D42" s="130"/>
      <c r="E42" s="130"/>
      <c r="F42" s="130"/>
      <c r="G42" s="130"/>
      <c r="H42" s="130"/>
      <c r="I42" s="130"/>
      <c r="J42" s="130"/>
      <c r="K42" s="130"/>
      <c r="L42" s="130"/>
      <c r="M42" s="130"/>
      <c r="N42" s="130"/>
      <c r="O42" s="130"/>
      <c r="P42" s="130"/>
      <c r="Q42" s="130"/>
      <c r="R42" s="130"/>
      <c r="S42" s="205"/>
    </row>
  </sheetData>
  <mergeCells count="22">
    <mergeCell ref="A8:R8"/>
    <mergeCell ref="K12:N12"/>
    <mergeCell ref="B12:E12"/>
    <mergeCell ref="A26:D26"/>
    <mergeCell ref="A24:R24"/>
    <mergeCell ref="A25:R25"/>
    <mergeCell ref="A10:G10"/>
    <mergeCell ref="A11:G11"/>
    <mergeCell ref="A18:G18"/>
    <mergeCell ref="I11:P11"/>
    <mergeCell ref="I10:P10"/>
    <mergeCell ref="A2:R2"/>
    <mergeCell ref="A4:R4"/>
    <mergeCell ref="A5:R5"/>
    <mergeCell ref="A6:R6"/>
    <mergeCell ref="A7:R7"/>
    <mergeCell ref="A3:R3"/>
    <mergeCell ref="A36:D36"/>
    <mergeCell ref="F28:F29"/>
    <mergeCell ref="F36:J36"/>
    <mergeCell ref="F26:H26"/>
    <mergeCell ref="A34:R34"/>
  </mergeCells>
  <pageMargins left="0.7" right="0.7" top="0.75" bottom="0.75" header="0.3" footer="0.3"/>
  <pageSetup scale="74" orientation="landscape" r:id="rId1"/>
  <rowBreaks count="1" manualBreakCount="1">
    <brk id="25" max="17" man="1"/>
  </rowBreaks>
  <ignoredErrors>
    <ignoredError sqref="B17:F17"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77" zoomScaleNormal="100" zoomScaleSheetLayoutView="77" workbookViewId="0">
      <selection activeCell="C16" sqref="C16"/>
    </sheetView>
  </sheetViews>
  <sheetFormatPr defaultRowHeight="12.5" x14ac:dyDescent="0.25"/>
  <cols>
    <col min="1" max="1" width="25.453125" customWidth="1"/>
    <col min="2" max="2" width="32.7265625" customWidth="1"/>
    <col min="3" max="3" width="26.1796875" customWidth="1"/>
    <col min="4" max="8" width="25.453125" customWidth="1"/>
    <col min="9" max="9" width="26.1796875" customWidth="1"/>
  </cols>
  <sheetData>
    <row r="1" spans="1:9" ht="27" customHeight="1" thickBot="1" x14ac:dyDescent="0.3">
      <c r="A1" s="374" t="s">
        <v>272</v>
      </c>
      <c r="B1" s="374"/>
      <c r="C1" s="374"/>
      <c r="D1" s="374"/>
      <c r="E1" s="374"/>
      <c r="F1" s="374"/>
      <c r="G1" s="374"/>
      <c r="H1" s="374"/>
      <c r="I1" s="374"/>
    </row>
    <row r="2" spans="1:9" s="84" customFormat="1" ht="18" customHeight="1" thickBot="1" x14ac:dyDescent="0.35">
      <c r="A2" s="168" t="s">
        <v>0</v>
      </c>
      <c r="B2" s="463" t="s">
        <v>167</v>
      </c>
      <c r="C2" s="464"/>
      <c r="D2" s="464"/>
      <c r="E2" s="464"/>
      <c r="F2" s="464"/>
      <c r="G2" s="464"/>
      <c r="H2" s="464"/>
      <c r="I2" s="465"/>
    </row>
    <row r="3" spans="1:9" ht="13" thickBot="1" x14ac:dyDescent="0.3">
      <c r="A3" s="169"/>
      <c r="B3" s="97" t="s">
        <v>101</v>
      </c>
      <c r="C3" s="1" t="s">
        <v>128</v>
      </c>
      <c r="D3" s="16" t="s">
        <v>133</v>
      </c>
      <c r="E3" s="16" t="s">
        <v>132</v>
      </c>
      <c r="F3" s="16" t="s">
        <v>134</v>
      </c>
      <c r="G3" s="16" t="s">
        <v>135</v>
      </c>
      <c r="H3" s="16" t="s">
        <v>99</v>
      </c>
      <c r="I3" s="16" t="s">
        <v>100</v>
      </c>
    </row>
    <row r="4" spans="1:9" ht="30" customHeight="1" thickBot="1" x14ac:dyDescent="0.3">
      <c r="A4" s="461" t="s">
        <v>273</v>
      </c>
      <c r="B4" s="99" t="s">
        <v>106</v>
      </c>
      <c r="C4" s="90" t="s">
        <v>274</v>
      </c>
      <c r="D4" s="104"/>
      <c r="E4" s="91"/>
      <c r="F4" s="91"/>
      <c r="G4" s="93"/>
      <c r="H4" s="461" t="s">
        <v>182</v>
      </c>
      <c r="I4" s="94" t="s">
        <v>202</v>
      </c>
    </row>
    <row r="5" spans="1:9" ht="13" thickBot="1" x14ac:dyDescent="0.3">
      <c r="A5" s="466"/>
      <c r="B5" s="98" t="s">
        <v>102</v>
      </c>
      <c r="C5" s="1" t="s">
        <v>128</v>
      </c>
      <c r="D5" s="16" t="s">
        <v>133</v>
      </c>
      <c r="E5" s="16" t="s">
        <v>132</v>
      </c>
      <c r="F5" s="16" t="s">
        <v>134</v>
      </c>
      <c r="G5" s="16" t="s">
        <v>135</v>
      </c>
      <c r="H5" s="462"/>
      <c r="I5" s="16" t="s">
        <v>100</v>
      </c>
    </row>
    <row r="6" spans="1:9" ht="41.25" customHeight="1" thickBot="1" x14ac:dyDescent="0.3">
      <c r="A6" s="466"/>
      <c r="B6" s="99" t="s">
        <v>107</v>
      </c>
      <c r="C6" s="90" t="s">
        <v>208</v>
      </c>
      <c r="D6" s="104"/>
      <c r="E6" s="92"/>
      <c r="F6" s="92"/>
      <c r="G6" s="245"/>
      <c r="H6" s="461" t="s">
        <v>183</v>
      </c>
      <c r="I6" s="94" t="s">
        <v>202</v>
      </c>
    </row>
    <row r="7" spans="1:9" ht="13" thickBot="1" x14ac:dyDescent="0.3">
      <c r="A7" s="466"/>
      <c r="B7" s="98" t="s">
        <v>103</v>
      </c>
      <c r="C7" s="1" t="s">
        <v>128</v>
      </c>
      <c r="D7" s="16" t="s">
        <v>133</v>
      </c>
      <c r="E7" s="16" t="s">
        <v>132</v>
      </c>
      <c r="F7" s="16" t="s">
        <v>134</v>
      </c>
      <c r="G7" s="16" t="s">
        <v>135</v>
      </c>
      <c r="H7" s="466"/>
      <c r="I7" s="16" t="s">
        <v>100</v>
      </c>
    </row>
    <row r="8" spans="1:9" ht="25.5" thickBot="1" x14ac:dyDescent="0.3">
      <c r="A8" s="466"/>
      <c r="B8" s="99" t="s">
        <v>139</v>
      </c>
      <c r="C8" s="99" t="s">
        <v>211</v>
      </c>
      <c r="D8" s="100"/>
      <c r="E8" s="90"/>
      <c r="F8" s="90"/>
      <c r="G8" s="90"/>
      <c r="H8" s="462"/>
      <c r="I8" s="94" t="s">
        <v>202</v>
      </c>
    </row>
    <row r="9" spans="1:9" ht="13.5" customHeight="1" thickBot="1" x14ac:dyDescent="0.3">
      <c r="A9" s="466"/>
      <c r="B9" s="98" t="s">
        <v>104</v>
      </c>
      <c r="C9" s="1" t="s">
        <v>128</v>
      </c>
      <c r="D9" s="16" t="s">
        <v>133</v>
      </c>
      <c r="E9" s="16" t="s">
        <v>132</v>
      </c>
      <c r="F9" s="16" t="s">
        <v>134</v>
      </c>
      <c r="G9" s="16" t="s">
        <v>135</v>
      </c>
      <c r="H9" s="461" t="s">
        <v>275</v>
      </c>
      <c r="I9" s="16" t="s">
        <v>100</v>
      </c>
    </row>
    <row r="10" spans="1:9" ht="68.25" customHeight="1" thickBot="1" x14ac:dyDescent="0.3">
      <c r="A10" s="466"/>
      <c r="B10" s="99" t="s">
        <v>187</v>
      </c>
      <c r="C10" s="142" t="s">
        <v>276</v>
      </c>
      <c r="D10" s="142" t="s">
        <v>276</v>
      </c>
      <c r="E10" s="142" t="s">
        <v>276</v>
      </c>
      <c r="F10" s="142" t="s">
        <v>276</v>
      </c>
      <c r="G10" s="142" t="s">
        <v>276</v>
      </c>
      <c r="H10" s="462"/>
      <c r="I10" s="94" t="s">
        <v>202</v>
      </c>
    </row>
    <row r="11" spans="1:9" ht="13" thickBot="1" x14ac:dyDescent="0.3">
      <c r="A11" s="466"/>
      <c r="B11" s="1" t="s">
        <v>105</v>
      </c>
      <c r="C11" s="1" t="s">
        <v>128</v>
      </c>
      <c r="D11" s="16" t="s">
        <v>133</v>
      </c>
      <c r="E11" s="16" t="s">
        <v>132</v>
      </c>
      <c r="F11" s="16" t="s">
        <v>134</v>
      </c>
      <c r="G11" s="16" t="s">
        <v>130</v>
      </c>
      <c r="H11" s="467" t="s">
        <v>184</v>
      </c>
      <c r="I11" s="16" t="s">
        <v>100</v>
      </c>
    </row>
    <row r="12" spans="1:9" ht="96" customHeight="1" thickBot="1" x14ac:dyDescent="0.3">
      <c r="A12" s="466"/>
      <c r="B12" s="90" t="s">
        <v>194</v>
      </c>
      <c r="C12" s="90" t="s">
        <v>203</v>
      </c>
      <c r="D12" s="90" t="s">
        <v>204</v>
      </c>
      <c r="E12" s="90" t="s">
        <v>204</v>
      </c>
      <c r="F12" s="90" t="s">
        <v>204</v>
      </c>
      <c r="G12" s="90" t="s">
        <v>204</v>
      </c>
      <c r="H12" s="468"/>
      <c r="I12" s="94" t="s">
        <v>202</v>
      </c>
    </row>
    <row r="13" spans="1:9" ht="13.5" customHeight="1" thickBot="1" x14ac:dyDescent="0.3">
      <c r="A13" s="466"/>
      <c r="B13" s="98" t="s">
        <v>157</v>
      </c>
      <c r="C13" s="1" t="s">
        <v>128</v>
      </c>
      <c r="D13" s="16" t="s">
        <v>133</v>
      </c>
      <c r="E13" s="16" t="s">
        <v>132</v>
      </c>
      <c r="F13" s="16" t="s">
        <v>134</v>
      </c>
      <c r="G13" s="16" t="s">
        <v>135</v>
      </c>
      <c r="H13" s="461" t="s">
        <v>277</v>
      </c>
      <c r="I13" s="16" t="s">
        <v>100</v>
      </c>
    </row>
    <row r="14" spans="1:9" ht="69.75" customHeight="1" thickBot="1" x14ac:dyDescent="0.3">
      <c r="A14" s="466"/>
      <c r="B14" s="99" t="s">
        <v>136</v>
      </c>
      <c r="C14" s="90" t="s">
        <v>137</v>
      </c>
      <c r="D14" s="90" t="s">
        <v>137</v>
      </c>
      <c r="E14" s="90" t="s">
        <v>137</v>
      </c>
      <c r="F14" s="90" t="s">
        <v>137</v>
      </c>
      <c r="G14" s="90" t="s">
        <v>137</v>
      </c>
      <c r="H14" s="462"/>
      <c r="I14" s="94" t="s">
        <v>202</v>
      </c>
    </row>
    <row r="15" spans="1:9" ht="13.5" customHeight="1" thickBot="1" x14ac:dyDescent="0.3">
      <c r="A15" s="466"/>
      <c r="B15" s="1" t="s">
        <v>158</v>
      </c>
      <c r="C15" s="1" t="s">
        <v>128</v>
      </c>
      <c r="D15" s="16" t="s">
        <v>133</v>
      </c>
      <c r="E15" s="16" t="s">
        <v>132</v>
      </c>
      <c r="F15" s="16" t="s">
        <v>134</v>
      </c>
      <c r="G15" s="16" t="s">
        <v>130</v>
      </c>
      <c r="H15" s="467" t="s">
        <v>186</v>
      </c>
      <c r="I15" s="16" t="s">
        <v>100</v>
      </c>
    </row>
    <row r="16" spans="1:9" ht="54" customHeight="1" thickBot="1" x14ac:dyDescent="0.3">
      <c r="A16" s="466"/>
      <c r="B16" s="90" t="s">
        <v>278</v>
      </c>
      <c r="C16" s="90" t="s">
        <v>154</v>
      </c>
      <c r="D16" s="90" t="s">
        <v>154</v>
      </c>
      <c r="E16" s="90" t="s">
        <v>154</v>
      </c>
      <c r="F16" s="90" t="s">
        <v>154</v>
      </c>
      <c r="G16" s="90" t="s">
        <v>155</v>
      </c>
      <c r="H16" s="468"/>
      <c r="I16" s="94" t="s">
        <v>202</v>
      </c>
    </row>
    <row r="17" spans="1:9" ht="13.5" customHeight="1" thickBot="1" x14ac:dyDescent="0.3">
      <c r="A17" s="466"/>
      <c r="B17" s="98" t="s">
        <v>159</v>
      </c>
      <c r="C17" s="1" t="s">
        <v>128</v>
      </c>
      <c r="D17" s="16" t="s">
        <v>133</v>
      </c>
      <c r="E17" s="16" t="s">
        <v>132</v>
      </c>
      <c r="F17" s="16" t="s">
        <v>134</v>
      </c>
      <c r="G17" s="16" t="s">
        <v>135</v>
      </c>
      <c r="H17" s="461" t="s">
        <v>279</v>
      </c>
      <c r="I17" s="16" t="s">
        <v>100</v>
      </c>
    </row>
    <row r="18" spans="1:9" ht="78.75" customHeight="1" thickBot="1" x14ac:dyDescent="0.3">
      <c r="A18" s="462"/>
      <c r="B18" s="99" t="s">
        <v>280</v>
      </c>
      <c r="C18" s="90" t="s">
        <v>281</v>
      </c>
      <c r="D18" s="90" t="s">
        <v>281</v>
      </c>
      <c r="E18" s="90" t="s">
        <v>281</v>
      </c>
      <c r="F18" s="90" t="s">
        <v>281</v>
      </c>
      <c r="G18" s="90" t="s">
        <v>281</v>
      </c>
      <c r="H18" s="462"/>
      <c r="I18" s="92" t="s">
        <v>178</v>
      </c>
    </row>
    <row r="19" spans="1:9" ht="13" thickBot="1" x14ac:dyDescent="0.3">
      <c r="A19" s="1" t="s">
        <v>15</v>
      </c>
      <c r="B19" s="16" t="s">
        <v>108</v>
      </c>
      <c r="C19" s="1" t="s">
        <v>128</v>
      </c>
      <c r="D19" s="16" t="s">
        <v>133</v>
      </c>
      <c r="E19" s="16" t="s">
        <v>132</v>
      </c>
      <c r="F19" s="16" t="s">
        <v>134</v>
      </c>
      <c r="G19" s="16" t="s">
        <v>130</v>
      </c>
      <c r="H19" s="16" t="s">
        <v>99</v>
      </c>
      <c r="I19" s="16" t="s">
        <v>100</v>
      </c>
    </row>
    <row r="20" spans="1:9" ht="54.75" customHeight="1" thickBot="1" x14ac:dyDescent="0.3">
      <c r="A20" s="461" t="s">
        <v>169</v>
      </c>
      <c r="B20" s="90" t="s">
        <v>282</v>
      </c>
      <c r="C20" s="90" t="s">
        <v>116</v>
      </c>
      <c r="D20" s="90" t="s">
        <v>116</v>
      </c>
      <c r="E20" s="90" t="s">
        <v>116</v>
      </c>
      <c r="F20" s="90" t="s">
        <v>116</v>
      </c>
      <c r="G20" s="90" t="s">
        <v>116</v>
      </c>
      <c r="H20" s="246" t="s">
        <v>182</v>
      </c>
      <c r="I20" s="94" t="s">
        <v>114</v>
      </c>
    </row>
    <row r="21" spans="1:9" ht="13" thickBot="1" x14ac:dyDescent="0.3">
      <c r="A21" s="466"/>
      <c r="B21" s="98" t="s">
        <v>109</v>
      </c>
      <c r="C21" s="1" t="s">
        <v>128</v>
      </c>
      <c r="D21" s="16" t="s">
        <v>133</v>
      </c>
      <c r="E21" s="16" t="s">
        <v>132</v>
      </c>
      <c r="F21" s="16" t="s">
        <v>134</v>
      </c>
      <c r="G21" s="16" t="s">
        <v>130</v>
      </c>
      <c r="H21" s="461" t="s">
        <v>283</v>
      </c>
      <c r="I21" s="16" t="s">
        <v>100</v>
      </c>
    </row>
    <row r="22" spans="1:9" ht="42.75" customHeight="1" thickBot="1" x14ac:dyDescent="0.3">
      <c r="A22" s="466"/>
      <c r="B22" s="90" t="s">
        <v>163</v>
      </c>
      <c r="C22" s="90" t="s">
        <v>284</v>
      </c>
      <c r="D22" s="90" t="s">
        <v>285</v>
      </c>
      <c r="E22" s="90" t="s">
        <v>286</v>
      </c>
      <c r="F22" s="90" t="s">
        <v>287</v>
      </c>
      <c r="G22" s="101" t="s">
        <v>288</v>
      </c>
      <c r="H22" s="462"/>
      <c r="I22" s="91" t="s">
        <v>202</v>
      </c>
    </row>
    <row r="23" spans="1:9" ht="13.5" customHeight="1" thickBot="1" x14ac:dyDescent="0.3">
      <c r="A23" s="466"/>
      <c r="B23" s="98" t="s">
        <v>110</v>
      </c>
      <c r="C23" s="1" t="s">
        <v>128</v>
      </c>
      <c r="D23" s="16" t="s">
        <v>133</v>
      </c>
      <c r="E23" s="16" t="s">
        <v>132</v>
      </c>
      <c r="F23" s="16" t="s">
        <v>134</v>
      </c>
      <c r="G23" s="16" t="s">
        <v>130</v>
      </c>
      <c r="H23" s="461" t="s">
        <v>289</v>
      </c>
      <c r="I23" s="16" t="s">
        <v>100</v>
      </c>
    </row>
    <row r="24" spans="1:9" ht="62.25" customHeight="1" thickBot="1" x14ac:dyDescent="0.3">
      <c r="A24" s="466"/>
      <c r="B24" s="90" t="s">
        <v>143</v>
      </c>
      <c r="C24" s="100" t="s">
        <v>205</v>
      </c>
      <c r="D24" s="100" t="s">
        <v>205</v>
      </c>
      <c r="E24" s="100" t="s">
        <v>205</v>
      </c>
      <c r="F24" s="100" t="s">
        <v>205</v>
      </c>
      <c r="G24" s="100" t="s">
        <v>205</v>
      </c>
      <c r="H24" s="462"/>
      <c r="I24" s="94" t="s">
        <v>202</v>
      </c>
    </row>
    <row r="25" spans="1:9" ht="13" thickBot="1" x14ac:dyDescent="0.3">
      <c r="A25" s="466"/>
      <c r="B25" s="98" t="s">
        <v>111</v>
      </c>
      <c r="C25" s="1" t="s">
        <v>128</v>
      </c>
      <c r="D25" s="16" t="s">
        <v>133</v>
      </c>
      <c r="E25" s="16" t="s">
        <v>132</v>
      </c>
      <c r="F25" s="16" t="s">
        <v>134</v>
      </c>
      <c r="G25" s="16" t="s">
        <v>130</v>
      </c>
      <c r="H25" s="461" t="s">
        <v>290</v>
      </c>
      <c r="I25" s="16" t="s">
        <v>100</v>
      </c>
    </row>
    <row r="26" spans="1:9" ht="57.75" customHeight="1" thickBot="1" x14ac:dyDescent="0.3">
      <c r="A26" s="466"/>
      <c r="B26" s="90" t="s">
        <v>144</v>
      </c>
      <c r="C26" s="90" t="s">
        <v>206</v>
      </c>
      <c r="D26" s="90" t="s">
        <v>206</v>
      </c>
      <c r="E26" s="90" t="s">
        <v>206</v>
      </c>
      <c r="F26" s="90" t="s">
        <v>206</v>
      </c>
      <c r="G26" s="90" t="s">
        <v>206</v>
      </c>
      <c r="H26" s="462"/>
      <c r="I26" s="91" t="s">
        <v>202</v>
      </c>
    </row>
    <row r="27" spans="1:9" ht="13.5" customHeight="1" thickBot="1" x14ac:dyDescent="0.3">
      <c r="A27" s="466"/>
      <c r="B27" s="98" t="s">
        <v>112</v>
      </c>
      <c r="C27" s="1" t="s">
        <v>128</v>
      </c>
      <c r="D27" s="16" t="s">
        <v>133</v>
      </c>
      <c r="E27" s="16" t="s">
        <v>132</v>
      </c>
      <c r="F27" s="16" t="s">
        <v>134</v>
      </c>
      <c r="G27" s="16" t="s">
        <v>130</v>
      </c>
      <c r="H27" s="461"/>
      <c r="I27" s="16" t="s">
        <v>100</v>
      </c>
    </row>
    <row r="28" spans="1:9" ht="25.5" thickBot="1" x14ac:dyDescent="0.3">
      <c r="A28" s="466"/>
      <c r="B28" s="90" t="s">
        <v>145</v>
      </c>
      <c r="C28" s="100" t="s">
        <v>210</v>
      </c>
      <c r="D28" s="100" t="s">
        <v>291</v>
      </c>
      <c r="E28" s="90" t="s">
        <v>292</v>
      </c>
      <c r="F28" s="90" t="s">
        <v>293</v>
      </c>
      <c r="G28" s="90" t="s">
        <v>294</v>
      </c>
      <c r="H28" s="462"/>
      <c r="I28" s="94" t="s">
        <v>114</v>
      </c>
    </row>
    <row r="29" spans="1:9" ht="13.5" customHeight="1" thickBot="1" x14ac:dyDescent="0.3">
      <c r="A29" s="466"/>
      <c r="B29" s="98" t="s">
        <v>113</v>
      </c>
      <c r="C29" s="1" t="s">
        <v>128</v>
      </c>
      <c r="D29" s="16" t="s">
        <v>133</v>
      </c>
      <c r="E29" s="16" t="s">
        <v>132</v>
      </c>
      <c r="F29" s="16" t="s">
        <v>134</v>
      </c>
      <c r="G29" s="16" t="s">
        <v>130</v>
      </c>
      <c r="H29" s="461"/>
      <c r="I29" s="16" t="s">
        <v>100</v>
      </c>
    </row>
    <row r="30" spans="1:9" ht="42" customHeight="1" thickBot="1" x14ac:dyDescent="0.3">
      <c r="A30" s="466"/>
      <c r="B30" s="90" t="s">
        <v>146</v>
      </c>
      <c r="C30" s="90" t="s">
        <v>149</v>
      </c>
      <c r="D30" s="90" t="s">
        <v>149</v>
      </c>
      <c r="E30" s="90" t="s">
        <v>149</v>
      </c>
      <c r="F30" s="90" t="s">
        <v>149</v>
      </c>
      <c r="G30" s="90" t="s">
        <v>149</v>
      </c>
      <c r="H30" s="466"/>
      <c r="I30" s="91" t="s">
        <v>202</v>
      </c>
    </row>
    <row r="31" spans="1:9" ht="13" thickBot="1" x14ac:dyDescent="0.3">
      <c r="A31" s="466"/>
      <c r="B31" s="1" t="s">
        <v>138</v>
      </c>
      <c r="C31" s="1" t="s">
        <v>128</v>
      </c>
      <c r="D31" s="16" t="s">
        <v>133</v>
      </c>
      <c r="E31" s="16" t="s">
        <v>132</v>
      </c>
      <c r="F31" s="16" t="s">
        <v>134</v>
      </c>
      <c r="G31" s="16" t="s">
        <v>130</v>
      </c>
      <c r="H31" s="461" t="s">
        <v>295</v>
      </c>
      <c r="I31" s="16" t="s">
        <v>100</v>
      </c>
    </row>
    <row r="32" spans="1:9" ht="70.5" customHeight="1" thickBot="1" x14ac:dyDescent="0.3">
      <c r="A32" s="466"/>
      <c r="B32" s="90" t="s">
        <v>147</v>
      </c>
      <c r="C32" s="90" t="s">
        <v>207</v>
      </c>
      <c r="D32" s="90" t="s">
        <v>207</v>
      </c>
      <c r="E32" s="90" t="s">
        <v>207</v>
      </c>
      <c r="F32" s="90" t="s">
        <v>207</v>
      </c>
      <c r="G32" s="90" t="s">
        <v>207</v>
      </c>
      <c r="H32" s="462"/>
      <c r="I32" s="91" t="s">
        <v>202</v>
      </c>
    </row>
    <row r="33" spans="1:9" ht="13" thickBot="1" x14ac:dyDescent="0.3">
      <c r="A33" s="466"/>
      <c r="B33" s="1" t="s">
        <v>148</v>
      </c>
      <c r="C33" s="1" t="s">
        <v>128</v>
      </c>
      <c r="D33" s="16" t="s">
        <v>133</v>
      </c>
      <c r="E33" s="16" t="s">
        <v>132</v>
      </c>
      <c r="F33" s="16" t="s">
        <v>134</v>
      </c>
      <c r="G33" s="16" t="s">
        <v>130</v>
      </c>
      <c r="H33" s="461" t="s">
        <v>296</v>
      </c>
      <c r="I33" s="16" t="s">
        <v>100</v>
      </c>
    </row>
    <row r="34" spans="1:9" ht="38" thickBot="1" x14ac:dyDescent="0.3">
      <c r="A34" s="466"/>
      <c r="B34" s="90" t="s">
        <v>150</v>
      </c>
      <c r="C34" s="90" t="s">
        <v>151</v>
      </c>
      <c r="D34" s="90" t="s">
        <v>151</v>
      </c>
      <c r="E34" s="90" t="s">
        <v>151</v>
      </c>
      <c r="F34" s="90" t="s">
        <v>151</v>
      </c>
      <c r="G34" s="90" t="s">
        <v>151</v>
      </c>
      <c r="H34" s="466"/>
      <c r="I34" s="91" t="s">
        <v>202</v>
      </c>
    </row>
    <row r="35" spans="1:9" ht="13" thickBot="1" x14ac:dyDescent="0.3">
      <c r="A35" s="466"/>
      <c r="B35" s="1" t="s">
        <v>152</v>
      </c>
      <c r="C35" s="1" t="s">
        <v>128</v>
      </c>
      <c r="D35" s="16" t="s">
        <v>133</v>
      </c>
      <c r="E35" s="16" t="s">
        <v>132</v>
      </c>
      <c r="F35" s="16" t="s">
        <v>134</v>
      </c>
      <c r="G35" s="16" t="s">
        <v>130</v>
      </c>
      <c r="H35" s="469"/>
      <c r="I35" s="16" t="s">
        <v>100</v>
      </c>
    </row>
    <row r="36" spans="1:9" ht="69" customHeight="1" thickBot="1" x14ac:dyDescent="0.3">
      <c r="A36" s="466"/>
      <c r="B36" s="90" t="s">
        <v>156</v>
      </c>
      <c r="C36" s="90" t="s">
        <v>209</v>
      </c>
      <c r="D36" s="90" t="s">
        <v>209</v>
      </c>
      <c r="E36" s="90" t="s">
        <v>209</v>
      </c>
      <c r="F36" s="90" t="s">
        <v>209</v>
      </c>
      <c r="G36" s="90" t="s">
        <v>209</v>
      </c>
      <c r="H36" s="470"/>
      <c r="I36" s="91" t="s">
        <v>202</v>
      </c>
    </row>
    <row r="37" spans="1:9" ht="13" thickBot="1" x14ac:dyDescent="0.3">
      <c r="A37" s="466"/>
      <c r="B37" s="1" t="s">
        <v>153</v>
      </c>
      <c r="C37" s="1" t="s">
        <v>128</v>
      </c>
      <c r="D37" s="16" t="s">
        <v>133</v>
      </c>
      <c r="E37" s="16" t="s">
        <v>132</v>
      </c>
      <c r="F37" s="16" t="s">
        <v>134</v>
      </c>
      <c r="G37" s="16" t="s">
        <v>130</v>
      </c>
      <c r="H37" s="461"/>
      <c r="I37" s="16" t="s">
        <v>100</v>
      </c>
    </row>
    <row r="38" spans="1:9" ht="137.25" customHeight="1" thickBot="1" x14ac:dyDescent="0.3">
      <c r="A38" s="466"/>
      <c r="B38" s="90" t="s">
        <v>188</v>
      </c>
      <c r="C38" s="90" t="s">
        <v>179</v>
      </c>
      <c r="D38" s="90" t="s">
        <v>179</v>
      </c>
      <c r="E38" s="90" t="s">
        <v>179</v>
      </c>
      <c r="F38" s="90" t="s">
        <v>179</v>
      </c>
      <c r="G38" s="90" t="s">
        <v>179</v>
      </c>
      <c r="H38" s="462"/>
      <c r="I38" s="91" t="s">
        <v>202</v>
      </c>
    </row>
    <row r="39" spans="1:9" ht="13" thickBot="1" x14ac:dyDescent="0.3">
      <c r="A39" s="466"/>
      <c r="B39" s="1" t="s">
        <v>189</v>
      </c>
      <c r="C39" s="1" t="s">
        <v>128</v>
      </c>
      <c r="D39" s="16" t="s">
        <v>133</v>
      </c>
      <c r="E39" s="16" t="s">
        <v>132</v>
      </c>
      <c r="F39" s="16" t="s">
        <v>134</v>
      </c>
      <c r="G39" s="16" t="s">
        <v>130</v>
      </c>
      <c r="H39" s="461"/>
      <c r="I39" s="16" t="s">
        <v>100</v>
      </c>
    </row>
    <row r="40" spans="1:9" ht="83.25" customHeight="1" thickBot="1" x14ac:dyDescent="0.3">
      <c r="A40" s="462"/>
      <c r="B40" s="90" t="s">
        <v>195</v>
      </c>
      <c r="C40" s="90" t="s">
        <v>193</v>
      </c>
      <c r="D40" s="90" t="s">
        <v>193</v>
      </c>
      <c r="E40" s="90" t="s">
        <v>193</v>
      </c>
      <c r="F40" s="90" t="s">
        <v>193</v>
      </c>
      <c r="G40" s="90" t="s">
        <v>193</v>
      </c>
      <c r="H40" s="462"/>
      <c r="I40" s="91" t="s">
        <v>202</v>
      </c>
    </row>
    <row r="41" spans="1:9" ht="13" thickBot="1" x14ac:dyDescent="0.3">
      <c r="A41" s="165" t="s">
        <v>19</v>
      </c>
      <c r="B41" s="162" t="s">
        <v>117</v>
      </c>
      <c r="C41" s="165" t="s">
        <v>128</v>
      </c>
      <c r="D41" s="162" t="s">
        <v>133</v>
      </c>
      <c r="E41" s="162" t="s">
        <v>132</v>
      </c>
      <c r="F41" s="162" t="s">
        <v>134</v>
      </c>
      <c r="G41" s="162" t="s">
        <v>130</v>
      </c>
      <c r="H41" s="162" t="s">
        <v>99</v>
      </c>
      <c r="I41" s="162" t="s">
        <v>100</v>
      </c>
    </row>
    <row r="42" spans="1:9" ht="50.5" thickBot="1" x14ac:dyDescent="0.3">
      <c r="A42" s="461" t="s">
        <v>297</v>
      </c>
      <c r="B42" s="90" t="s">
        <v>115</v>
      </c>
      <c r="C42" s="90" t="s">
        <v>116</v>
      </c>
      <c r="D42" s="90" t="s">
        <v>116</v>
      </c>
      <c r="E42" s="90" t="s">
        <v>116</v>
      </c>
      <c r="F42" s="90" t="s">
        <v>116</v>
      </c>
      <c r="G42" s="90" t="s">
        <v>116</v>
      </c>
      <c r="H42" s="461" t="s">
        <v>182</v>
      </c>
      <c r="I42" s="94" t="s">
        <v>114</v>
      </c>
    </row>
    <row r="43" spans="1:9" ht="13" thickBot="1" x14ac:dyDescent="0.3">
      <c r="A43" s="466"/>
      <c r="B43" s="165" t="s">
        <v>118</v>
      </c>
      <c r="C43" s="165" t="s">
        <v>128</v>
      </c>
      <c r="D43" s="162" t="s">
        <v>133</v>
      </c>
      <c r="E43" s="162" t="s">
        <v>132</v>
      </c>
      <c r="F43" s="162" t="s">
        <v>134</v>
      </c>
      <c r="G43" s="162" t="s">
        <v>130</v>
      </c>
      <c r="H43" s="462"/>
      <c r="I43" s="16" t="s">
        <v>100</v>
      </c>
    </row>
    <row r="44" spans="1:9" ht="54.75" customHeight="1" thickBot="1" x14ac:dyDescent="0.3">
      <c r="A44" s="466"/>
      <c r="B44" s="90" t="s">
        <v>163</v>
      </c>
      <c r="C44" s="90" t="s">
        <v>141</v>
      </c>
      <c r="D44" s="90" t="s">
        <v>298</v>
      </c>
      <c r="E44" s="90" t="s">
        <v>299</v>
      </c>
      <c r="F44" s="90" t="s">
        <v>285</v>
      </c>
      <c r="G44" s="101" t="s">
        <v>300</v>
      </c>
      <c r="H44" s="246" t="s">
        <v>183</v>
      </c>
      <c r="I44" s="91" t="s">
        <v>202</v>
      </c>
    </row>
    <row r="45" spans="1:9" ht="13.5" customHeight="1" thickBot="1" x14ac:dyDescent="0.3">
      <c r="A45" s="466"/>
      <c r="B45" s="98" t="s">
        <v>119</v>
      </c>
      <c r="C45" s="1" t="s">
        <v>128</v>
      </c>
      <c r="D45" s="16" t="s">
        <v>133</v>
      </c>
      <c r="E45" s="16" t="s">
        <v>132</v>
      </c>
      <c r="F45" s="16" t="s">
        <v>134</v>
      </c>
      <c r="G45" s="16" t="s">
        <v>130</v>
      </c>
      <c r="H45" s="461" t="s">
        <v>289</v>
      </c>
      <c r="I45" s="16" t="s">
        <v>100</v>
      </c>
    </row>
    <row r="46" spans="1:9" ht="67.5" customHeight="1" thickBot="1" x14ac:dyDescent="0.3">
      <c r="A46" s="466"/>
      <c r="B46" s="90" t="s">
        <v>143</v>
      </c>
      <c r="C46" s="100" t="s">
        <v>205</v>
      </c>
      <c r="D46" s="100" t="s">
        <v>205</v>
      </c>
      <c r="E46" s="100" t="s">
        <v>205</v>
      </c>
      <c r="F46" s="100" t="s">
        <v>205</v>
      </c>
      <c r="G46" s="100" t="s">
        <v>205</v>
      </c>
      <c r="H46" s="462"/>
      <c r="I46" s="94" t="s">
        <v>114</v>
      </c>
    </row>
    <row r="47" spans="1:9" ht="13.5" customHeight="1" thickBot="1" x14ac:dyDescent="0.3">
      <c r="A47" s="466"/>
      <c r="B47" s="98" t="s">
        <v>120</v>
      </c>
      <c r="C47" s="1" t="s">
        <v>128</v>
      </c>
      <c r="D47" s="16" t="s">
        <v>133</v>
      </c>
      <c r="E47" s="16" t="s">
        <v>132</v>
      </c>
      <c r="F47" s="16" t="s">
        <v>134</v>
      </c>
      <c r="G47" s="16" t="s">
        <v>130</v>
      </c>
      <c r="H47" s="461" t="s">
        <v>290</v>
      </c>
      <c r="I47" s="16" t="s">
        <v>100</v>
      </c>
    </row>
    <row r="48" spans="1:9" ht="59.25" customHeight="1" thickBot="1" x14ac:dyDescent="0.3">
      <c r="A48" s="466"/>
      <c r="B48" s="90" t="s">
        <v>144</v>
      </c>
      <c r="C48" s="90" t="s">
        <v>206</v>
      </c>
      <c r="D48" s="90" t="s">
        <v>206</v>
      </c>
      <c r="E48" s="90" t="s">
        <v>206</v>
      </c>
      <c r="F48" s="90" t="s">
        <v>206</v>
      </c>
      <c r="G48" s="90" t="s">
        <v>206</v>
      </c>
      <c r="H48" s="462"/>
      <c r="I48" s="91" t="s">
        <v>202</v>
      </c>
    </row>
    <row r="49" spans="1:9" ht="13.5" customHeight="1" thickBot="1" x14ac:dyDescent="0.3">
      <c r="A49" s="466"/>
      <c r="B49" s="98" t="s">
        <v>121</v>
      </c>
      <c r="C49" s="1" t="s">
        <v>128</v>
      </c>
      <c r="D49" s="16" t="s">
        <v>133</v>
      </c>
      <c r="E49" s="16" t="s">
        <v>132</v>
      </c>
      <c r="F49" s="16" t="s">
        <v>134</v>
      </c>
      <c r="G49" s="16" t="s">
        <v>130</v>
      </c>
      <c r="H49" s="461"/>
      <c r="I49" s="16" t="s">
        <v>100</v>
      </c>
    </row>
    <row r="50" spans="1:9" ht="25.5" thickBot="1" x14ac:dyDescent="0.3">
      <c r="A50" s="466"/>
      <c r="B50" s="90" t="s">
        <v>145</v>
      </c>
      <c r="C50" s="100" t="s">
        <v>301</v>
      </c>
      <c r="D50" s="100" t="s">
        <v>302</v>
      </c>
      <c r="E50" s="90" t="s">
        <v>303</v>
      </c>
      <c r="F50" s="90" t="s">
        <v>291</v>
      </c>
      <c r="G50" s="90" t="s">
        <v>304</v>
      </c>
      <c r="H50" s="462"/>
      <c r="I50" s="94" t="s">
        <v>114</v>
      </c>
    </row>
    <row r="51" spans="1:9" ht="13" thickBot="1" x14ac:dyDescent="0.3">
      <c r="A51" s="466"/>
      <c r="B51" s="98" t="s">
        <v>122</v>
      </c>
      <c r="C51" s="1" t="s">
        <v>128</v>
      </c>
      <c r="D51" s="16" t="s">
        <v>133</v>
      </c>
      <c r="E51" s="16" t="s">
        <v>132</v>
      </c>
      <c r="F51" s="16" t="s">
        <v>134</v>
      </c>
      <c r="G51" s="16" t="s">
        <v>130</v>
      </c>
      <c r="H51" s="461"/>
      <c r="I51" s="16" t="s">
        <v>100</v>
      </c>
    </row>
    <row r="52" spans="1:9" ht="50.25" customHeight="1" thickBot="1" x14ac:dyDescent="0.3">
      <c r="A52" s="466"/>
      <c r="B52" s="90" t="s">
        <v>146</v>
      </c>
      <c r="C52" s="90" t="s">
        <v>149</v>
      </c>
      <c r="D52" s="90" t="s">
        <v>149</v>
      </c>
      <c r="E52" s="90" t="s">
        <v>149</v>
      </c>
      <c r="F52" s="90" t="s">
        <v>149</v>
      </c>
      <c r="G52" s="90" t="s">
        <v>149</v>
      </c>
      <c r="H52" s="466"/>
      <c r="I52" s="91" t="s">
        <v>202</v>
      </c>
    </row>
    <row r="53" spans="1:9" ht="13.5" customHeight="1" thickBot="1" x14ac:dyDescent="0.3">
      <c r="A53" s="466"/>
      <c r="B53" s="1" t="s">
        <v>142</v>
      </c>
      <c r="C53" s="1" t="s">
        <v>128</v>
      </c>
      <c r="D53" s="16" t="s">
        <v>133</v>
      </c>
      <c r="E53" s="16" t="s">
        <v>132</v>
      </c>
      <c r="F53" s="16" t="s">
        <v>134</v>
      </c>
      <c r="G53" s="16" t="s">
        <v>130</v>
      </c>
      <c r="H53" s="461" t="s">
        <v>295</v>
      </c>
      <c r="I53" s="16" t="s">
        <v>100</v>
      </c>
    </row>
    <row r="54" spans="1:9" ht="71.25" customHeight="1" thickBot="1" x14ac:dyDescent="0.3">
      <c r="A54" s="466"/>
      <c r="B54" s="90" t="s">
        <v>147</v>
      </c>
      <c r="C54" s="90" t="s">
        <v>207</v>
      </c>
      <c r="D54" s="90" t="s">
        <v>207</v>
      </c>
      <c r="E54" s="90" t="s">
        <v>207</v>
      </c>
      <c r="F54" s="90" t="s">
        <v>207</v>
      </c>
      <c r="G54" s="90" t="s">
        <v>207</v>
      </c>
      <c r="H54" s="462"/>
      <c r="I54" s="91" t="s">
        <v>202</v>
      </c>
    </row>
    <row r="55" spans="1:9" ht="13.5" customHeight="1" thickBot="1" x14ac:dyDescent="0.3">
      <c r="A55" s="466"/>
      <c r="B55" s="1" t="s">
        <v>160</v>
      </c>
      <c r="C55" s="1" t="s">
        <v>128</v>
      </c>
      <c r="D55" s="16" t="s">
        <v>133</v>
      </c>
      <c r="E55" s="16" t="s">
        <v>132</v>
      </c>
      <c r="F55" s="16" t="s">
        <v>134</v>
      </c>
      <c r="G55" s="16" t="s">
        <v>130</v>
      </c>
      <c r="H55" s="461" t="s">
        <v>296</v>
      </c>
      <c r="I55" s="16" t="s">
        <v>100</v>
      </c>
    </row>
    <row r="56" spans="1:9" ht="38" thickBot="1" x14ac:dyDescent="0.3">
      <c r="A56" s="466"/>
      <c r="B56" s="90" t="s">
        <v>150</v>
      </c>
      <c r="C56" s="90" t="s">
        <v>151</v>
      </c>
      <c r="D56" s="90" t="s">
        <v>151</v>
      </c>
      <c r="E56" s="90" t="s">
        <v>151</v>
      </c>
      <c r="F56" s="90" t="s">
        <v>151</v>
      </c>
      <c r="G56" s="90" t="s">
        <v>151</v>
      </c>
      <c r="H56" s="466"/>
      <c r="I56" s="91" t="s">
        <v>202</v>
      </c>
    </row>
    <row r="57" spans="1:9" ht="13" thickBot="1" x14ac:dyDescent="0.3">
      <c r="A57" s="466"/>
      <c r="B57" s="1" t="s">
        <v>161</v>
      </c>
      <c r="C57" s="1" t="s">
        <v>128</v>
      </c>
      <c r="D57" s="16" t="s">
        <v>133</v>
      </c>
      <c r="E57" s="16" t="s">
        <v>132</v>
      </c>
      <c r="F57" s="16" t="s">
        <v>134</v>
      </c>
      <c r="G57" s="16" t="s">
        <v>130</v>
      </c>
      <c r="H57" s="469"/>
      <c r="I57" s="16" t="s">
        <v>100</v>
      </c>
    </row>
    <row r="58" spans="1:9" ht="69.75" customHeight="1" thickBot="1" x14ac:dyDescent="0.3">
      <c r="A58" s="466"/>
      <c r="B58" s="90" t="s">
        <v>156</v>
      </c>
      <c r="C58" s="90" t="s">
        <v>209</v>
      </c>
      <c r="D58" s="90" t="s">
        <v>209</v>
      </c>
      <c r="E58" s="90" t="s">
        <v>209</v>
      </c>
      <c r="F58" s="90" t="s">
        <v>209</v>
      </c>
      <c r="G58" s="90" t="s">
        <v>209</v>
      </c>
      <c r="H58" s="470"/>
      <c r="I58" s="91" t="s">
        <v>202</v>
      </c>
    </row>
    <row r="59" spans="1:9" ht="13" thickBot="1" x14ac:dyDescent="0.3">
      <c r="A59" s="466"/>
      <c r="B59" s="1" t="s">
        <v>162</v>
      </c>
      <c r="C59" s="1" t="s">
        <v>128</v>
      </c>
      <c r="D59" s="16" t="s">
        <v>133</v>
      </c>
      <c r="E59" s="16" t="s">
        <v>132</v>
      </c>
      <c r="F59" s="16" t="s">
        <v>134</v>
      </c>
      <c r="G59" s="16" t="s">
        <v>130</v>
      </c>
      <c r="H59" s="461"/>
      <c r="I59" s="16" t="s">
        <v>100</v>
      </c>
    </row>
    <row r="60" spans="1:9" ht="78" customHeight="1" thickBot="1" x14ac:dyDescent="0.3">
      <c r="A60" s="466"/>
      <c r="B60" s="90" t="s">
        <v>180</v>
      </c>
      <c r="C60" s="90" t="s">
        <v>179</v>
      </c>
      <c r="D60" s="90" t="s">
        <v>179</v>
      </c>
      <c r="E60" s="90" t="s">
        <v>179</v>
      </c>
      <c r="F60" s="90" t="s">
        <v>179</v>
      </c>
      <c r="G60" s="90" t="s">
        <v>179</v>
      </c>
      <c r="H60" s="462"/>
      <c r="I60" s="91" t="s">
        <v>202</v>
      </c>
    </row>
    <row r="61" spans="1:9" ht="13" thickBot="1" x14ac:dyDescent="0.3">
      <c r="A61" s="466"/>
      <c r="B61" s="1" t="s">
        <v>181</v>
      </c>
      <c r="C61" s="1" t="s">
        <v>128</v>
      </c>
      <c r="D61" s="16" t="s">
        <v>133</v>
      </c>
      <c r="E61" s="16" t="s">
        <v>132</v>
      </c>
      <c r="F61" s="16" t="s">
        <v>134</v>
      </c>
      <c r="G61" s="16" t="s">
        <v>130</v>
      </c>
      <c r="H61" s="461"/>
      <c r="I61" s="16" t="s">
        <v>100</v>
      </c>
    </row>
    <row r="62" spans="1:9" ht="54" customHeight="1" thickBot="1" x14ac:dyDescent="0.3">
      <c r="A62" s="466"/>
      <c r="B62" s="90" t="s">
        <v>190</v>
      </c>
      <c r="C62" s="90" t="s">
        <v>192</v>
      </c>
      <c r="D62" s="90" t="s">
        <v>192</v>
      </c>
      <c r="E62" s="90" t="s">
        <v>192</v>
      </c>
      <c r="F62" s="90" t="s">
        <v>192</v>
      </c>
      <c r="G62" s="90" t="s">
        <v>192</v>
      </c>
      <c r="H62" s="462"/>
      <c r="I62" s="91" t="s">
        <v>202</v>
      </c>
    </row>
    <row r="63" spans="1:9" ht="13" thickBot="1" x14ac:dyDescent="0.3">
      <c r="A63" s="466"/>
      <c r="B63" s="1" t="s">
        <v>191</v>
      </c>
      <c r="C63" s="1" t="s">
        <v>128</v>
      </c>
      <c r="D63" s="16" t="s">
        <v>133</v>
      </c>
      <c r="E63" s="16" t="s">
        <v>132</v>
      </c>
      <c r="F63" s="16" t="s">
        <v>134</v>
      </c>
      <c r="G63" s="16" t="s">
        <v>130</v>
      </c>
      <c r="H63" s="461"/>
      <c r="I63" s="16" t="s">
        <v>100</v>
      </c>
    </row>
    <row r="64" spans="1:9" ht="50.5" thickBot="1" x14ac:dyDescent="0.3">
      <c r="A64" s="462"/>
      <c r="B64" s="90" t="s">
        <v>305</v>
      </c>
      <c r="C64" s="90" t="s">
        <v>306</v>
      </c>
      <c r="D64" s="90" t="s">
        <v>306</v>
      </c>
      <c r="E64" s="90" t="s">
        <v>306</v>
      </c>
      <c r="F64" s="90" t="s">
        <v>306</v>
      </c>
      <c r="G64" s="90" t="s">
        <v>306</v>
      </c>
      <c r="H64" s="462"/>
      <c r="I64" s="91" t="s">
        <v>202</v>
      </c>
    </row>
  </sheetData>
  <mergeCells count="33">
    <mergeCell ref="H63:H64"/>
    <mergeCell ref="H29:H30"/>
    <mergeCell ref="A20:A40"/>
    <mergeCell ref="H21:H22"/>
    <mergeCell ref="H23:H24"/>
    <mergeCell ref="A42:A64"/>
    <mergeCell ref="H42:H43"/>
    <mergeCell ref="H45:H46"/>
    <mergeCell ref="H47:H48"/>
    <mergeCell ref="H49:H50"/>
    <mergeCell ref="H51:H52"/>
    <mergeCell ref="H53:H54"/>
    <mergeCell ref="H55:H56"/>
    <mergeCell ref="H57:H58"/>
    <mergeCell ref="H33:H34"/>
    <mergeCell ref="H59:H60"/>
    <mergeCell ref="H61:H62"/>
    <mergeCell ref="H31:H32"/>
    <mergeCell ref="H39:H40"/>
    <mergeCell ref="H35:H36"/>
    <mergeCell ref="H37:H38"/>
    <mergeCell ref="H25:H26"/>
    <mergeCell ref="H27:H28"/>
    <mergeCell ref="A1:I1"/>
    <mergeCell ref="B2:I2"/>
    <mergeCell ref="A4:A18"/>
    <mergeCell ref="H4:H5"/>
    <mergeCell ref="H6:H8"/>
    <mergeCell ref="H9:H10"/>
    <mergeCell ref="H11:H12"/>
    <mergeCell ref="H13:H14"/>
    <mergeCell ref="H15:H16"/>
    <mergeCell ref="H17:H18"/>
  </mergeCells>
  <printOptions horizontalCentered="1"/>
  <pageMargins left="0.2" right="0.2" top="0.75" bottom="0.72" header="0.31" footer="0.31"/>
  <pageSetup paperSize="9" scale="59" fitToHeight="7" orientation="landscape" r:id="rId1"/>
  <headerFooter alignWithMargins="0"/>
  <rowBreaks count="2" manualBreakCount="2">
    <brk id="18" max="8" man="1"/>
    <brk id="40" max="8" man="1"/>
  </rowBreaks>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file>