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autoCompressPictures="0" defaultThemeVersion="124226"/>
  <mc:AlternateContent xmlns:mc="http://schemas.openxmlformats.org/markup-compatibility/2006">
    <mc:Choice Requires="x15">
      <x15ac:absPath xmlns:x15ac="http://schemas.microsoft.com/office/spreadsheetml/2010/11/ac" url="C:\Users\e-anyachukwu\AppData\Roaming\OpenText\OTEdit\EC_vault\c4498974\"/>
    </mc:Choice>
  </mc:AlternateContent>
  <xr:revisionPtr revIDLastSave="0" documentId="8_{4F2DF43F-9F5F-42B8-880E-F2352271574C}" xr6:coauthVersionLast="41" xr6:coauthVersionMax="41" xr10:uidLastSave="{00000000-0000-0000-0000-000000000000}"/>
  <bookViews>
    <workbookView xWindow="-110" yWindow="-110" windowWidth="19420" windowHeight="10420" xr2:uid="{00000000-000D-0000-FFFF-FFFF00000000}"/>
  </bookViews>
  <sheets>
    <sheet name="Revised Logframe" sheetId="1" r:id="rId1"/>
    <sheet name="Log of changes" sheetId="2" r:id="rId2"/>
  </sheets>
  <definedNames>
    <definedName name="_xlnm.Print_Area" localSheetId="1">'Log of changes'!$A$1:$K$46</definedName>
  </definedNames>
  <calcPr calcId="191029"/>
  <customWorkbookViews>
    <customWorkbookView name="Yisa - Personal View" guid="{34B2DDE8-B61D-B54A-9CAF-C16FDCA0EDF7}" mergeInterval="0" personalView="1" xWindow="14" yWindow="62" windowWidth="1885" windowHeight="870"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19" i="1" l="1"/>
  <c r="K119" i="1"/>
  <c r="J119" i="1"/>
  <c r="I119" i="1"/>
  <c r="H119" i="1"/>
  <c r="G119" i="1"/>
  <c r="D119" i="1"/>
  <c r="G114" i="1" l="1"/>
  <c r="H145" i="1" l="1"/>
  <c r="L40" i="1" l="1"/>
  <c r="K40" i="1"/>
  <c r="J40" i="1"/>
  <c r="I40" i="1"/>
  <c r="H40" i="1"/>
  <c r="I145" i="1"/>
  <c r="J145" i="1" s="1"/>
  <c r="K145" i="1" s="1"/>
  <c r="G175" i="1"/>
  <c r="L175" i="1" s="1"/>
  <c r="L191" i="1"/>
  <c r="G150" i="1"/>
  <c r="L150" i="1" s="1"/>
  <c r="G134" i="1"/>
  <c r="L134" i="1" s="1"/>
  <c r="G108" i="1"/>
  <c r="L108" i="1" s="1"/>
  <c r="G78" i="1"/>
  <c r="L78" i="1" s="1"/>
  <c r="G44" i="1"/>
  <c r="L44" i="1" s="1"/>
</calcChain>
</file>

<file path=xl/sharedStrings.xml><?xml version="1.0" encoding="utf-8"?>
<sst xmlns="http://schemas.openxmlformats.org/spreadsheetml/2006/main" count="923" uniqueCount="392">
  <si>
    <t>PROJECT NAME</t>
  </si>
  <si>
    <t>IMPACT</t>
  </si>
  <si>
    <t>Planned</t>
  </si>
  <si>
    <t>Achieved</t>
  </si>
  <si>
    <t>Source</t>
  </si>
  <si>
    <t>OUTCOME</t>
  </si>
  <si>
    <t>Assumptions</t>
  </si>
  <si>
    <t>INPUTS (£)</t>
  </si>
  <si>
    <t>DFID (£)</t>
  </si>
  <si>
    <t>Govt (£)</t>
  </si>
  <si>
    <t>Other (£)</t>
  </si>
  <si>
    <t>Total (£)</t>
  </si>
  <si>
    <t>DFID SHARE (%)</t>
  </si>
  <si>
    <t>INPUTS (HR)</t>
  </si>
  <si>
    <t>DFID (FTEs)</t>
  </si>
  <si>
    <t>OUTPUT 1</t>
  </si>
  <si>
    <t>Assumption</t>
  </si>
  <si>
    <t>OUTPUT 2</t>
  </si>
  <si>
    <t>OUTPUT 3</t>
  </si>
  <si>
    <t>OUTPUT 4</t>
  </si>
  <si>
    <t>OUTPUT 5</t>
  </si>
  <si>
    <t>128/1000</t>
  </si>
  <si>
    <t>SUPPORT TO NATIONAL MALARIA PROGRAMME 2 (SUNMAP2)</t>
  </si>
  <si>
    <t>To improve the planning, financing and delivery of sustainable and replicable pro-poor services for malaria in supported States</t>
  </si>
  <si>
    <t>To reduce Nigeria's malaria burden through more efficient and effective use of available resources</t>
  </si>
  <si>
    <t>Strengthened government stewardship at national level and in SUNMAP2 supported states</t>
  </si>
  <si>
    <t>Baseline (2016)</t>
  </si>
  <si>
    <t>Tbd</t>
  </si>
  <si>
    <t>Seasonal Malaria Chemoprophylaxis Reports (SMC)</t>
  </si>
  <si>
    <t>Outcome Indicator 1</t>
  </si>
  <si>
    <t>Outcome Indicator 2</t>
  </si>
  <si>
    <t>Outcome Indicator 3</t>
  </si>
  <si>
    <t>Outcome Indicator 4</t>
  </si>
  <si>
    <t>Outcome Indicator 5</t>
  </si>
  <si>
    <t>Proportion of annual malaria programme operational targets reached in SUNMAP2 supported states</t>
  </si>
  <si>
    <t>Output Indicator 1</t>
  </si>
  <si>
    <t>Output Indicator 2</t>
  </si>
  <si>
    <t>Output Indicator 3</t>
  </si>
  <si>
    <t>Output Indicator 4</t>
  </si>
  <si>
    <t xml:space="preserve">a. 
b. </t>
  </si>
  <si>
    <t>IMPACT WEIGHTING (15%)</t>
  </si>
  <si>
    <t>More efficient and equitable malaria prevention and treatment services delivery</t>
  </si>
  <si>
    <t>Better informed citizens and institutions</t>
  </si>
  <si>
    <t>Impact Indicator 1</t>
  </si>
  <si>
    <t>Impact Indicator 2</t>
  </si>
  <si>
    <t>Milestone Year 1</t>
  </si>
  <si>
    <t>Milestone Year 2</t>
  </si>
  <si>
    <t xml:space="preserve">National Malaria Elimination Programme (NMEP) Organizational Capacity Assessment Scorecards (assessment methodology to be developed during inception) </t>
  </si>
  <si>
    <t xml:space="preserve">Supported States Malaria Elimination Programme (SMEP) Organizational Capacity Assessment Scorecards (assessment methodology to be developed during inception) </t>
  </si>
  <si>
    <t>ICCM Reports</t>
  </si>
  <si>
    <t>NMEP annual surveillance reports</t>
  </si>
  <si>
    <t xml:space="preserve">NMEP annual operational plan review reports scorecard  </t>
  </si>
  <si>
    <t>Cumulative number of annual operational plans that are based on relevant malaria data analysis - Federal Level</t>
  </si>
  <si>
    <t>Cumulative number of annual operational plans that are based on relevant malaria data analysis - in SUNMAP2 supported states</t>
  </si>
  <si>
    <t>Proportion of annual malaria programme operational targets reached at Federal level</t>
  </si>
  <si>
    <t>SUNMAP2 Programme Reports and Programme M&amp;E System</t>
  </si>
  <si>
    <t>Baseline (2015)</t>
  </si>
  <si>
    <t xml:space="preserve">SMEP annual operational plan review reports scorecard </t>
  </si>
  <si>
    <t>Cumulative number of OR questions answered that either confirm or contribute to changes in malaria plans, strategies or policies - National Level</t>
  </si>
  <si>
    <t xml:space="preserve">All cause under five mortality rate (deaths per 1000 live births) - national
</t>
  </si>
  <si>
    <t>TBD</t>
  </si>
  <si>
    <t xml:space="preserve">National: 49%
State - TBD
</t>
  </si>
  <si>
    <t>N/A</t>
  </si>
  <si>
    <t>0.25 (Health Adviser and SRO)
0.30 (Programme officer)</t>
  </si>
  <si>
    <t xml:space="preserve">Economic growth and poverty reduction are sustained
No major epidemics or public health emergencies arise, or are quickly put under control if they do
Political stability is maintained
The security situation across the country does not deteriorate
Widespread biological resistance to ITNs, ACTs and SMC  does not develop.
Domestic malaria spending is value for money
</t>
  </si>
  <si>
    <t>NMEP annual operational plan and federal health budget</t>
  </si>
  <si>
    <t>SMEP annual operational plans and state health budgets</t>
  </si>
  <si>
    <t>Proportion of state malaria funding requirement budgeted in state health budgets in supported states</t>
  </si>
  <si>
    <t>Proportion of federal malaria funding requirement budgeted in federal health budget</t>
  </si>
  <si>
    <t>RISK RATING</t>
  </si>
  <si>
    <t>SUNMAP2 programme reports</t>
  </si>
  <si>
    <t>Logistics Management Information System (LMIS)  reports</t>
  </si>
  <si>
    <t xml:space="preserve">Organizational capacity score at NMEP - national level
</t>
  </si>
  <si>
    <t>Trained: 0
Performing to standards: N/A</t>
  </si>
  <si>
    <t>Proportion of women age 15 - 49 who have seen or heard a message about malaria in the past 6 months in supported States - by wealth quintile</t>
  </si>
  <si>
    <t>Major</t>
  </si>
  <si>
    <t>Moderate</t>
  </si>
  <si>
    <t>No survey</t>
  </si>
  <si>
    <t>Not started</t>
  </si>
  <si>
    <t>Output Indicator 5</t>
  </si>
  <si>
    <t>Transition plan developed</t>
  </si>
  <si>
    <t>OUTPUT 6</t>
  </si>
  <si>
    <t>Status of SUNMAP2 programme contracting and procurement</t>
  </si>
  <si>
    <t>Business case approved</t>
  </si>
  <si>
    <t>Procurement process ongoing</t>
  </si>
  <si>
    <t>Interim grants concluded and operational.
Procurement process  nearly concluded</t>
  </si>
  <si>
    <t>DFID Aid Management Platform reports</t>
  </si>
  <si>
    <t>SUNMAP2 programme  operational</t>
  </si>
  <si>
    <t xml:space="preserve">SUNMAP2 contracting process results in the selection of an effective service provider.
DFID projected financing for SUNMAP2 maintained till the end of the programme.
</t>
  </si>
  <si>
    <t>Fully  operational</t>
  </si>
  <si>
    <t>Fully operational</t>
  </si>
  <si>
    <t>National: 49%
State: TBD</t>
  </si>
  <si>
    <t>IMPACT WEIGHTING</t>
  </si>
  <si>
    <t>SUNMAP2 main tender concluded, contracts signed,  inception phase in progress</t>
  </si>
  <si>
    <t>Post-intervention phase</t>
  </si>
  <si>
    <t>IMPACT WEIGHTING %</t>
  </si>
  <si>
    <t>IMPACT WEIGHTING (%)</t>
  </si>
  <si>
    <t>Baseline (2018)</t>
  </si>
  <si>
    <t>132/1000</t>
  </si>
  <si>
    <t>New</t>
  </si>
  <si>
    <t>Old</t>
  </si>
  <si>
    <t>All cause under five mortality rate (deaths per 1000 live births) - national</t>
  </si>
  <si>
    <t>NDHS2018</t>
  </si>
  <si>
    <t>NA</t>
  </si>
  <si>
    <t>Proportion of eligible children receiving SMC in states where rolled-out in selected (Jigawa) SUNMAP2 supported states</t>
  </si>
  <si>
    <t>Baseline data</t>
  </si>
  <si>
    <t>Organizational capacity score at NMEP - national level</t>
  </si>
  <si>
    <t>Organizational capacity score at SMEP in SUNMAP2 supported states</t>
  </si>
  <si>
    <t>NMEP annual operational plan review reports scorecard  (2018, 2019, 2020, 2021, 2022, 2023)</t>
  </si>
  <si>
    <t>Cumulative number  of health workers trained on malaria prevention, uncomplicated malaria treatment and referral of severe malaria, and proportion performing according to standards - in SUNMAP2 states</t>
  </si>
  <si>
    <t>Federal</t>
  </si>
  <si>
    <t>Supported states</t>
  </si>
  <si>
    <t>SUNMAP2 states SMEP training database , supportive supervision reports.</t>
  </si>
  <si>
    <t xml:space="preserve">Highest: 63%
Lowest: 50% </t>
  </si>
  <si>
    <t xml:space="preserve">Highest: 44.3%
Lowest: 30.2% </t>
  </si>
  <si>
    <t>a. ACT: 83.8%
b. mRDTs: 14.4%</t>
  </si>
  <si>
    <t>QAACT=77%                             mRDT=8%</t>
  </si>
  <si>
    <t>ACT=83.8%                             mRDT=14.4%</t>
  </si>
  <si>
    <t>ACT and RDT market analysis, 2018</t>
  </si>
  <si>
    <t>Proportion of antimalarial stocking PPMV's with NAFDAC approved ACTs and mRDTs in stock on the day of the survey</t>
  </si>
  <si>
    <t>SUNMAP2 and NMEP programme reports</t>
  </si>
  <si>
    <t>Log of changes  made on the logframe</t>
  </si>
  <si>
    <t>Trained: 6,000
Performing to standards: 70%:</t>
  </si>
  <si>
    <t>NMEP operational plan review</t>
  </si>
  <si>
    <t>SMEP operational plan review</t>
  </si>
  <si>
    <t>Richest:47.7%
Poorest:24%</t>
  </si>
  <si>
    <t>2015 MIS</t>
  </si>
  <si>
    <t>Richest:44.3%
Poorest:30%</t>
  </si>
  <si>
    <t>Proposed proxy indicator and data source</t>
  </si>
  <si>
    <t>Retail audit survey report</t>
  </si>
  <si>
    <t xml:space="preserve">Baseline Data source </t>
  </si>
  <si>
    <t>LLIN: TBD; QAAT:31%; non-QAACT:8%; AMT:4%; other :56%</t>
  </si>
  <si>
    <t>Baseline will be defined with the malaria expenditure tracking survey</t>
  </si>
  <si>
    <t>Specific revisions</t>
  </si>
  <si>
    <t>Sn</t>
  </si>
  <si>
    <t>Indicators</t>
  </si>
  <si>
    <t>OUTPUTS</t>
  </si>
  <si>
    <t>General revisions</t>
  </si>
  <si>
    <t>SMC Coverage survey report</t>
  </si>
  <si>
    <t>Proxy source: LLIN Post-campaign survey reports in supported states where available.</t>
  </si>
  <si>
    <t xml:space="preserve">Indicator modified to reflect the name of the state where SMC will be implemented. </t>
  </si>
  <si>
    <t>12%                 (NDHS 2013)</t>
  </si>
  <si>
    <t>Output 3</t>
  </si>
  <si>
    <t>Output 2</t>
  </si>
  <si>
    <t>LMIS 2018</t>
  </si>
  <si>
    <t>SMC report 2018</t>
  </si>
  <si>
    <t>SuNMaP2 Accountable Grant Report 2018</t>
  </si>
  <si>
    <t>No change on this indicator</t>
  </si>
  <si>
    <t>Malaria indicator surveys; Omnibus Surveys</t>
  </si>
  <si>
    <t>Richest and poorest replaced with Highest and lowest respectively. In the absence of MIS, SunMAP2 will endeavor to collect this information using omnibus survey or MICS/NDHS.</t>
  </si>
  <si>
    <t>Proxy source:Ominibu surveys/NDHS/MICS/NNHS</t>
  </si>
  <si>
    <t xml:space="preserve">Total number of malaria cases reported - National 2018 baseline:53,667,565 (World Malaria Report) </t>
  </si>
  <si>
    <t xml:space="preserve">Total number of malaria cases reported in SuNMaP2 supported states. 2018 baseline: 5,266261 (Source: HMIS) </t>
  </si>
  <si>
    <t xml:space="preserve">Proportion of children under five presenting with fever who received a diagnostic test in SuNMaP2 supported states. 2018 baseline: 82% (Source: HMIS) </t>
  </si>
  <si>
    <t xml:space="preserve">Proportion of children under five testing positive for malaria, who received ACTs in SuNMaP2 supported states 2018 baseline: 94% (Source: HMIS) </t>
  </si>
  <si>
    <t>The indicator was revised to 'market share rather than market size' to limit the scope to what can be assessed through periodic retail audit surveys. 'Quality assured' changed to 'NAFDAC approved' to align with national standards. The baseline data was initially set from 2013 ACTwatch survey data. As ACTwatch project ended and data on market share was not included in the 2018 ACT and RDT price and availability study. A retail audit is underway to determine the baseline for this indicator.</t>
  </si>
  <si>
    <t>NMEP report</t>
  </si>
  <si>
    <t xml:space="preserve">Cummulative number of malaria entomological surveillance sites functional and using nationally agreed protocols and reporting system 
</t>
  </si>
  <si>
    <t>Cummulative number of Ward Development Committees (WDCs) and Facility Health Committees (FHCs)  trained in their role in malaria prevention and treatment  - in SUNMAP2 supported states</t>
  </si>
  <si>
    <t>Service delivery point was replaced with referral health facilities because severe malaria case managent happens at that level of care. Need to define 'adequate'. For target setting, adequate was defined as at least 4 health workers trained per facility.</t>
  </si>
  <si>
    <t>a. ACT: 86%
b. mRDTs: 18%</t>
  </si>
  <si>
    <t>a. ACT: 89%
b. mRDTs: 22%</t>
  </si>
  <si>
    <t>WDCs and FHCs used in place of facility and non facility based committees. Training target of 500 set for year 2, 3 and 4 based on the assumption that at least two persons per WDC and FHC will be trained. Cummulative number captured.</t>
  </si>
  <si>
    <t>SMEP annual operational plan review reports in SuNMAP2 supported states scorecard  (2018, 2019, 2020, 2021, 2022, 2023)</t>
  </si>
  <si>
    <t>Year I and 2 column of previous logframe hidden</t>
  </si>
  <si>
    <t>SuNMaP2 year 1 starts with milestone years 3</t>
  </si>
  <si>
    <t>a. ACT: 96%
b. mRDTs: 45%</t>
  </si>
  <si>
    <t>a. ACT: 93%
b. mRDTs: 35%</t>
  </si>
  <si>
    <t xml:space="preserve">Highest: 55%
Lowest: 38% </t>
  </si>
  <si>
    <t>Annual operations plan review</t>
  </si>
  <si>
    <t xml:space="preserve">Baseline figures determined </t>
  </si>
  <si>
    <t xml:space="preserve">Quality assured ACTs replaced with NAFDAC approved ACTs, data source": 2018 Nigeria ACT and RDT Market Analysis and retail Audit/Survey. </t>
  </si>
  <si>
    <t>Cumulative number of annual operational plans that are based on relevant malaria data analysis - in SuNMaP 2 supported states</t>
  </si>
  <si>
    <t xml:space="preserve">NMEP and SUNMAP2 operations and longitudinal research reports </t>
  </si>
  <si>
    <t>Jigawa=
Kaduna=
Kano=
Katsina=
Lagos=
Yobe=</t>
  </si>
  <si>
    <t>Jigawa=90.5%
Kaduna=78.7%
Kano=82.7%
Katsina=77.6%
Lagos=56.1%
Yobe=78.4%</t>
  </si>
  <si>
    <t>Jigawa=36%
Kaduna=1.7%
Kano=31.9%
Katsina=25.9%
Lagos=31.3%
Yobe=6.1%</t>
  </si>
  <si>
    <t>Jigawa=36%
Kaduna=-33%
Kano=32%
Katsina=26%
Lagos=1.8%
Yobe=13%</t>
  </si>
  <si>
    <t>NMEP Organizational Capacity Assessment report</t>
  </si>
  <si>
    <t>Jigawa=17%
Kaduna=6%
Kano=16%
Katsina=15%
Lagos=35%
Yobe=17%</t>
  </si>
  <si>
    <t>LLIN=0
SP=0
RDT=0
ACT=0
Art.Inj=0
Rectal As = 0</t>
  </si>
  <si>
    <t>Jigawa=58%
Kaduna=33.4%
Kano=82%
Katsina=59%
Lagos=46%
Yobe=50%</t>
  </si>
  <si>
    <t>Jigawa=
Kaduna=50%
Kano=58%
Katsina=58%
Lagos=42%
Yobe=</t>
  </si>
  <si>
    <t>Nigeria Demographic and Health Survey (NDHS) 2018 / NDHS 2023</t>
  </si>
  <si>
    <t>NDHS 2018 / MIS 2020/NDHS 2023</t>
  </si>
  <si>
    <t>NDHS 2018 / MIS 2020 /NDHS 2023</t>
  </si>
  <si>
    <t>Jigawa=0.0002%
Kaduna=0.056%
Kano=0.019%
Katsina=0.012%
Lagos=0.28%
Yobe=0.56%</t>
  </si>
  <si>
    <t>ACT co-payment transition plan developed and implemented (Proportion of planned activities Implemented)</t>
  </si>
  <si>
    <t>Transition plan developed (100% of planned activity implemented)</t>
  </si>
  <si>
    <t>Transition plan developed (80% of planned activity implemented)</t>
  </si>
  <si>
    <t>Cumulative number of DFID funded antimalarial commodities (LLIN, SP, RDT, ACT, artesunate injectable and rectal artesunate) distributed through continous channels and community in SuNMaP2  supported States</t>
  </si>
  <si>
    <t>2018 World Malaria Report</t>
  </si>
  <si>
    <t>Baseline determined from NMEP OCA assessment and milestones revised 8% increase in year 2, 10 % increase in year 3 and 4 and 5% increase in year 5</t>
  </si>
  <si>
    <t>Baseline determined from SMEP OCA assessment and milestone target set for the states that have completed the assessment.</t>
  </si>
  <si>
    <t>SMEP annual operational plans and state health budget</t>
  </si>
  <si>
    <t>Baseline indicated for each commodity in each supported states</t>
  </si>
  <si>
    <t>Indicator revised to capture the proportion of planned activity implemented. Milestone for year 1 and 2 plan to have 80% of planned activities implemented while year 3 have  milestone of 100% of the planned activity implemented.</t>
  </si>
  <si>
    <t>Cummulative number of referral heallth facilities with adequate  number of health workers trained on severe malaria treatment - in SUNMAP2 states</t>
  </si>
  <si>
    <t xml:space="preserve">Cummulative number of malaria entomological surveillance sites functional and using nationally agreed protocols and reporting system </t>
  </si>
  <si>
    <t>Indicator revised to cummulative number of malaria entomological surveillance sites functional and using nationally agreed protocol and reporting system. This is a national indicator.</t>
  </si>
  <si>
    <t xml:space="preserve">Baseline figures fixed </t>
  </si>
  <si>
    <t xml:space="preserve">Baseline figure estaimated from GF-supported training reports for 2018. No baseline information available on performing to standard target.  </t>
  </si>
  <si>
    <t>No revision made</t>
  </si>
  <si>
    <t>Baseline data determined from NAVISION data. However, Malaria commodities are provided mainly by Global fund and SuNMaP2 have no direct control over commodity distribution to avoid stock out. As the current Global fund grant will be ending in 2020 and gaps in commodity may be experienced during the transition from one grant to another, setting realistic milestone target is a challenge. We suggest this indicator is revised to reflect stock out of commodities that  SuNMaP2 will be providing.</t>
  </si>
  <si>
    <t>No change made</t>
  </si>
  <si>
    <t>Baseline to be determined on completion of the state OCA assessment and milestones revised based on baseline.</t>
  </si>
  <si>
    <t>Baseline to be determined on completion of the national OCA assessment and milestones revised based on baseline.</t>
  </si>
  <si>
    <t>To be updated when the 2018 NDHS dataset become available. Where survey reports are not available, the proxy indicator suggested will be use for the programme review.</t>
  </si>
  <si>
    <t>Baseline will be determined by 2018 NDHS and milestone target will be determined when the 2018 NDHS final report is released.</t>
  </si>
  <si>
    <t>Target revised to have 4% decline in year one, 2% decline in year 2,3 and 4 and 1% deline in year 5 . This target will be revised when the 2018 NDHS final report is released.</t>
  </si>
  <si>
    <t>Milestone yearly target revised to have 5% decline every year.  Considering that this indicator became worse in the last five years and its multifactoral, not solely dependent on the malaria programme, we kept the baseline figure here in year 1. This is not likely to change considering SuNMaP 2 programme is just contributing and it took 6 months to start up.</t>
  </si>
  <si>
    <t>Proportion of children aged 6-59 months infected with malaria parasites (microscopy) - SUNMAP2 supported states</t>
  </si>
  <si>
    <t>No revision made.</t>
  </si>
  <si>
    <t>Cumulative number of ICCM (CHiPs)caregivers trained and performing according to standards</t>
  </si>
  <si>
    <t>Baseline revised to start at zero. Service delivery point was replaced with referral health facilities because severe malaria case managent happens at that level of care. Need to define 'adequate'. For target setting, adequate was defined as at least 4 health workers trained per facility in the following units: female ward, male ward, emergency care unit and children's ward.</t>
  </si>
  <si>
    <t>Baseline revised to start at zero and CHiPs included in the indicator definition.</t>
  </si>
  <si>
    <t>Baseline revised to start from Zero and  annual target set. Indicator revised to capture commodities distributed through continous and community channel.</t>
  </si>
  <si>
    <t xml:space="preserve">SUNMAP2 states SMEP training database,supportive supervision reports. </t>
  </si>
  <si>
    <t>Jigawa=36%
Kaduna=33%
Kano=32%
Katsina=26%
Lagos=1.8%
Yobe=13%</t>
  </si>
  <si>
    <t>Comment (SuNMaP2, August 2019)</t>
  </si>
  <si>
    <t>Comment(SuNMaP2, November 2019)</t>
  </si>
  <si>
    <t>The indicator baseline to be set with 2018 NDHS final report when released</t>
  </si>
  <si>
    <t xml:space="preserve">Milestone yearly target revised to have 10% decline in five years.  Milestone target will be measured with 2023 NDHS conducted ones in five years. </t>
  </si>
  <si>
    <t xml:space="preserve">The indicator should be revised to present parasitaemia in each of the six supported states. Instead of RDT, data for parasitaemia confirmed with microscopy should be used for determining baseline and setting target. SuNMaP 2 will internally keep track of parasitaemia confirmed with RDT
Baseline data to be revised as soon as the 2018 NDHS report is released.
</t>
  </si>
  <si>
    <t>LLIN=550,000
SP= 169,764
RDT=34,130
ACT=481,953
Art.Inj=86,608
Rectal As = 17,653</t>
  </si>
  <si>
    <t>LLIN=1,000,000
SP= 356,767
RDT= 101,870
ACT=1,315,446
Art.Inj=130,790
Rectal As = 35,172</t>
  </si>
  <si>
    <t>LLIN=1,250,000
SP= 451,026
RDT= 168,287
ACT= 2,368,772
Art.Inj=165,486
Rectal As = 55,380</t>
  </si>
  <si>
    <t>LLIN=1,250,000
SP= 451,026
RDT= 226,032
ACT= 3,256,394
Art.Inj=180,278
Rectal As = 76,149</t>
  </si>
  <si>
    <t>2018 Nigeria ACT and RDT Market Analysis, Commercial Market Outlet Survey, 2019, 2020, 2021, 2022</t>
  </si>
  <si>
    <t xml:space="preserve"> Commercial Market Outlet Survey 2019, 2020, 2021, 2022 </t>
  </si>
  <si>
    <t xml:space="preserve">Indicator to be revised to have baseline value determined for each of the supported states and target set for each state. 
Baseline to be revised as soon as the 2018 NDHS report is released
</t>
  </si>
  <si>
    <t xml:space="preserve">Indicator to be revised to have baseline value for each of the supported states and target set for each state.
Baseline to be revised as soon as the 2018 NDHS report is released.
</t>
  </si>
  <si>
    <t>Baseline value of 66% was determined during the organizational capacity assessment. However, NMEP is reviewing the score and the approved data will be used to update the baseline value.</t>
  </si>
  <si>
    <t xml:space="preserve">Baseline has not been conducted as NMEP will lead the process which was planned to be conducted in October 2019.
Baseline value to be determined once the assessment is completed
</t>
  </si>
  <si>
    <t>The baseline is from the AOP. Baseline and target should be split for each of the supported states.</t>
  </si>
  <si>
    <t xml:space="preserve">The baseline for SuNMaP 2 should be removed and the baseline values changed to zero. In addition, the procurement processes should be factored into the distribution of the yearly target.
Target to be revised to align with procurement of commodities.
</t>
  </si>
  <si>
    <t>The indicator is a measure of availability of commodity and efficiency of the supply chain. The baseline data from NAVISION reported a high stock out rate for the antimalarial. The baseline should be reviewed, and the milestone target proposed.</t>
  </si>
  <si>
    <t xml:space="preserve">The implementation of the plan crucial. A narrative to be used to measuring the implementation should be developed. </t>
  </si>
  <si>
    <t>Baseline values define from the ACT and RDT price and availability study a nationally represented sample survey. The survey for reporting on achievement for the indicator will be conducted in the six supported states.</t>
  </si>
  <si>
    <t>Study to define the baseline value will be conducted in October and data available by the end of November</t>
  </si>
  <si>
    <t>Comment (Meeting with DFID, October 2019)</t>
  </si>
  <si>
    <t>The baseline for SuNMaP 2 should be removed and the baseline values changed to zero.</t>
  </si>
  <si>
    <t>Clarification was provided on definition of adequate which will be based on the number trained health workers per health facilities (four health workers trained per facility).</t>
  </si>
  <si>
    <t>The rebranding of ICCM to CHIPS was confirmed to be acceptable.</t>
  </si>
  <si>
    <t>The baseline data was obtained from 2015 MIS. Baseline should be updated with 2018 NDHS</t>
  </si>
  <si>
    <t>The baseline to be revised to start with zero</t>
  </si>
  <si>
    <t xml:space="preserve">The baseline of 10 entomological sites should be retained for baseline. </t>
  </si>
  <si>
    <t xml:space="preserve">Develop framework to show different types of data and analyses developed by SuNMaP 2 and track when they informed AoP
The indicator will be changed, and target revised
</t>
  </si>
  <si>
    <t>The target should be more specific for OR started, OR studies completed and OR studies that contributed to change in malaria plan</t>
  </si>
  <si>
    <t>Baseline for national was determined from the 2018 NDHS. State baseline wil be determined when the dataset for the 2018 NDHS survey are released and state target set                                                                                   Proxy source: LLIN Post-campaign survey reports in supported states where available.</t>
  </si>
  <si>
    <t>The national data for baseline ans targetshould be removed as the indicator is specific for the supported states. Also, the baseline and target should present data from each of the six supported states. Target for Lagos for milestone year 5 and 6 may not be up to 80% as universal net coverage is not the focus for Lagos state. (Lagos target may be lower, or Lagos state will not be included at all for this indicator)</t>
  </si>
  <si>
    <t>Jigawa=20.4%
Kaduna=7.2%
Kano=19.2%
Katsina=18%
Lagos=42%
Yobe=20.4%</t>
  </si>
  <si>
    <t>Baseline revised with 2018 NDHS and indicator revised to capture diagnostic for each of the supported states. Target revised to have 20% increase in year 2 and 5. Milestone will be measured with 2020 MIS and 2023 NDHS report.</t>
  </si>
  <si>
    <t>Baseline revised with 2018 NDHS and indicator revised to capture children under 5 who received ACT in each of the supported states. Target revised to have 20% increase in year 2 and 5. Milestone will be measured with 2020 MIS and 2023 NDHS report.</t>
  </si>
  <si>
    <t>Jigawa=51.8%
Kaduna=2.4%
Kano=45.9%
Katsina=37.3%
Lagos=45.1%
Yobe=8.8%</t>
  </si>
  <si>
    <t>Jigawa=24.5%
Kaduna=8.6%
Kano=23.0%
Katsina=21.6%
Lagos=50.4%
Yobe=24.5%</t>
  </si>
  <si>
    <t xml:space="preserve">The indicator should be revised to be the total annual malaria programme expenditure and disaggregated for each of the supported states as well. Instead of AOP, the expenditure data in the WHO World Malaria Report should be used for setting baseline and target revised for Federal level while the output from the SuNMaP 2 support to financial planning to be used for programme states.
</t>
  </si>
  <si>
    <t>Baseline figure was obtained from SMEP annual operations plan and state health budget.  The target of 9.45% increase planned each year is based on 1. Rate of change in health expenditure in sub-Saharan Africa is 3.07% ( source: Lancet, 2019 publication tracking spending on malaria in 106 countries including Nigeria)
2. The average GDP growth rate (2020-2022) is 3.38% ( source: Medium-term expenditure framework and fiscal strategy paper
3. Influence of SuNMaP2 in increasing domestic funding for malaria is 3.0%</t>
  </si>
  <si>
    <t xml:space="preserve"> Market share ( supported states)
a. LLIN vs untreated nets 
b. NAFDAC approved ACT vs non NAFDAC approved ACT 
c. Oral ACT vs Oral arthemisinin monotherapy
d. NAFDAC approved mRDT vs non-NAFDAC approved mRDT</t>
  </si>
  <si>
    <t>Baseline was determined from the Comercial Market Outlet survey conducted in November 2019.</t>
  </si>
  <si>
    <t xml:space="preserve">
a.
LLIN:77.1%
Untreated nets:22.9%
b. 
NAFDAC approved ACT:99.4%
 non NAFDAC approved ACT:0.6%  
c.
Oral ACT:60.0%
Oral artemisinin monotherapy:1.2%
d.
NAFDAC approved mRDT:96.7%
non -NAFDAC approved mRDT: 3.3%</t>
  </si>
  <si>
    <t>Milestone target for OR studies revised to capture the number of OR stated, OR completed and the Numer to contribute to change in malaria plan .</t>
  </si>
  <si>
    <t>Target will be determined by the use of HMIS data and survey data for informing the annual operational plan at national level</t>
  </si>
  <si>
    <t>Target will be determined by the use of HMIS data and survey data for informing the annual operational plan in the six supported states.</t>
  </si>
  <si>
    <t>Baseline revised to start with zero.</t>
  </si>
  <si>
    <t>Baseline set for the 10 entomological site in the country (Kano, Niger, Osun, Oyo, Ebonyi, Akwa-Ibom, Nasarawa, Plateau, Bauchi, Sokoto). Two functtional entomological site to be added in year 2 (Kaduna) and 3 ( Lagos).</t>
  </si>
  <si>
    <t xml:space="preserve">Baseline figure was obtained from 2018 World Malaria Report . The target of 9.45% increase planned each year is based on: 1). Rate of change in health expenditure in sub-Saharan Africa is 3.07% ( source: Lancet, 2019 publication tracking spending on malaria in 106 countries including Nigeria)
2). The average GDP growth rate (2020-2022) is 3.38% ( source: Medium-term expenditure framework and fiscal strategy paper)
3). Influence of SuNMaP2 in increasing domestic funding for malaria is 3.0%. The baseline for the state will be informed by the financial planning activity to be finalized  by March 2020. target to be set once baseline value is defined.
</t>
  </si>
  <si>
    <t>Baseline figure was obtained from NMEP annual operations plan and federal health budget.  The target of 9.45% increase planned each year is based on 1). Rate of change in health expenditure in sub-Saharan Africa is 3.07% ( source: Lancet, 2019 publication tracking spending on malaria in 106 countries including Nigeria)
2). The average GDP growth rate (2020-2022) is 3.38% ( source: Medium-term expenditure framework and fiscal strategy paper
3). Influence of SuNMaP2 in increasing domestic funding for malaria is 3.0%</t>
  </si>
  <si>
    <r>
      <t>Baseline revised with 2018 NDHS report and indicator revised to capture ITN use among children under 5 in each of the supported states. Target revised to have 2% increase in year 2 and 5 with  target to maintain 80% use and above in all the states except Lagos state. In Lagos state, 60%</t>
    </r>
    <r>
      <rPr>
        <sz val="12"/>
        <color rgb="FFFF0000"/>
        <rFont val="Calibri"/>
        <family val="2"/>
        <scheme val="minor"/>
      </rPr>
      <t xml:space="preserve"> </t>
    </r>
    <r>
      <rPr>
        <sz val="12"/>
        <rFont val="Calibri"/>
        <family val="2"/>
        <scheme val="minor"/>
      </rPr>
      <t>use rate will be targeted from year 3 to 5. Milestone will be measured with 2020 MIS and 2023 NDHS report.</t>
    </r>
  </si>
  <si>
    <t>Baseline figures determined  and milestones revised to 6% points increase in year 2, and 5% points increase in year 3,4 and 5.</t>
  </si>
  <si>
    <t>Baseline figures and target for each of the specific states determined and milestones revised to  5% points increase in year 3,4 and 5. Baseline figure for Kano which was high to be verified in year two and target set.</t>
  </si>
  <si>
    <t>Average stockout of malaria commodities through continous and community distribution - in SuNMaP 2 supported states ( SP, RDT, ACT,LLIN, artesunate injectable)</t>
  </si>
  <si>
    <t>Jigawa=29%
Kaduna=27%
Kano=26%
Katsina=21%
Lagos=0.9%
Yobe=11%</t>
  </si>
  <si>
    <t>Jigawa=91%
Kaduna=80%
Kano=84%
Katsina=79%
Lagos=58%
Yobe=80%</t>
  </si>
  <si>
    <t>Jigawa=91%
Kaduna=81.6%
Kano=85.7%
Katsina=80.6%
Lagos=59.2%
Yobe=81.6%</t>
  </si>
  <si>
    <t>Jigawa=60%
Kaduna=35%
Kano=85%
Katsina=60%
Lagos=50%
Yobe=55%</t>
  </si>
  <si>
    <t>Jigawa=65%
Kaduna=40%
Kano=85%
Katsina=65%
Lagos=55%
Yobe=60%</t>
  </si>
  <si>
    <t>Jigawa=70%
Kaduna=45%
Kano=85%
Katsina=70%
Lagos=60%
Yobe=65%</t>
  </si>
  <si>
    <t>Jigawa=75%
Kaduna=50%
Kano=85%
Katsina=75%
Lagos=65%
Yobe=70%</t>
  </si>
  <si>
    <t>Data from NAVISION was used to set the baseline target for the commodities that SuNMAP 2 will be deploying through the Health facilities (Inj. Artesunate, SP and routine LLINs) while baseline and year 1  for community interventions by the programme was set at 100% as SuNMaP2 procurement processes are still ongoing. Milestone target of 20% is set for year 2 for stock out of commodities for community intervention with 5% point decrease subsequently while we anticipate that stock-out rates at HFs will decline annually by 5 percent.</t>
  </si>
  <si>
    <t>Target for Jigawa state maintained at 91% from year 1 to year 5.</t>
  </si>
  <si>
    <t>As 100% coverage has been achieved in Jigawa state, target for year 2 to year 5 revised to be 90%</t>
  </si>
  <si>
    <t xml:space="preserve">Target for health facility stockout has been revised to have stockout reduction in a range of 3% to 19% point  for index malaria health product (LLIN, SP and Art. Injection). Reduction is hinged on the following assumptions: 1. )  continued funding from GF to the end of 2020, 2.) Technical support from SuNMaP2 supply chain team 3.) High possibility of supply gap between the end of current grant and the start of a follow on grant in 2021. </t>
  </si>
  <si>
    <t>Response to DFID's comments (SuNMaP2, January 2020)</t>
  </si>
  <si>
    <t>Targets revised to bring prevalence to less than 0% (i.e. 25% decline) in Lagos state in 2020 and 2023. while  other states will have 10% decline in 2020 and 2023 based on an assumption of the trends in decline from 2015 to date.</t>
  </si>
  <si>
    <t xml:space="preserve">The baseline is obtained from AOP financial plan and donor grant documents. The expenditure projection for implementing partners is expected to be 100% (DFID,PMI/USAID). Expenditure from government sources is projected as 81.5% of the budgeted amount (This is from the revenue performance of 81.5% for the country stated in the Mid-term expenditure framework (MTEF) 2020-2022 document). The expediture figure in the year 2020 is expected to grow by 17% ( av. GDP 3.38 % Plus SuNMAP 2 influence of 14%). This growth is stunted in 2022 and 2023 being pre-election and election. But, instead of the 57.3% (2022) and 50% (2023) , the programme influence will increase this to 71% ( 2022) and 64% (2023)                                                                                   </t>
  </si>
  <si>
    <t xml:space="preserve">Target is derived from AOP. AOP figure for 2021-2023 is unknown at the moment, therefore its projected for the period under review by multiplying the government spending level in lancet report of 4.4% by the average inflation in the country 10.705 ( stated in the MTEF 2020-2022 document.) While private sector investment is kept the same, the household expenditure while growing at a rate of 3.45% ( Lancet paper), we expect this growth due to the SuNMAP influence to be stunted yearly by 14%. Figure relating to Gloabl fund, worldbank and DFID are derived form the grant documents and website. The Programme capacity strengthening influence to the NMEP and SMEP will ensure that the meet donor requirement and not lose funding due to compliance issues.                Projection for government funding growth is  estimated by adding  the average GDP for 2020-2022 (MTEF 2020-2022) i.e 3.38% to SuNMAP 2 influence of 14%., making it 17%. This growth is stunted in 2022 and 2023 being pre-election and election. But, instead of the 57.3% (2022)- (MTEF 2020-2022 ) and 50% (2023)- ( budget offcie of the federation website) , the programme influence will increase this to 71% ( 2022) and 64% (2023) . It should be noted that in Yobe state the 2020 proportion falsely creat an impression of excess funding, but this is not the case because AOP has been conducted in the state so the figure used was derived from the projection made by the state during the financial development workshop. Also, states like Kaduna and Katsina show a high percentage in 2020 and this can be attributed to large procurement of commodities for scale up of activities including CHIPS and ICCM within the states. </t>
  </si>
  <si>
    <t>Transition plan developed (40% of planned activity implemented)</t>
  </si>
  <si>
    <t>Trained: 1,200
Performing to standards: N/A</t>
  </si>
  <si>
    <t xml:space="preserve">
a.
LLIN:80%
Untreated nets:20%
b. 
NAFDAC approved ACT:99.8%
 non NAFDAC approved ACT:0.2%  
c.
Oral ACT:65%
Oral artemisinin monotherapy:1.0%
d.
NAFDAC approved mRDT:97.5%
non -NAFDAC approved mRDT: 2.5%</t>
  </si>
  <si>
    <t xml:space="preserve">
a.
LLIN:82%
Untreated nets:18%
b. 
NAFDAC approved ACT:99.8%
 non NAFDAC approved ACT:0.2%  
c.
Oral ACT:70%
Oral artemisinin monotherapy:1.0%
d.
NAFDAC approved mRDT:97.5%
non -NAFDAC approved mRDT: 2.5%</t>
  </si>
  <si>
    <t>a.
LLIN:82%
Untreated nets:18%
b. 
NAFDAC approved ACT:99.8%
 non NAFDAC approved ACT:0.2%  
c.
Oral ACT:70%
Oral artemisinin monotherapy:1.0%
d.
NAFDAC approved mRDT:97.5%
non -NAFDAC approved mRDT: 2.5%</t>
  </si>
  <si>
    <t>Milestone Year 5                         (June 2023 to May 2024)</t>
  </si>
  <si>
    <t>Target Year 6                                (June 2024 to Dec 2024)</t>
  </si>
  <si>
    <t>Milestone Year  1                                    (June 2019 to May 2020)</t>
  </si>
  <si>
    <t>Milestone Year 2                        (June 2020 to May 2021)</t>
  </si>
  <si>
    <t>Milestone Year 3                       (June 2021 to May 2022)</t>
  </si>
  <si>
    <t>Milestone Year 4                                    (June 2022 to May 2023)</t>
  </si>
  <si>
    <t>Baseline value reviewed to be 42%. Milestones revised to 5% points increase in year 3, and 10% points increase in year 5.</t>
  </si>
  <si>
    <t>Baseline determined from SMEP OCA assessment and milestone revised tohave 5% points increase in year 3, and 10% points increase in year 5.</t>
  </si>
  <si>
    <t xml:space="preserve">
a.
LLIN:NA
Untreated nets:NA
b. 
NAFDAC approved ACT:NA
 non NAFDAC approved ACT:NA 
c.
Oral ACT :NA
Oral artemisinin monotherapy:NA
d.
NAFDAC approved mRDT:NA
non -NAFDAC approved mRDT: NA
</t>
  </si>
  <si>
    <t>1 OR study started</t>
  </si>
  <si>
    <t>2 OR study started
1 OR completed</t>
  </si>
  <si>
    <t xml:space="preserve">1 OR study in progress
3 OR study completed
3 OR studies started
</t>
  </si>
  <si>
    <t>5 OR studies completed
2 OR study in progress
1 OR studies started</t>
  </si>
  <si>
    <t>IEC and Advocacy aligned to national priorities
Ward Development Committee and Facility Health Facility Committees remain functional and are able to sustain activities and progress as SUNMAP2 reduces support</t>
  </si>
  <si>
    <t>Trained: 15,332
Performing to standards: 40%</t>
  </si>
  <si>
    <t>Trained: 18,332
Performing to standards: 50%</t>
  </si>
  <si>
    <t>Trained: 22,082
Performing to standards: 60%:</t>
  </si>
  <si>
    <t>Trained: 22,082
Performing to standards: 70%:</t>
  </si>
  <si>
    <t>Proportion of children age 6-59 months classified as having malaria according to microscopy - National</t>
  </si>
  <si>
    <t>Proportion of children age 6-59 months classified as having malaria according to microscopy - SuNMaP 2 supported states</t>
  </si>
  <si>
    <t>Jigawa=32%
Kaduna=30%
Kano=29%
Katsina=23%
Lagos=1.5%
Yobe=12%</t>
  </si>
  <si>
    <t>Proportion of eligible children receiving SMC in states where rolled-out in selected SuNMaP 2 supported states (Jigawa state)</t>
  </si>
  <si>
    <t>Proportion of total annual malaria expenditure from domestic sources  at Federal level and SuNMaP 2 supported states</t>
  </si>
  <si>
    <t xml:space="preserve">Organizational capacity score at SMEP in SuNMaP 2 supported states
</t>
  </si>
  <si>
    <t>Proportion of annual malaria programme operational targets reached in SuNMaP 2 supported states</t>
  </si>
  <si>
    <t>Proportion of state malaria funding requirement budgeted in state health budgets in SuNMaP 2 supported states</t>
  </si>
  <si>
    <t>Cumulative number of DFID funded antimalarial commodities (LLIN, SP, RDT, ACT, artesunate injectable and rectal artesunate) distributed through continous channels and community in SuNMaP 2  supported States</t>
  </si>
  <si>
    <t xml:space="preserve">Cumulative number  of health workers trained on malaria prevention, uncomplicated malaria treatment and referral of severe malaria, and proportion performing according to standards - in SuNMaP 2 states
</t>
  </si>
  <si>
    <t xml:space="preserve">Cummulative number of referral health facilities with adequate  number of health workers trained on severe malaria treatment - in SuNMaP 2 states
</t>
  </si>
  <si>
    <t xml:space="preserve">Among children under age 5 in households with at least one ITN, the percentage who slept under an ITN the night before the survey in SuNMaP 2 supported states </t>
  </si>
  <si>
    <t>Proportion of children under age 5 years with fever in the 2 weeks preceding the survey who had blood taken from a finger or heel for diagnostic testing in SuNMaP 2 supported states</t>
  </si>
  <si>
    <t>Among children under age 5 years in SuNMaP 2 supported states with fever in the 2 weeks preceding the survey who took any antimalarial medication, proportion who received any Artemisinin-based Combination Therapy (ACT)</t>
  </si>
  <si>
    <t xml:space="preserve">Average stockout of malaria commodities through continous and community distribution - in SuNMaP 2 supported states (LLIN, SP, RDT, ACT, artesunate injectable) </t>
  </si>
  <si>
    <t>Cumulative number of ICCM (CHiPs) caregivers trained and performing according to standards</t>
  </si>
  <si>
    <t xml:space="preserve">Highest: 60%
Lowest: 45% </t>
  </si>
  <si>
    <t>Cummulative number of ward development Committees (WDCs) and Facility Health Committees (FHCs) trained in their role in malaria prevention and treatment  - in SUNMAP2 supported states</t>
  </si>
  <si>
    <t>8 OR studies completed, 4 OR studies contribute to malaria plan, strategies or policy</t>
  </si>
  <si>
    <t>Cumulative number of operations research (OR) questions answered that either confirm or contribute to changes in malaria plans, strategies or policies - National Level</t>
  </si>
  <si>
    <t>Political commitment to scaling up access to malaria health services is sustained at Federal and State level
Macro-economic shocks, such as further reduction in oil revenue and currency devaluation, do not occur and reduce resources available for health services
New Federal policies and plans are implemented
Health budgets at federal and state level are largely implemented
Organisational performance improvement plans are accepted, approved and funded</t>
  </si>
  <si>
    <t xml:space="preserve">Stable environment in NMEP and SMEP's for evidence based learning to be embedded
Malaria surveillance sites are adequately resourced and continue to function
No major epidemics or public health emergencies arise
That the security situation, in particular in fragile settings, does not lead to government restrictions of movement that significantly delay critical activities
</t>
  </si>
  <si>
    <t xml:space="preserve">Federal, State and local government continue to prioritise malaria control/elimination.
Non-malaria components of ICCM are funded and supported by at Federal, State, LGA levels and by their development partners.
Trained health workers remain in posts and facilities where they are able to apply their new skills.
Health Facility/Service Point funded adequately for provision of malaria prevention, diagnosis and treatment services.
Lagos state provides adequate human and financial resourcing to supportive supervision.
NPHCDA prioritises the timely roll-out of CHIPS and generates collective buy-in and support at all levels of the health system and the key development partners.
 </t>
  </si>
  <si>
    <t>NAVISION functionality is high and consistently reliable through out the programme
Accountability and commodity traceability is a priority for all key stakeholders along the supply chain 
Government at all levels and their development partners meet their commitments to fund the timely supply and distribution of malaria commodities
SPAQ continues to remain an acceptable and effective medicine for SMC
NAFDAC is able to effectively regulate the national malaria commodity market to international standards
Importers, distributors and national manufacturers collectively continue to supply malaria commodities to meet the demand in the private sector in the country
NMEP continue to provide stewardship of the ACT co-payment transition plan and can garner support at all levels of government and other key stakeholders to operationalise the plan</t>
  </si>
  <si>
    <t>An evidence-based learning environment embedded in NMEP and SMEP</t>
  </si>
  <si>
    <t>Milestone Year 2 
 (June 2020 to May 2021)</t>
  </si>
  <si>
    <t>Milestone Year  1 
 (June 2019 to May 2020)</t>
  </si>
  <si>
    <t>Milestone Year  1  
(June 2019 to May 2020)</t>
  </si>
  <si>
    <t>Milestone Year 2                       
(June 2020 to May 2021)</t>
  </si>
  <si>
    <t>Milestone Year 3
 (June 2021 to May 2022)</t>
  </si>
  <si>
    <t>Milestone Year 4
(June 2022 to May 2023)</t>
  </si>
  <si>
    <t>Milestone Year 5                        
 (June 2023 to May 2024)</t>
  </si>
  <si>
    <t>Target Year 6                                
(June 2024 to Dec 2024)</t>
  </si>
  <si>
    <t>Target Year 6                               
 (June 2024 to Dec 2024)</t>
  </si>
  <si>
    <t>Milestone Year 5                         
(June 2023 to May 2024)</t>
  </si>
  <si>
    <t>Increasing the sustainable availability of antimalarial commodities</t>
  </si>
  <si>
    <r>
      <rPr>
        <b/>
        <sz val="9"/>
        <rFont val="Arial"/>
        <family val="2"/>
      </rPr>
      <t xml:space="preserve">Health Facility Level:  </t>
    </r>
    <r>
      <rPr>
        <sz val="9"/>
        <rFont val="Arial"/>
        <family val="2"/>
      </rPr>
      <t xml:space="preserve">                                       Jigawa: LLIN=25%, SP=66%,Art.Inj=86.33%
Kaduna:LLIN=33%, SP=85%,Art.Inj=99%
Kano:LLIN=35.7%, SP=72%,Art.Inj=93.3%
Katsina:LLIN=36.8%, SP=39%, Art.Inj=0%
Lagos:LLIN=91.67%, SP=87.67%,Art.Inj=88%
Yobe:LLIN=13.1%, SP=29.3%,Art.Inj=35.3%
</t>
    </r>
    <r>
      <rPr>
        <b/>
        <sz val="9"/>
        <rFont val="Arial"/>
        <family val="2"/>
      </rPr>
      <t>Community level:</t>
    </r>
    <r>
      <rPr>
        <sz val="9"/>
        <rFont val="Arial"/>
        <family val="2"/>
      </rPr>
      <t xml:space="preserve">
Kaduna:RDT=NA ,ACT=NA, RAS=NA                                  Kano: RDT=NA ,ACT=NA, RAS=NA                              
</t>
    </r>
  </si>
  <si>
    <t xml:space="preserve">Proportion of children age 6-59 months classified as having malaria according to microscopy - National
</t>
  </si>
  <si>
    <t>Proportion of total annual malaria expenditure from domestic sources  at Federal level and suNMaP 2 supported States</t>
  </si>
  <si>
    <t xml:space="preserve">Proportion of antimalarial stocking PPMV's with NAFDAC approved ACTs and mRDTs in stock on the day of the survey </t>
  </si>
  <si>
    <t xml:space="preserve"> Market share ( supported states) 
a. NAFDAC approved ACT vs Artemisinin based monotherapy vs non-Artemisinin treatments     b. NAFDAC approved ACT vs non NAFDAC approved ACT 
c. Oral ACT vs Oral arthemisinin monotherapy
d. NAFDAC approved mRDT vs non-NAFDAC approved mRDT</t>
  </si>
  <si>
    <t>National malaria expenditure tracking report</t>
  </si>
  <si>
    <t>Trained: 3,000
Peforming to standards: 50%</t>
  </si>
  <si>
    <t>Trained: 5,500
Performing to standards: 60%</t>
  </si>
  <si>
    <t>Trained: 6,000
Performing to standards: 70%</t>
  </si>
  <si>
    <t xml:space="preserve">Baseline figure revised with 2018 NDHS report. Targets revised to have 10% decline  in 2020 and 2023 and will be measured with 2020 MIS and 2023 NDHS report. </t>
  </si>
  <si>
    <t>Baseline revised with 2018 NDHS report. Targets revised to have 10% decline from baseline figures in 2020 and 2023 for all states except Lagos state where 25% decline is targetted in year two and 5. Milestones will be measured with 2020 MIS and 2023 NDHS report. Indicator revised to capture parasitaemia from microscopy instead of RDT from each of the six supported states.</t>
  </si>
  <si>
    <t>Jigawa=60%
Kaduna=50%
Kano=58%
Katsina=58%
Lagos=42%
Yobe=44%</t>
  </si>
  <si>
    <t>Jigawa=65%
Kaduna=55%
Kano=63%
Katsina=63%
Lagos=47%
Yobe=49%</t>
  </si>
  <si>
    <t>Jigawa=75%
Kaduna=65%
Kano=73%
Katsina=73%
Lagos=57%
Yobe=59%</t>
  </si>
  <si>
    <t xml:space="preserve">Target of 85% maintained for  Kano state from year 2 to 5. </t>
  </si>
  <si>
    <t>OCA assessmen for Yobe and Jigawa state will be conducted in January 2020 and the target set after the assessment.</t>
  </si>
  <si>
    <t>OCA baseline for Yobe and Jigawa determined and target set</t>
  </si>
  <si>
    <r>
      <rPr>
        <b/>
        <sz val="9"/>
        <rFont val="Arial"/>
        <family val="2"/>
      </rPr>
      <t xml:space="preserve">Health Facility Level:  </t>
    </r>
    <r>
      <rPr>
        <sz val="9"/>
        <rFont val="Arial"/>
        <family val="2"/>
      </rPr>
      <t xml:space="preserve">                                       Jigawa: LLIN=25%, SP=66%,Art.Inj=86.3%
Kaduna:LLIN=33%, SP=85%,Art.Inj=99%
Kano:LLIN=35.7%, SP=72%,Art.Inj=93.3%
Katsina:LLIN=36.8%, SP=39%, Art.Inj=0%
Lagos:LLIN=91.67%, SP=87.6%,Art.Inj=88%
Yobe:LLIN=13.1%, SP=29.3%,Art.Inj=35.3%
</t>
    </r>
    <r>
      <rPr>
        <b/>
        <sz val="9"/>
        <rFont val="Arial"/>
        <family val="2"/>
      </rPr>
      <t>Community level:</t>
    </r>
    <r>
      <rPr>
        <sz val="9"/>
        <rFont val="Arial"/>
        <family val="2"/>
      </rPr>
      <t xml:space="preserve">
Kaduna: RDT=NA , ACT=NA, RAS=NA                                 Kano: RDT=NA , ACT=NA, RAS=NA                             
</t>
    </r>
  </si>
  <si>
    <r>
      <rPr>
        <b/>
        <sz val="9"/>
        <rFont val="Arial"/>
        <family val="2"/>
      </rPr>
      <t xml:space="preserve">Health Facility Level:   </t>
    </r>
    <r>
      <rPr>
        <sz val="9"/>
        <rFont val="Arial"/>
        <family val="2"/>
      </rPr>
      <t xml:space="preserve">                                Jigawa: LLIN=20%, SP=55%,Art.Inj=76%
Kaduna: LLIN=28%, SP=75%, Art.Inj=88%
Kano: LLIN=30%, SP=62%,  Art.Inj=83%
Katsina: LLIN=32%, SP=34%, Art.Inj=0%
Lagos: LLIN=81%, SP=77%,Art.Inj=77%
Yobe: LLIN=10%, SP=26%,Art.Inj=32%                                                                                                                                               </t>
    </r>
    <r>
      <rPr>
        <b/>
        <sz val="9"/>
        <rFont val="Arial"/>
        <family val="2"/>
      </rPr>
      <t>Community level:</t>
    </r>
    <r>
      <rPr>
        <sz val="9"/>
        <rFont val="Arial"/>
        <family val="2"/>
      </rPr>
      <t xml:space="preserve">
Kaduna:RDT=20% ,ACT=20% RAS=20%                                  Kano: RDT=20% ,ACT=20% RAS=20%                              
</t>
    </r>
  </si>
  <si>
    <r>
      <t xml:space="preserve">Health Facility Level:                                   Jigawa: LLIN=20%, SP=55%,Art.Inj=76%
Kaduna: LLIN=28%, SP=75%, Art.Inj=88%
Kano: LLIN=30%, SP=62%,  Art.Inj=83%
Katsina: LLIN=32%, SP=34%, Art.Inj=0%
Lagos: LLIN=81%, SP=77%,Art.Inj=77%
Yobe: LLIN=10%, SP=26%,Art.Inj=32%                                                                                                                                               </t>
    </r>
    <r>
      <rPr>
        <b/>
        <sz val="9"/>
        <rFont val="Arial"/>
        <family val="2"/>
      </rPr>
      <t>Community level:</t>
    </r>
    <r>
      <rPr>
        <sz val="9"/>
        <rFont val="Arial"/>
        <family val="2"/>
      </rPr>
      <t xml:space="preserve">
Kaduna:RDT=20% ,ACT=20% RAS=20%                                  Kano: RDT=20% ,ACT=20% RAS=20%                              
</t>
    </r>
  </si>
  <si>
    <r>
      <rPr>
        <b/>
        <sz val="9"/>
        <rFont val="Arial"/>
        <family val="2"/>
      </rPr>
      <t xml:space="preserve">Health Facility Level:    </t>
    </r>
    <r>
      <rPr>
        <sz val="9"/>
        <rFont val="Arial"/>
        <family val="2"/>
      </rPr>
      <t xml:space="preserve">                            Jigawa: LLIN=15%, SP=50%,Art.Inj=66%
Kaduna: LLIN=23%, SP=65%,Art.Inj=77%
Kano: LLIN=25%, SP=52%,Art.Inj=73%
Katsina: LLIN=27%, SP=29%,Art.Inj=0%
Lagos: LLIN=71%, SP=66%, Art.Inj=66%
Yobe: LLIN=10%, SP=20%,Art.Inj=20%
</t>
    </r>
    <r>
      <rPr>
        <b/>
        <sz val="9"/>
        <rFont val="Arial"/>
        <family val="2"/>
      </rPr>
      <t>Community Level:</t>
    </r>
    <r>
      <rPr>
        <sz val="9"/>
        <rFont val="Arial"/>
        <family val="2"/>
      </rPr>
      <t xml:space="preserve">
Kaduna: RDT: 15%, ACTs=15% RAS=15%
Kano: RDT: 15%, ACTs=15% RAS=15%
</t>
    </r>
  </si>
  <si>
    <r>
      <rPr>
        <b/>
        <sz val="9"/>
        <rFont val="Arial"/>
        <family val="2"/>
      </rPr>
      <t>Health Facility Level:</t>
    </r>
    <r>
      <rPr>
        <sz val="9"/>
        <rFont val="Arial"/>
        <family val="2"/>
      </rPr>
      <t xml:space="preserve">                                Jigawa: LLIN=15%, SP=50%,Art.Inj=66%
Kaduna: LLIN=23%, SP=65%,Art.Inj=77%
Kano: LLIN=25%, SP=52%,Art.Inj=73%
Katsina: LLIN=27%, SP=29%,Art.Inj=0%
Lagos: LLIN=71%, SP=66%, Art.Inj=66%
Yobe: LLIN=10%, SP=20%,Art.Inj=20%
</t>
    </r>
    <r>
      <rPr>
        <b/>
        <sz val="9"/>
        <rFont val="Arial"/>
        <family val="2"/>
      </rPr>
      <t>Community Level:</t>
    </r>
    <r>
      <rPr>
        <sz val="9"/>
        <rFont val="Arial"/>
        <family val="2"/>
      </rPr>
      <t xml:space="preserve">
Kaduna: RDT: 15%, ACTs=15% RAS=15%
Kano: RDT: 15%, ACTs=15% RAS=15%
</t>
    </r>
  </si>
  <si>
    <t>Milestone Year 5
(June 2023 to May 2024)</t>
  </si>
  <si>
    <t>Milestone Year 2
(June 2020 to May 2021)</t>
  </si>
  <si>
    <t>Milestone Year  1
(June 2019 to May 2020)</t>
  </si>
  <si>
    <t>Milestone Year 3
(June 2021 to May 2022)</t>
  </si>
  <si>
    <t>National: 21%
Jigawa=9%
Kaduna=31%
Kano=25%
Katsina=1%
Lagos=100%
Yobe=4%</t>
  </si>
  <si>
    <t>National: 19%
Jigawa=4%
Kaduna=3%
Kano=9%
Katsina=1%
Lagos=3%
Yobe=4%</t>
  </si>
  <si>
    <t>National:24%
Jigawa=27%
Kaduna=44%
Kano= 48%
Katsina=20%
Lagos=25%
Yobe=20%</t>
  </si>
  <si>
    <t>Jigawa=4%
Kaduna=3%
Kano=3%
Katsina=13%
Lagos=40%
Yobe=5%</t>
  </si>
  <si>
    <t>Jigawa=6%
Kaduna=2%
Kano=25%
Katsina=16%
Lagos=30%
Yobe=5%</t>
  </si>
  <si>
    <t>Jigawa=12%
Kaduna=24%
Kano=20%
Katsina=18%
Lagos=22%
Yobe=5%</t>
  </si>
  <si>
    <t>Jigawa=17%
Kaduna=27%
Kano=30%
Katsina=28%
Lagos=25%
Yobe=10%</t>
  </si>
  <si>
    <t>National: 21%
Jigawa=16%
Kaduna=31%
Kano=34%
Katsina=11%
Lagos= 14%
Yobe= 13%</t>
  </si>
  <si>
    <t>Jigawa=43.2%
Kaduna=2.0%
Kano=38.3%
Katsina=31.1%
Lagos=37.6%
Yobe=7.3%</t>
  </si>
  <si>
    <t>National: 21%
Jigawa=6%
Kaduna=16%
Kano=22%
Katsina=7%
Lagos=4%
Yobe=6%</t>
  </si>
  <si>
    <t>National:22%
Jigawa=22%
Kaduna=40%
Kano=42%
Katsina=13%
Lagos=21%
Yobe=18%</t>
  </si>
  <si>
    <t>Jigawa=26%
Kaduna=33%
Kano=35%
Katsina=38%
Lagos=28%
Yobe=21%</t>
  </si>
  <si>
    <t>Jigawa=23%
Kaduna=29%
Kano=37%
Katsina=35%
Lagos=26%
Yobe=20%</t>
  </si>
  <si>
    <t xml:space="preserve">Baseline and set targets determined by reviewing past budget performance projecting yearly increase as follows:
National:Increase of Health budget for Malaria released: 5%-2020, 50%-2021, 100%-2022 &amp; 200%-2023; Kano state:Increase of Health budget for Malaria released: 25%-2020, 30%-2021, 30%-2022 &amp; 30%-2023; Kaduna state: Increase of Health budget for Malaria released: 20%-2020, 25%-2021, 25%-2022 &amp; 25%-2023; Katsina state: Increase of Health budget for Malaria released: 5%-2020, 15%-2021, 20%-2022 &amp; 20%-2023; Jigawa state: Increase of Health budget for Malaria released: 7%-2020, 15%-2021, 20%-2022 &amp; 20%-2023; Yobe state: Increase of Health budget for Malaria released: 5%-2020, 15%-2021, 20%-2022 &amp; 20%-2023; Lagos state; Increase of Health budget for Malaria released: 5%-2020, 50%-2021, 100%-2022 &amp; 200%-2023
</t>
  </si>
  <si>
    <t xml:space="preserve">Baseline and set targets determined by reviewing past budget performance projecting yearly increase as follows:
National: Funding requirement for malaria by: 5%-2020, 15%-2021, 15%-2022 &amp; 15%-2023; Kano state: Funding requirement for malaria by: 5%-2020, 30%-2021, 35%-2022 &amp; 25%-2023; Kaduna state: Funding requirement for malaria by: 5%-2020, 30%-2021, 30%-2022 &amp; 25%-2023
Katsina state: Funding requirement for malaria by: 5%-2020, 15%-2021, 20%-2022 &amp; 15%-2023; Jigawa state: Funding requirement for malaria by: 5%-2020, 15%-2021, 20%-2022 &amp; 15%-2023; Yobe state: Funding requirement for malaria by: 5%-2020, 15%-2021, 15%-2022 &amp; 20%-2023
Lagos state: Funding requirement for malaria by: 5%-2020, 30%-2021, 30%-2022 &amp; 25%-2023.
</t>
  </si>
  <si>
    <t>Comment(SuNMaP2, Feb/March, 2020)</t>
  </si>
  <si>
    <t>Proportion of children protected from malaria through Seasonal Malaria Chemoprevention supported by SuNMaP 2</t>
  </si>
  <si>
    <t xml:space="preserve">Proportion of children protected was determined by the average number of children who received the maximum of 4 treatments (cycles). Baseline was set from the SMC coverage survey. Target anticipates 5% increase in year 2, 3, 4 and 5. </t>
  </si>
  <si>
    <t>SMC coverage survey</t>
  </si>
  <si>
    <t>Number of children protected from malaria through Seasonal Malaria Chemoprevention (SMC) supported by SuNMaP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</si>
</sst>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
    <numFmt numFmtId="166" formatCode="_(* #,##0_);_(* \(#,##0\);_(* &quot;-&quot;??_);_(@_)"/>
    <numFmt numFmtId="167" formatCode="0.000%"/>
    <numFmt numFmtId="168" formatCode="0.0000"/>
    <numFmt numFmtId="169" formatCode="0.0000%"/>
    <numFmt numFmtId="170" formatCode="_-* #,##0_-;\-* #,##0_-;_-* &quot;-&quot;??_-;_-@_-"/>
    <numFmt numFmtId="171" formatCode="0.000000"/>
  </numFmts>
  <fonts count="23" x14ac:knownFonts="1">
    <font>
      <sz val="10"/>
      <name val="Arial"/>
    </font>
    <font>
      <sz val="11"/>
      <color theme="1"/>
      <name val="Calibri"/>
      <family val="2"/>
      <scheme val="minor"/>
    </font>
    <font>
      <b/>
      <sz val="9"/>
      <name val="Arial"/>
      <family val="2"/>
    </font>
    <font>
      <sz val="9"/>
      <name val="Arial"/>
      <family val="2"/>
    </font>
    <font>
      <sz val="10"/>
      <color rgb="FF000000"/>
      <name val="Arial"/>
      <family val="2"/>
    </font>
    <font>
      <u/>
      <sz val="10"/>
      <color theme="10"/>
      <name val="Arial"/>
      <family val="2"/>
    </font>
    <font>
      <u/>
      <sz val="10"/>
      <color theme="11"/>
      <name val="Arial"/>
      <family val="2"/>
    </font>
    <font>
      <sz val="9"/>
      <color rgb="FFFF0000"/>
      <name val="Arial"/>
      <family val="2"/>
    </font>
    <font>
      <sz val="9"/>
      <color theme="1"/>
      <name val="Arial"/>
      <family val="2"/>
    </font>
    <font>
      <sz val="9"/>
      <color theme="1"/>
      <name val="Arial"/>
      <family val="2"/>
    </font>
    <font>
      <sz val="10"/>
      <name val="Arial"/>
      <family val="2"/>
    </font>
    <font>
      <sz val="8"/>
      <name val="Arial"/>
      <family val="2"/>
    </font>
    <font>
      <b/>
      <sz val="12"/>
      <name val="Calibri"/>
      <family val="2"/>
      <scheme val="minor"/>
    </font>
    <font>
      <sz val="12"/>
      <name val="Calibri"/>
      <family val="2"/>
      <scheme val="minor"/>
    </font>
    <font>
      <sz val="10"/>
      <name val="Arial"/>
      <family val="2"/>
    </font>
    <font>
      <b/>
      <u/>
      <sz val="18"/>
      <name val="Calibri"/>
      <family val="2"/>
      <scheme val="minor"/>
    </font>
    <font>
      <b/>
      <sz val="12"/>
      <color theme="0"/>
      <name val="Calibri"/>
      <family val="2"/>
      <scheme val="minor"/>
    </font>
    <font>
      <sz val="12"/>
      <color theme="0"/>
      <name val="Calibri"/>
      <family val="2"/>
      <scheme val="minor"/>
    </font>
    <font>
      <b/>
      <sz val="14"/>
      <name val="Calibri"/>
      <family val="2"/>
      <scheme val="minor"/>
    </font>
    <font>
      <b/>
      <sz val="10"/>
      <color theme="0"/>
      <name val="Arial"/>
      <family val="2"/>
    </font>
    <font>
      <sz val="9"/>
      <color theme="0"/>
      <name val="Arial"/>
      <family val="2"/>
    </font>
    <font>
      <sz val="12"/>
      <color rgb="FFFF0000"/>
      <name val="Calibri"/>
      <family val="2"/>
      <scheme val="minor"/>
    </font>
    <font>
      <sz val="10"/>
      <color theme="1"/>
      <name val="Calibri"/>
      <family val="2"/>
      <scheme val="minor"/>
    </font>
  </fonts>
  <fills count="15">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
      <patternFill patternType="solid">
        <fgColor theme="0"/>
        <bgColor indexed="64"/>
      </patternFill>
    </fill>
    <fill>
      <patternFill patternType="solid">
        <fgColor rgb="FF008080"/>
        <bgColor indexed="64"/>
      </patternFill>
    </fill>
    <fill>
      <patternFill patternType="solid">
        <fgColor rgb="FF33CCCC"/>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s>
  <borders count="3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auto="1"/>
      </left>
      <right/>
      <top/>
      <bottom/>
      <diagonal/>
    </border>
    <border>
      <left style="thin">
        <color auto="1"/>
      </left>
      <right/>
      <top style="medium">
        <color indexed="64"/>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289">
    <xf numFmtId="0" fontId="0" fillId="0" borderId="0"/>
    <xf numFmtId="0" fontId="4" fillId="0" borderId="0" applyNumberFormat="0" applyFont="0" applyBorder="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1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0" fillId="0" borderId="0"/>
    <xf numFmtId="164" fontId="14" fillId="0" borderId="0" applyFont="0" applyFill="0" applyBorder="0" applyAlignment="0" applyProtection="0"/>
    <xf numFmtId="164" fontId="10" fillId="0" borderId="0" applyFont="0" applyFill="0" applyBorder="0" applyAlignment="0" applyProtection="0"/>
    <xf numFmtId="0" fontId="1" fillId="0" borderId="0"/>
  </cellStyleXfs>
  <cellXfs count="375">
    <xf numFmtId="0" fontId="0" fillId="0" borderId="0" xfId="0"/>
    <xf numFmtId="0" fontId="2" fillId="2" borderId="1" xfId="0" applyFont="1" applyFill="1" applyBorder="1" applyAlignment="1">
      <alignment vertical="top" wrapText="1"/>
    </xf>
    <xf numFmtId="0" fontId="2" fillId="2" borderId="3" xfId="0" applyFont="1" applyFill="1" applyBorder="1" applyAlignment="1">
      <alignment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Fill="1" applyBorder="1" applyAlignment="1">
      <alignment vertical="top" wrapText="1"/>
    </xf>
    <xf numFmtId="0" fontId="2" fillId="3" borderId="1" xfId="0" applyFont="1" applyFill="1" applyBorder="1" applyAlignment="1">
      <alignment vertical="top" wrapText="1"/>
    </xf>
    <xf numFmtId="0" fontId="2" fillId="2" borderId="9" xfId="0" applyFont="1" applyFill="1" applyBorder="1" applyAlignment="1">
      <alignment vertical="top" wrapText="1"/>
    </xf>
    <xf numFmtId="0" fontId="2" fillId="7" borderId="9" xfId="0" applyFont="1" applyFill="1" applyBorder="1" applyAlignment="1">
      <alignment vertical="top" wrapText="1"/>
    </xf>
    <xf numFmtId="0" fontId="2" fillId="6" borderId="3" xfId="0" applyFont="1" applyFill="1" applyBorder="1" applyAlignment="1">
      <alignment vertical="top" wrapText="1"/>
    </xf>
    <xf numFmtId="0" fontId="2" fillId="6" borderId="9" xfId="0" applyFont="1" applyFill="1" applyBorder="1" applyAlignment="1">
      <alignment vertical="top" wrapText="1"/>
    </xf>
    <xf numFmtId="0" fontId="2" fillId="0" borderId="3" xfId="0" applyFont="1" applyBorder="1" applyAlignment="1">
      <alignment vertical="top" wrapText="1"/>
    </xf>
    <xf numFmtId="0" fontId="2" fillId="6" borderId="1" xfId="0" applyFont="1" applyFill="1" applyBorder="1" applyAlignment="1">
      <alignment vertical="top" wrapText="1"/>
    </xf>
    <xf numFmtId="0" fontId="2" fillId="0" borderId="10" xfId="0" applyFont="1" applyBorder="1" applyAlignment="1">
      <alignment vertical="top" wrapText="1"/>
    </xf>
    <xf numFmtId="0" fontId="2" fillId="0" borderId="10" xfId="0" applyFont="1" applyFill="1" applyBorder="1" applyAlignment="1">
      <alignment vertical="top" wrapText="1"/>
    </xf>
    <xf numFmtId="0" fontId="2" fillId="0" borderId="11" xfId="0" applyFont="1" applyBorder="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horizontal="center" vertical="top" wrapText="1"/>
    </xf>
    <xf numFmtId="0" fontId="0" fillId="0" borderId="0" xfId="0" applyAlignment="1">
      <alignment wrapText="1"/>
    </xf>
    <xf numFmtId="3" fontId="2" fillId="0" borderId="3" xfId="0" applyNumberFormat="1" applyFont="1" applyBorder="1" applyAlignment="1">
      <alignment vertical="top" wrapText="1"/>
    </xf>
    <xf numFmtId="0" fontId="2" fillId="6" borderId="2" xfId="0" applyFont="1" applyFill="1" applyBorder="1" applyAlignment="1">
      <alignment vertical="top" wrapText="1"/>
    </xf>
    <xf numFmtId="0" fontId="2" fillId="0" borderId="2" xfId="0" applyFont="1" applyBorder="1" applyAlignment="1">
      <alignment horizontal="center" vertical="top" wrapText="1"/>
    </xf>
    <xf numFmtId="0" fontId="2" fillId="8" borderId="5" xfId="0" applyFont="1" applyFill="1" applyBorder="1" applyAlignment="1">
      <alignment vertical="top" wrapText="1"/>
    </xf>
    <xf numFmtId="0" fontId="3" fillId="0" borderId="0" xfId="0" applyFont="1" applyBorder="1" applyAlignment="1">
      <alignment vertical="top" wrapText="1"/>
    </xf>
    <xf numFmtId="9" fontId="3" fillId="0" borderId="3" xfId="0" applyNumberFormat="1" applyFont="1" applyBorder="1" applyAlignment="1">
      <alignment horizontal="center" vertical="top" wrapText="1"/>
    </xf>
    <xf numFmtId="0" fontId="3" fillId="0" borderId="3" xfId="0" applyFont="1" applyBorder="1" applyAlignment="1">
      <alignment horizontal="center" vertical="top" wrapText="1"/>
    </xf>
    <xf numFmtId="0" fontId="3" fillId="6" borderId="1" xfId="0" applyFont="1" applyFill="1" applyBorder="1" applyAlignment="1">
      <alignment horizontal="center" vertical="top" wrapText="1"/>
    </xf>
    <xf numFmtId="0" fontId="2" fillId="3" borderId="7" xfId="0" applyFont="1" applyFill="1" applyBorder="1" applyAlignment="1">
      <alignment vertical="top" wrapText="1"/>
    </xf>
    <xf numFmtId="0" fontId="2" fillId="2" borderId="2" xfId="0" applyFont="1" applyFill="1" applyBorder="1" applyAlignment="1">
      <alignment vertical="top" wrapText="1"/>
    </xf>
    <xf numFmtId="0" fontId="3" fillId="0" borderId="3" xfId="0" applyFont="1" applyBorder="1" applyAlignment="1">
      <alignment horizontal="center" vertical="center" wrapText="1"/>
    </xf>
    <xf numFmtId="0" fontId="2" fillId="8" borderId="2" xfId="0" applyFont="1" applyFill="1" applyBorder="1" applyAlignment="1">
      <alignment vertical="top" wrapText="1"/>
    </xf>
    <xf numFmtId="0" fontId="3" fillId="5" borderId="5" xfId="0" applyFont="1" applyFill="1" applyBorder="1" applyAlignment="1">
      <alignment vertical="top" wrapText="1"/>
    </xf>
    <xf numFmtId="0" fontId="2" fillId="4" borderId="9" xfId="0" applyFont="1" applyFill="1" applyBorder="1" applyAlignment="1">
      <alignment horizontal="center" vertical="top" wrapText="1"/>
    </xf>
    <xf numFmtId="0" fontId="2" fillId="0" borderId="5" xfId="0" applyFont="1" applyBorder="1" applyAlignment="1">
      <alignment horizontal="center" vertical="top" wrapText="1"/>
    </xf>
    <xf numFmtId="0" fontId="2" fillId="3" borderId="2" xfId="0" applyFont="1" applyFill="1" applyBorder="1" applyAlignment="1">
      <alignment vertical="top" wrapText="1"/>
    </xf>
    <xf numFmtId="0" fontId="2" fillId="0" borderId="13" xfId="0" applyFont="1" applyBorder="1" applyAlignment="1">
      <alignment horizontal="center" vertical="top" wrapText="1"/>
    </xf>
    <xf numFmtId="0" fontId="2" fillId="3" borderId="2" xfId="0" applyFont="1" applyFill="1" applyBorder="1" applyAlignment="1">
      <alignment vertical="top" wrapText="1"/>
    </xf>
    <xf numFmtId="0" fontId="2" fillId="0" borderId="4" xfId="0" applyFont="1" applyBorder="1" applyAlignment="1">
      <alignment horizontal="center" vertical="top" wrapText="1"/>
    </xf>
    <xf numFmtId="0" fontId="2" fillId="4" borderId="3"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0" xfId="0" applyFont="1" applyBorder="1" applyAlignment="1">
      <alignment horizontal="center" vertical="top" wrapText="1"/>
    </xf>
    <xf numFmtId="0" fontId="2" fillId="0" borderId="0" xfId="0" applyFont="1" applyFill="1" applyBorder="1" applyAlignment="1">
      <alignment horizontal="center" vertical="top" wrapText="1"/>
    </xf>
    <xf numFmtId="0" fontId="2" fillId="4" borderId="1" xfId="0" applyFont="1" applyFill="1" applyBorder="1" applyAlignment="1">
      <alignment horizontal="center" vertical="top" wrapText="1"/>
    </xf>
    <xf numFmtId="0" fontId="7" fillId="0" borderId="3" xfId="0" applyFont="1" applyBorder="1" applyAlignment="1">
      <alignment horizontal="center" vertical="center" wrapText="1"/>
    </xf>
    <xf numFmtId="0" fontId="7" fillId="0" borderId="3" xfId="0" applyFont="1" applyBorder="1" applyAlignment="1">
      <alignment horizontal="center" vertical="top" wrapText="1"/>
    </xf>
    <xf numFmtId="3" fontId="3" fillId="0" borderId="3" xfId="0" applyNumberFormat="1" applyFont="1" applyBorder="1" applyAlignment="1">
      <alignment horizontal="center" vertical="top" wrapText="1"/>
    </xf>
    <xf numFmtId="0" fontId="3" fillId="6" borderId="1" xfId="0" applyFont="1" applyFill="1" applyBorder="1" applyAlignment="1">
      <alignment horizontal="center" vertical="center" wrapText="1"/>
    </xf>
    <xf numFmtId="0" fontId="2" fillId="6" borderId="3" xfId="0" applyFont="1" applyFill="1" applyBorder="1" applyAlignment="1">
      <alignment horizontal="center" vertical="top" wrapText="1"/>
    </xf>
    <xf numFmtId="0" fontId="2" fillId="6" borderId="10" xfId="0" applyFont="1" applyFill="1" applyBorder="1" applyAlignment="1">
      <alignment horizontal="center" vertical="top" wrapText="1"/>
    </xf>
    <xf numFmtId="0" fontId="2" fillId="0" borderId="3" xfId="0" applyFont="1" applyBorder="1" applyAlignment="1">
      <alignment horizontal="center" vertical="top" wrapText="1"/>
    </xf>
    <xf numFmtId="3" fontId="2" fillId="0" borderId="3" xfId="0" applyNumberFormat="1"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Fill="1" applyBorder="1" applyAlignment="1">
      <alignment horizontal="center" vertical="top" wrapText="1"/>
    </xf>
    <xf numFmtId="9" fontId="3" fillId="0" borderId="1" xfId="0" applyNumberFormat="1" applyFont="1" applyFill="1" applyBorder="1" applyAlignment="1">
      <alignment horizontal="center" vertical="top" wrapText="1"/>
    </xf>
    <xf numFmtId="0" fontId="3" fillId="6" borderId="10" xfId="0" applyFont="1" applyFill="1" applyBorder="1" applyAlignment="1">
      <alignment horizontal="center" vertical="top" wrapText="1"/>
    </xf>
    <xf numFmtId="0" fontId="3" fillId="0" borderId="1" xfId="0" applyFont="1" applyBorder="1" applyAlignment="1">
      <alignment horizontal="center" vertical="top" wrapText="1"/>
    </xf>
    <xf numFmtId="0" fontId="2" fillId="9" borderId="16" xfId="0" applyFont="1" applyFill="1" applyBorder="1" applyAlignment="1">
      <alignment horizontal="center" vertical="top" wrapText="1"/>
    </xf>
    <xf numFmtId="9" fontId="3" fillId="0" borderId="16" xfId="0" applyNumberFormat="1" applyFont="1" applyBorder="1" applyAlignment="1">
      <alignment horizontal="center" vertical="top" wrapText="1"/>
    </xf>
    <xf numFmtId="0" fontId="3" fillId="0" borderId="12" xfId="0" applyFont="1" applyBorder="1" applyAlignment="1">
      <alignment horizontal="center" vertical="center" wrapText="1"/>
    </xf>
    <xf numFmtId="0" fontId="0" fillId="0" borderId="0" xfId="0" applyAlignment="1">
      <alignment horizontal="center" wrapText="1"/>
    </xf>
    <xf numFmtId="0" fontId="8" fillId="0" borderId="1" xfId="0" applyFont="1" applyBorder="1" applyAlignment="1">
      <alignment horizontal="center" vertical="top" wrapText="1"/>
    </xf>
    <xf numFmtId="0" fontId="0" fillId="0" borderId="0" xfId="0" applyAlignment="1">
      <alignment horizontal="center"/>
    </xf>
    <xf numFmtId="3" fontId="7" fillId="0" borderId="3" xfId="0" applyNumberFormat="1" applyFont="1" applyBorder="1" applyAlignment="1">
      <alignment horizontal="center" vertical="top" wrapText="1"/>
    </xf>
    <xf numFmtId="3" fontId="3" fillId="0" borderId="1" xfId="0" applyNumberFormat="1" applyFont="1" applyBorder="1" applyAlignment="1">
      <alignment horizontal="center" vertical="top" wrapText="1"/>
    </xf>
    <xf numFmtId="0" fontId="3" fillId="0" borderId="1" xfId="0" applyFont="1" applyFill="1" applyBorder="1" applyAlignment="1">
      <alignment horizontal="center" vertical="center" wrapText="1"/>
    </xf>
    <xf numFmtId="0" fontId="0" fillId="0" borderId="0" xfId="0" applyAlignment="1"/>
    <xf numFmtId="0" fontId="2" fillId="4" borderId="9" xfId="0" applyFont="1" applyFill="1" applyBorder="1" applyAlignment="1">
      <alignment horizontal="center" vertical="top" wrapText="1"/>
    </xf>
    <xf numFmtId="0" fontId="3" fillId="5" borderId="5" xfId="0" applyFont="1" applyFill="1" applyBorder="1" applyAlignment="1">
      <alignment vertical="top" wrapText="1"/>
    </xf>
    <xf numFmtId="0" fontId="3" fillId="0" borderId="3" xfId="0" applyFont="1" applyFill="1" applyBorder="1" applyAlignment="1">
      <alignment horizontal="center" vertical="top" wrapText="1"/>
    </xf>
    <xf numFmtId="9" fontId="3" fillId="0" borderId="3" xfId="0" applyNumberFormat="1" applyFont="1" applyFill="1" applyBorder="1" applyAlignment="1">
      <alignment horizontal="center" vertical="top" wrapText="1"/>
    </xf>
    <xf numFmtId="9" fontId="3" fillId="0" borderId="3" xfId="0" applyNumberFormat="1" applyFont="1" applyBorder="1" applyAlignment="1">
      <alignment horizontal="center" vertical="center" wrapText="1"/>
    </xf>
    <xf numFmtId="0" fontId="11" fillId="9" borderId="1" xfId="0" applyFont="1" applyFill="1" applyBorder="1" applyAlignment="1">
      <alignment horizontal="left" vertical="top" wrapText="1"/>
    </xf>
    <xf numFmtId="0" fontId="2" fillId="6" borderId="1" xfId="0" applyFont="1" applyFill="1" applyBorder="1" applyAlignment="1">
      <alignment horizontal="center" vertical="top" wrapText="1"/>
    </xf>
    <xf numFmtId="0" fontId="2" fillId="0" borderId="1" xfId="0" applyFont="1" applyBorder="1" applyAlignment="1">
      <alignment vertical="top" wrapText="1"/>
    </xf>
    <xf numFmtId="3" fontId="2" fillId="0" borderId="1" xfId="0" applyNumberFormat="1" applyFont="1" applyBorder="1" applyAlignment="1">
      <alignment horizontal="center" vertical="top" wrapText="1"/>
    </xf>
    <xf numFmtId="1" fontId="3" fillId="9" borderId="3" xfId="0" applyNumberFormat="1" applyFont="1" applyFill="1" applyBorder="1" applyAlignment="1">
      <alignment horizontal="center" vertical="top" wrapText="1"/>
    </xf>
    <xf numFmtId="9" fontId="3" fillId="0" borderId="3" xfId="208" applyFont="1" applyBorder="1" applyAlignment="1">
      <alignment horizontal="center" vertical="top" wrapText="1"/>
    </xf>
    <xf numFmtId="0" fontId="2" fillId="3" borderId="2" xfId="0" applyFont="1" applyFill="1" applyBorder="1" applyAlignment="1">
      <alignment vertical="top" wrapText="1"/>
    </xf>
    <xf numFmtId="0" fontId="2" fillId="8" borderId="13" xfId="0" applyFont="1" applyFill="1" applyBorder="1" applyAlignment="1">
      <alignment vertical="top" wrapText="1"/>
    </xf>
    <xf numFmtId="0" fontId="2" fillId="8" borderId="14" xfId="0" applyFont="1" applyFill="1" applyBorder="1" applyAlignment="1">
      <alignment vertical="top" wrapText="1"/>
    </xf>
    <xf numFmtId="0" fontId="2" fillId="8" borderId="12" xfId="0" applyFont="1" applyFill="1" applyBorder="1" applyAlignment="1">
      <alignment vertical="top" wrapText="1"/>
    </xf>
    <xf numFmtId="0" fontId="2" fillId="8" borderId="7" xfId="0" applyFont="1" applyFill="1" applyBorder="1" applyAlignment="1">
      <alignment vertical="top" wrapText="1"/>
    </xf>
    <xf numFmtId="0" fontId="2" fillId="8" borderId="10" xfId="0" applyFont="1" applyFill="1" applyBorder="1" applyAlignment="1">
      <alignment vertical="top" wrapText="1"/>
    </xf>
    <xf numFmtId="0" fontId="2" fillId="8" borderId="3" xfId="0" applyFont="1" applyFill="1" applyBorder="1" applyAlignment="1">
      <alignment vertical="top" wrapText="1"/>
    </xf>
    <xf numFmtId="0" fontId="3" fillId="5" borderId="5" xfId="0" applyFont="1" applyFill="1" applyBorder="1" applyAlignment="1">
      <alignment vertical="top" wrapText="1"/>
    </xf>
    <xf numFmtId="0" fontId="2" fillId="6" borderId="8" xfId="0" applyFont="1" applyFill="1" applyBorder="1" applyAlignment="1">
      <alignment vertical="top" wrapText="1"/>
    </xf>
    <xf numFmtId="0" fontId="2" fillId="6" borderId="9" xfId="0" applyFont="1" applyFill="1" applyBorder="1" applyAlignment="1">
      <alignment vertical="top" wrapText="1"/>
    </xf>
    <xf numFmtId="10" fontId="2" fillId="0" borderId="8" xfId="0" applyNumberFormat="1" applyFont="1" applyBorder="1" applyAlignment="1">
      <alignment vertical="top" wrapText="1"/>
    </xf>
    <xf numFmtId="10" fontId="2" fillId="0" borderId="9" xfId="0" applyNumberFormat="1" applyFont="1" applyBorder="1" applyAlignment="1">
      <alignment vertical="top" wrapText="1"/>
    </xf>
    <xf numFmtId="0" fontId="2" fillId="6" borderId="1" xfId="0" applyFont="1" applyFill="1" applyBorder="1" applyAlignment="1">
      <alignment vertical="top" wrapText="1"/>
    </xf>
    <xf numFmtId="0" fontId="2" fillId="8" borderId="6" xfId="0" applyFont="1" applyFill="1" applyBorder="1" applyAlignment="1">
      <alignment vertical="top" wrapText="1"/>
    </xf>
    <xf numFmtId="0" fontId="2" fillId="8" borderId="0" xfId="0" applyFont="1" applyFill="1" applyBorder="1" applyAlignment="1">
      <alignment vertical="top" wrapText="1"/>
    </xf>
    <xf numFmtId="0" fontId="2" fillId="8" borderId="11" xfId="0" applyFont="1" applyFill="1" applyBorder="1" applyAlignment="1">
      <alignment vertical="top" wrapText="1"/>
    </xf>
    <xf numFmtId="10" fontId="2" fillId="0" borderId="1" xfId="0" applyNumberFormat="1" applyFont="1" applyBorder="1" applyAlignment="1">
      <alignment vertical="top" wrapText="1"/>
    </xf>
    <xf numFmtId="0" fontId="3" fillId="0" borderId="3" xfId="285" applyFont="1" applyBorder="1" applyAlignment="1">
      <alignment vertical="top" wrapText="1"/>
    </xf>
    <xf numFmtId="0" fontId="2" fillId="7" borderId="3" xfId="285" applyFont="1" applyFill="1" applyBorder="1" applyAlignment="1">
      <alignment vertical="top" wrapText="1"/>
    </xf>
    <xf numFmtId="9" fontId="3" fillId="5" borderId="5" xfId="0" applyNumberFormat="1" applyFont="1" applyFill="1" applyBorder="1" applyAlignment="1">
      <alignment horizontal="center" vertical="top" wrapText="1"/>
    </xf>
    <xf numFmtId="0" fontId="3" fillId="0" borderId="3" xfId="285" applyFont="1" applyBorder="1" applyAlignment="1">
      <alignment vertical="top" wrapText="1"/>
    </xf>
    <xf numFmtId="0" fontId="2" fillId="7" borderId="3" xfId="285" applyFont="1" applyFill="1" applyBorder="1" applyAlignment="1">
      <alignment vertical="top" wrapText="1"/>
    </xf>
    <xf numFmtId="0" fontId="3" fillId="0" borderId="3" xfId="285" applyFont="1" applyBorder="1" applyAlignment="1">
      <alignment vertical="top" wrapText="1"/>
    </xf>
    <xf numFmtId="0" fontId="2" fillId="7" borderId="3" xfId="285" applyFont="1" applyFill="1" applyBorder="1" applyAlignment="1">
      <alignment vertical="top" wrapText="1"/>
    </xf>
    <xf numFmtId="0" fontId="3" fillId="0" borderId="3" xfId="285" applyFont="1" applyBorder="1" applyAlignment="1">
      <alignment vertical="top" wrapText="1"/>
    </xf>
    <xf numFmtId="0" fontId="2" fillId="7" borderId="3" xfId="285" applyFont="1" applyFill="1" applyBorder="1" applyAlignment="1">
      <alignment vertical="top" wrapText="1"/>
    </xf>
    <xf numFmtId="0" fontId="2" fillId="4" borderId="9" xfId="0" applyFont="1" applyFill="1" applyBorder="1" applyAlignment="1">
      <alignment horizontal="center" vertical="top" wrapText="1"/>
    </xf>
    <xf numFmtId="0" fontId="2" fillId="3" borderId="2" xfId="0" applyFont="1" applyFill="1" applyBorder="1" applyAlignment="1">
      <alignment vertical="top" wrapText="1"/>
    </xf>
    <xf numFmtId="0" fontId="2" fillId="4" borderId="3" xfId="0" applyFont="1" applyFill="1" applyBorder="1" applyAlignment="1">
      <alignment horizontal="center" vertical="top" wrapText="1"/>
    </xf>
    <xf numFmtId="0" fontId="0" fillId="0" borderId="0" xfId="0" applyFill="1"/>
    <xf numFmtId="0" fontId="0" fillId="0" borderId="0" xfId="0" applyFill="1" applyAlignment="1"/>
    <xf numFmtId="0" fontId="0" fillId="0" borderId="0" xfId="0" applyFill="1" applyAlignment="1">
      <alignment horizontal="center"/>
    </xf>
    <xf numFmtId="0" fontId="3" fillId="6" borderId="3" xfId="0" applyFont="1" applyFill="1" applyBorder="1" applyAlignment="1">
      <alignment horizontal="center" vertical="top" wrapText="1"/>
    </xf>
    <xf numFmtId="0" fontId="3" fillId="6" borderId="3" xfId="0" applyFont="1" applyFill="1" applyBorder="1" applyAlignment="1">
      <alignment horizontal="center" vertical="center" wrapText="1"/>
    </xf>
    <xf numFmtId="0" fontId="3" fillId="6" borderId="0" xfId="0" applyFont="1" applyFill="1" applyBorder="1" applyAlignment="1">
      <alignment horizontal="center" vertical="top" wrapText="1"/>
    </xf>
    <xf numFmtId="0" fontId="3" fillId="6" borderId="12" xfId="0" applyFont="1" applyFill="1" applyBorder="1" applyAlignment="1">
      <alignment horizontal="center" vertical="top" wrapText="1"/>
    </xf>
    <xf numFmtId="0" fontId="2" fillId="4" borderId="3" xfId="0" applyFont="1" applyFill="1" applyBorder="1" applyAlignment="1">
      <alignment horizontal="center" vertical="top" wrapText="1"/>
    </xf>
    <xf numFmtId="0" fontId="3" fillId="6" borderId="4" xfId="0" applyFont="1" applyFill="1" applyBorder="1" applyAlignment="1">
      <alignment horizontal="center" vertical="top" wrapText="1"/>
    </xf>
    <xf numFmtId="0" fontId="3" fillId="6" borderId="11" xfId="0" applyFont="1" applyFill="1" applyBorder="1" applyAlignment="1">
      <alignment horizontal="center" vertical="top" wrapText="1"/>
    </xf>
    <xf numFmtId="9" fontId="3" fillId="0" borderId="11" xfId="0" applyNumberFormat="1" applyFont="1" applyBorder="1" applyAlignment="1">
      <alignment horizontal="center" vertical="top" wrapText="1"/>
    </xf>
    <xf numFmtId="9" fontId="3" fillId="9" borderId="3" xfId="0" applyNumberFormat="1" applyFont="1" applyFill="1" applyBorder="1" applyAlignment="1">
      <alignment horizontal="center" vertical="top" wrapText="1"/>
    </xf>
    <xf numFmtId="3" fontId="3" fillId="9" borderId="3" xfId="0" applyNumberFormat="1" applyFont="1" applyFill="1" applyBorder="1" applyAlignment="1">
      <alignment horizontal="center" vertical="top" wrapText="1"/>
    </xf>
    <xf numFmtId="9" fontId="3" fillId="9" borderId="3" xfId="208" applyFont="1" applyFill="1" applyBorder="1" applyAlignment="1">
      <alignment horizontal="center" vertical="top" wrapText="1"/>
    </xf>
    <xf numFmtId="0" fontId="3" fillId="9" borderId="1" xfId="0" applyFont="1" applyFill="1" applyBorder="1" applyAlignment="1">
      <alignment horizontal="center" vertical="top" wrapText="1"/>
    </xf>
    <xf numFmtId="0" fontId="13" fillId="0" borderId="0" xfId="0" applyFont="1" applyAlignment="1">
      <alignment horizontal="left" vertical="top"/>
    </xf>
    <xf numFmtId="0" fontId="13" fillId="0" borderId="0" xfId="0" applyFont="1" applyAlignment="1">
      <alignment horizontal="left" vertical="top" wrapText="1"/>
    </xf>
    <xf numFmtId="9" fontId="3" fillId="0" borderId="1" xfId="208" applyFont="1" applyFill="1" applyBorder="1" applyAlignment="1">
      <alignment horizontal="center" vertical="top" wrapText="1"/>
    </xf>
    <xf numFmtId="0" fontId="3" fillId="9" borderId="3" xfId="0" applyFont="1" applyFill="1" applyBorder="1" applyAlignment="1">
      <alignment horizontal="center" vertical="top" wrapText="1"/>
    </xf>
    <xf numFmtId="0" fontId="3" fillId="9" borderId="12" xfId="0" applyFont="1" applyFill="1" applyBorder="1" applyAlignment="1">
      <alignment horizontal="center" vertical="center" wrapText="1"/>
    </xf>
    <xf numFmtId="0" fontId="13" fillId="0" borderId="0" xfId="285" applyFont="1" applyAlignment="1">
      <alignment horizontal="left" vertical="top"/>
    </xf>
    <xf numFmtId="0" fontId="12" fillId="0" borderId="0" xfId="285" applyFont="1" applyAlignment="1">
      <alignment horizontal="left" vertical="top"/>
    </xf>
    <xf numFmtId="0" fontId="13" fillId="0" borderId="0" xfId="285" applyFont="1" applyAlignment="1">
      <alignment horizontal="left" vertical="top" wrapText="1"/>
    </xf>
    <xf numFmtId="0" fontId="10" fillId="0" borderId="0" xfId="285"/>
    <xf numFmtId="0" fontId="13" fillId="0" borderId="16" xfId="0" applyFont="1" applyBorder="1" applyAlignment="1">
      <alignment horizontal="left" vertical="top"/>
    </xf>
    <xf numFmtId="0" fontId="13" fillId="0" borderId="16" xfId="0" applyFont="1" applyBorder="1" applyAlignment="1">
      <alignment horizontal="left" vertical="top" wrapText="1"/>
    </xf>
    <xf numFmtId="9" fontId="13" fillId="0" borderId="16" xfId="0" applyNumberFormat="1" applyFont="1" applyBorder="1" applyAlignment="1">
      <alignment horizontal="left" vertical="top"/>
    </xf>
    <xf numFmtId="0" fontId="13" fillId="0" borderId="16" xfId="0" applyFont="1" applyBorder="1" applyAlignment="1">
      <alignment horizontal="right" vertical="top" wrapText="1"/>
    </xf>
    <xf numFmtId="165" fontId="13" fillId="0" borderId="16" xfId="0" applyNumberFormat="1" applyFont="1" applyBorder="1" applyAlignment="1">
      <alignment horizontal="left" vertical="top"/>
    </xf>
    <xf numFmtId="10" fontId="13" fillId="0" borderId="16" xfId="0" applyNumberFormat="1" applyFont="1" applyBorder="1" applyAlignment="1">
      <alignment horizontal="left" vertical="top"/>
    </xf>
    <xf numFmtId="9" fontId="13" fillId="9" borderId="16" xfId="0" applyNumberFormat="1" applyFont="1" applyFill="1" applyBorder="1" applyAlignment="1">
      <alignment horizontal="left" vertical="top"/>
    </xf>
    <xf numFmtId="0" fontId="13" fillId="0" borderId="16" xfId="0" applyFont="1" applyBorder="1" applyAlignment="1">
      <alignment vertical="top" wrapText="1"/>
    </xf>
    <xf numFmtId="3" fontId="13" fillId="0" borderId="16" xfId="0" applyNumberFormat="1" applyFont="1" applyBorder="1" applyAlignment="1">
      <alignment horizontal="left" vertical="top"/>
    </xf>
    <xf numFmtId="166" fontId="13" fillId="0" borderId="16" xfId="286" applyNumberFormat="1" applyFont="1" applyBorder="1" applyAlignment="1">
      <alignment horizontal="left" vertical="top"/>
    </xf>
    <xf numFmtId="0" fontId="13" fillId="9" borderId="16" xfId="0" applyFont="1" applyFill="1" applyBorder="1" applyAlignment="1">
      <alignment horizontal="left" vertical="top" wrapText="1"/>
    </xf>
    <xf numFmtId="0" fontId="13" fillId="0" borderId="23" xfId="0" applyFont="1" applyBorder="1" applyAlignment="1">
      <alignment horizontal="center" vertical="top"/>
    </xf>
    <xf numFmtId="10" fontId="3" fillId="0" borderId="1" xfId="0" applyNumberFormat="1" applyFont="1" applyFill="1" applyBorder="1" applyAlignment="1">
      <alignment horizontal="center" vertical="top" wrapText="1"/>
    </xf>
    <xf numFmtId="0" fontId="13" fillId="0" borderId="16" xfId="0" applyFont="1" applyFill="1" applyBorder="1" applyAlignment="1">
      <alignment horizontal="left" vertical="top" wrapText="1"/>
    </xf>
    <xf numFmtId="0" fontId="16" fillId="11" borderId="23" xfId="285" applyFont="1" applyFill="1" applyBorder="1" applyAlignment="1">
      <alignment horizontal="left" vertical="top"/>
    </xf>
    <xf numFmtId="0" fontId="13" fillId="0" borderId="16" xfId="0" applyFont="1" applyFill="1" applyBorder="1" applyAlignment="1">
      <alignment horizontal="left" vertical="top"/>
    </xf>
    <xf numFmtId="0" fontId="13" fillId="0" borderId="0" xfId="0" applyFont="1" applyFill="1" applyAlignment="1">
      <alignment horizontal="left" vertical="top"/>
    </xf>
    <xf numFmtId="0" fontId="3" fillId="0" borderId="1" xfId="0" applyFont="1" applyFill="1" applyBorder="1" applyAlignment="1">
      <alignment horizontal="left" vertical="top" wrapText="1"/>
    </xf>
    <xf numFmtId="3" fontId="3" fillId="0" borderId="3" xfId="0" applyNumberFormat="1" applyFont="1" applyFill="1" applyBorder="1" applyAlignment="1">
      <alignment horizontal="center" vertical="top" wrapText="1"/>
    </xf>
    <xf numFmtId="3" fontId="13" fillId="0" borderId="16" xfId="0" applyNumberFormat="1" applyFont="1" applyFill="1" applyBorder="1" applyAlignment="1">
      <alignment horizontal="left" vertical="top"/>
    </xf>
    <xf numFmtId="0" fontId="2" fillId="4" borderId="3" xfId="0" applyFont="1" applyFill="1" applyBorder="1" applyAlignment="1">
      <alignment horizontal="center" vertical="top" wrapText="1"/>
    </xf>
    <xf numFmtId="0" fontId="3" fillId="9" borderId="0" xfId="0" applyFont="1" applyFill="1" applyBorder="1" applyAlignment="1">
      <alignment horizontal="center" vertical="top" wrapText="1"/>
    </xf>
    <xf numFmtId="0" fontId="2" fillId="9" borderId="0" xfId="0" applyFont="1" applyFill="1" applyBorder="1" applyAlignment="1">
      <alignment horizontal="center" vertical="top" wrapText="1"/>
    </xf>
    <xf numFmtId="0" fontId="3" fillId="9" borderId="3" xfId="0" applyFont="1" applyFill="1" applyBorder="1" applyAlignment="1">
      <alignment horizontal="center" vertical="center" wrapText="1"/>
    </xf>
    <xf numFmtId="9" fontId="3" fillId="9" borderId="3" xfId="0" applyNumberFormat="1" applyFont="1" applyFill="1" applyBorder="1" applyAlignment="1">
      <alignment horizontal="center" vertical="center" wrapText="1"/>
    </xf>
    <xf numFmtId="0" fontId="9" fillId="9" borderId="3" xfId="0" applyFont="1" applyFill="1" applyBorder="1" applyAlignment="1">
      <alignment horizontal="center" vertical="top" wrapText="1"/>
    </xf>
    <xf numFmtId="3" fontId="2" fillId="9" borderId="3" xfId="0" applyNumberFormat="1" applyFont="1" applyFill="1" applyBorder="1" applyAlignment="1">
      <alignment horizontal="center" vertical="top" wrapText="1"/>
    </xf>
    <xf numFmtId="0" fontId="2" fillId="9" borderId="10" xfId="0" applyFont="1" applyFill="1" applyBorder="1" applyAlignment="1">
      <alignment horizontal="center" vertical="top" wrapText="1"/>
    </xf>
    <xf numFmtId="9" fontId="3" fillId="9" borderId="1" xfId="0" applyNumberFormat="1" applyFont="1" applyFill="1" applyBorder="1" applyAlignment="1">
      <alignment horizontal="center" vertical="top" wrapText="1"/>
    </xf>
    <xf numFmtId="0" fontId="2" fillId="9" borderId="9" xfId="0" applyFont="1" applyFill="1" applyBorder="1" applyAlignment="1">
      <alignment horizontal="center" vertical="top" wrapText="1"/>
    </xf>
    <xf numFmtId="0" fontId="3" fillId="9" borderId="16" xfId="0" applyFont="1" applyFill="1" applyBorder="1" applyAlignment="1">
      <alignment horizontal="center" vertical="top" wrapText="1"/>
    </xf>
    <xf numFmtId="0" fontId="0" fillId="9" borderId="0" xfId="0" applyFill="1" applyAlignment="1">
      <alignment horizontal="center" wrapText="1"/>
    </xf>
    <xf numFmtId="0" fontId="0" fillId="9" borderId="0" xfId="0" applyFill="1" applyAlignment="1">
      <alignment horizontal="center"/>
    </xf>
    <xf numFmtId="3" fontId="2" fillId="9" borderId="1" xfId="0" applyNumberFormat="1" applyFont="1" applyFill="1" applyBorder="1" applyAlignment="1">
      <alignment horizontal="center" vertical="top" wrapText="1"/>
    </xf>
    <xf numFmtId="0" fontId="2" fillId="9" borderId="0" xfId="0" applyFont="1" applyFill="1" applyBorder="1" applyAlignment="1">
      <alignment vertical="top" wrapText="1"/>
    </xf>
    <xf numFmtId="9" fontId="3" fillId="9" borderId="11" xfId="0" applyNumberFormat="1" applyFont="1" applyFill="1" applyBorder="1" applyAlignment="1">
      <alignment horizontal="center" vertical="top" wrapText="1"/>
    </xf>
    <xf numFmtId="0" fontId="2" fillId="4" borderId="3" xfId="0" applyFont="1" applyFill="1" applyBorder="1" applyAlignment="1">
      <alignment horizontal="center" vertical="top" wrapText="1"/>
    </xf>
    <xf numFmtId="0" fontId="2" fillId="4" borderId="7" xfId="0" applyFont="1" applyFill="1" applyBorder="1" applyAlignment="1">
      <alignment horizontal="center" vertical="top" wrapText="1"/>
    </xf>
    <xf numFmtId="0" fontId="2" fillId="4" borderId="28" xfId="0" applyFont="1" applyFill="1" applyBorder="1" applyAlignment="1">
      <alignment horizontal="center" vertical="top" wrapText="1"/>
    </xf>
    <xf numFmtId="0" fontId="0" fillId="0" borderId="10" xfId="0" applyBorder="1" applyAlignment="1">
      <alignment horizontal="center"/>
    </xf>
    <xf numFmtId="0" fontId="0" fillId="9" borderId="10" xfId="0" applyFill="1" applyBorder="1" applyAlignment="1">
      <alignment horizontal="center"/>
    </xf>
    <xf numFmtId="0" fontId="2" fillId="4" borderId="29" xfId="0" applyFont="1" applyFill="1" applyBorder="1" applyAlignment="1">
      <alignment horizontal="center" vertical="top" wrapText="1"/>
    </xf>
    <xf numFmtId="0" fontId="15" fillId="0" borderId="0" xfId="285" applyFont="1" applyAlignment="1">
      <alignment horizontal="center" vertical="top"/>
    </xf>
    <xf numFmtId="0" fontId="18" fillId="0" borderId="0" xfId="285" applyFont="1" applyAlignment="1">
      <alignment horizontal="left" vertical="top"/>
    </xf>
    <xf numFmtId="0" fontId="18" fillId="0" borderId="0" xfId="285" applyFont="1" applyBorder="1" applyAlignment="1">
      <alignment horizontal="left" vertical="top"/>
    </xf>
    <xf numFmtId="0" fontId="19" fillId="10" borderId="0" xfId="285" applyFont="1" applyFill="1" applyBorder="1" applyAlignment="1">
      <alignment horizontal="left" vertical="center"/>
    </xf>
    <xf numFmtId="0" fontId="13" fillId="0" borderId="0" xfId="0" applyFont="1" applyBorder="1" applyAlignment="1">
      <alignment horizontal="left" vertical="top" wrapText="1"/>
    </xf>
    <xf numFmtId="0" fontId="17" fillId="11" borderId="0" xfId="0" applyFont="1" applyFill="1" applyBorder="1" applyAlignment="1">
      <alignment horizontal="left" vertical="top"/>
    </xf>
    <xf numFmtId="0" fontId="16" fillId="11" borderId="0" xfId="0" applyFont="1" applyFill="1" applyBorder="1" applyAlignment="1">
      <alignment horizontal="left" vertical="top"/>
    </xf>
    <xf numFmtId="0" fontId="13" fillId="0" borderId="0" xfId="0" applyFont="1" applyFill="1" applyBorder="1" applyAlignment="1">
      <alignment horizontal="left" vertical="top" wrapText="1"/>
    </xf>
    <xf numFmtId="9" fontId="3" fillId="9" borderId="3" xfId="0" applyNumberFormat="1" applyFont="1" applyFill="1" applyBorder="1" applyAlignment="1">
      <alignment horizontal="left" vertical="top" wrapText="1"/>
    </xf>
    <xf numFmtId="9" fontId="3" fillId="0" borderId="3" xfId="0" applyNumberFormat="1" applyFont="1" applyBorder="1" applyAlignment="1">
      <alignment horizontal="left" vertical="top" wrapText="1"/>
    </xf>
    <xf numFmtId="49" fontId="3" fillId="9" borderId="3" xfId="208" applyNumberFormat="1" applyFont="1" applyFill="1" applyBorder="1" applyAlignment="1">
      <alignment horizontal="left" vertical="top" wrapText="1"/>
    </xf>
    <xf numFmtId="49" fontId="3" fillId="0" borderId="3" xfId="208" applyNumberFormat="1" applyFont="1" applyBorder="1" applyAlignment="1">
      <alignment horizontal="left" vertical="top" wrapText="1"/>
    </xf>
    <xf numFmtId="9" fontId="3" fillId="9" borderId="3" xfId="208" applyNumberFormat="1" applyFont="1" applyFill="1" applyBorder="1" applyAlignment="1">
      <alignment horizontal="left" vertical="top" wrapText="1"/>
    </xf>
    <xf numFmtId="165" fontId="3" fillId="9" borderId="3" xfId="0" applyNumberFormat="1" applyFont="1" applyFill="1" applyBorder="1" applyAlignment="1">
      <alignment horizontal="left" vertical="top" wrapText="1"/>
    </xf>
    <xf numFmtId="3" fontId="3" fillId="9" borderId="3" xfId="0" applyNumberFormat="1" applyFont="1" applyFill="1" applyBorder="1" applyAlignment="1">
      <alignment horizontal="left" vertical="top" wrapText="1"/>
    </xf>
    <xf numFmtId="3" fontId="3" fillId="0" borderId="3" xfId="0" applyNumberFormat="1" applyFont="1" applyBorder="1" applyAlignment="1">
      <alignment horizontal="left" vertical="top" wrapText="1"/>
    </xf>
    <xf numFmtId="0" fontId="3" fillId="9" borderId="12" xfId="0" applyFont="1" applyFill="1" applyBorder="1" applyAlignment="1">
      <alignment horizontal="left" vertical="top" wrapText="1"/>
    </xf>
    <xf numFmtId="0" fontId="3" fillId="0" borderId="12" xfId="0" applyFont="1" applyBorder="1" applyAlignment="1">
      <alignment horizontal="left" vertical="top" wrapText="1"/>
    </xf>
    <xf numFmtId="0" fontId="13" fillId="0" borderId="23" xfId="0" applyFont="1" applyBorder="1" applyAlignment="1">
      <alignment horizontal="left" vertical="top"/>
    </xf>
    <xf numFmtId="9" fontId="13" fillId="0" borderId="16" xfId="0" applyNumberFormat="1" applyFont="1" applyBorder="1" applyAlignment="1">
      <alignment horizontal="left" vertical="top" wrapText="1"/>
    </xf>
    <xf numFmtId="0" fontId="2" fillId="4" borderId="9" xfId="0" applyFont="1" applyFill="1" applyBorder="1" applyAlignment="1">
      <alignment horizontal="center" vertical="top" wrapText="1"/>
    </xf>
    <xf numFmtId="0" fontId="2" fillId="4" borderId="3"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 xfId="0" applyFont="1" applyFill="1" applyBorder="1" applyAlignment="1">
      <alignment horizontal="center" vertical="top" wrapText="1"/>
    </xf>
    <xf numFmtId="0" fontId="3" fillId="0" borderId="10" xfId="0" applyFont="1" applyFill="1" applyBorder="1" applyAlignment="1">
      <alignment horizontal="center" vertical="top" wrapText="1"/>
    </xf>
    <xf numFmtId="9" fontId="3" fillId="0" borderId="3" xfId="0" applyNumberFormat="1" applyFont="1" applyFill="1" applyBorder="1" applyAlignment="1">
      <alignment horizontal="left" vertical="top" wrapText="1"/>
    </xf>
    <xf numFmtId="168" fontId="20" fillId="9" borderId="1" xfId="0" applyNumberFormat="1" applyFont="1" applyFill="1" applyBorder="1" applyAlignment="1">
      <alignment horizontal="center" vertical="top" wrapText="1"/>
    </xf>
    <xf numFmtId="169" fontId="13" fillId="0" borderId="16" xfId="0" applyNumberFormat="1" applyFont="1" applyBorder="1" applyAlignment="1">
      <alignment horizontal="left" vertical="top"/>
    </xf>
    <xf numFmtId="9" fontId="13" fillId="0" borderId="16" xfId="0" applyNumberFormat="1" applyFont="1" applyFill="1" applyBorder="1" applyAlignment="1">
      <alignment horizontal="left" vertical="top" wrapText="1"/>
    </xf>
    <xf numFmtId="167" fontId="13" fillId="0" borderId="16" xfId="0" applyNumberFormat="1" applyFont="1" applyFill="1" applyBorder="1" applyAlignment="1">
      <alignment horizontal="left" vertical="top"/>
    </xf>
    <xf numFmtId="0" fontId="13" fillId="0" borderId="22" xfId="0" applyFont="1" applyBorder="1" applyAlignment="1">
      <alignment horizontal="left" vertical="top" wrapText="1"/>
    </xf>
    <xf numFmtId="0" fontId="13" fillId="0" borderId="25" xfId="0" applyFont="1" applyBorder="1" applyAlignment="1">
      <alignment horizontal="left" vertical="top" wrapText="1"/>
    </xf>
    <xf numFmtId="167" fontId="3" fillId="0" borderId="1" xfId="208" applyNumberFormat="1" applyFont="1" applyFill="1" applyBorder="1" applyAlignment="1">
      <alignment horizontal="center" vertical="top" wrapText="1"/>
    </xf>
    <xf numFmtId="0" fontId="3" fillId="0" borderId="1" xfId="208" applyNumberFormat="1" applyFont="1" applyFill="1" applyBorder="1" applyAlignment="1">
      <alignment horizontal="center" vertical="top" wrapText="1"/>
    </xf>
    <xf numFmtId="167" fontId="3" fillId="0" borderId="1" xfId="0" applyNumberFormat="1" applyFont="1" applyFill="1" applyBorder="1" applyAlignment="1">
      <alignment horizontal="center" vertical="top" wrapText="1"/>
    </xf>
    <xf numFmtId="165" fontId="13" fillId="0" borderId="22" xfId="0" applyNumberFormat="1" applyFont="1" applyBorder="1" applyAlignment="1">
      <alignment horizontal="left" vertical="top"/>
    </xf>
    <xf numFmtId="165" fontId="13" fillId="0" borderId="22" xfId="0" applyNumberFormat="1" applyFont="1" applyFill="1" applyBorder="1" applyAlignment="1">
      <alignment horizontal="left" vertical="top" wrapText="1"/>
    </xf>
    <xf numFmtId="0" fontId="13" fillId="9" borderId="22" xfId="0" applyFont="1" applyFill="1" applyBorder="1" applyAlignment="1">
      <alignment horizontal="left" vertical="top" wrapText="1"/>
    </xf>
    <xf numFmtId="49" fontId="3" fillId="9" borderId="16" xfId="208" applyNumberFormat="1" applyFont="1" applyFill="1" applyBorder="1" applyAlignment="1">
      <alignment horizontal="left" vertical="top" wrapText="1"/>
    </xf>
    <xf numFmtId="0" fontId="13" fillId="0" borderId="16" xfId="0" applyFont="1" applyBorder="1" applyAlignment="1">
      <alignment horizontal="left" vertical="top" wrapText="1"/>
    </xf>
    <xf numFmtId="0" fontId="7" fillId="0" borderId="3" xfId="208" applyNumberFormat="1" applyFont="1" applyBorder="1" applyAlignment="1">
      <alignment horizontal="center" vertical="center" wrapText="1"/>
    </xf>
    <xf numFmtId="170" fontId="22" fillId="0" borderId="0" xfId="288" applyNumberFormat="1" applyFont="1"/>
    <xf numFmtId="166" fontId="3" fillId="0" borderId="1" xfId="286" applyNumberFormat="1" applyFont="1" applyBorder="1" applyAlignment="1">
      <alignment horizontal="left" vertical="top" wrapText="1"/>
    </xf>
    <xf numFmtId="0" fontId="12" fillId="0" borderId="0" xfId="285" applyFont="1" applyAlignment="1">
      <alignment horizontal="left" vertical="top" wrapText="1"/>
    </xf>
    <xf numFmtId="171" fontId="3" fillId="9" borderId="1" xfId="0" applyNumberFormat="1" applyFont="1" applyFill="1" applyBorder="1" applyAlignment="1">
      <alignment horizontal="center" vertical="top" wrapText="1"/>
    </xf>
    <xf numFmtId="9" fontId="3" fillId="0" borderId="3" xfId="208" applyFont="1" applyFill="1" applyBorder="1" applyAlignment="1">
      <alignment horizontal="center" vertical="top" wrapText="1"/>
    </xf>
    <xf numFmtId="165" fontId="3" fillId="0" borderId="10" xfId="0" applyNumberFormat="1" applyFont="1" applyFill="1" applyBorder="1" applyAlignment="1">
      <alignment horizontal="center" vertical="top" wrapText="1"/>
    </xf>
    <xf numFmtId="9" fontId="3" fillId="0" borderId="1" xfId="208" applyNumberFormat="1" applyFont="1" applyFill="1" applyBorder="1" applyAlignment="1">
      <alignment horizontal="center" vertical="top" wrapText="1"/>
    </xf>
    <xf numFmtId="9" fontId="3" fillId="0" borderId="3" xfId="208" applyNumberFormat="1" applyFont="1" applyFill="1" applyBorder="1" applyAlignment="1">
      <alignment horizontal="center" vertical="top" wrapText="1"/>
    </xf>
    <xf numFmtId="165" fontId="3" fillId="9" borderId="10" xfId="208" applyNumberFormat="1" applyFont="1" applyFill="1" applyBorder="1" applyAlignment="1">
      <alignment horizontal="center" vertical="top" wrapText="1"/>
    </xf>
    <xf numFmtId="9" fontId="3" fillId="9" borderId="10" xfId="208" applyNumberFormat="1" applyFont="1" applyFill="1" applyBorder="1" applyAlignment="1">
      <alignment horizontal="center" vertical="top" wrapText="1"/>
    </xf>
    <xf numFmtId="9" fontId="3" fillId="9" borderId="1" xfId="208" applyNumberFormat="1" applyFont="1" applyFill="1" applyBorder="1" applyAlignment="1">
      <alignment horizontal="center" vertical="top" wrapText="1"/>
    </xf>
    <xf numFmtId="9" fontId="3" fillId="9" borderId="3" xfId="208" applyNumberFormat="1" applyFont="1" applyFill="1" applyBorder="1" applyAlignment="1">
      <alignment horizontal="center" vertical="top" wrapText="1"/>
    </xf>
    <xf numFmtId="9" fontId="2" fillId="4" borderId="3" xfId="0" applyNumberFormat="1" applyFont="1" applyFill="1" applyBorder="1" applyAlignment="1">
      <alignment horizontal="center" vertical="top" wrapText="1"/>
    </xf>
    <xf numFmtId="9" fontId="2" fillId="4" borderId="9" xfId="0" applyNumberFormat="1" applyFont="1" applyFill="1" applyBorder="1" applyAlignment="1">
      <alignment horizontal="center" vertical="top" wrapText="1"/>
    </xf>
    <xf numFmtId="9" fontId="7" fillId="9" borderId="3" xfId="0" applyNumberFormat="1" applyFont="1" applyFill="1" applyBorder="1" applyAlignment="1">
      <alignment horizontal="left" vertical="top" wrapText="1"/>
    </xf>
    <xf numFmtId="0" fontId="3" fillId="9" borderId="3" xfId="0" applyFont="1" applyFill="1" applyBorder="1" applyAlignment="1">
      <alignment horizontal="left" vertical="top" wrapText="1"/>
    </xf>
    <xf numFmtId="0" fontId="2" fillId="4" borderId="3" xfId="0" applyFont="1" applyFill="1" applyBorder="1" applyAlignment="1">
      <alignment horizontal="center" vertical="top" wrapText="1"/>
    </xf>
    <xf numFmtId="3" fontId="8" fillId="0" borderId="1" xfId="0" applyNumberFormat="1" applyFont="1" applyBorder="1" applyAlignment="1">
      <alignment horizontal="center" vertical="top" wrapText="1"/>
    </xf>
    <xf numFmtId="49" fontId="3" fillId="9" borderId="3" xfId="208" applyNumberFormat="1" applyFont="1" applyFill="1" applyBorder="1" applyAlignment="1">
      <alignment horizontal="center" vertical="top" wrapText="1"/>
    </xf>
    <xf numFmtId="9" fontId="3" fillId="9" borderId="3" xfId="208" applyNumberFormat="1" applyFont="1" applyFill="1" applyBorder="1" applyAlignment="1">
      <alignment horizontal="center" vertical="center" wrapText="1"/>
    </xf>
    <xf numFmtId="165" fontId="3" fillId="9" borderId="3" xfId="0" applyNumberFormat="1" applyFont="1" applyFill="1" applyBorder="1" applyAlignment="1">
      <alignment horizontal="center" vertical="center" wrapText="1"/>
    </xf>
    <xf numFmtId="9" fontId="3" fillId="0" borderId="3" xfId="0" applyNumberFormat="1" applyFont="1" applyFill="1" applyBorder="1" applyAlignment="1">
      <alignment horizontal="center" vertical="center" wrapText="1"/>
    </xf>
    <xf numFmtId="0" fontId="13" fillId="0" borderId="30" xfId="0" applyFont="1" applyBorder="1" applyAlignment="1">
      <alignment horizontal="left" vertical="top" wrapText="1"/>
    </xf>
    <xf numFmtId="0" fontId="13" fillId="0" borderId="16" xfId="0" applyFont="1" applyBorder="1" applyAlignment="1">
      <alignment horizontal="left" vertical="top" wrapText="1"/>
    </xf>
    <xf numFmtId="0" fontId="19" fillId="10" borderId="16" xfId="285" applyFont="1" applyFill="1" applyBorder="1" applyAlignment="1">
      <alignment horizontal="left" vertical="center"/>
    </xf>
    <xf numFmtId="0" fontId="13" fillId="9" borderId="26" xfId="0" applyFont="1" applyFill="1" applyBorder="1" applyAlignment="1">
      <alignment horizontal="left" vertical="top" wrapText="1"/>
    </xf>
    <xf numFmtId="0" fontId="13" fillId="0" borderId="26" xfId="0" applyFont="1" applyBorder="1" applyAlignment="1">
      <alignment horizontal="left" vertical="top" wrapText="1"/>
    </xf>
    <xf numFmtId="0" fontId="13" fillId="0" borderId="33" xfId="0" applyFont="1" applyBorder="1" applyAlignment="1">
      <alignment horizontal="left" vertical="top" wrapText="1"/>
    </xf>
    <xf numFmtId="0" fontId="19" fillId="10" borderId="16" xfId="285" applyFont="1" applyFill="1" applyBorder="1" applyAlignment="1">
      <alignment horizontal="left" vertical="center" wrapText="1"/>
    </xf>
    <xf numFmtId="0" fontId="13" fillId="0" borderId="26" xfId="0" applyFont="1" applyFill="1" applyBorder="1" applyAlignment="1">
      <alignment horizontal="left" vertical="top" wrapText="1"/>
    </xf>
    <xf numFmtId="0" fontId="13" fillId="0" borderId="32" xfId="0" applyFont="1" applyBorder="1" applyAlignment="1">
      <alignment horizontal="left" vertical="top" wrapText="1"/>
    </xf>
    <xf numFmtId="0" fontId="2" fillId="12" borderId="1" xfId="0" applyFont="1" applyFill="1" applyBorder="1" applyAlignment="1">
      <alignment horizontal="center" vertical="top" wrapText="1"/>
    </xf>
    <xf numFmtId="0" fontId="2" fillId="13" borderId="0" xfId="0" applyFont="1" applyFill="1" applyBorder="1" applyAlignment="1">
      <alignment vertical="top" wrapText="1"/>
    </xf>
    <xf numFmtId="0" fontId="2" fillId="13" borderId="10" xfId="0" applyFont="1" applyFill="1" applyBorder="1" applyAlignment="1">
      <alignment vertical="top" wrapText="1"/>
    </xf>
    <xf numFmtId="0" fontId="2" fillId="14" borderId="10" xfId="0" applyFont="1" applyFill="1" applyBorder="1" applyAlignment="1">
      <alignment vertical="top" wrapText="1"/>
    </xf>
    <xf numFmtId="0" fontId="3" fillId="13" borderId="0" xfId="0" applyFont="1" applyFill="1" applyBorder="1" applyAlignment="1">
      <alignment vertical="top" wrapText="1"/>
    </xf>
    <xf numFmtId="0" fontId="3" fillId="13" borderId="10" xfId="0" applyFont="1" applyFill="1" applyBorder="1" applyAlignment="1">
      <alignment vertical="top" wrapText="1"/>
    </xf>
    <xf numFmtId="0" fontId="0" fillId="13" borderId="0" xfId="0" applyFill="1" applyAlignment="1">
      <alignment horizontal="center"/>
    </xf>
    <xf numFmtId="0" fontId="2" fillId="13" borderId="14" xfId="0" applyFont="1" applyFill="1" applyBorder="1" applyAlignment="1">
      <alignment vertical="top" wrapText="1"/>
    </xf>
    <xf numFmtId="0" fontId="0" fillId="14" borderId="0" xfId="0" applyFill="1" applyAlignment="1">
      <alignment horizontal="center"/>
    </xf>
    <xf numFmtId="0" fontId="2" fillId="14" borderId="14" xfId="0" applyFont="1" applyFill="1" applyBorder="1" applyAlignment="1">
      <alignment vertical="top" wrapText="1"/>
    </xf>
    <xf numFmtId="0" fontId="2" fillId="12" borderId="3" xfId="0" applyFont="1" applyFill="1" applyBorder="1" applyAlignment="1">
      <alignment horizontal="center" vertical="top" wrapText="1"/>
    </xf>
    <xf numFmtId="167" fontId="3" fillId="9" borderId="10" xfId="208" applyNumberFormat="1" applyFont="1" applyFill="1" applyBorder="1" applyAlignment="1">
      <alignment horizontal="center" vertical="top" wrapText="1"/>
    </xf>
    <xf numFmtId="167" fontId="3" fillId="9" borderId="1" xfId="208" applyNumberFormat="1" applyFont="1" applyFill="1" applyBorder="1" applyAlignment="1">
      <alignment horizontal="center" vertical="top" wrapText="1"/>
    </xf>
    <xf numFmtId="165" fontId="3" fillId="0" borderId="3" xfId="0" applyNumberFormat="1" applyFont="1" applyFill="1" applyBorder="1" applyAlignment="1">
      <alignment horizontal="left" vertical="top" wrapText="1"/>
    </xf>
    <xf numFmtId="0" fontId="22" fillId="0" borderId="0" xfId="288" applyNumberFormat="1" applyFont="1"/>
    <xf numFmtId="0" fontId="3" fillId="5" borderId="5" xfId="0" applyFont="1" applyFill="1" applyBorder="1" applyAlignment="1">
      <alignment horizontal="left" vertical="top" wrapText="1"/>
    </xf>
    <xf numFmtId="0" fontId="2" fillId="4" borderId="9" xfId="0" applyFont="1" applyFill="1" applyBorder="1" applyAlignment="1">
      <alignment horizontal="center" vertical="top" wrapText="1"/>
    </xf>
    <xf numFmtId="0" fontId="2" fillId="4" borderId="3" xfId="0" applyFont="1" applyFill="1" applyBorder="1" applyAlignment="1">
      <alignment horizontal="center" vertical="top" wrapText="1"/>
    </xf>
    <xf numFmtId="0" fontId="2" fillId="3" borderId="4" xfId="0" applyFont="1" applyFill="1" applyBorder="1" applyAlignment="1">
      <alignment vertical="top" wrapText="1"/>
    </xf>
    <xf numFmtId="0" fontId="2" fillId="3" borderId="2" xfId="0" applyFont="1" applyFill="1" applyBorder="1" applyAlignment="1">
      <alignment vertical="top" wrapText="1"/>
    </xf>
    <xf numFmtId="0" fontId="2" fillId="2" borderId="13"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3" xfId="0" applyFont="1" applyFill="1" applyBorder="1" applyAlignment="1">
      <alignment horizontal="center" vertical="top" wrapText="1"/>
    </xf>
    <xf numFmtId="0" fontId="3" fillId="5" borderId="4"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4" xfId="0" applyFont="1" applyFill="1" applyBorder="1" applyAlignment="1">
      <alignment vertical="top" wrapText="1"/>
    </xf>
    <xf numFmtId="0" fontId="3" fillId="5" borderId="5" xfId="0" applyFont="1" applyFill="1" applyBorder="1" applyAlignment="1">
      <alignment vertical="top" wrapText="1"/>
    </xf>
    <xf numFmtId="0" fontId="3" fillId="5" borderId="2" xfId="0" applyFont="1" applyFill="1" applyBorder="1" applyAlignment="1">
      <alignment vertical="top" wrapText="1"/>
    </xf>
    <xf numFmtId="0" fontId="3" fillId="0" borderId="5" xfId="0" applyFont="1" applyFill="1" applyBorder="1" applyAlignment="1">
      <alignment horizontal="center" vertical="top" wrapText="1"/>
    </xf>
    <xf numFmtId="0" fontId="3" fillId="0" borderId="2" xfId="0" applyFont="1" applyFill="1" applyBorder="1" applyAlignment="1">
      <alignment horizontal="center" vertical="top" wrapText="1"/>
    </xf>
    <xf numFmtId="0" fontId="2" fillId="4" borderId="17" xfId="0" applyFont="1" applyFill="1" applyBorder="1" applyAlignment="1">
      <alignment horizontal="center" vertical="top" wrapText="1"/>
    </xf>
    <xf numFmtId="0" fontId="2" fillId="4" borderId="18" xfId="0" applyFont="1" applyFill="1" applyBorder="1" applyAlignment="1">
      <alignment horizontal="center" vertical="top" wrapText="1"/>
    </xf>
    <xf numFmtId="0" fontId="2" fillId="4" borderId="19" xfId="0" applyFont="1" applyFill="1" applyBorder="1" applyAlignment="1">
      <alignment horizontal="center" vertical="top" wrapText="1"/>
    </xf>
    <xf numFmtId="0" fontId="3" fillId="0" borderId="7"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3" xfId="0" applyFont="1" applyFill="1" applyBorder="1" applyAlignment="1">
      <alignment horizontal="left" vertical="top" wrapText="1"/>
    </xf>
    <xf numFmtId="9" fontId="3" fillId="0" borderId="12" xfId="0" applyNumberFormat="1" applyFont="1" applyBorder="1" applyAlignment="1">
      <alignment horizontal="center" vertical="top"/>
    </xf>
    <xf numFmtId="9" fontId="3" fillId="0" borderId="11" xfId="0" applyNumberFormat="1" applyFont="1" applyBorder="1" applyAlignment="1">
      <alignment horizontal="center" vertical="top"/>
    </xf>
    <xf numFmtId="9" fontId="3" fillId="0" borderId="3" xfId="0" applyNumberFormat="1" applyFont="1" applyBorder="1" applyAlignment="1">
      <alignment horizontal="center" vertical="top"/>
    </xf>
    <xf numFmtId="0" fontId="3" fillId="5" borderId="2" xfId="0" applyFont="1" applyFill="1" applyBorder="1" applyAlignment="1">
      <alignment horizontal="left" vertical="top" wrapText="1"/>
    </xf>
    <xf numFmtId="0" fontId="3" fillId="9" borderId="4" xfId="0" applyFont="1" applyFill="1" applyBorder="1" applyAlignment="1">
      <alignment vertical="top" wrapText="1"/>
    </xf>
    <xf numFmtId="0" fontId="3" fillId="9" borderId="5" xfId="0" applyFont="1" applyFill="1" applyBorder="1" applyAlignment="1">
      <alignment vertical="top" wrapText="1"/>
    </xf>
    <xf numFmtId="0" fontId="3" fillId="9" borderId="2"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2" xfId="0" applyFont="1" applyFill="1" applyBorder="1" applyAlignment="1">
      <alignment vertical="top" wrapText="1"/>
    </xf>
    <xf numFmtId="0" fontId="2" fillId="0" borderId="8"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9" xfId="0" applyFont="1" applyFill="1" applyBorder="1" applyAlignment="1">
      <alignment horizontal="center" vertical="top" wrapText="1"/>
    </xf>
    <xf numFmtId="0" fontId="3" fillId="0" borderId="8"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9" xfId="0" applyFont="1" applyFill="1" applyBorder="1" applyAlignment="1">
      <alignment horizontal="left" vertical="top" wrapText="1"/>
    </xf>
    <xf numFmtId="0" fontId="2" fillId="4" borderId="8" xfId="0" applyFont="1" applyFill="1" applyBorder="1" applyAlignment="1">
      <alignment horizontal="center" vertical="top" wrapText="1"/>
    </xf>
    <xf numFmtId="0" fontId="2" fillId="4" borderId="15" xfId="0" applyFont="1" applyFill="1" applyBorder="1" applyAlignment="1">
      <alignment horizontal="center" vertical="top" wrapText="1"/>
    </xf>
    <xf numFmtId="0" fontId="2" fillId="4" borderId="9" xfId="0" applyFont="1" applyFill="1" applyBorder="1" applyAlignment="1">
      <alignment horizontal="center" vertical="top" wrapText="1"/>
    </xf>
    <xf numFmtId="0" fontId="3" fillId="0" borderId="8" xfId="0" applyFont="1" applyBorder="1" applyAlignment="1">
      <alignment horizontal="left" vertical="top" wrapText="1"/>
    </xf>
    <xf numFmtId="0" fontId="3" fillId="0" borderId="15" xfId="0" applyFont="1" applyBorder="1" applyAlignment="1">
      <alignment horizontal="left" vertical="top" wrapText="1"/>
    </xf>
    <xf numFmtId="0" fontId="3" fillId="0" borderId="9" xfId="0" applyFont="1" applyBorder="1" applyAlignment="1">
      <alignment horizontal="left" vertical="top" wrapText="1"/>
    </xf>
    <xf numFmtId="0" fontId="2" fillId="4" borderId="10" xfId="0" applyFont="1" applyFill="1" applyBorder="1" applyAlignment="1">
      <alignment horizontal="center" vertical="top" wrapText="1"/>
    </xf>
    <xf numFmtId="9" fontId="3" fillId="5" borderId="12" xfId="0" applyNumberFormat="1" applyFont="1" applyFill="1" applyBorder="1" applyAlignment="1">
      <alignment horizontal="center" vertical="top" wrapText="1"/>
    </xf>
    <xf numFmtId="0" fontId="3" fillId="5" borderId="11" xfId="0" applyFont="1" applyFill="1" applyBorder="1" applyAlignment="1">
      <alignment horizontal="center" vertical="top" wrapText="1"/>
    </xf>
    <xf numFmtId="0" fontId="3" fillId="5" borderId="3" xfId="0" applyFont="1" applyFill="1" applyBorder="1" applyAlignment="1">
      <alignment horizontal="center" vertical="top" wrapText="1"/>
    </xf>
    <xf numFmtId="9" fontId="3" fillId="5" borderId="4" xfId="0" applyNumberFormat="1" applyFont="1" applyFill="1" applyBorder="1" applyAlignment="1">
      <alignment horizontal="center" vertical="top" wrapText="1"/>
    </xf>
    <xf numFmtId="9" fontId="3" fillId="5" borderId="5" xfId="0" applyNumberFormat="1" applyFont="1" applyFill="1" applyBorder="1" applyAlignment="1">
      <alignment horizontal="center" vertical="top" wrapText="1"/>
    </xf>
    <xf numFmtId="9" fontId="3" fillId="5" borderId="2" xfId="0" applyNumberFormat="1" applyFont="1" applyFill="1" applyBorder="1" applyAlignment="1">
      <alignment horizontal="center" vertical="top" wrapText="1"/>
    </xf>
    <xf numFmtId="0" fontId="2" fillId="0" borderId="8" xfId="0" applyFont="1" applyBorder="1" applyAlignment="1">
      <alignment vertical="top" wrapText="1"/>
    </xf>
    <xf numFmtId="0" fontId="2" fillId="0" borderId="15" xfId="0" applyFont="1" applyBorder="1" applyAlignment="1">
      <alignment vertical="top" wrapText="1"/>
    </xf>
    <xf numFmtId="0" fontId="2" fillId="0" borderId="9" xfId="0" applyFont="1" applyBorder="1" applyAlignment="1">
      <alignment vertical="top" wrapText="1"/>
    </xf>
    <xf numFmtId="0" fontId="2" fillId="8" borderId="4" xfId="0" applyFont="1" applyFill="1" applyBorder="1" applyAlignment="1">
      <alignment vertical="top" wrapText="1"/>
    </xf>
    <xf numFmtId="0" fontId="2" fillId="8" borderId="5" xfId="0" applyFont="1" applyFill="1" applyBorder="1" applyAlignment="1">
      <alignment vertical="top" wrapText="1"/>
    </xf>
    <xf numFmtId="9" fontId="2" fillId="4" borderId="8" xfId="208" applyFont="1" applyFill="1" applyBorder="1" applyAlignment="1">
      <alignment horizontal="center" vertical="top" wrapText="1"/>
    </xf>
    <xf numFmtId="9" fontId="2" fillId="4" borderId="15" xfId="208" applyFont="1" applyFill="1" applyBorder="1" applyAlignment="1">
      <alignment horizontal="center" vertical="top" wrapText="1"/>
    </xf>
    <xf numFmtId="9" fontId="2" fillId="4" borderId="9" xfId="208" applyFont="1" applyFill="1" applyBorder="1" applyAlignment="1">
      <alignment horizontal="center" vertical="top" wrapText="1"/>
    </xf>
    <xf numFmtId="0" fontId="2" fillId="4" borderId="13" xfId="0" applyFont="1" applyFill="1" applyBorder="1" applyAlignment="1">
      <alignment horizontal="center" vertical="top" wrapText="1"/>
    </xf>
    <xf numFmtId="0" fontId="2" fillId="4" borderId="14" xfId="0" applyFont="1" applyFill="1" applyBorder="1" applyAlignment="1">
      <alignment horizontal="center" vertical="top" wrapText="1"/>
    </xf>
    <xf numFmtId="0" fontId="2" fillId="4" borderId="12" xfId="0" applyFont="1" applyFill="1" applyBorder="1" applyAlignment="1">
      <alignment horizontal="center" vertical="top" wrapText="1"/>
    </xf>
    <xf numFmtId="0" fontId="3" fillId="5" borderId="4" xfId="0" applyFont="1" applyFill="1" applyBorder="1" applyAlignment="1">
      <alignment horizontal="center" vertical="top" wrapText="1"/>
    </xf>
    <xf numFmtId="0" fontId="3" fillId="5" borderId="5" xfId="0" applyFont="1" applyFill="1" applyBorder="1" applyAlignment="1">
      <alignment horizontal="center" vertical="top" wrapText="1"/>
    </xf>
    <xf numFmtId="9" fontId="3" fillId="5" borderId="14" xfId="0" applyNumberFormat="1" applyFont="1" applyFill="1" applyBorder="1" applyAlignment="1">
      <alignment horizontal="center" vertical="top" wrapText="1"/>
    </xf>
    <xf numFmtId="0" fontId="3" fillId="5" borderId="0" xfId="0" applyFont="1" applyFill="1" applyBorder="1" applyAlignment="1">
      <alignment horizontal="center" vertical="top" wrapText="1"/>
    </xf>
    <xf numFmtId="0" fontId="3" fillId="5" borderId="10" xfId="0" applyFont="1" applyFill="1" applyBorder="1" applyAlignment="1">
      <alignment horizontal="center" vertical="top" wrapText="1"/>
    </xf>
    <xf numFmtId="0" fontId="2" fillId="4"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9" borderId="8" xfId="0" applyFont="1" applyFill="1" applyBorder="1" applyAlignment="1">
      <alignment horizontal="left" vertical="top" wrapText="1"/>
    </xf>
    <xf numFmtId="0" fontId="3" fillId="9" borderId="15" xfId="0" applyFont="1" applyFill="1" applyBorder="1" applyAlignment="1">
      <alignment horizontal="left" vertical="top" wrapText="1"/>
    </xf>
    <xf numFmtId="0" fontId="3" fillId="9" borderId="9" xfId="0" applyFont="1" applyFill="1" applyBorder="1" applyAlignment="1">
      <alignment horizontal="left" vertical="top" wrapText="1"/>
    </xf>
    <xf numFmtId="0" fontId="3" fillId="9" borderId="4" xfId="0" applyFont="1" applyFill="1" applyBorder="1" applyAlignment="1">
      <alignment horizontal="left" vertical="top" wrapText="1"/>
    </xf>
    <xf numFmtId="0" fontId="3" fillId="9" borderId="5" xfId="0" applyFont="1" applyFill="1" applyBorder="1" applyAlignment="1">
      <alignment horizontal="left" vertical="top" wrapText="1"/>
    </xf>
    <xf numFmtId="0" fontId="3" fillId="9" borderId="2" xfId="0" applyFont="1" applyFill="1" applyBorder="1" applyAlignment="1">
      <alignment horizontal="left" vertical="top" wrapText="1"/>
    </xf>
    <xf numFmtId="0" fontId="16" fillId="11" borderId="16" xfId="285" applyFont="1" applyFill="1" applyBorder="1" applyAlignment="1">
      <alignment horizontal="center" vertical="top" wrapText="1"/>
    </xf>
    <xf numFmtId="0" fontId="13" fillId="0" borderId="16" xfId="0" applyFont="1" applyBorder="1" applyAlignment="1">
      <alignment horizontal="left" vertical="top" wrapText="1"/>
    </xf>
    <xf numFmtId="0" fontId="13" fillId="0" borderId="23" xfId="0" applyFont="1" applyBorder="1" applyAlignment="1">
      <alignment horizontal="left" vertical="top" wrapText="1"/>
    </xf>
    <xf numFmtId="0" fontId="13" fillId="0" borderId="22" xfId="0" applyFont="1" applyBorder="1" applyAlignment="1">
      <alignment horizontal="left" vertical="top" wrapText="1"/>
    </xf>
    <xf numFmtId="0" fontId="15" fillId="0" borderId="0" xfId="285" applyFont="1" applyAlignment="1">
      <alignment horizontal="center" vertical="top"/>
    </xf>
    <xf numFmtId="0" fontId="16" fillId="11" borderId="20" xfId="285" applyFont="1" applyFill="1" applyBorder="1" applyAlignment="1">
      <alignment horizontal="center" vertical="top"/>
    </xf>
    <xf numFmtId="0" fontId="16" fillId="11" borderId="23" xfId="285" applyFont="1" applyFill="1" applyBorder="1" applyAlignment="1">
      <alignment horizontal="center" vertical="top"/>
    </xf>
    <xf numFmtId="0" fontId="16" fillId="11" borderId="20" xfId="285" applyFont="1" applyFill="1" applyBorder="1" applyAlignment="1">
      <alignment horizontal="center" vertical="top" wrapText="1"/>
    </xf>
    <xf numFmtId="0" fontId="16" fillId="11" borderId="23" xfId="285" applyFont="1" applyFill="1" applyBorder="1" applyAlignment="1">
      <alignment horizontal="center" vertical="top" wrapText="1"/>
    </xf>
    <xf numFmtId="0" fontId="16" fillId="11" borderId="21" xfId="285" applyFont="1" applyFill="1" applyBorder="1" applyAlignment="1">
      <alignment horizontal="center" vertical="top"/>
    </xf>
    <xf numFmtId="0" fontId="16" fillId="11" borderId="24" xfId="285" applyFont="1" applyFill="1" applyBorder="1" applyAlignment="1">
      <alignment horizontal="center" vertical="top"/>
    </xf>
    <xf numFmtId="0" fontId="18" fillId="0" borderId="10" xfId="285" applyFont="1" applyBorder="1" applyAlignment="1">
      <alignment horizontal="left" vertical="top"/>
    </xf>
    <xf numFmtId="0" fontId="18" fillId="0" borderId="0" xfId="285" applyFont="1" applyAlignment="1">
      <alignment horizontal="left" vertical="top"/>
    </xf>
    <xf numFmtId="0" fontId="16" fillId="11" borderId="31" xfId="285" applyFont="1" applyFill="1" applyBorder="1" applyAlignment="1">
      <alignment horizontal="center" vertical="top"/>
    </xf>
    <xf numFmtId="0" fontId="16" fillId="11" borderId="32" xfId="285" applyFont="1" applyFill="1" applyBorder="1" applyAlignment="1">
      <alignment horizontal="center" vertical="top"/>
    </xf>
    <xf numFmtId="0" fontId="13" fillId="0" borderId="32" xfId="0" applyFont="1" applyBorder="1" applyAlignment="1">
      <alignment horizontal="left" vertical="top" wrapText="1"/>
    </xf>
    <xf numFmtId="0" fontId="13" fillId="0" borderId="33" xfId="0" applyFont="1" applyBorder="1" applyAlignment="1">
      <alignment horizontal="left" vertical="top" wrapText="1"/>
    </xf>
    <xf numFmtId="0" fontId="13" fillId="0" borderId="23" xfId="0" applyFont="1" applyFill="1" applyBorder="1" applyAlignment="1">
      <alignment horizontal="center" vertical="top" wrapText="1"/>
    </xf>
    <xf numFmtId="0" fontId="13" fillId="0" borderId="25" xfId="0" applyFont="1" applyFill="1" applyBorder="1" applyAlignment="1">
      <alignment horizontal="center" vertical="top" wrapText="1"/>
    </xf>
    <xf numFmtId="0" fontId="16" fillId="11" borderId="26" xfId="0" applyFont="1" applyFill="1" applyBorder="1" applyAlignment="1">
      <alignment horizontal="left" vertical="top"/>
    </xf>
    <xf numFmtId="0" fontId="16" fillId="11" borderId="18" xfId="0" applyFont="1" applyFill="1" applyBorder="1" applyAlignment="1">
      <alignment horizontal="left" vertical="top"/>
    </xf>
    <xf numFmtId="0" fontId="16" fillId="11" borderId="27" xfId="0" applyFont="1" applyFill="1" applyBorder="1" applyAlignment="1">
      <alignment horizontal="left" vertical="top"/>
    </xf>
    <xf numFmtId="0" fontId="17" fillId="11" borderId="26" xfId="0" applyFont="1" applyFill="1" applyBorder="1" applyAlignment="1">
      <alignment horizontal="left" vertical="top"/>
    </xf>
    <xf numFmtId="0" fontId="17" fillId="11" borderId="18" xfId="0" applyFont="1" applyFill="1" applyBorder="1" applyAlignment="1">
      <alignment horizontal="left" vertical="top"/>
    </xf>
    <xf numFmtId="0" fontId="17" fillId="11" borderId="27" xfId="0" applyFont="1" applyFill="1" applyBorder="1" applyAlignment="1">
      <alignment horizontal="left" vertical="top"/>
    </xf>
    <xf numFmtId="0" fontId="16" fillId="11" borderId="6" xfId="285" applyFont="1" applyFill="1" applyBorder="1" applyAlignment="1">
      <alignment horizontal="center" vertical="top" wrapText="1"/>
    </xf>
    <xf numFmtId="0" fontId="13" fillId="0" borderId="30" xfId="0" applyFont="1" applyFill="1" applyBorder="1" applyAlignment="1">
      <alignment horizontal="left" vertical="top" wrapText="1"/>
    </xf>
    <xf numFmtId="0" fontId="19" fillId="10" borderId="16" xfId="285" applyFont="1" applyFill="1" applyBorder="1" applyAlignment="1">
      <alignment horizontal="left" vertical="center"/>
    </xf>
    <xf numFmtId="0" fontId="19" fillId="10" borderId="23" xfId="285" applyFont="1" applyFill="1" applyBorder="1" applyAlignment="1">
      <alignment horizontal="left" vertical="center"/>
    </xf>
    <xf numFmtId="0" fontId="13" fillId="0" borderId="25" xfId="0" applyFont="1" applyBorder="1" applyAlignment="1">
      <alignment horizontal="left" vertical="top" wrapText="1"/>
    </xf>
    <xf numFmtId="0" fontId="13" fillId="0" borderId="23" xfId="0" applyFont="1" applyBorder="1" applyAlignment="1">
      <alignment horizontal="left" vertical="top"/>
    </xf>
    <xf numFmtId="0" fontId="13" fillId="0" borderId="25" xfId="0" applyFont="1" applyBorder="1" applyAlignment="1">
      <alignment horizontal="left" vertical="top"/>
    </xf>
    <xf numFmtId="0" fontId="13" fillId="0" borderId="22" xfId="0" applyFont="1" applyBorder="1" applyAlignment="1">
      <alignment horizontal="left" vertical="top"/>
    </xf>
    <xf numFmtId="0" fontId="13" fillId="0" borderId="23" xfId="0" applyFont="1" applyBorder="1" applyAlignment="1">
      <alignment horizontal="center" vertical="top"/>
    </xf>
    <xf numFmtId="0" fontId="13" fillId="0" borderId="25" xfId="0" applyFont="1" applyBorder="1" applyAlignment="1">
      <alignment horizontal="center" vertical="top"/>
    </xf>
    <xf numFmtId="0" fontId="13" fillId="0" borderId="22" xfId="0" applyFont="1" applyBorder="1" applyAlignment="1">
      <alignment horizontal="center" vertical="top"/>
    </xf>
  </cellXfs>
  <cellStyles count="289">
    <cellStyle name="Comma" xfId="286" builtinId="3"/>
    <cellStyle name="Comma 2" xfId="287" xr:uid="{00000000-0005-0000-0000-0000010000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Normal" xfId="0" builtinId="0"/>
    <cellStyle name="Normal 11" xfId="288" xr:uid="{00000000-0005-0000-0000-00001D010000}"/>
    <cellStyle name="Normal 2" xfId="1" xr:uid="{00000000-0005-0000-0000-00001E010000}"/>
    <cellStyle name="Normal 3" xfId="285" xr:uid="{00000000-0005-0000-0000-00001F010000}"/>
    <cellStyle name="Percent" xfId="208" builtinId="5"/>
  </cellStyles>
  <dxfs count="0"/>
  <tableStyles count="0" defaultTableStyle="TableStyleMedium2" defaultPivotStyle="PivotStyleLight16"/>
  <colors>
    <mruColors>
      <color rgb="FF33CCCC"/>
      <color rgb="FF008080"/>
      <color rgb="FF00CC99"/>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93"/>
  <sheetViews>
    <sheetView tabSelected="1" topLeftCell="A74" zoomScaleNormal="100" zoomScaleSheetLayoutView="110" workbookViewId="0">
      <selection activeCell="B102" sqref="B102"/>
    </sheetView>
  </sheetViews>
  <sheetFormatPr defaultColWidth="8.81640625" defaultRowHeight="12.5" x14ac:dyDescent="0.25"/>
  <cols>
    <col min="1" max="1" width="13.36328125" style="65" customWidth="1"/>
    <col min="2" max="2" width="26.81640625" customWidth="1"/>
    <col min="3" max="3" width="14.81640625" customWidth="1"/>
    <col min="4" max="4" width="37.81640625" style="61" customWidth="1"/>
    <col min="5" max="5" width="14.6328125" style="61" hidden="1" customWidth="1"/>
    <col min="6" max="6" width="0.453125" style="61" customWidth="1"/>
    <col min="7" max="7" width="35.453125" style="162" customWidth="1"/>
    <col min="8" max="8" width="34" style="61" customWidth="1"/>
    <col min="9" max="9" width="33.453125" style="61" customWidth="1"/>
    <col min="10" max="10" width="36.6328125" style="61" customWidth="1"/>
    <col min="11" max="11" width="34.81640625" style="61" customWidth="1"/>
    <col min="12" max="12" width="30.6328125" style="61" customWidth="1"/>
    <col min="13" max="13" width="25.453125" customWidth="1"/>
  </cols>
  <sheetData>
    <row r="1" spans="1:13" ht="23.5" thickBot="1" x14ac:dyDescent="0.3">
      <c r="A1" s="1" t="s">
        <v>0</v>
      </c>
      <c r="B1" s="315" t="s">
        <v>22</v>
      </c>
      <c r="C1" s="316"/>
      <c r="D1" s="316"/>
      <c r="E1" s="316"/>
      <c r="F1" s="316"/>
      <c r="G1" s="316"/>
      <c r="H1" s="316"/>
      <c r="I1" s="316"/>
      <c r="J1" s="316"/>
      <c r="K1" s="316"/>
      <c r="L1" s="316"/>
      <c r="M1" s="317"/>
    </row>
    <row r="2" spans="1:13" ht="24.75" customHeight="1" thickBot="1" x14ac:dyDescent="0.3">
      <c r="A2" s="27" t="s">
        <v>1</v>
      </c>
      <c r="B2" s="1" t="s">
        <v>43</v>
      </c>
      <c r="C2" s="2"/>
      <c r="D2" s="38" t="s">
        <v>97</v>
      </c>
      <c r="E2" s="105" t="s">
        <v>45</v>
      </c>
      <c r="F2" s="38" t="s">
        <v>46</v>
      </c>
      <c r="G2" s="229" t="s">
        <v>337</v>
      </c>
      <c r="H2" s="105" t="s">
        <v>338</v>
      </c>
      <c r="I2" s="105" t="s">
        <v>339</v>
      </c>
      <c r="J2" s="105" t="s">
        <v>340</v>
      </c>
      <c r="K2" s="113" t="s">
        <v>344</v>
      </c>
      <c r="L2" s="66" t="s">
        <v>343</v>
      </c>
      <c r="M2" s="318"/>
    </row>
    <row r="3" spans="1:13" ht="14" customHeight="1" thickBot="1" x14ac:dyDescent="0.3">
      <c r="A3" s="275" t="s">
        <v>24</v>
      </c>
      <c r="B3" s="273" t="s">
        <v>59</v>
      </c>
      <c r="C3" s="3" t="s">
        <v>2</v>
      </c>
      <c r="D3" s="124" t="s">
        <v>98</v>
      </c>
      <c r="E3" s="68" t="s">
        <v>21</v>
      </c>
      <c r="F3" s="25">
        <v>110</v>
      </c>
      <c r="G3" s="124">
        <v>132</v>
      </c>
      <c r="H3" s="25" t="s">
        <v>103</v>
      </c>
      <c r="I3" s="25" t="s">
        <v>103</v>
      </c>
      <c r="J3" s="25" t="s">
        <v>103</v>
      </c>
      <c r="K3" s="162">
        <v>120</v>
      </c>
      <c r="L3" s="162" t="s">
        <v>103</v>
      </c>
      <c r="M3" s="319"/>
    </row>
    <row r="4" spans="1:13" ht="13" thickBot="1" x14ac:dyDescent="0.3">
      <c r="A4" s="276"/>
      <c r="B4" s="274"/>
      <c r="C4" s="4" t="s">
        <v>3</v>
      </c>
      <c r="D4" s="26"/>
      <c r="E4" s="26"/>
      <c r="F4" s="39"/>
      <c r="G4" s="120"/>
      <c r="H4" s="39"/>
      <c r="I4" s="39"/>
      <c r="J4" s="123"/>
      <c r="K4" s="39"/>
      <c r="L4" s="39"/>
      <c r="M4" s="319"/>
    </row>
    <row r="5" spans="1:13" ht="13" thickBot="1" x14ac:dyDescent="0.3">
      <c r="A5" s="276"/>
      <c r="B5" s="274"/>
      <c r="C5" s="320" t="s">
        <v>4</v>
      </c>
      <c r="D5" s="321"/>
      <c r="E5" s="321"/>
      <c r="F5" s="321"/>
      <c r="G5" s="321"/>
      <c r="H5" s="321"/>
      <c r="I5" s="321"/>
      <c r="J5" s="321"/>
      <c r="K5" s="321"/>
      <c r="L5" s="322"/>
      <c r="M5" s="319"/>
    </row>
    <row r="6" spans="1:13" ht="13" customHeight="1" thickBot="1" x14ac:dyDescent="0.3">
      <c r="A6" s="276"/>
      <c r="B6" s="289"/>
      <c r="C6" s="305" t="s">
        <v>183</v>
      </c>
      <c r="D6" s="306"/>
      <c r="E6" s="306"/>
      <c r="F6" s="306"/>
      <c r="G6" s="306"/>
      <c r="H6" s="306"/>
      <c r="I6" s="306"/>
      <c r="J6" s="306"/>
      <c r="K6" s="306"/>
      <c r="L6" s="307"/>
      <c r="M6" s="319"/>
    </row>
    <row r="7" spans="1:13" ht="27" customHeight="1" thickBot="1" x14ac:dyDescent="0.3">
      <c r="A7" s="276"/>
      <c r="B7" s="28" t="s">
        <v>44</v>
      </c>
      <c r="C7" s="2"/>
      <c r="D7" s="193" t="s">
        <v>97</v>
      </c>
      <c r="E7" s="193" t="s">
        <v>45</v>
      </c>
      <c r="F7" s="193" t="s">
        <v>46</v>
      </c>
      <c r="G7" s="193" t="s">
        <v>336</v>
      </c>
      <c r="H7" s="193" t="s">
        <v>335</v>
      </c>
      <c r="I7" s="193" t="s">
        <v>296</v>
      </c>
      <c r="J7" s="193" t="s">
        <v>297</v>
      </c>
      <c r="K7" s="193" t="s">
        <v>341</v>
      </c>
      <c r="L7" s="192" t="s">
        <v>342</v>
      </c>
      <c r="M7" s="22"/>
    </row>
    <row r="8" spans="1:13" ht="12" customHeight="1" thickBot="1" x14ac:dyDescent="0.3">
      <c r="A8" s="276"/>
      <c r="B8" s="273" t="s">
        <v>310</v>
      </c>
      <c r="C8" s="3" t="s">
        <v>2</v>
      </c>
      <c r="D8" s="69">
        <v>0.23</v>
      </c>
      <c r="E8" s="69">
        <v>0.27</v>
      </c>
      <c r="F8" s="24">
        <v>0.25</v>
      </c>
      <c r="G8" s="117">
        <v>0.23</v>
      </c>
      <c r="H8" s="24">
        <v>0.21</v>
      </c>
      <c r="I8" s="24" t="s">
        <v>103</v>
      </c>
      <c r="J8" s="24" t="s">
        <v>103</v>
      </c>
      <c r="K8" s="117">
        <v>0.19</v>
      </c>
      <c r="L8" s="117">
        <v>0.19</v>
      </c>
      <c r="M8" s="22"/>
    </row>
    <row r="9" spans="1:13" ht="13" thickBot="1" x14ac:dyDescent="0.3">
      <c r="A9" s="276"/>
      <c r="B9" s="274"/>
      <c r="C9" s="21" t="s">
        <v>3</v>
      </c>
      <c r="D9" s="26"/>
      <c r="E9" s="26"/>
      <c r="F9" s="39"/>
      <c r="G9" s="120"/>
      <c r="H9" s="39"/>
      <c r="I9" s="204"/>
      <c r="J9" s="123"/>
      <c r="K9" s="123"/>
      <c r="L9" s="123"/>
      <c r="M9" s="22"/>
    </row>
    <row r="10" spans="1:13" ht="13" thickBot="1" x14ac:dyDescent="0.3">
      <c r="A10" s="276"/>
      <c r="B10" s="274"/>
      <c r="C10" s="302" t="s">
        <v>4</v>
      </c>
      <c r="D10" s="303"/>
      <c r="E10" s="303"/>
      <c r="F10" s="303"/>
      <c r="G10" s="303"/>
      <c r="H10" s="303"/>
      <c r="I10" s="303"/>
      <c r="J10" s="303"/>
      <c r="K10" s="303"/>
      <c r="L10" s="304"/>
      <c r="M10" s="22"/>
    </row>
    <row r="11" spans="1:13" ht="13.5" customHeight="1" thickBot="1" x14ac:dyDescent="0.3">
      <c r="A11" s="276"/>
      <c r="B11" s="289"/>
      <c r="C11" s="305" t="s">
        <v>184</v>
      </c>
      <c r="D11" s="306"/>
      <c r="E11" s="306"/>
      <c r="F11" s="306"/>
      <c r="G11" s="306"/>
      <c r="H11" s="306"/>
      <c r="I11" s="306"/>
      <c r="J11" s="306"/>
      <c r="K11" s="306"/>
      <c r="L11" s="307"/>
      <c r="M11" s="22"/>
    </row>
    <row r="12" spans="1:13" ht="77.25" customHeight="1" thickBot="1" x14ac:dyDescent="0.3">
      <c r="A12" s="276"/>
      <c r="B12" s="273" t="s">
        <v>311</v>
      </c>
      <c r="C12" s="3" t="s">
        <v>2</v>
      </c>
      <c r="D12" s="180" t="s">
        <v>218</v>
      </c>
      <c r="E12" s="69" t="s">
        <v>60</v>
      </c>
      <c r="F12" s="24" t="s">
        <v>60</v>
      </c>
      <c r="G12" s="180" t="s">
        <v>218</v>
      </c>
      <c r="H12" s="180" t="s">
        <v>312</v>
      </c>
      <c r="I12" s="117" t="s">
        <v>103</v>
      </c>
      <c r="J12" s="117" t="s">
        <v>103</v>
      </c>
      <c r="K12" s="180" t="s">
        <v>272</v>
      </c>
      <c r="L12" s="180" t="s">
        <v>272</v>
      </c>
      <c r="M12" s="22"/>
    </row>
    <row r="13" spans="1:13" ht="13" thickBot="1" x14ac:dyDescent="0.3">
      <c r="A13" s="276"/>
      <c r="B13" s="274"/>
      <c r="C13" s="21" t="s">
        <v>3</v>
      </c>
      <c r="D13" s="26"/>
      <c r="E13" s="26"/>
      <c r="F13" s="39"/>
      <c r="G13" s="120"/>
      <c r="H13" s="205"/>
      <c r="I13" s="123"/>
      <c r="J13" s="205"/>
      <c r="K13" s="123"/>
      <c r="L13" s="123"/>
      <c r="M13" s="22"/>
    </row>
    <row r="14" spans="1:13" ht="13" thickBot="1" x14ac:dyDescent="0.3">
      <c r="A14" s="276"/>
      <c r="B14" s="274"/>
      <c r="C14" s="302"/>
      <c r="D14" s="303"/>
      <c r="E14" s="303"/>
      <c r="F14" s="303"/>
      <c r="G14" s="303"/>
      <c r="H14" s="303"/>
      <c r="I14" s="303"/>
      <c r="J14" s="303"/>
      <c r="K14" s="303"/>
      <c r="L14" s="304"/>
      <c r="M14" s="22"/>
    </row>
    <row r="15" spans="1:13" ht="13.5" customHeight="1" thickBot="1" x14ac:dyDescent="0.3">
      <c r="A15" s="277"/>
      <c r="B15" s="289"/>
      <c r="C15" s="305" t="s">
        <v>185</v>
      </c>
      <c r="D15" s="306"/>
      <c r="E15" s="306"/>
      <c r="F15" s="306"/>
      <c r="G15" s="306"/>
      <c r="H15" s="306"/>
      <c r="I15" s="306"/>
      <c r="J15" s="306"/>
      <c r="K15" s="306"/>
      <c r="L15" s="307"/>
      <c r="M15" s="30"/>
    </row>
    <row r="16" spans="1:13" ht="13.5" customHeight="1" thickBot="1" x14ac:dyDescent="0.3">
      <c r="A16" s="23"/>
      <c r="B16" s="23"/>
      <c r="C16" s="23"/>
      <c r="D16" s="40"/>
      <c r="E16" s="40"/>
      <c r="F16" s="40"/>
      <c r="G16" s="151"/>
      <c r="H16" s="40"/>
      <c r="I16" s="40"/>
      <c r="J16" s="40"/>
      <c r="K16" s="40"/>
      <c r="L16" s="40"/>
      <c r="M16" s="23"/>
    </row>
    <row r="17" spans="1:13" ht="13" hidden="1" thickBot="1" x14ac:dyDescent="0.3">
      <c r="A17" s="5"/>
      <c r="B17" s="5"/>
      <c r="C17" s="5"/>
      <c r="D17" s="41"/>
      <c r="E17" s="41"/>
      <c r="F17" s="41"/>
      <c r="G17" s="157"/>
      <c r="H17" s="52"/>
      <c r="I17" s="52"/>
      <c r="J17" s="52"/>
      <c r="K17" s="52"/>
      <c r="L17" s="41"/>
      <c r="M17" s="5"/>
    </row>
    <row r="18" spans="1:13" ht="27.75" customHeight="1" thickBot="1" x14ac:dyDescent="0.3">
      <c r="A18" s="6" t="s">
        <v>5</v>
      </c>
      <c r="B18" s="7" t="s">
        <v>29</v>
      </c>
      <c r="C18" s="7"/>
      <c r="D18" s="193" t="s">
        <v>97</v>
      </c>
      <c r="E18" s="193" t="s">
        <v>45</v>
      </c>
      <c r="F18" s="193" t="s">
        <v>46</v>
      </c>
      <c r="G18" s="193" t="s">
        <v>294</v>
      </c>
      <c r="H18" s="193" t="s">
        <v>295</v>
      </c>
      <c r="I18" s="193" t="s">
        <v>296</v>
      </c>
      <c r="J18" s="193" t="s">
        <v>297</v>
      </c>
      <c r="K18" s="193" t="s">
        <v>292</v>
      </c>
      <c r="L18" s="192" t="s">
        <v>293</v>
      </c>
      <c r="M18" s="8" t="s">
        <v>6</v>
      </c>
    </row>
    <row r="19" spans="1:13" ht="84" customHeight="1" thickBot="1" x14ac:dyDescent="0.3">
      <c r="A19" s="275" t="s">
        <v>23</v>
      </c>
      <c r="B19" s="273" t="s">
        <v>321</v>
      </c>
      <c r="C19" s="3" t="s">
        <v>2</v>
      </c>
      <c r="D19" s="182" t="s">
        <v>175</v>
      </c>
      <c r="E19" s="183" t="s">
        <v>61</v>
      </c>
      <c r="F19" s="181" t="s">
        <v>91</v>
      </c>
      <c r="G19" s="182" t="s">
        <v>175</v>
      </c>
      <c r="H19" s="182" t="s">
        <v>273</v>
      </c>
      <c r="I19" s="231" t="s">
        <v>103</v>
      </c>
      <c r="J19" s="231" t="s">
        <v>103</v>
      </c>
      <c r="K19" s="182" t="s">
        <v>274</v>
      </c>
      <c r="L19" s="182" t="s">
        <v>274</v>
      </c>
      <c r="M19" s="293" t="s">
        <v>64</v>
      </c>
    </row>
    <row r="20" spans="1:13" ht="14" customHeight="1" thickBot="1" x14ac:dyDescent="0.3">
      <c r="A20" s="276"/>
      <c r="B20" s="274"/>
      <c r="C20" s="21" t="s">
        <v>3</v>
      </c>
      <c r="D20" s="26"/>
      <c r="E20" s="109"/>
      <c r="F20" s="29"/>
      <c r="G20" s="153"/>
      <c r="H20" s="212"/>
      <c r="I20" s="43"/>
      <c r="J20" s="43"/>
      <c r="K20" s="43"/>
      <c r="L20" s="39"/>
      <c r="M20" s="294"/>
    </row>
    <row r="21" spans="1:13" ht="13" thickBot="1" x14ac:dyDescent="0.3">
      <c r="A21" s="276"/>
      <c r="B21" s="274"/>
      <c r="C21" s="323"/>
      <c r="D21" s="324"/>
      <c r="E21" s="324"/>
      <c r="F21" s="324"/>
      <c r="G21" s="324"/>
      <c r="H21" s="324"/>
      <c r="I21" s="324"/>
      <c r="J21" s="324"/>
      <c r="K21" s="324"/>
      <c r="L21" s="325"/>
      <c r="M21" s="294"/>
    </row>
    <row r="22" spans="1:13" ht="12" customHeight="1" thickBot="1" x14ac:dyDescent="0.3">
      <c r="A22" s="276"/>
      <c r="B22" s="289"/>
      <c r="C22" s="305" t="s">
        <v>185</v>
      </c>
      <c r="D22" s="306"/>
      <c r="E22" s="306"/>
      <c r="F22" s="306"/>
      <c r="G22" s="306"/>
      <c r="H22" s="306"/>
      <c r="I22" s="306"/>
      <c r="J22" s="306"/>
      <c r="K22" s="306"/>
      <c r="L22" s="307"/>
      <c r="M22" s="294"/>
    </row>
    <row r="23" spans="1:13" ht="27.75" customHeight="1" thickBot="1" x14ac:dyDescent="0.3">
      <c r="A23" s="276"/>
      <c r="B23" s="2" t="s">
        <v>30</v>
      </c>
      <c r="C23" s="2"/>
      <c r="D23" s="193" t="s">
        <v>97</v>
      </c>
      <c r="E23" s="193" t="s">
        <v>45</v>
      </c>
      <c r="F23" s="193" t="s">
        <v>46</v>
      </c>
      <c r="G23" s="193" t="s">
        <v>294</v>
      </c>
      <c r="H23" s="193" t="s">
        <v>295</v>
      </c>
      <c r="I23" s="193" t="s">
        <v>296</v>
      </c>
      <c r="J23" s="193" t="s">
        <v>297</v>
      </c>
      <c r="K23" s="193" t="s">
        <v>292</v>
      </c>
      <c r="L23" s="192" t="s">
        <v>293</v>
      </c>
      <c r="M23" s="294"/>
    </row>
    <row r="24" spans="1:13" ht="13" customHeight="1" thickBot="1" x14ac:dyDescent="0.3">
      <c r="A24" s="276"/>
      <c r="B24" s="273" t="s">
        <v>313</v>
      </c>
      <c r="C24" s="3" t="s">
        <v>2</v>
      </c>
      <c r="D24" s="70">
        <v>0.2</v>
      </c>
      <c r="E24" s="29" t="s">
        <v>62</v>
      </c>
      <c r="F24" s="70">
        <v>0.2</v>
      </c>
      <c r="G24" s="154">
        <v>0.2</v>
      </c>
      <c r="H24" s="70">
        <v>0.9</v>
      </c>
      <c r="I24" s="70">
        <v>0.9</v>
      </c>
      <c r="J24" s="70">
        <v>0.9</v>
      </c>
      <c r="K24" s="70">
        <v>0.9</v>
      </c>
      <c r="L24" s="70">
        <v>0.9</v>
      </c>
      <c r="M24" s="294"/>
    </row>
    <row r="25" spans="1:13" ht="14" customHeight="1" thickBot="1" x14ac:dyDescent="0.3">
      <c r="A25" s="276"/>
      <c r="B25" s="274"/>
      <c r="C25" s="4" t="s">
        <v>3</v>
      </c>
      <c r="D25" s="26"/>
      <c r="E25" s="109"/>
      <c r="F25" s="25"/>
      <c r="G25" s="155"/>
      <c r="H25" s="44"/>
      <c r="I25" s="44"/>
      <c r="J25" s="44"/>
      <c r="K25" s="44"/>
      <c r="L25" s="39"/>
      <c r="M25" s="294"/>
    </row>
    <row r="26" spans="1:13" ht="13" thickBot="1" x14ac:dyDescent="0.3">
      <c r="A26" s="276"/>
      <c r="B26" s="274"/>
      <c r="C26" s="323" t="s">
        <v>4</v>
      </c>
      <c r="D26" s="324"/>
      <c r="E26" s="324"/>
      <c r="F26" s="324"/>
      <c r="G26" s="324"/>
      <c r="H26" s="324"/>
      <c r="I26" s="324"/>
      <c r="J26" s="324"/>
      <c r="K26" s="324"/>
      <c r="L26" s="325"/>
      <c r="M26" s="294"/>
    </row>
    <row r="27" spans="1:13" ht="13" customHeight="1" thickBot="1" x14ac:dyDescent="0.3">
      <c r="A27" s="276"/>
      <c r="B27" s="289"/>
      <c r="C27" s="305" t="s">
        <v>28</v>
      </c>
      <c r="D27" s="306"/>
      <c r="E27" s="306"/>
      <c r="F27" s="306"/>
      <c r="G27" s="306"/>
      <c r="H27" s="306"/>
      <c r="I27" s="306"/>
      <c r="J27" s="306"/>
      <c r="K27" s="306"/>
      <c r="L27" s="307"/>
      <c r="M27" s="294"/>
    </row>
    <row r="28" spans="1:13" ht="26.25" customHeight="1" thickBot="1" x14ac:dyDescent="0.3">
      <c r="A28" s="276"/>
      <c r="B28" s="2" t="s">
        <v>31</v>
      </c>
      <c r="C28" s="2"/>
      <c r="D28" s="193" t="s">
        <v>97</v>
      </c>
      <c r="E28" s="193" t="s">
        <v>45</v>
      </c>
      <c r="F28" s="193" t="s">
        <v>46</v>
      </c>
      <c r="G28" s="193" t="s">
        <v>294</v>
      </c>
      <c r="H28" s="193" t="s">
        <v>295</v>
      </c>
      <c r="I28" s="193" t="s">
        <v>296</v>
      </c>
      <c r="J28" s="193" t="s">
        <v>297</v>
      </c>
      <c r="K28" s="193" t="s">
        <v>292</v>
      </c>
      <c r="L28" s="192" t="s">
        <v>293</v>
      </c>
      <c r="M28" s="294"/>
    </row>
    <row r="29" spans="1:13" ht="78.75" customHeight="1" thickBot="1" x14ac:dyDescent="0.3">
      <c r="A29" s="276"/>
      <c r="B29" s="273" t="s">
        <v>322</v>
      </c>
      <c r="C29" s="3" t="s">
        <v>2</v>
      </c>
      <c r="D29" s="184" t="s">
        <v>179</v>
      </c>
      <c r="E29" s="184" t="s">
        <v>179</v>
      </c>
      <c r="F29" s="184" t="s">
        <v>179</v>
      </c>
      <c r="G29" s="184" t="s">
        <v>179</v>
      </c>
      <c r="H29" s="184" t="s">
        <v>251</v>
      </c>
      <c r="I29" s="232" t="s">
        <v>103</v>
      </c>
      <c r="J29" s="232" t="s">
        <v>103</v>
      </c>
      <c r="K29" s="184" t="s">
        <v>255</v>
      </c>
      <c r="L29" s="184" t="s">
        <v>255</v>
      </c>
      <c r="M29" s="294"/>
    </row>
    <row r="30" spans="1:13" ht="13" thickBot="1" x14ac:dyDescent="0.3">
      <c r="A30" s="276"/>
      <c r="B30" s="274"/>
      <c r="C30" s="4" t="s">
        <v>3</v>
      </c>
      <c r="D30" s="26"/>
      <c r="E30" s="109"/>
      <c r="F30" s="25"/>
      <c r="G30" s="120"/>
      <c r="H30" s="39"/>
      <c r="I30" s="39"/>
      <c r="J30" s="39"/>
      <c r="K30" s="39"/>
      <c r="L30" s="39"/>
      <c r="M30" s="294"/>
    </row>
    <row r="31" spans="1:13" ht="13" thickBot="1" x14ac:dyDescent="0.3">
      <c r="A31" s="276"/>
      <c r="B31" s="274"/>
      <c r="C31" s="323"/>
      <c r="D31" s="324"/>
      <c r="E31" s="324"/>
      <c r="F31" s="324"/>
      <c r="G31" s="324"/>
      <c r="H31" s="324"/>
      <c r="I31" s="324"/>
      <c r="J31" s="324"/>
      <c r="K31" s="324"/>
      <c r="L31" s="325"/>
      <c r="M31" s="294"/>
    </row>
    <row r="32" spans="1:13" ht="13" customHeight="1" thickBot="1" x14ac:dyDescent="0.3">
      <c r="A32" s="276"/>
      <c r="B32" s="289"/>
      <c r="C32" s="299" t="s">
        <v>185</v>
      </c>
      <c r="D32" s="300"/>
      <c r="E32" s="300"/>
      <c r="F32" s="300"/>
      <c r="G32" s="300"/>
      <c r="H32" s="300"/>
      <c r="I32" s="300"/>
      <c r="J32" s="300"/>
      <c r="K32" s="300"/>
      <c r="L32" s="301"/>
      <c r="M32" s="294"/>
    </row>
    <row r="33" spans="1:13" ht="29.25" customHeight="1" thickBot="1" x14ac:dyDescent="0.3">
      <c r="A33" s="276"/>
      <c r="B33" s="2" t="s">
        <v>32</v>
      </c>
      <c r="C33" s="2"/>
      <c r="D33" s="193" t="s">
        <v>97</v>
      </c>
      <c r="E33" s="193" t="s">
        <v>45</v>
      </c>
      <c r="F33" s="193" t="s">
        <v>46</v>
      </c>
      <c r="G33" s="193" t="s">
        <v>294</v>
      </c>
      <c r="H33" s="193" t="s">
        <v>295</v>
      </c>
      <c r="I33" s="193" t="s">
        <v>296</v>
      </c>
      <c r="J33" s="193" t="s">
        <v>297</v>
      </c>
      <c r="K33" s="193" t="s">
        <v>368</v>
      </c>
      <c r="L33" s="192" t="s">
        <v>293</v>
      </c>
      <c r="M33" s="294"/>
    </row>
    <row r="34" spans="1:13" ht="80.25" customHeight="1" thickBot="1" x14ac:dyDescent="0.3">
      <c r="A34" s="276"/>
      <c r="B34" s="273" t="s">
        <v>323</v>
      </c>
      <c r="C34" s="3" t="s">
        <v>2</v>
      </c>
      <c r="D34" s="185" t="s">
        <v>176</v>
      </c>
      <c r="E34" s="185" t="s">
        <v>174</v>
      </c>
      <c r="F34" s="185" t="s">
        <v>174</v>
      </c>
      <c r="G34" s="185" t="s">
        <v>176</v>
      </c>
      <c r="H34" s="257" t="s">
        <v>380</v>
      </c>
      <c r="I34" s="233" t="s">
        <v>103</v>
      </c>
      <c r="J34" s="233" t="s">
        <v>103</v>
      </c>
      <c r="K34" s="185" t="s">
        <v>254</v>
      </c>
      <c r="L34" s="185" t="s">
        <v>254</v>
      </c>
      <c r="M34" s="294"/>
    </row>
    <row r="35" spans="1:13" ht="13.5" customHeight="1" thickBot="1" x14ac:dyDescent="0.3">
      <c r="A35" s="276"/>
      <c r="B35" s="274"/>
      <c r="C35" s="21" t="s">
        <v>3</v>
      </c>
      <c r="D35" s="46"/>
      <c r="E35" s="110"/>
      <c r="F35" s="29"/>
      <c r="G35" s="153"/>
      <c r="H35" s="29"/>
      <c r="I35" s="29"/>
      <c r="J35" s="29"/>
      <c r="K35" s="29"/>
      <c r="L35" s="64"/>
      <c r="M35" s="294"/>
    </row>
    <row r="36" spans="1:13" ht="13" thickBot="1" x14ac:dyDescent="0.3">
      <c r="A36" s="276"/>
      <c r="B36" s="274"/>
      <c r="C36" s="323" t="s">
        <v>4</v>
      </c>
      <c r="D36" s="324"/>
      <c r="E36" s="324"/>
      <c r="F36" s="324"/>
      <c r="G36" s="324"/>
      <c r="H36" s="324"/>
      <c r="I36" s="324"/>
      <c r="J36" s="324"/>
      <c r="K36" s="324"/>
      <c r="L36" s="325"/>
      <c r="M36" s="294"/>
    </row>
    <row r="37" spans="1:13" ht="12" customHeight="1" thickBot="1" x14ac:dyDescent="0.3">
      <c r="A37" s="276"/>
      <c r="B37" s="289"/>
      <c r="C37" s="299" t="s">
        <v>185</v>
      </c>
      <c r="D37" s="300"/>
      <c r="E37" s="300"/>
      <c r="F37" s="300"/>
      <c r="G37" s="300"/>
      <c r="H37" s="300"/>
      <c r="I37" s="300"/>
      <c r="J37" s="300"/>
      <c r="K37" s="300"/>
      <c r="L37" s="301"/>
      <c r="M37" s="294"/>
    </row>
    <row r="38" spans="1:13" ht="24" customHeight="1" thickBot="1" x14ac:dyDescent="0.3">
      <c r="A38" s="276"/>
      <c r="B38" s="2" t="s">
        <v>33</v>
      </c>
      <c r="C38" s="2"/>
      <c r="D38" s="193" t="s">
        <v>97</v>
      </c>
      <c r="E38" s="193" t="s">
        <v>45</v>
      </c>
      <c r="F38" s="193" t="s">
        <v>46</v>
      </c>
      <c r="G38" s="193" t="s">
        <v>370</v>
      </c>
      <c r="H38" s="193" t="s">
        <v>369</v>
      </c>
      <c r="I38" s="193" t="s">
        <v>371</v>
      </c>
      <c r="J38" s="193" t="s">
        <v>297</v>
      </c>
      <c r="K38" s="193" t="s">
        <v>368</v>
      </c>
      <c r="L38" s="192" t="s">
        <v>293</v>
      </c>
      <c r="M38" s="294"/>
    </row>
    <row r="39" spans="1:13" ht="86.25" customHeight="1" thickBot="1" x14ac:dyDescent="0.3">
      <c r="A39" s="276"/>
      <c r="B39" s="290" t="s">
        <v>314</v>
      </c>
      <c r="C39" s="15" t="s">
        <v>2</v>
      </c>
      <c r="D39" s="228" t="s">
        <v>372</v>
      </c>
      <c r="E39" s="124" t="s">
        <v>60</v>
      </c>
      <c r="F39" s="117" t="s">
        <v>60</v>
      </c>
      <c r="G39" s="180" t="s">
        <v>373</v>
      </c>
      <c r="H39" s="197" t="s">
        <v>381</v>
      </c>
      <c r="I39" s="197" t="s">
        <v>379</v>
      </c>
      <c r="J39" s="180" t="s">
        <v>382</v>
      </c>
      <c r="K39" s="180" t="s">
        <v>374</v>
      </c>
      <c r="L39" s="227"/>
      <c r="M39" s="294"/>
    </row>
    <row r="40" spans="1:13" ht="16" customHeight="1" thickBot="1" x14ac:dyDescent="0.3">
      <c r="A40" s="276"/>
      <c r="B40" s="291"/>
      <c r="C40" s="3" t="s">
        <v>3</v>
      </c>
      <c r="D40" s="54"/>
      <c r="E40" s="54"/>
      <c r="F40" s="39"/>
      <c r="G40" s="216"/>
      <c r="H40" s="198">
        <f>0.0014*1.0945</f>
        <v>1.5323000000000001E-3</v>
      </c>
      <c r="I40" s="198">
        <f>0.0015*1.0945</f>
        <v>1.64175E-3</v>
      </c>
      <c r="J40" s="198">
        <f>0.0016*1.0945</f>
        <v>1.7512000000000001E-3</v>
      </c>
      <c r="K40" s="198">
        <f>0.0018*1.0945</f>
        <v>1.9700999999999998E-3</v>
      </c>
      <c r="L40" s="198">
        <f>0.002*1.0945</f>
        <v>2.189E-3</v>
      </c>
      <c r="M40" s="294"/>
    </row>
    <row r="41" spans="1:13" ht="13" thickBot="1" x14ac:dyDescent="0.3">
      <c r="A41" s="276"/>
      <c r="B41" s="291"/>
      <c r="C41" s="302" t="s">
        <v>4</v>
      </c>
      <c r="D41" s="303"/>
      <c r="E41" s="303"/>
      <c r="F41" s="303"/>
      <c r="G41" s="303"/>
      <c r="H41" s="303"/>
      <c r="I41" s="303"/>
      <c r="J41" s="303"/>
      <c r="K41" s="303"/>
      <c r="L41" s="304"/>
      <c r="M41" s="294"/>
    </row>
    <row r="42" spans="1:13" ht="13" customHeight="1" thickBot="1" x14ac:dyDescent="0.3">
      <c r="A42" s="276"/>
      <c r="B42" s="292"/>
      <c r="C42" s="305" t="s">
        <v>351</v>
      </c>
      <c r="D42" s="306"/>
      <c r="E42" s="306"/>
      <c r="F42" s="306"/>
      <c r="G42" s="306"/>
      <c r="H42" s="306"/>
      <c r="I42" s="306"/>
      <c r="J42" s="306"/>
      <c r="K42" s="306"/>
      <c r="L42" s="307"/>
      <c r="M42" s="294"/>
    </row>
    <row r="43" spans="1:13" ht="21" customHeight="1" thickBot="1" x14ac:dyDescent="0.3">
      <c r="A43" s="262" t="s">
        <v>7</v>
      </c>
      <c r="B43" s="9" t="s">
        <v>8</v>
      </c>
      <c r="C43" s="9"/>
      <c r="D43" s="47" t="s">
        <v>9</v>
      </c>
      <c r="E43" s="47"/>
      <c r="F43" s="47" t="s">
        <v>10</v>
      </c>
      <c r="G43" s="254" t="s">
        <v>11</v>
      </c>
      <c r="H43" s="48"/>
      <c r="I43" s="48"/>
      <c r="J43" s="48"/>
      <c r="K43" s="48"/>
      <c r="L43" s="85" t="s">
        <v>12</v>
      </c>
      <c r="M43" s="86"/>
    </row>
    <row r="44" spans="1:13" ht="13" thickBot="1" x14ac:dyDescent="0.3">
      <c r="A44" s="263"/>
      <c r="B44" s="19">
        <v>49743000</v>
      </c>
      <c r="C44" s="11"/>
      <c r="D44" s="50"/>
      <c r="E44" s="50"/>
      <c r="F44" s="49"/>
      <c r="G44" s="156">
        <f>SUM(B44,D44,F44)</f>
        <v>49743000</v>
      </c>
      <c r="H44" s="51"/>
      <c r="I44" s="51"/>
      <c r="J44" s="51"/>
      <c r="K44" s="51"/>
      <c r="L44" s="87">
        <f>B44/G44</f>
        <v>1</v>
      </c>
      <c r="M44" s="88"/>
    </row>
    <row r="45" spans="1:13" ht="13" thickBot="1" x14ac:dyDescent="0.3">
      <c r="A45" s="262" t="s">
        <v>13</v>
      </c>
      <c r="B45" s="10" t="s">
        <v>14</v>
      </c>
      <c r="C45" s="12"/>
      <c r="D45" s="78"/>
      <c r="E45" s="79"/>
      <c r="F45" s="79"/>
      <c r="G45" s="251"/>
      <c r="H45" s="79"/>
      <c r="I45" s="79"/>
      <c r="J45" s="79"/>
      <c r="K45" s="79"/>
      <c r="L45" s="79"/>
      <c r="M45" s="80"/>
    </row>
    <row r="46" spans="1:13" ht="23.5" thickBot="1" x14ac:dyDescent="0.3">
      <c r="A46" s="263"/>
      <c r="B46" s="11" t="s">
        <v>63</v>
      </c>
      <c r="C46" s="13"/>
      <c r="D46" s="81"/>
      <c r="E46" s="82"/>
      <c r="F46" s="82"/>
      <c r="G46" s="246"/>
      <c r="H46" s="82"/>
      <c r="I46" s="82"/>
      <c r="J46" s="82"/>
      <c r="K46" s="82"/>
      <c r="L46" s="82"/>
      <c r="M46" s="83"/>
    </row>
    <row r="48" spans="1:13" ht="13" thickBot="1" x14ac:dyDescent="0.3">
      <c r="A48" s="14"/>
      <c r="B48" s="14"/>
      <c r="C48" s="14"/>
      <c r="D48" s="52"/>
      <c r="E48" s="52"/>
      <c r="F48" s="52"/>
      <c r="G48" s="157"/>
      <c r="H48" s="52"/>
      <c r="I48" s="52"/>
      <c r="J48" s="52"/>
      <c r="K48" s="52"/>
      <c r="L48" s="52"/>
      <c r="M48" s="14"/>
    </row>
    <row r="49" spans="1:13" ht="24.75" customHeight="1" thickBot="1" x14ac:dyDescent="0.3">
      <c r="A49" s="6" t="s">
        <v>15</v>
      </c>
      <c r="B49" s="7" t="s">
        <v>35</v>
      </c>
      <c r="C49" s="2"/>
      <c r="D49" s="193" t="s">
        <v>97</v>
      </c>
      <c r="E49" s="193" t="s">
        <v>45</v>
      </c>
      <c r="F49" s="193" t="s">
        <v>46</v>
      </c>
      <c r="G49" s="193" t="s">
        <v>294</v>
      </c>
      <c r="H49" s="193" t="s">
        <v>295</v>
      </c>
      <c r="I49" s="193" t="s">
        <v>296</v>
      </c>
      <c r="J49" s="193" t="s">
        <v>297</v>
      </c>
      <c r="K49" s="193" t="s">
        <v>292</v>
      </c>
      <c r="L49" s="192" t="s">
        <v>293</v>
      </c>
      <c r="M49" s="8" t="s">
        <v>16</v>
      </c>
    </row>
    <row r="50" spans="1:13" ht="13.5" customHeight="1" thickBot="1" x14ac:dyDescent="0.3">
      <c r="A50" s="326" t="s">
        <v>25</v>
      </c>
      <c r="B50" s="293" t="s">
        <v>72</v>
      </c>
      <c r="C50" s="3" t="s">
        <v>2</v>
      </c>
      <c r="D50" s="117">
        <v>0.42</v>
      </c>
      <c r="E50" s="24" t="s">
        <v>78</v>
      </c>
      <c r="F50" s="24" t="s">
        <v>78</v>
      </c>
      <c r="G50" s="117">
        <v>0.42</v>
      </c>
      <c r="H50" s="24"/>
      <c r="I50" s="24">
        <v>0.6</v>
      </c>
      <c r="J50" s="24"/>
      <c r="K50" s="24">
        <v>0.7</v>
      </c>
      <c r="L50" s="24">
        <v>0.7</v>
      </c>
      <c r="M50" s="332" t="s">
        <v>330</v>
      </c>
    </row>
    <row r="51" spans="1:13" ht="13.5" customHeight="1" thickBot="1" x14ac:dyDescent="0.3">
      <c r="A51" s="327"/>
      <c r="B51" s="294"/>
      <c r="C51" s="4" t="s">
        <v>3</v>
      </c>
      <c r="D51" s="26"/>
      <c r="E51" s="26"/>
      <c r="F51" s="53"/>
      <c r="G51" s="158"/>
      <c r="H51" s="53"/>
      <c r="I51" s="142"/>
      <c r="J51" s="53"/>
      <c r="K51" s="53"/>
      <c r="L51" s="39"/>
      <c r="M51" s="278"/>
    </row>
    <row r="52" spans="1:13" ht="13.5" customHeight="1" thickBot="1" x14ac:dyDescent="0.3">
      <c r="A52" s="327"/>
      <c r="B52" s="294"/>
      <c r="C52" s="302" t="s">
        <v>4</v>
      </c>
      <c r="D52" s="303"/>
      <c r="E52" s="303"/>
      <c r="F52" s="303"/>
      <c r="G52" s="303"/>
      <c r="H52" s="303"/>
      <c r="I52" s="303"/>
      <c r="J52" s="303"/>
      <c r="K52" s="303"/>
      <c r="L52" s="304"/>
      <c r="M52" s="278"/>
    </row>
    <row r="53" spans="1:13" ht="14" customHeight="1" thickBot="1" x14ac:dyDescent="0.3">
      <c r="A53" s="327"/>
      <c r="B53" s="295"/>
      <c r="C53" s="299" t="s">
        <v>47</v>
      </c>
      <c r="D53" s="300"/>
      <c r="E53" s="300"/>
      <c r="F53" s="300"/>
      <c r="G53" s="300"/>
      <c r="H53" s="300"/>
      <c r="I53" s="300"/>
      <c r="J53" s="300"/>
      <c r="K53" s="300"/>
      <c r="L53" s="301"/>
      <c r="M53" s="278"/>
    </row>
    <row r="54" spans="1:13" ht="75.75" customHeight="1" thickBot="1" x14ac:dyDescent="0.3">
      <c r="A54" s="327"/>
      <c r="B54" s="293" t="s">
        <v>315</v>
      </c>
      <c r="C54" s="3" t="s">
        <v>2</v>
      </c>
      <c r="D54" s="197" t="s">
        <v>357</v>
      </c>
      <c r="E54" s="180" t="s">
        <v>174</v>
      </c>
      <c r="F54" s="180" t="s">
        <v>174</v>
      </c>
      <c r="G54" s="180" t="s">
        <v>357</v>
      </c>
      <c r="H54" s="154" t="s">
        <v>103</v>
      </c>
      <c r="I54" s="180" t="s">
        <v>358</v>
      </c>
      <c r="J54" s="154" t="s">
        <v>103</v>
      </c>
      <c r="K54" s="180" t="s">
        <v>359</v>
      </c>
      <c r="L54" s="180" t="s">
        <v>359</v>
      </c>
      <c r="M54" s="278"/>
    </row>
    <row r="55" spans="1:13" ht="13.5" customHeight="1" thickBot="1" x14ac:dyDescent="0.3">
      <c r="A55" s="327"/>
      <c r="B55" s="294"/>
      <c r="C55" s="21" t="s">
        <v>3</v>
      </c>
      <c r="D55" s="26"/>
      <c r="E55" s="26"/>
      <c r="F55" s="53"/>
      <c r="G55" s="158"/>
      <c r="H55" s="53"/>
      <c r="I55" s="53"/>
      <c r="J55" s="53"/>
      <c r="K55" s="53"/>
      <c r="L55" s="39"/>
      <c r="M55" s="278"/>
    </row>
    <row r="56" spans="1:13" ht="13" customHeight="1" thickBot="1" x14ac:dyDescent="0.3">
      <c r="A56" s="327"/>
      <c r="B56" s="294"/>
      <c r="C56" s="302" t="s">
        <v>4</v>
      </c>
      <c r="D56" s="303"/>
      <c r="E56" s="303"/>
      <c r="F56" s="303"/>
      <c r="G56" s="303"/>
      <c r="H56" s="303"/>
      <c r="I56" s="303"/>
      <c r="J56" s="303"/>
      <c r="K56" s="303"/>
      <c r="L56" s="304"/>
      <c r="M56" s="278"/>
    </row>
    <row r="57" spans="1:13" ht="13" customHeight="1" thickBot="1" x14ac:dyDescent="0.3">
      <c r="A57" s="327"/>
      <c r="B57" s="295"/>
      <c r="C57" s="299" t="s">
        <v>48</v>
      </c>
      <c r="D57" s="300"/>
      <c r="E57" s="300"/>
      <c r="F57" s="300"/>
      <c r="G57" s="300"/>
      <c r="H57" s="300"/>
      <c r="I57" s="300"/>
      <c r="J57" s="300"/>
      <c r="K57" s="300"/>
      <c r="L57" s="301"/>
      <c r="M57" s="278"/>
    </row>
    <row r="58" spans="1:13" ht="24" customHeight="1" thickBot="1" x14ac:dyDescent="0.3">
      <c r="A58" s="327"/>
      <c r="B58" s="2" t="s">
        <v>36</v>
      </c>
      <c r="C58" s="2"/>
      <c r="D58" s="193" t="s">
        <v>97</v>
      </c>
      <c r="E58" s="193" t="s">
        <v>45</v>
      </c>
      <c r="F58" s="193" t="s">
        <v>46</v>
      </c>
      <c r="G58" s="193" t="s">
        <v>294</v>
      </c>
      <c r="H58" s="193" t="s">
        <v>295</v>
      </c>
      <c r="I58" s="193" t="s">
        <v>296</v>
      </c>
      <c r="J58" s="193" t="s">
        <v>297</v>
      </c>
      <c r="K58" s="193" t="s">
        <v>292</v>
      </c>
      <c r="L58" s="192" t="s">
        <v>293</v>
      </c>
      <c r="M58" s="278"/>
    </row>
    <row r="59" spans="1:13" ht="12.75" customHeight="1" thickBot="1" x14ac:dyDescent="0.3">
      <c r="A59" s="327"/>
      <c r="B59" s="275" t="s">
        <v>54</v>
      </c>
      <c r="C59" s="15" t="s">
        <v>2</v>
      </c>
      <c r="D59" s="24">
        <v>0.54</v>
      </c>
      <c r="E59" s="25" t="s">
        <v>78</v>
      </c>
      <c r="F59" s="24" t="s">
        <v>78</v>
      </c>
      <c r="G59" s="117">
        <v>0.54</v>
      </c>
      <c r="H59" s="24">
        <v>0.6</v>
      </c>
      <c r="I59" s="24">
        <v>0.65</v>
      </c>
      <c r="J59" s="24">
        <v>0.7</v>
      </c>
      <c r="K59" s="24">
        <v>0.75</v>
      </c>
      <c r="L59" s="24">
        <v>0.75</v>
      </c>
      <c r="M59" s="278"/>
    </row>
    <row r="60" spans="1:13" ht="12.75" customHeight="1" thickBot="1" x14ac:dyDescent="0.3">
      <c r="A60" s="327"/>
      <c r="B60" s="276"/>
      <c r="C60" s="3" t="s">
        <v>3</v>
      </c>
      <c r="D60" s="54"/>
      <c r="E60" s="54"/>
      <c r="F60" s="39"/>
      <c r="G60" s="120"/>
      <c r="H60" s="39"/>
      <c r="I60" s="39"/>
      <c r="J60" s="39"/>
      <c r="K60" s="39"/>
      <c r="L60" s="39"/>
      <c r="M60" s="278"/>
    </row>
    <row r="61" spans="1:13" ht="12.75" customHeight="1" thickBot="1" x14ac:dyDescent="0.3">
      <c r="A61" s="327"/>
      <c r="B61" s="276"/>
      <c r="C61" s="302" t="s">
        <v>4</v>
      </c>
      <c r="D61" s="303"/>
      <c r="E61" s="303"/>
      <c r="F61" s="303"/>
      <c r="G61" s="303"/>
      <c r="H61" s="303"/>
      <c r="I61" s="303"/>
      <c r="J61" s="303"/>
      <c r="K61" s="303"/>
      <c r="L61" s="304"/>
      <c r="M61" s="278"/>
    </row>
    <row r="62" spans="1:13" ht="14" customHeight="1" thickBot="1" x14ac:dyDescent="0.3">
      <c r="A62" s="327"/>
      <c r="B62" s="277"/>
      <c r="C62" s="305" t="s">
        <v>108</v>
      </c>
      <c r="D62" s="306"/>
      <c r="E62" s="306"/>
      <c r="F62" s="306"/>
      <c r="G62" s="306"/>
      <c r="H62" s="306"/>
      <c r="I62" s="306"/>
      <c r="J62" s="306"/>
      <c r="K62" s="306"/>
      <c r="L62" s="307"/>
      <c r="M62" s="278"/>
    </row>
    <row r="63" spans="1:13" ht="75.75" customHeight="1" thickBot="1" x14ac:dyDescent="0.3">
      <c r="A63" s="327"/>
      <c r="B63" s="293" t="s">
        <v>316</v>
      </c>
      <c r="C63" s="15" t="s">
        <v>2</v>
      </c>
      <c r="D63" s="180" t="s">
        <v>181</v>
      </c>
      <c r="E63" s="180" t="s">
        <v>174</v>
      </c>
      <c r="F63" s="180" t="s">
        <v>174</v>
      </c>
      <c r="G63" s="180" t="s">
        <v>181</v>
      </c>
      <c r="H63" s="180" t="s">
        <v>275</v>
      </c>
      <c r="I63" s="180" t="s">
        <v>276</v>
      </c>
      <c r="J63" s="180" t="s">
        <v>277</v>
      </c>
      <c r="K63" s="180" t="s">
        <v>278</v>
      </c>
      <c r="L63" s="180" t="s">
        <v>278</v>
      </c>
      <c r="M63" s="278"/>
    </row>
    <row r="64" spans="1:13" ht="12.75" customHeight="1" thickBot="1" x14ac:dyDescent="0.3">
      <c r="A64" s="327"/>
      <c r="B64" s="294"/>
      <c r="C64" s="3" t="s">
        <v>3</v>
      </c>
      <c r="D64" s="54"/>
      <c r="E64" s="54"/>
      <c r="F64" s="39"/>
      <c r="G64" s="120"/>
      <c r="H64" s="206"/>
      <c r="I64" s="39"/>
      <c r="J64" s="39"/>
      <c r="K64" s="39"/>
      <c r="L64" s="39"/>
      <c r="M64" s="278"/>
    </row>
    <row r="65" spans="1:13" ht="12.75" customHeight="1" thickBot="1" x14ac:dyDescent="0.3">
      <c r="A65" s="327"/>
      <c r="B65" s="294"/>
      <c r="C65" s="302" t="s">
        <v>4</v>
      </c>
      <c r="D65" s="303"/>
      <c r="E65" s="303"/>
      <c r="F65" s="303"/>
      <c r="G65" s="303"/>
      <c r="H65" s="303"/>
      <c r="I65" s="303"/>
      <c r="J65" s="303"/>
      <c r="K65" s="303"/>
      <c r="L65" s="304"/>
      <c r="M65" s="278"/>
    </row>
    <row r="66" spans="1:13" ht="14" customHeight="1" thickBot="1" x14ac:dyDescent="0.3">
      <c r="A66" s="327"/>
      <c r="B66" s="295"/>
      <c r="C66" s="305" t="s">
        <v>163</v>
      </c>
      <c r="D66" s="306"/>
      <c r="E66" s="306"/>
      <c r="F66" s="306"/>
      <c r="G66" s="306"/>
      <c r="H66" s="306"/>
      <c r="I66" s="306"/>
      <c r="J66" s="306"/>
      <c r="K66" s="306"/>
      <c r="L66" s="307"/>
      <c r="M66" s="278"/>
    </row>
    <row r="67" spans="1:13" ht="30.75" customHeight="1" thickBot="1" x14ac:dyDescent="0.3">
      <c r="A67" s="34" t="s">
        <v>92</v>
      </c>
      <c r="B67" s="2" t="s">
        <v>37</v>
      </c>
      <c r="C67" s="2"/>
      <c r="D67" s="193" t="s">
        <v>97</v>
      </c>
      <c r="E67" s="193" t="s">
        <v>45</v>
      </c>
      <c r="F67" s="193" t="s">
        <v>46</v>
      </c>
      <c r="G67" s="193" t="s">
        <v>294</v>
      </c>
      <c r="H67" s="225" t="s">
        <v>295</v>
      </c>
      <c r="I67" s="225" t="s">
        <v>296</v>
      </c>
      <c r="J67" s="225" t="s">
        <v>297</v>
      </c>
      <c r="K67" s="225" t="s">
        <v>292</v>
      </c>
      <c r="L67" s="226" t="s">
        <v>293</v>
      </c>
      <c r="M67" s="278"/>
    </row>
    <row r="68" spans="1:13" ht="12.75" customHeight="1" thickBot="1" x14ac:dyDescent="0.3">
      <c r="A68" s="328">
        <v>0.25</v>
      </c>
      <c r="B68" s="293" t="s">
        <v>68</v>
      </c>
      <c r="C68" s="194" t="s">
        <v>2</v>
      </c>
      <c r="D68" s="221">
        <v>0.15</v>
      </c>
      <c r="E68" s="255">
        <v>7.1450540150935535E-2</v>
      </c>
      <c r="F68" s="256">
        <v>8.8669220618036726E-3</v>
      </c>
      <c r="G68" s="223">
        <v>0.1</v>
      </c>
      <c r="H68" s="219">
        <v>0.15</v>
      </c>
      <c r="I68" s="220">
        <v>0.16</v>
      </c>
      <c r="J68" s="220">
        <v>0.18</v>
      </c>
      <c r="K68" s="220">
        <v>0.22</v>
      </c>
      <c r="L68" s="69" t="s">
        <v>103</v>
      </c>
      <c r="M68" s="278"/>
    </row>
    <row r="69" spans="1:13" ht="12.75" customHeight="1" thickBot="1" x14ac:dyDescent="0.3">
      <c r="A69" s="329"/>
      <c r="B69" s="294"/>
      <c r="C69" s="195" t="s">
        <v>3</v>
      </c>
      <c r="D69" s="221"/>
      <c r="E69" s="222"/>
      <c r="F69" s="223"/>
      <c r="G69" s="223"/>
      <c r="H69" s="223"/>
      <c r="I69" s="224"/>
      <c r="J69" s="224"/>
      <c r="K69" s="224"/>
      <c r="L69" s="117"/>
      <c r="M69" s="278"/>
    </row>
    <row r="70" spans="1:13" ht="12.75" customHeight="1" thickBot="1" x14ac:dyDescent="0.3">
      <c r="A70" s="329"/>
      <c r="B70" s="294"/>
      <c r="C70" s="296" t="s">
        <v>4</v>
      </c>
      <c r="D70" s="297"/>
      <c r="E70" s="297"/>
      <c r="F70" s="297"/>
      <c r="G70" s="297"/>
      <c r="H70" s="297"/>
      <c r="I70" s="297"/>
      <c r="J70" s="297"/>
      <c r="K70" s="297"/>
      <c r="L70" s="298"/>
      <c r="M70" s="278"/>
    </row>
    <row r="71" spans="1:13" ht="14" customHeight="1" thickBot="1" x14ac:dyDescent="0.3">
      <c r="A71" s="329"/>
      <c r="B71" s="295"/>
      <c r="C71" s="299" t="s">
        <v>65</v>
      </c>
      <c r="D71" s="300"/>
      <c r="E71" s="300"/>
      <c r="F71" s="300"/>
      <c r="G71" s="300"/>
      <c r="H71" s="300"/>
      <c r="I71" s="300"/>
      <c r="J71" s="300"/>
      <c r="K71" s="300"/>
      <c r="L71" s="301"/>
      <c r="M71" s="278"/>
    </row>
    <row r="72" spans="1:13" ht="78" customHeight="1" thickBot="1" x14ac:dyDescent="0.3">
      <c r="A72" s="329"/>
      <c r="B72" s="293" t="s">
        <v>317</v>
      </c>
      <c r="C72" s="194" t="s">
        <v>2</v>
      </c>
      <c r="D72" s="180" t="s">
        <v>375</v>
      </c>
      <c r="E72" s="124" t="s">
        <v>78</v>
      </c>
      <c r="F72" s="117" t="s">
        <v>78</v>
      </c>
      <c r="G72" s="180" t="s">
        <v>376</v>
      </c>
      <c r="H72" s="197" t="s">
        <v>377</v>
      </c>
      <c r="I72" s="197" t="s">
        <v>378</v>
      </c>
      <c r="J72" s="197" t="s">
        <v>384</v>
      </c>
      <c r="K72" s="197" t="s">
        <v>383</v>
      </c>
      <c r="L72" s="234" t="s">
        <v>103</v>
      </c>
      <c r="M72" s="278"/>
    </row>
    <row r="73" spans="1:13" ht="12.75" customHeight="1" thickBot="1" x14ac:dyDescent="0.3">
      <c r="A73" s="329"/>
      <c r="B73" s="294"/>
      <c r="C73" s="195" t="s">
        <v>3</v>
      </c>
      <c r="D73" s="218"/>
      <c r="E73" s="196"/>
      <c r="F73" s="39"/>
      <c r="G73" s="53"/>
      <c r="H73" s="123"/>
      <c r="I73" s="217"/>
      <c r="J73" s="217"/>
      <c r="K73" s="217"/>
      <c r="L73" s="217"/>
      <c r="M73" s="278"/>
    </row>
    <row r="74" spans="1:13" ht="12.75" customHeight="1" thickBot="1" x14ac:dyDescent="0.3">
      <c r="A74" s="329"/>
      <c r="B74" s="294"/>
      <c r="C74" s="296" t="s">
        <v>4</v>
      </c>
      <c r="D74" s="297"/>
      <c r="E74" s="297"/>
      <c r="F74" s="297"/>
      <c r="G74" s="297"/>
      <c r="H74" s="297"/>
      <c r="I74" s="297"/>
      <c r="J74" s="297"/>
      <c r="K74" s="297"/>
      <c r="L74" s="298"/>
      <c r="M74" s="279"/>
    </row>
    <row r="75" spans="1:13" ht="14" customHeight="1" thickBot="1" x14ac:dyDescent="0.3">
      <c r="A75" s="329"/>
      <c r="B75" s="295"/>
      <c r="C75" s="299" t="s">
        <v>66</v>
      </c>
      <c r="D75" s="300"/>
      <c r="E75" s="300"/>
      <c r="F75" s="300"/>
      <c r="G75" s="300"/>
      <c r="H75" s="300"/>
      <c r="I75" s="300"/>
      <c r="J75" s="300"/>
      <c r="K75" s="300"/>
      <c r="L75" s="301"/>
      <c r="M75" s="95" t="s">
        <v>69</v>
      </c>
    </row>
    <row r="76" spans="1:13" ht="13.5" customHeight="1" thickBot="1" x14ac:dyDescent="0.3">
      <c r="A76" s="330"/>
      <c r="B76" s="2"/>
      <c r="C76" s="2"/>
      <c r="D76" s="42"/>
      <c r="E76" s="103"/>
      <c r="F76" s="32"/>
      <c r="G76" s="159"/>
      <c r="H76" s="32"/>
      <c r="I76" s="32"/>
      <c r="J76" s="32"/>
      <c r="K76" s="113"/>
      <c r="L76" s="38"/>
      <c r="M76" s="94" t="s">
        <v>75</v>
      </c>
    </row>
    <row r="77" spans="1:13" ht="21.75" customHeight="1" thickBot="1" x14ac:dyDescent="0.3">
      <c r="A77" s="262" t="s">
        <v>7</v>
      </c>
      <c r="B77" s="9" t="s">
        <v>8</v>
      </c>
      <c r="C77" s="9"/>
      <c r="D77" s="47" t="s">
        <v>9</v>
      </c>
      <c r="E77" s="47"/>
      <c r="F77" s="47" t="s">
        <v>10</v>
      </c>
      <c r="G77" s="254" t="s">
        <v>11</v>
      </c>
      <c r="H77" s="48"/>
      <c r="I77" s="48"/>
      <c r="J77" s="48"/>
      <c r="K77" s="48"/>
      <c r="L77" s="85" t="s">
        <v>12</v>
      </c>
      <c r="M77" s="86"/>
    </row>
    <row r="78" spans="1:13" ht="13" thickBot="1" x14ac:dyDescent="0.3">
      <c r="A78" s="263"/>
      <c r="B78" s="19">
        <v>6245470</v>
      </c>
      <c r="C78" s="11"/>
      <c r="D78" s="50"/>
      <c r="E78" s="50"/>
      <c r="F78" s="49"/>
      <c r="G78" s="156">
        <f>SUM(B78,D78,F78)</f>
        <v>6245470</v>
      </c>
      <c r="H78" s="51"/>
      <c r="I78" s="51"/>
      <c r="J78" s="51"/>
      <c r="K78" s="51"/>
      <c r="L78" s="87">
        <f>B78/G78</f>
        <v>1</v>
      </c>
      <c r="M78" s="88"/>
    </row>
    <row r="79" spans="1:13" ht="13" thickBot="1" x14ac:dyDescent="0.3">
      <c r="A79" s="262" t="s">
        <v>13</v>
      </c>
      <c r="B79" s="9" t="s">
        <v>14</v>
      </c>
      <c r="C79" s="12"/>
      <c r="D79" s="78"/>
      <c r="E79" s="79"/>
      <c r="F79" s="79"/>
      <c r="G79" s="251"/>
      <c r="H79" s="79"/>
      <c r="I79" s="79"/>
      <c r="J79" s="79"/>
      <c r="K79" s="79"/>
      <c r="L79" s="79"/>
      <c r="M79" s="80"/>
    </row>
    <row r="80" spans="1:13" ht="13" thickBot="1" x14ac:dyDescent="0.3">
      <c r="A80" s="263"/>
      <c r="B80" s="11"/>
      <c r="C80" s="13"/>
      <c r="D80" s="81"/>
      <c r="E80" s="82"/>
      <c r="F80" s="82"/>
      <c r="G80" s="246"/>
      <c r="H80" s="82"/>
      <c r="I80" s="82"/>
      <c r="J80" s="82"/>
      <c r="K80" s="82"/>
      <c r="L80" s="82"/>
      <c r="M80" s="83"/>
    </row>
    <row r="81" spans="1:13" ht="13" thickBot="1" x14ac:dyDescent="0.3">
      <c r="A81" s="5"/>
      <c r="B81" s="5"/>
      <c r="C81" s="5"/>
      <c r="D81" s="41"/>
      <c r="E81" s="41"/>
      <c r="F81" s="41"/>
      <c r="G81" s="152"/>
      <c r="H81" s="41"/>
      <c r="I81" s="41"/>
      <c r="J81" s="41"/>
      <c r="K81" s="41"/>
      <c r="L81" s="41"/>
      <c r="M81" s="5"/>
    </row>
    <row r="82" spans="1:13" ht="24" customHeight="1" thickBot="1" x14ac:dyDescent="0.3">
      <c r="A82" s="6" t="s">
        <v>17</v>
      </c>
      <c r="B82" s="7" t="s">
        <v>35</v>
      </c>
      <c r="C82" s="7"/>
      <c r="D82" s="193" t="s">
        <v>97</v>
      </c>
      <c r="E82" s="193" t="s">
        <v>45</v>
      </c>
      <c r="F82" s="193" t="s">
        <v>46</v>
      </c>
      <c r="G82" s="193" t="s">
        <v>294</v>
      </c>
      <c r="H82" s="193" t="s">
        <v>295</v>
      </c>
      <c r="I82" s="193" t="s">
        <v>296</v>
      </c>
      <c r="J82" s="193" t="s">
        <v>297</v>
      </c>
      <c r="K82" s="193" t="s">
        <v>292</v>
      </c>
      <c r="L82" s="192" t="s">
        <v>293</v>
      </c>
      <c r="M82" s="8" t="s">
        <v>6</v>
      </c>
    </row>
    <row r="83" spans="1:13" ht="84.75" customHeight="1" thickBot="1" x14ac:dyDescent="0.3">
      <c r="A83" s="276" t="s">
        <v>345</v>
      </c>
      <c r="B83" s="275" t="s">
        <v>318</v>
      </c>
      <c r="C83" s="3" t="s">
        <v>2</v>
      </c>
      <c r="D83" s="186" t="s">
        <v>180</v>
      </c>
      <c r="E83" s="187">
        <v>4125750</v>
      </c>
      <c r="F83" s="187">
        <v>4125750</v>
      </c>
      <c r="G83" s="186" t="s">
        <v>180</v>
      </c>
      <c r="H83" s="186" t="s">
        <v>224</v>
      </c>
      <c r="I83" s="186" t="s">
        <v>225</v>
      </c>
      <c r="J83" s="186" t="s">
        <v>226</v>
      </c>
      <c r="K83" s="186" t="s">
        <v>227</v>
      </c>
      <c r="L83" s="186" t="s">
        <v>227</v>
      </c>
      <c r="M83" s="278" t="s">
        <v>333</v>
      </c>
    </row>
    <row r="84" spans="1:13" ht="13" thickBot="1" x14ac:dyDescent="0.3">
      <c r="A84" s="276"/>
      <c r="B84" s="276"/>
      <c r="C84" s="33" t="s">
        <v>3</v>
      </c>
      <c r="D84" s="26"/>
      <c r="E84" s="26"/>
      <c r="F84" s="55"/>
      <c r="G84" s="118"/>
      <c r="H84" s="45"/>
      <c r="I84" s="45"/>
      <c r="J84" s="45"/>
      <c r="K84" s="45"/>
      <c r="L84" s="55"/>
      <c r="M84" s="278"/>
    </row>
    <row r="85" spans="1:13" ht="13" thickBot="1" x14ac:dyDescent="0.3">
      <c r="A85" s="276"/>
      <c r="B85" s="276"/>
      <c r="C85" s="302" t="s">
        <v>4</v>
      </c>
      <c r="D85" s="303"/>
      <c r="E85" s="303"/>
      <c r="F85" s="303"/>
      <c r="G85" s="303"/>
      <c r="H85" s="303"/>
      <c r="I85" s="303"/>
      <c r="J85" s="303"/>
      <c r="K85" s="303"/>
      <c r="L85" s="304"/>
      <c r="M85" s="278"/>
    </row>
    <row r="86" spans="1:13" ht="19" customHeight="1" thickBot="1" x14ac:dyDescent="0.3">
      <c r="A86" s="276"/>
      <c r="B86" s="277"/>
      <c r="C86" s="305" t="s">
        <v>70</v>
      </c>
      <c r="D86" s="306"/>
      <c r="E86" s="306"/>
      <c r="F86" s="306"/>
      <c r="G86" s="306"/>
      <c r="H86" s="306"/>
      <c r="I86" s="306"/>
      <c r="J86" s="306"/>
      <c r="K86" s="306"/>
      <c r="L86" s="307"/>
      <c r="M86" s="278"/>
    </row>
    <row r="87" spans="1:13" ht="29.25" customHeight="1" thickBot="1" x14ac:dyDescent="0.3">
      <c r="A87" s="276"/>
      <c r="B87" s="2" t="s">
        <v>36</v>
      </c>
      <c r="C87" s="2"/>
      <c r="D87" s="193" t="s">
        <v>97</v>
      </c>
      <c r="E87" s="193" t="s">
        <v>45</v>
      </c>
      <c r="F87" s="193" t="s">
        <v>46</v>
      </c>
      <c r="G87" s="193" t="s">
        <v>294</v>
      </c>
      <c r="H87" s="193" t="s">
        <v>295</v>
      </c>
      <c r="I87" s="193" t="s">
        <v>296</v>
      </c>
      <c r="J87" s="193" t="s">
        <v>297</v>
      </c>
      <c r="K87" s="193" t="s">
        <v>292</v>
      </c>
      <c r="L87" s="192" t="s">
        <v>293</v>
      </c>
      <c r="M87" s="278"/>
    </row>
    <row r="88" spans="1:13" ht="189" customHeight="1" thickBot="1" x14ac:dyDescent="0.3">
      <c r="A88" s="276"/>
      <c r="B88" s="293" t="s">
        <v>324</v>
      </c>
      <c r="C88" s="35" t="s">
        <v>2</v>
      </c>
      <c r="D88" s="147" t="s">
        <v>346</v>
      </c>
      <c r="E88" s="25" t="s">
        <v>60</v>
      </c>
      <c r="F88" s="25" t="s">
        <v>27</v>
      </c>
      <c r="G88" s="147" t="s">
        <v>363</v>
      </c>
      <c r="H88" s="147" t="s">
        <v>364</v>
      </c>
      <c r="I88" s="147" t="s">
        <v>365</v>
      </c>
      <c r="J88" s="147" t="s">
        <v>366</v>
      </c>
      <c r="K88" s="147" t="s">
        <v>367</v>
      </c>
      <c r="L88" s="64" t="s">
        <v>103</v>
      </c>
      <c r="M88" s="278"/>
    </row>
    <row r="89" spans="1:13" ht="16" customHeight="1" thickBot="1" x14ac:dyDescent="0.3">
      <c r="A89" s="276"/>
      <c r="B89" s="294"/>
      <c r="C89" s="35" t="s">
        <v>3</v>
      </c>
      <c r="D89" s="26"/>
      <c r="E89" s="26"/>
      <c r="F89" s="71"/>
      <c r="G89" s="71"/>
      <c r="H89" s="71"/>
      <c r="I89" s="71"/>
      <c r="J89" s="71"/>
      <c r="K89" s="71"/>
      <c r="L89" s="71"/>
      <c r="M89" s="278"/>
    </row>
    <row r="90" spans="1:13" ht="13" thickBot="1" x14ac:dyDescent="0.3">
      <c r="A90" s="276"/>
      <c r="B90" s="294"/>
      <c r="C90" s="302" t="s">
        <v>4</v>
      </c>
      <c r="D90" s="308"/>
      <c r="E90" s="308"/>
      <c r="F90" s="308"/>
      <c r="G90" s="308"/>
      <c r="H90" s="308"/>
      <c r="I90" s="308"/>
      <c r="J90" s="308"/>
      <c r="K90" s="308"/>
      <c r="L90" s="331"/>
      <c r="M90" s="278"/>
    </row>
    <row r="91" spans="1:13" ht="13" thickBot="1" x14ac:dyDescent="0.3">
      <c r="A91" s="276"/>
      <c r="B91" s="295"/>
      <c r="C91" s="299" t="s">
        <v>71</v>
      </c>
      <c r="D91" s="300"/>
      <c r="E91" s="300"/>
      <c r="F91" s="300"/>
      <c r="G91" s="300"/>
      <c r="H91" s="300"/>
      <c r="I91" s="300"/>
      <c r="J91" s="300"/>
      <c r="K91" s="300"/>
      <c r="L91" s="301"/>
      <c r="M91" s="278"/>
    </row>
    <row r="92" spans="1:13" ht="33" customHeight="1" thickBot="1" x14ac:dyDescent="0.3">
      <c r="A92" s="276"/>
      <c r="B92" s="2" t="s">
        <v>37</v>
      </c>
      <c r="C92" s="2"/>
      <c r="D92" s="193" t="s">
        <v>97</v>
      </c>
      <c r="E92" s="193" t="s">
        <v>45</v>
      </c>
      <c r="F92" s="193" t="s">
        <v>46</v>
      </c>
      <c r="G92" s="193" t="s">
        <v>294</v>
      </c>
      <c r="H92" s="193" t="s">
        <v>295</v>
      </c>
      <c r="I92" s="193" t="s">
        <v>296</v>
      </c>
      <c r="J92" s="193" t="s">
        <v>297</v>
      </c>
      <c r="K92" s="193" t="s">
        <v>292</v>
      </c>
      <c r="L92" s="192" t="s">
        <v>293</v>
      </c>
      <c r="M92" s="278"/>
    </row>
    <row r="93" spans="1:13" ht="56" customHeight="1" thickBot="1" x14ac:dyDescent="0.3">
      <c r="A93" s="276"/>
      <c r="B93" s="275" t="s">
        <v>187</v>
      </c>
      <c r="C93" s="15" t="s">
        <v>2</v>
      </c>
      <c r="D93" s="55" t="s">
        <v>80</v>
      </c>
      <c r="E93" s="55" t="s">
        <v>80</v>
      </c>
      <c r="F93" s="55" t="s">
        <v>80</v>
      </c>
      <c r="G93" s="120" t="s">
        <v>287</v>
      </c>
      <c r="H93" s="120" t="s">
        <v>189</v>
      </c>
      <c r="I93" s="120" t="s">
        <v>188</v>
      </c>
      <c r="J93" s="120" t="s">
        <v>103</v>
      </c>
      <c r="K93" s="120" t="s">
        <v>103</v>
      </c>
      <c r="L93" s="120" t="s">
        <v>103</v>
      </c>
      <c r="M93" s="278"/>
    </row>
    <row r="94" spans="1:13" ht="15" customHeight="1" thickBot="1" x14ac:dyDescent="0.3">
      <c r="A94" s="276"/>
      <c r="B94" s="276"/>
      <c r="C94" s="3" t="s">
        <v>3</v>
      </c>
      <c r="D94" s="26"/>
      <c r="E94" s="111"/>
      <c r="F94" s="56"/>
      <c r="G94" s="160"/>
      <c r="H94" s="57"/>
      <c r="I94" s="57"/>
      <c r="J94" s="57"/>
      <c r="K94" s="57"/>
      <c r="L94" s="57"/>
      <c r="M94" s="278"/>
    </row>
    <row r="95" spans="1:13" ht="14" customHeight="1" thickBot="1" x14ac:dyDescent="0.3">
      <c r="A95" s="276"/>
      <c r="B95" s="276"/>
      <c r="C95" s="302" t="s">
        <v>4</v>
      </c>
      <c r="D95" s="303"/>
      <c r="E95" s="303"/>
      <c r="F95" s="303"/>
      <c r="G95" s="303"/>
      <c r="H95" s="303"/>
      <c r="I95" s="303"/>
      <c r="J95" s="303"/>
      <c r="K95" s="303"/>
      <c r="L95" s="304"/>
      <c r="M95" s="278"/>
    </row>
    <row r="96" spans="1:13" ht="14" customHeight="1" thickBot="1" x14ac:dyDescent="0.3">
      <c r="A96" s="276"/>
      <c r="B96" s="277"/>
      <c r="C96" s="299" t="s">
        <v>120</v>
      </c>
      <c r="D96" s="300"/>
      <c r="E96" s="300"/>
      <c r="F96" s="300"/>
      <c r="G96" s="300"/>
      <c r="H96" s="300"/>
      <c r="I96" s="300"/>
      <c r="J96" s="300"/>
      <c r="K96" s="300"/>
      <c r="L96" s="301"/>
      <c r="M96" s="278"/>
    </row>
    <row r="97" spans="1:13" ht="25.5" customHeight="1" thickBot="1" x14ac:dyDescent="0.3">
      <c r="A97" s="276"/>
      <c r="B97" s="2" t="s">
        <v>38</v>
      </c>
      <c r="C97" s="2"/>
      <c r="D97" s="193" t="s">
        <v>97</v>
      </c>
      <c r="E97" s="193" t="s">
        <v>45</v>
      </c>
      <c r="F97" s="193" t="s">
        <v>46</v>
      </c>
      <c r="G97" s="193" t="s">
        <v>294</v>
      </c>
      <c r="H97" s="193" t="s">
        <v>295</v>
      </c>
      <c r="I97" s="193" t="s">
        <v>296</v>
      </c>
      <c r="J97" s="193" t="s">
        <v>297</v>
      </c>
      <c r="K97" s="193" t="s">
        <v>292</v>
      </c>
      <c r="L97" s="192" t="s">
        <v>293</v>
      </c>
      <c r="M97" s="278"/>
    </row>
    <row r="98" spans="1:13" ht="31.5" customHeight="1" thickBot="1" x14ac:dyDescent="0.3">
      <c r="A98" s="276"/>
      <c r="B98" s="275" t="s">
        <v>119</v>
      </c>
      <c r="C98" s="15" t="s">
        <v>2</v>
      </c>
      <c r="D98" s="120" t="s">
        <v>115</v>
      </c>
      <c r="E98" s="55" t="s">
        <v>78</v>
      </c>
      <c r="F98" s="55" t="s">
        <v>78</v>
      </c>
      <c r="G98" s="120" t="s">
        <v>115</v>
      </c>
      <c r="H98" s="55" t="s">
        <v>160</v>
      </c>
      <c r="I98" s="55" t="s">
        <v>161</v>
      </c>
      <c r="J98" s="55" t="s">
        <v>167</v>
      </c>
      <c r="K98" s="55" t="s">
        <v>166</v>
      </c>
      <c r="L98" s="55" t="s">
        <v>166</v>
      </c>
      <c r="M98" s="278"/>
    </row>
    <row r="99" spans="1:13" ht="13" thickBot="1" x14ac:dyDescent="0.3">
      <c r="A99" s="276"/>
      <c r="B99" s="276"/>
      <c r="C99" s="3" t="s">
        <v>3</v>
      </c>
      <c r="D99" s="26"/>
      <c r="E99" s="111"/>
      <c r="F99" s="56"/>
      <c r="G99" s="160"/>
      <c r="H99" s="57"/>
      <c r="I99" s="57"/>
      <c r="J99" s="57"/>
      <c r="K99" s="57"/>
      <c r="L99" s="57"/>
      <c r="M99" s="278"/>
    </row>
    <row r="100" spans="1:13" ht="13" thickBot="1" x14ac:dyDescent="0.3">
      <c r="A100" s="276"/>
      <c r="B100" s="276"/>
      <c r="C100" s="302" t="s">
        <v>4</v>
      </c>
      <c r="D100" s="303"/>
      <c r="E100" s="303"/>
      <c r="F100" s="303"/>
      <c r="G100" s="303"/>
      <c r="H100" s="303"/>
      <c r="I100" s="303"/>
      <c r="J100" s="303"/>
      <c r="K100" s="303"/>
      <c r="L100" s="304"/>
      <c r="M100" s="278"/>
    </row>
    <row r="101" spans="1:13" ht="13.5" customHeight="1" thickBot="1" x14ac:dyDescent="0.3">
      <c r="A101" s="276"/>
      <c r="B101" s="277"/>
      <c r="C101" s="299" t="s">
        <v>228</v>
      </c>
      <c r="D101" s="300"/>
      <c r="E101" s="300"/>
      <c r="F101" s="300"/>
      <c r="G101" s="300"/>
      <c r="H101" s="300"/>
      <c r="I101" s="300"/>
      <c r="J101" s="300"/>
      <c r="K101" s="300"/>
      <c r="L101" s="301"/>
      <c r="M101" s="278"/>
    </row>
    <row r="102" spans="1:13" ht="25.5" customHeight="1" thickBot="1" x14ac:dyDescent="0.3">
      <c r="A102" s="34" t="s">
        <v>92</v>
      </c>
      <c r="B102" s="1" t="s">
        <v>79</v>
      </c>
      <c r="C102" s="2"/>
      <c r="D102" s="193" t="s">
        <v>97</v>
      </c>
      <c r="E102" s="193" t="s">
        <v>45</v>
      </c>
      <c r="F102" s="193" t="s">
        <v>46</v>
      </c>
      <c r="G102" s="193" t="s">
        <v>294</v>
      </c>
      <c r="H102" s="193" t="s">
        <v>295</v>
      </c>
      <c r="I102" s="193" t="s">
        <v>296</v>
      </c>
      <c r="J102" s="193" t="s">
        <v>297</v>
      </c>
      <c r="K102" s="193" t="s">
        <v>292</v>
      </c>
      <c r="L102" s="192" t="s">
        <v>293</v>
      </c>
      <c r="M102" s="278"/>
    </row>
    <row r="103" spans="1:13" ht="168.5" customHeight="1" thickBot="1" x14ac:dyDescent="0.3">
      <c r="A103" s="96">
        <v>0.25</v>
      </c>
      <c r="B103" s="336" t="s">
        <v>258</v>
      </c>
      <c r="C103" s="17" t="s">
        <v>2</v>
      </c>
      <c r="D103" s="188" t="s">
        <v>300</v>
      </c>
      <c r="E103" s="189" t="s">
        <v>78</v>
      </c>
      <c r="F103" s="189" t="s">
        <v>78</v>
      </c>
      <c r="G103" s="188" t="s">
        <v>260</v>
      </c>
      <c r="H103" s="189" t="s">
        <v>289</v>
      </c>
      <c r="I103" s="189" t="s">
        <v>290</v>
      </c>
      <c r="J103" s="189" t="s">
        <v>290</v>
      </c>
      <c r="K103" s="189" t="s">
        <v>291</v>
      </c>
      <c r="L103" s="189" t="s">
        <v>291</v>
      </c>
      <c r="M103" s="278"/>
    </row>
    <row r="104" spans="1:13" ht="16.5" customHeight="1" thickBot="1" x14ac:dyDescent="0.3">
      <c r="A104" s="84"/>
      <c r="B104" s="337"/>
      <c r="C104" s="3" t="s">
        <v>3</v>
      </c>
      <c r="D104" s="26"/>
      <c r="E104" s="112"/>
      <c r="F104" s="58" t="s">
        <v>39</v>
      </c>
      <c r="G104" s="125"/>
      <c r="H104" s="58"/>
      <c r="I104" s="58"/>
      <c r="J104" s="58"/>
      <c r="K104" s="58"/>
      <c r="L104" s="58"/>
      <c r="M104" s="97"/>
    </row>
    <row r="105" spans="1:13" ht="13" thickBot="1" x14ac:dyDescent="0.3">
      <c r="A105" s="31"/>
      <c r="B105" s="337"/>
      <c r="C105" s="302" t="s">
        <v>4</v>
      </c>
      <c r="D105" s="303"/>
      <c r="E105" s="303"/>
      <c r="F105" s="303"/>
      <c r="G105" s="303"/>
      <c r="H105" s="303"/>
      <c r="I105" s="303"/>
      <c r="J105" s="303"/>
      <c r="K105" s="303"/>
      <c r="L105" s="304"/>
      <c r="M105" s="98" t="s">
        <v>69</v>
      </c>
    </row>
    <row r="106" spans="1:13" ht="13" thickBot="1" x14ac:dyDescent="0.3">
      <c r="B106" s="338"/>
      <c r="C106" s="333" t="s">
        <v>229</v>
      </c>
      <c r="D106" s="334"/>
      <c r="E106" s="334"/>
      <c r="F106" s="334"/>
      <c r="G106" s="334"/>
      <c r="H106" s="334"/>
      <c r="I106" s="334"/>
      <c r="J106" s="334"/>
      <c r="K106" s="334"/>
      <c r="L106" s="335"/>
      <c r="M106" s="97" t="s">
        <v>75</v>
      </c>
    </row>
    <row r="107" spans="1:13" ht="16.5" customHeight="1" thickBot="1" x14ac:dyDescent="0.3">
      <c r="A107" s="262" t="s">
        <v>7</v>
      </c>
      <c r="B107" s="9" t="s">
        <v>8</v>
      </c>
      <c r="C107" s="9"/>
      <c r="D107" s="47" t="s">
        <v>9</v>
      </c>
      <c r="E107" s="47"/>
      <c r="F107" s="47" t="s">
        <v>10</v>
      </c>
      <c r="G107" s="254" t="s">
        <v>11</v>
      </c>
      <c r="H107" s="48"/>
      <c r="I107" s="48"/>
      <c r="J107" s="48"/>
      <c r="K107" s="48"/>
      <c r="L107" s="85" t="s">
        <v>12</v>
      </c>
      <c r="M107" s="86"/>
    </row>
    <row r="108" spans="1:13" ht="13" thickBot="1" x14ac:dyDescent="0.3">
      <c r="A108" s="263"/>
      <c r="B108" s="19">
        <v>19356308.253530279</v>
      </c>
      <c r="C108" s="11"/>
      <c r="D108" s="50"/>
      <c r="E108" s="50"/>
      <c r="F108" s="49"/>
      <c r="G108" s="156">
        <f>SUM(B108,D108,F108)</f>
        <v>19356308.253530279</v>
      </c>
      <c r="H108" s="51"/>
      <c r="I108" s="51"/>
      <c r="J108" s="51"/>
      <c r="K108" s="51"/>
      <c r="L108" s="87">
        <f>B108/G108</f>
        <v>1</v>
      </c>
      <c r="M108" s="88"/>
    </row>
    <row r="109" spans="1:13" ht="13" thickBot="1" x14ac:dyDescent="0.3">
      <c r="A109" s="262" t="s">
        <v>13</v>
      </c>
      <c r="B109" s="9" t="s">
        <v>14</v>
      </c>
      <c r="C109" s="12"/>
      <c r="D109" s="78"/>
      <c r="E109" s="79"/>
      <c r="F109" s="79"/>
      <c r="G109" s="253"/>
      <c r="H109" s="79"/>
      <c r="I109" s="79"/>
      <c r="J109" s="79"/>
      <c r="K109" s="79"/>
      <c r="L109" s="79"/>
      <c r="M109" s="80"/>
    </row>
    <row r="110" spans="1:13" ht="13" thickBot="1" x14ac:dyDescent="0.3">
      <c r="A110" s="263"/>
      <c r="B110" s="11"/>
      <c r="C110" s="13"/>
      <c r="D110" s="81"/>
      <c r="E110" s="82"/>
      <c r="F110" s="82"/>
      <c r="G110" s="247"/>
      <c r="H110" s="82"/>
      <c r="I110" s="82"/>
      <c r="J110" s="82"/>
      <c r="K110" s="82"/>
      <c r="L110" s="82"/>
      <c r="M110" s="83"/>
    </row>
    <row r="111" spans="1:13" x14ac:dyDescent="0.25">
      <c r="C111" s="18"/>
      <c r="D111" s="59"/>
      <c r="E111" s="59"/>
      <c r="F111" s="59"/>
      <c r="G111" s="161"/>
      <c r="H111" s="59"/>
      <c r="I111" s="59"/>
      <c r="J111" s="59"/>
      <c r="K111" s="59"/>
      <c r="L111" s="59"/>
      <c r="M111" s="18"/>
    </row>
    <row r="112" spans="1:13" ht="13" thickBot="1" x14ac:dyDescent="0.3">
      <c r="C112" s="18"/>
      <c r="D112" s="59"/>
      <c r="E112" s="59"/>
      <c r="F112" s="59"/>
      <c r="G112" s="161"/>
      <c r="H112" s="59"/>
      <c r="I112" s="59"/>
      <c r="J112" s="59"/>
      <c r="K112" s="59"/>
      <c r="L112" s="59"/>
      <c r="M112" s="18"/>
    </row>
    <row r="113" spans="1:13" ht="33.75" customHeight="1" thickBot="1" x14ac:dyDescent="0.3">
      <c r="A113" s="6" t="s">
        <v>18</v>
      </c>
      <c r="B113" s="7" t="s">
        <v>35</v>
      </c>
      <c r="C113" s="7"/>
      <c r="D113" s="193" t="s">
        <v>97</v>
      </c>
      <c r="E113" s="193" t="s">
        <v>45</v>
      </c>
      <c r="F113" s="193" t="s">
        <v>46</v>
      </c>
      <c r="G113" s="193" t="s">
        <v>294</v>
      </c>
      <c r="H113" s="193" t="s">
        <v>295</v>
      </c>
      <c r="I113" s="193" t="s">
        <v>296</v>
      </c>
      <c r="J113" s="193" t="s">
        <v>297</v>
      </c>
      <c r="K113" s="193" t="s">
        <v>292</v>
      </c>
      <c r="L113" s="192" t="s">
        <v>293</v>
      </c>
      <c r="M113" s="8" t="s">
        <v>6</v>
      </c>
    </row>
    <row r="114" spans="1:13" ht="49.5" customHeight="1" thickBot="1" x14ac:dyDescent="0.3">
      <c r="A114" s="273" t="s">
        <v>41</v>
      </c>
      <c r="B114" s="273" t="s">
        <v>319</v>
      </c>
      <c r="C114" s="3" t="s">
        <v>2</v>
      </c>
      <c r="D114" s="148">
        <v>11096</v>
      </c>
      <c r="E114" s="25" t="s">
        <v>78</v>
      </c>
      <c r="F114" s="25" t="s">
        <v>78</v>
      </c>
      <c r="G114" s="118">
        <f>11096+236</f>
        <v>11332</v>
      </c>
      <c r="H114" s="45" t="s">
        <v>306</v>
      </c>
      <c r="I114" s="45" t="s">
        <v>307</v>
      </c>
      <c r="J114" s="45" t="s">
        <v>308</v>
      </c>
      <c r="K114" s="45" t="s">
        <v>309</v>
      </c>
      <c r="L114" s="45" t="s">
        <v>309</v>
      </c>
      <c r="M114" s="332" t="s">
        <v>332</v>
      </c>
    </row>
    <row r="115" spans="1:13" ht="13" customHeight="1" thickBot="1" x14ac:dyDescent="0.3">
      <c r="A115" s="274"/>
      <c r="B115" s="274"/>
      <c r="C115" s="16" t="s">
        <v>3</v>
      </c>
      <c r="D115" s="26"/>
      <c r="E115" s="26"/>
      <c r="F115" s="55"/>
      <c r="G115" s="120"/>
      <c r="H115" s="230"/>
      <c r="I115" s="230"/>
      <c r="J115" s="230"/>
      <c r="K115" s="60"/>
      <c r="L115" s="55"/>
      <c r="M115" s="278"/>
    </row>
    <row r="116" spans="1:13" ht="15" customHeight="1" thickBot="1" x14ac:dyDescent="0.3">
      <c r="A116" s="274"/>
      <c r="B116" s="274"/>
      <c r="C116" s="302" t="s">
        <v>4</v>
      </c>
      <c r="D116" s="303"/>
      <c r="E116" s="303"/>
      <c r="F116" s="303"/>
      <c r="G116" s="303"/>
      <c r="H116" s="303"/>
      <c r="I116" s="303"/>
      <c r="J116" s="303"/>
      <c r="K116" s="303"/>
      <c r="L116" s="304"/>
      <c r="M116" s="278"/>
    </row>
    <row r="117" spans="1:13" ht="18.75" customHeight="1" thickBot="1" x14ac:dyDescent="0.3">
      <c r="A117" s="274"/>
      <c r="B117" s="289"/>
      <c r="C117" s="299" t="s">
        <v>112</v>
      </c>
      <c r="D117" s="300"/>
      <c r="E117" s="300"/>
      <c r="F117" s="300"/>
      <c r="G117" s="300"/>
      <c r="H117" s="300"/>
      <c r="I117" s="300"/>
      <c r="J117" s="300"/>
      <c r="K117" s="300"/>
      <c r="L117" s="301"/>
      <c r="M117" s="278"/>
    </row>
    <row r="118" spans="1:13" ht="18.75" customHeight="1" thickBot="1" x14ac:dyDescent="0.3">
      <c r="A118" s="259"/>
      <c r="B118" s="2" t="s">
        <v>36</v>
      </c>
      <c r="C118" s="2"/>
      <c r="D118" s="261" t="s">
        <v>97</v>
      </c>
      <c r="E118" s="261" t="s">
        <v>45</v>
      </c>
      <c r="F118" s="261" t="s">
        <v>46</v>
      </c>
      <c r="G118" s="261" t="s">
        <v>294</v>
      </c>
      <c r="H118" s="261" t="s">
        <v>295</v>
      </c>
      <c r="I118" s="261" t="s">
        <v>296</v>
      </c>
      <c r="J118" s="261" t="s">
        <v>297</v>
      </c>
      <c r="K118" s="261" t="s">
        <v>292</v>
      </c>
      <c r="L118" s="260" t="s">
        <v>293</v>
      </c>
      <c r="M118" s="278"/>
    </row>
    <row r="119" spans="1:13" ht="18.75" customHeight="1" thickBot="1" x14ac:dyDescent="0.3">
      <c r="A119" s="259"/>
      <c r="B119" s="275" t="s">
        <v>391</v>
      </c>
      <c r="C119" s="15" t="s">
        <v>2</v>
      </c>
      <c r="D119" s="214">
        <f>53/100*238381</f>
        <v>126341.93000000001</v>
      </c>
      <c r="E119" s="214" t="s">
        <v>78</v>
      </c>
      <c r="F119" s="214">
        <v>200000</v>
      </c>
      <c r="G119" s="214">
        <f>238381*53%</f>
        <v>126341.93000000001</v>
      </c>
      <c r="H119" s="214">
        <f>1226975*55.65%</f>
        <v>682811.58750000002</v>
      </c>
      <c r="I119" s="214">
        <f>1226975*58.43%</f>
        <v>716921.49250000005</v>
      </c>
      <c r="J119" s="214">
        <f>1226975*61.35%</f>
        <v>752749.16250000009</v>
      </c>
      <c r="K119" s="214">
        <f>1226975*64.42%</f>
        <v>790417.29500000004</v>
      </c>
      <c r="L119" s="214">
        <f>1226975*64.42%</f>
        <v>790417.29500000004</v>
      </c>
      <c r="M119" s="278"/>
    </row>
    <row r="120" spans="1:13" ht="18.75" customHeight="1" thickBot="1" x14ac:dyDescent="0.35">
      <c r="A120" s="259"/>
      <c r="B120" s="276"/>
      <c r="C120" s="3" t="s">
        <v>3</v>
      </c>
      <c r="D120" s="26"/>
      <c r="E120" s="111"/>
      <c r="F120" s="56"/>
      <c r="G120" s="258"/>
      <c r="H120" s="213"/>
      <c r="I120" s="213"/>
      <c r="J120" s="213"/>
      <c r="K120" s="213"/>
      <c r="L120" s="57"/>
      <c r="M120" s="278"/>
    </row>
    <row r="121" spans="1:13" ht="18.75" customHeight="1" thickBot="1" x14ac:dyDescent="0.3">
      <c r="A121" s="259"/>
      <c r="B121" s="276"/>
      <c r="C121" s="302" t="s">
        <v>4</v>
      </c>
      <c r="D121" s="303"/>
      <c r="E121" s="303"/>
      <c r="F121" s="303"/>
      <c r="G121" s="303"/>
      <c r="H121" s="303"/>
      <c r="I121" s="303"/>
      <c r="J121" s="303"/>
      <c r="K121" s="303"/>
      <c r="L121" s="304"/>
      <c r="M121" s="278"/>
    </row>
    <row r="122" spans="1:13" ht="18.75" customHeight="1" thickBot="1" x14ac:dyDescent="0.3">
      <c r="A122" s="259"/>
      <c r="B122" s="277"/>
      <c r="C122" s="299" t="s">
        <v>390</v>
      </c>
      <c r="D122" s="300"/>
      <c r="E122" s="300"/>
      <c r="F122" s="300"/>
      <c r="G122" s="300"/>
      <c r="H122" s="300"/>
      <c r="I122" s="300"/>
      <c r="J122" s="300"/>
      <c r="K122" s="300"/>
      <c r="L122" s="301"/>
      <c r="M122" s="278"/>
    </row>
    <row r="123" spans="1:13" ht="27.75" customHeight="1" thickBot="1" x14ac:dyDescent="0.3">
      <c r="A123" s="67"/>
      <c r="B123" s="2" t="s">
        <v>37</v>
      </c>
      <c r="C123" s="7"/>
      <c r="D123" s="193" t="s">
        <v>97</v>
      </c>
      <c r="E123" s="193" t="s">
        <v>45</v>
      </c>
      <c r="F123" s="193" t="s">
        <v>46</v>
      </c>
      <c r="G123" s="193" t="s">
        <v>294</v>
      </c>
      <c r="H123" s="193" t="s">
        <v>295</v>
      </c>
      <c r="I123" s="193" t="s">
        <v>296</v>
      </c>
      <c r="J123" s="193" t="s">
        <v>297</v>
      </c>
      <c r="K123" s="193" t="s">
        <v>292</v>
      </c>
      <c r="L123" s="192" t="s">
        <v>293</v>
      </c>
      <c r="M123" s="278"/>
    </row>
    <row r="124" spans="1:13" ht="33.75" customHeight="1" thickBot="1" x14ac:dyDescent="0.3">
      <c r="A124" s="67"/>
      <c r="B124" s="275" t="s">
        <v>320</v>
      </c>
      <c r="C124" s="3" t="s">
        <v>2</v>
      </c>
      <c r="D124" s="68">
        <v>0</v>
      </c>
      <c r="E124" s="25" t="s">
        <v>78</v>
      </c>
      <c r="F124" s="25" t="s">
        <v>78</v>
      </c>
      <c r="G124" s="124">
        <v>0</v>
      </c>
      <c r="H124" s="68">
        <v>100</v>
      </c>
      <c r="I124" s="68">
        <v>150</v>
      </c>
      <c r="J124" s="68">
        <v>170</v>
      </c>
      <c r="K124" s="68">
        <v>170</v>
      </c>
      <c r="L124" s="68">
        <v>170</v>
      </c>
      <c r="M124" s="278"/>
    </row>
    <row r="125" spans="1:13" ht="13" hidden="1" thickBot="1" x14ac:dyDescent="0.3">
      <c r="A125" s="67"/>
      <c r="B125" s="276"/>
      <c r="C125" s="33" t="s">
        <v>3</v>
      </c>
      <c r="D125" s="26"/>
      <c r="E125" s="26"/>
      <c r="F125" s="55"/>
      <c r="G125" s="120"/>
      <c r="H125" s="60"/>
      <c r="I125" s="60"/>
      <c r="J125" s="60"/>
      <c r="K125" s="60"/>
      <c r="L125" s="55"/>
      <c r="M125" s="278"/>
    </row>
    <row r="126" spans="1:13" ht="13" thickBot="1" x14ac:dyDescent="0.3">
      <c r="A126" s="67"/>
      <c r="B126" s="276"/>
      <c r="C126" s="302" t="s">
        <v>4</v>
      </c>
      <c r="D126" s="303"/>
      <c r="E126" s="303"/>
      <c r="F126" s="303"/>
      <c r="G126" s="303"/>
      <c r="H126" s="303"/>
      <c r="I126" s="303"/>
      <c r="J126" s="303"/>
      <c r="K126" s="303"/>
      <c r="L126" s="304"/>
      <c r="M126" s="278"/>
    </row>
    <row r="127" spans="1:13" ht="23.25" customHeight="1" thickBot="1" x14ac:dyDescent="0.3">
      <c r="A127" s="67"/>
      <c r="B127" s="277"/>
      <c r="C127" s="299" t="s">
        <v>217</v>
      </c>
      <c r="D127" s="300"/>
      <c r="E127" s="300"/>
      <c r="F127" s="300"/>
      <c r="G127" s="300"/>
      <c r="H127" s="300"/>
      <c r="I127" s="300"/>
      <c r="J127" s="300"/>
      <c r="K127" s="300"/>
      <c r="L127" s="301"/>
      <c r="M127" s="278"/>
    </row>
    <row r="128" spans="1:13" ht="27" customHeight="1" thickBot="1" x14ac:dyDescent="0.3">
      <c r="A128" s="77" t="s">
        <v>40</v>
      </c>
      <c r="B128" s="2" t="s">
        <v>38</v>
      </c>
      <c r="C128" s="7"/>
      <c r="D128" s="193" t="s">
        <v>97</v>
      </c>
      <c r="E128" s="193" t="s">
        <v>45</v>
      </c>
      <c r="F128" s="193" t="s">
        <v>46</v>
      </c>
      <c r="G128" s="193" t="s">
        <v>294</v>
      </c>
      <c r="H128" s="193" t="s">
        <v>295</v>
      </c>
      <c r="I128" s="193" t="s">
        <v>296</v>
      </c>
      <c r="J128" s="193" t="s">
        <v>297</v>
      </c>
      <c r="K128" s="193" t="s">
        <v>292</v>
      </c>
      <c r="L128" s="192" t="s">
        <v>293</v>
      </c>
      <c r="M128" s="278"/>
    </row>
    <row r="129" spans="1:13" ht="52.5" customHeight="1" thickBot="1" x14ac:dyDescent="0.3">
      <c r="A129" s="312">
        <v>0.2</v>
      </c>
      <c r="B129" s="275" t="s">
        <v>325</v>
      </c>
      <c r="C129" s="3" t="s">
        <v>2</v>
      </c>
      <c r="D129" s="68">
        <v>0</v>
      </c>
      <c r="E129" s="25" t="s">
        <v>78</v>
      </c>
      <c r="F129" s="25" t="s">
        <v>73</v>
      </c>
      <c r="G129" s="124" t="s">
        <v>288</v>
      </c>
      <c r="H129" s="25" t="s">
        <v>352</v>
      </c>
      <c r="I129" s="25" t="s">
        <v>353</v>
      </c>
      <c r="J129" s="25" t="s">
        <v>354</v>
      </c>
      <c r="K129" s="25" t="s">
        <v>122</v>
      </c>
      <c r="L129" s="25" t="s">
        <v>122</v>
      </c>
      <c r="M129" s="278"/>
    </row>
    <row r="130" spans="1:13" ht="13" thickBot="1" x14ac:dyDescent="0.3">
      <c r="A130" s="313"/>
      <c r="B130" s="276"/>
      <c r="C130" s="33" t="s">
        <v>3</v>
      </c>
      <c r="D130" s="26"/>
      <c r="E130" s="26"/>
      <c r="F130" s="55"/>
      <c r="G130" s="120"/>
      <c r="H130" s="60"/>
      <c r="I130" s="60"/>
      <c r="J130" s="60"/>
      <c r="K130" s="60"/>
      <c r="L130" s="55"/>
      <c r="M130" s="101"/>
    </row>
    <row r="131" spans="1:13" ht="13" thickBot="1" x14ac:dyDescent="0.3">
      <c r="A131" s="313"/>
      <c r="B131" s="276"/>
      <c r="C131" s="302" t="s">
        <v>4</v>
      </c>
      <c r="D131" s="303"/>
      <c r="E131" s="303"/>
      <c r="F131" s="303"/>
      <c r="G131" s="303"/>
      <c r="H131" s="303"/>
      <c r="I131" s="303"/>
      <c r="J131" s="303"/>
      <c r="K131" s="303"/>
      <c r="L131" s="304"/>
      <c r="M131" s="102" t="s">
        <v>69</v>
      </c>
    </row>
    <row r="132" spans="1:13" ht="13.5" customHeight="1" thickBot="1" x14ac:dyDescent="0.3">
      <c r="A132" s="314"/>
      <c r="B132" s="277"/>
      <c r="C132" s="299" t="s">
        <v>49</v>
      </c>
      <c r="D132" s="300"/>
      <c r="E132" s="300"/>
      <c r="F132" s="300"/>
      <c r="G132" s="300"/>
      <c r="H132" s="300"/>
      <c r="I132" s="300"/>
      <c r="J132" s="300"/>
      <c r="K132" s="300"/>
      <c r="L132" s="301"/>
      <c r="M132" s="101" t="s">
        <v>76</v>
      </c>
    </row>
    <row r="133" spans="1:13" ht="21.75" customHeight="1" thickBot="1" x14ac:dyDescent="0.3">
      <c r="A133" s="262" t="s">
        <v>7</v>
      </c>
      <c r="B133" s="9" t="s">
        <v>8</v>
      </c>
      <c r="C133" s="9"/>
      <c r="D133" s="47" t="s">
        <v>9</v>
      </c>
      <c r="E133" s="47"/>
      <c r="F133" s="47" t="s">
        <v>10</v>
      </c>
      <c r="G133" s="254" t="s">
        <v>11</v>
      </c>
      <c r="H133" s="48"/>
      <c r="I133" s="48"/>
      <c r="J133" s="48"/>
      <c r="K133" s="48"/>
      <c r="L133" s="85" t="s">
        <v>12</v>
      </c>
      <c r="M133" s="86"/>
    </row>
    <row r="134" spans="1:13" ht="13" thickBot="1" x14ac:dyDescent="0.3">
      <c r="A134" s="263"/>
      <c r="B134" s="19">
        <v>10633846.419036511</v>
      </c>
      <c r="C134" s="11"/>
      <c r="D134" s="50"/>
      <c r="E134" s="50"/>
      <c r="F134" s="49"/>
      <c r="G134" s="156">
        <f>SUM(B134,D134,F134)</f>
        <v>10633846.419036511</v>
      </c>
      <c r="H134" s="51"/>
      <c r="I134" s="51"/>
      <c r="J134" s="51"/>
      <c r="K134" s="51"/>
      <c r="L134" s="87">
        <f>B134/G134</f>
        <v>1</v>
      </c>
      <c r="M134" s="88"/>
    </row>
    <row r="135" spans="1:13" ht="13" thickBot="1" x14ac:dyDescent="0.3">
      <c r="A135" s="262" t="s">
        <v>13</v>
      </c>
      <c r="B135" s="9" t="s">
        <v>14</v>
      </c>
      <c r="C135" s="12"/>
      <c r="D135" s="78"/>
      <c r="E135" s="79"/>
      <c r="F135" s="79"/>
      <c r="G135" s="252"/>
      <c r="H135" s="79"/>
      <c r="I135" s="79"/>
      <c r="J135" s="79"/>
      <c r="K135" s="79"/>
      <c r="L135" s="79"/>
      <c r="M135" s="80"/>
    </row>
    <row r="136" spans="1:13" ht="13" thickBot="1" x14ac:dyDescent="0.3">
      <c r="A136" s="263"/>
      <c r="B136" s="11"/>
      <c r="C136" s="13"/>
      <c r="D136" s="81"/>
      <c r="E136" s="82"/>
      <c r="F136" s="82"/>
      <c r="G136" s="253"/>
      <c r="H136" s="82"/>
      <c r="I136" s="82"/>
      <c r="J136" s="82"/>
      <c r="K136" s="82"/>
      <c r="L136" s="82"/>
      <c r="M136" s="83"/>
    </row>
    <row r="138" spans="1:13" ht="13" thickBot="1" x14ac:dyDescent="0.3"/>
    <row r="139" spans="1:13" ht="27" customHeight="1" thickBot="1" x14ac:dyDescent="0.3">
      <c r="A139" s="6" t="s">
        <v>19</v>
      </c>
      <c r="B139" s="7" t="s">
        <v>35</v>
      </c>
      <c r="C139" s="7"/>
      <c r="D139" s="193" t="s">
        <v>56</v>
      </c>
      <c r="E139" s="193" t="s">
        <v>45</v>
      </c>
      <c r="F139" s="193" t="s">
        <v>46</v>
      </c>
      <c r="G139" s="193" t="s">
        <v>294</v>
      </c>
      <c r="H139" s="193" t="s">
        <v>295</v>
      </c>
      <c r="I139" s="193" t="s">
        <v>296</v>
      </c>
      <c r="J139" s="193" t="s">
        <v>297</v>
      </c>
      <c r="K139" s="193" t="s">
        <v>292</v>
      </c>
      <c r="L139" s="192" t="s">
        <v>293</v>
      </c>
      <c r="M139" s="8" t="s">
        <v>6</v>
      </c>
    </row>
    <row r="140" spans="1:13" ht="27" customHeight="1" thickBot="1" x14ac:dyDescent="0.3">
      <c r="A140" s="273" t="s">
        <v>42</v>
      </c>
      <c r="B140" s="275" t="s">
        <v>74</v>
      </c>
      <c r="C140" s="3" t="s">
        <v>2</v>
      </c>
      <c r="D140" s="119" t="s">
        <v>114</v>
      </c>
      <c r="E140" s="76" t="s">
        <v>77</v>
      </c>
      <c r="F140" s="24" t="s">
        <v>62</v>
      </c>
      <c r="G140" s="119" t="s">
        <v>114</v>
      </c>
      <c r="H140" s="76" t="s">
        <v>168</v>
      </c>
      <c r="I140" s="76" t="s">
        <v>326</v>
      </c>
      <c r="J140" s="76" t="s">
        <v>113</v>
      </c>
      <c r="K140" s="76" t="s">
        <v>113</v>
      </c>
      <c r="L140" s="76" t="s">
        <v>113</v>
      </c>
      <c r="M140" s="332" t="s">
        <v>305</v>
      </c>
    </row>
    <row r="141" spans="1:13" ht="13" thickBot="1" x14ac:dyDescent="0.3">
      <c r="A141" s="274"/>
      <c r="B141" s="276"/>
      <c r="C141" s="37" t="s">
        <v>3</v>
      </c>
      <c r="D141" s="26"/>
      <c r="E141" s="109"/>
      <c r="F141" s="24"/>
      <c r="G141" s="117"/>
      <c r="H141" s="24"/>
      <c r="I141" s="24"/>
      <c r="J141" s="24"/>
      <c r="K141" s="24"/>
      <c r="L141" s="24"/>
      <c r="M141" s="278"/>
    </row>
    <row r="142" spans="1:13" ht="13" thickBot="1" x14ac:dyDescent="0.3">
      <c r="A142" s="274"/>
      <c r="B142" s="276"/>
      <c r="C142" s="302" t="s">
        <v>4</v>
      </c>
      <c r="D142" s="303"/>
      <c r="E142" s="308"/>
      <c r="F142" s="308"/>
      <c r="G142" s="303"/>
      <c r="H142" s="303"/>
      <c r="I142" s="303"/>
      <c r="J142" s="303"/>
      <c r="K142" s="303"/>
      <c r="L142" s="304"/>
      <c r="M142" s="278"/>
    </row>
    <row r="143" spans="1:13" ht="19.5" customHeight="1" thickBot="1" x14ac:dyDescent="0.3">
      <c r="A143" s="274"/>
      <c r="B143" s="277"/>
      <c r="C143" s="299" t="s">
        <v>148</v>
      </c>
      <c r="D143" s="300"/>
      <c r="E143" s="300"/>
      <c r="F143" s="300"/>
      <c r="G143" s="300"/>
      <c r="H143" s="300"/>
      <c r="I143" s="300"/>
      <c r="J143" s="300"/>
      <c r="K143" s="300"/>
      <c r="L143" s="301"/>
      <c r="M143" s="278"/>
    </row>
    <row r="144" spans="1:13" ht="26.25" customHeight="1" thickBot="1" x14ac:dyDescent="0.3">
      <c r="A144" s="36" t="s">
        <v>95</v>
      </c>
      <c r="B144" s="1" t="s">
        <v>36</v>
      </c>
      <c r="C144" s="2"/>
      <c r="D144" s="193" t="s">
        <v>97</v>
      </c>
      <c r="E144" s="193" t="s">
        <v>45</v>
      </c>
      <c r="F144" s="193" t="s">
        <v>46</v>
      </c>
      <c r="G144" s="193" t="s">
        <v>294</v>
      </c>
      <c r="H144" s="193" t="s">
        <v>295</v>
      </c>
      <c r="I144" s="193" t="s">
        <v>296</v>
      </c>
      <c r="J144" s="193" t="s">
        <v>297</v>
      </c>
      <c r="K144" s="193" t="s">
        <v>292</v>
      </c>
      <c r="L144" s="192" t="s">
        <v>293</v>
      </c>
      <c r="M144" s="278"/>
    </row>
    <row r="145" spans="1:13" ht="19.5" customHeight="1" thickBot="1" x14ac:dyDescent="0.3">
      <c r="A145" s="286">
        <v>0.15</v>
      </c>
      <c r="B145" s="290" t="s">
        <v>327</v>
      </c>
      <c r="C145" s="15" t="s">
        <v>2</v>
      </c>
      <c r="D145" s="118">
        <v>364</v>
      </c>
      <c r="E145" s="118" t="s">
        <v>78</v>
      </c>
      <c r="F145" s="118" t="s">
        <v>78</v>
      </c>
      <c r="G145" s="118">
        <v>364</v>
      </c>
      <c r="H145" s="118">
        <f>364+150</f>
        <v>514</v>
      </c>
      <c r="I145" s="118">
        <f>H145+200</f>
        <v>714</v>
      </c>
      <c r="J145" s="118">
        <f>I145+150</f>
        <v>864</v>
      </c>
      <c r="K145" s="118">
        <f>J145</f>
        <v>864</v>
      </c>
      <c r="L145" s="45">
        <v>500</v>
      </c>
      <c r="M145" s="278"/>
    </row>
    <row r="146" spans="1:13" ht="18.75" customHeight="1" thickBot="1" x14ac:dyDescent="0.3">
      <c r="A146" s="287"/>
      <c r="B146" s="291"/>
      <c r="C146" s="3" t="s">
        <v>3</v>
      </c>
      <c r="D146" s="26"/>
      <c r="E146" s="26"/>
      <c r="F146" s="63"/>
      <c r="G146" s="124"/>
      <c r="H146" s="62"/>
      <c r="I146" s="62"/>
      <c r="J146" s="62"/>
      <c r="K146" s="62"/>
      <c r="L146" s="25"/>
      <c r="M146" s="279"/>
    </row>
    <row r="147" spans="1:13" ht="13" thickBot="1" x14ac:dyDescent="0.3">
      <c r="A147" s="287"/>
      <c r="B147" s="291"/>
      <c r="C147" s="302" t="s">
        <v>4</v>
      </c>
      <c r="D147" s="303"/>
      <c r="E147" s="303"/>
      <c r="F147" s="303"/>
      <c r="G147" s="303"/>
      <c r="H147" s="303"/>
      <c r="I147" s="303"/>
      <c r="J147" s="303"/>
      <c r="K147" s="303"/>
      <c r="L147" s="304"/>
      <c r="M147" s="100" t="s">
        <v>69</v>
      </c>
    </row>
    <row r="148" spans="1:13" ht="45.75" customHeight="1" thickBot="1" x14ac:dyDescent="0.3">
      <c r="A148" s="288"/>
      <c r="B148" s="292"/>
      <c r="C148" s="299" t="s">
        <v>55</v>
      </c>
      <c r="D148" s="300"/>
      <c r="E148" s="300"/>
      <c r="F148" s="300"/>
      <c r="G148" s="300"/>
      <c r="H148" s="300"/>
      <c r="I148" s="300"/>
      <c r="J148" s="300"/>
      <c r="K148" s="300"/>
      <c r="L148" s="301"/>
      <c r="M148" s="99" t="s">
        <v>76</v>
      </c>
    </row>
    <row r="149" spans="1:13" ht="22.5" customHeight="1" thickBot="1" x14ac:dyDescent="0.3">
      <c r="A149" s="262" t="s">
        <v>7</v>
      </c>
      <c r="B149" s="9" t="s">
        <v>8</v>
      </c>
      <c r="C149" s="12"/>
      <c r="D149" s="72" t="s">
        <v>9</v>
      </c>
      <c r="E149" s="72"/>
      <c r="F149" s="72" t="s">
        <v>10</v>
      </c>
      <c r="G149" s="244" t="s">
        <v>11</v>
      </c>
      <c r="H149" s="72"/>
      <c r="I149" s="72"/>
      <c r="J149" s="72"/>
      <c r="K149" s="72"/>
      <c r="L149" s="89" t="s">
        <v>12</v>
      </c>
      <c r="M149" s="89"/>
    </row>
    <row r="150" spans="1:13" ht="13" thickBot="1" x14ac:dyDescent="0.3">
      <c r="A150" s="263"/>
      <c r="B150" s="19">
        <v>6286108</v>
      </c>
      <c r="C150" s="73"/>
      <c r="D150" s="74"/>
      <c r="E150" s="74"/>
      <c r="F150" s="3"/>
      <c r="G150" s="163">
        <f>SUM(B150,D150,F150)</f>
        <v>6286108</v>
      </c>
      <c r="H150" s="3"/>
      <c r="I150" s="3"/>
      <c r="J150" s="3"/>
      <c r="K150" s="3"/>
      <c r="L150" s="93">
        <f>B150/G150</f>
        <v>1</v>
      </c>
      <c r="M150" s="93"/>
    </row>
    <row r="151" spans="1:13" ht="13" thickBot="1" x14ac:dyDescent="0.3">
      <c r="A151" s="262" t="s">
        <v>13</v>
      </c>
      <c r="B151" s="9" t="s">
        <v>14</v>
      </c>
      <c r="C151" s="20"/>
      <c r="D151" s="90"/>
      <c r="E151" s="91"/>
      <c r="F151" s="91"/>
      <c r="G151" s="250"/>
      <c r="H151" s="91"/>
      <c r="I151" s="91"/>
      <c r="J151" s="91"/>
      <c r="K151" s="91"/>
      <c r="L151" s="91"/>
      <c r="M151" s="92"/>
    </row>
    <row r="152" spans="1:13" ht="13" thickBot="1" x14ac:dyDescent="0.3">
      <c r="A152" s="263"/>
      <c r="B152" s="11"/>
      <c r="C152" s="13"/>
      <c r="D152" s="81"/>
      <c r="E152" s="82"/>
      <c r="F152" s="82"/>
      <c r="G152" s="245"/>
      <c r="H152" s="82"/>
      <c r="I152" s="82"/>
      <c r="J152" s="82"/>
      <c r="K152" s="82"/>
      <c r="L152" s="82"/>
      <c r="M152" s="83"/>
    </row>
    <row r="153" spans="1:13" s="106" customFormat="1" x14ac:dyDescent="0.25">
      <c r="A153" s="5"/>
      <c r="B153" s="5"/>
      <c r="C153" s="5"/>
      <c r="D153" s="5"/>
      <c r="E153" s="5"/>
      <c r="F153" s="5"/>
      <c r="G153" s="164"/>
      <c r="H153" s="5"/>
      <c r="I153" s="5"/>
      <c r="J153" s="5"/>
      <c r="K153" s="5"/>
      <c r="L153" s="5"/>
      <c r="M153" s="5"/>
    </row>
    <row r="154" spans="1:13" s="106" customFormat="1" ht="13" thickBot="1" x14ac:dyDescent="0.3">
      <c r="A154" s="107"/>
      <c r="D154" s="108"/>
      <c r="E154" s="108"/>
      <c r="F154" s="108"/>
      <c r="G154" s="162"/>
      <c r="H154" s="108"/>
      <c r="I154" s="108"/>
      <c r="J154" s="108"/>
      <c r="K154" s="108"/>
      <c r="L154" s="108"/>
    </row>
    <row r="155" spans="1:13" ht="28.5" customHeight="1" thickBot="1" x14ac:dyDescent="0.3">
      <c r="A155" s="6" t="s">
        <v>20</v>
      </c>
      <c r="B155" s="7" t="s">
        <v>35</v>
      </c>
      <c r="C155" s="1"/>
      <c r="D155" s="193" t="s">
        <v>97</v>
      </c>
      <c r="E155" s="193" t="s">
        <v>45</v>
      </c>
      <c r="F155" s="193" t="s">
        <v>46</v>
      </c>
      <c r="G155" s="193" t="s">
        <v>294</v>
      </c>
      <c r="H155" s="193" t="s">
        <v>295</v>
      </c>
      <c r="I155" s="193" t="s">
        <v>296</v>
      </c>
      <c r="J155" s="193" t="s">
        <v>297</v>
      </c>
      <c r="K155" s="193" t="s">
        <v>292</v>
      </c>
      <c r="L155" s="192" t="s">
        <v>293</v>
      </c>
      <c r="M155" s="8" t="s">
        <v>6</v>
      </c>
    </row>
    <row r="156" spans="1:13" ht="40.5" customHeight="1" thickBot="1" x14ac:dyDescent="0.3">
      <c r="A156" s="273" t="s">
        <v>334</v>
      </c>
      <c r="B156" s="275" t="s">
        <v>157</v>
      </c>
      <c r="C156" s="15" t="s">
        <v>2</v>
      </c>
      <c r="D156" s="39">
        <v>10</v>
      </c>
      <c r="E156" s="25" t="s">
        <v>78</v>
      </c>
      <c r="F156" s="25" t="s">
        <v>78</v>
      </c>
      <c r="G156" s="124">
        <v>10</v>
      </c>
      <c r="H156" s="124">
        <v>11</v>
      </c>
      <c r="I156" s="124">
        <v>12</v>
      </c>
      <c r="J156" s="124">
        <v>12</v>
      </c>
      <c r="K156" s="124">
        <v>12</v>
      </c>
      <c r="L156" s="124">
        <v>12</v>
      </c>
      <c r="M156" s="332" t="s">
        <v>331</v>
      </c>
    </row>
    <row r="157" spans="1:13" ht="13" thickBot="1" x14ac:dyDescent="0.3">
      <c r="A157" s="274"/>
      <c r="B157" s="276"/>
      <c r="C157" s="3" t="s">
        <v>3</v>
      </c>
      <c r="D157" s="26"/>
      <c r="E157" s="26"/>
      <c r="F157" s="63"/>
      <c r="G157" s="124"/>
      <c r="H157" s="62"/>
      <c r="I157" s="62"/>
      <c r="J157" s="62"/>
      <c r="K157" s="62"/>
      <c r="L157" s="25"/>
      <c r="M157" s="278"/>
    </row>
    <row r="158" spans="1:13" ht="18" customHeight="1" thickBot="1" x14ac:dyDescent="0.3">
      <c r="A158" s="274"/>
      <c r="B158" s="276"/>
      <c r="C158" s="302" t="s">
        <v>4</v>
      </c>
      <c r="D158" s="303"/>
      <c r="E158" s="303"/>
      <c r="F158" s="303"/>
      <c r="G158" s="303"/>
      <c r="H158" s="303"/>
      <c r="I158" s="303"/>
      <c r="J158" s="303"/>
      <c r="K158" s="303"/>
      <c r="L158" s="304"/>
      <c r="M158" s="278"/>
    </row>
    <row r="159" spans="1:13" ht="27.75" customHeight="1" thickBot="1" x14ac:dyDescent="0.3">
      <c r="A159" s="274"/>
      <c r="B159" s="277"/>
      <c r="C159" s="299" t="s">
        <v>50</v>
      </c>
      <c r="D159" s="300"/>
      <c r="E159" s="300"/>
      <c r="F159" s="300"/>
      <c r="G159" s="300"/>
      <c r="H159" s="300"/>
      <c r="I159" s="300"/>
      <c r="J159" s="300"/>
      <c r="K159" s="300"/>
      <c r="L159" s="301"/>
      <c r="M159" s="278"/>
    </row>
    <row r="160" spans="1:13" ht="25.5" customHeight="1" thickBot="1" x14ac:dyDescent="0.3">
      <c r="A160" s="274"/>
      <c r="B160" s="2" t="s">
        <v>36</v>
      </c>
      <c r="C160" s="2"/>
      <c r="D160" s="193" t="s">
        <v>97</v>
      </c>
      <c r="E160" s="193" t="s">
        <v>45</v>
      </c>
      <c r="F160" s="193" t="s">
        <v>46</v>
      </c>
      <c r="G160" s="193" t="s">
        <v>294</v>
      </c>
      <c r="H160" s="193" t="s">
        <v>295</v>
      </c>
      <c r="I160" s="193" t="s">
        <v>296</v>
      </c>
      <c r="J160" s="193" t="s">
        <v>297</v>
      </c>
      <c r="K160" s="193" t="s">
        <v>292</v>
      </c>
      <c r="L160" s="192" t="s">
        <v>293</v>
      </c>
      <c r="M160" s="278"/>
    </row>
    <row r="161" spans="1:13" ht="13.5" customHeight="1" thickBot="1" x14ac:dyDescent="0.3">
      <c r="A161" s="274"/>
      <c r="B161" s="275" t="s">
        <v>52</v>
      </c>
      <c r="C161" s="15" t="s">
        <v>2</v>
      </c>
      <c r="D161" s="118">
        <v>1</v>
      </c>
      <c r="E161" s="45" t="s">
        <v>78</v>
      </c>
      <c r="F161" s="75" t="s">
        <v>78</v>
      </c>
      <c r="G161" s="124">
        <v>1</v>
      </c>
      <c r="H161" s="45">
        <v>2</v>
      </c>
      <c r="I161" s="45">
        <v>3</v>
      </c>
      <c r="J161" s="45">
        <v>4</v>
      </c>
      <c r="K161" s="45">
        <v>5</v>
      </c>
      <c r="L161" s="45">
        <v>6</v>
      </c>
      <c r="M161" s="278"/>
    </row>
    <row r="162" spans="1:13" ht="13" thickBot="1" x14ac:dyDescent="0.3">
      <c r="A162" s="274"/>
      <c r="B162" s="276"/>
      <c r="C162" s="3" t="s">
        <v>3</v>
      </c>
      <c r="D162" s="26"/>
      <c r="E162" s="26"/>
      <c r="F162" s="63"/>
      <c r="G162" s="124"/>
      <c r="H162" s="62"/>
      <c r="I162" s="62"/>
      <c r="J162" s="62"/>
      <c r="K162" s="62"/>
      <c r="L162" s="25"/>
      <c r="M162" s="278"/>
    </row>
    <row r="163" spans="1:13" ht="13" thickBot="1" x14ac:dyDescent="0.3">
      <c r="A163" s="274"/>
      <c r="B163" s="276"/>
      <c r="C163" s="302" t="s">
        <v>4</v>
      </c>
      <c r="D163" s="303"/>
      <c r="E163" s="303"/>
      <c r="F163" s="303"/>
      <c r="G163" s="303"/>
      <c r="H163" s="303"/>
      <c r="I163" s="303"/>
      <c r="J163" s="303"/>
      <c r="K163" s="303"/>
      <c r="L163" s="304"/>
      <c r="M163" s="278"/>
    </row>
    <row r="164" spans="1:13" ht="13" thickBot="1" x14ac:dyDescent="0.3">
      <c r="A164" s="274"/>
      <c r="B164" s="277"/>
      <c r="C164" s="299" t="s">
        <v>51</v>
      </c>
      <c r="D164" s="300"/>
      <c r="E164" s="300"/>
      <c r="F164" s="300"/>
      <c r="G164" s="300"/>
      <c r="H164" s="300"/>
      <c r="I164" s="300"/>
      <c r="J164" s="300"/>
      <c r="K164" s="300"/>
      <c r="L164" s="301"/>
      <c r="M164" s="278"/>
    </row>
    <row r="165" spans="1:13" ht="51.75" customHeight="1" thickBot="1" x14ac:dyDescent="0.3">
      <c r="A165" s="274"/>
      <c r="B165" s="275" t="s">
        <v>172</v>
      </c>
      <c r="C165" s="15" t="s">
        <v>2</v>
      </c>
      <c r="D165" s="75">
        <v>3</v>
      </c>
      <c r="E165" s="24" t="s">
        <v>78</v>
      </c>
      <c r="F165" s="75" t="s">
        <v>78</v>
      </c>
      <c r="G165" s="75">
        <v>3</v>
      </c>
      <c r="H165" s="75">
        <v>5</v>
      </c>
      <c r="I165" s="75">
        <v>11</v>
      </c>
      <c r="J165" s="75">
        <v>17</v>
      </c>
      <c r="K165" s="75">
        <v>23</v>
      </c>
      <c r="L165" s="75">
        <v>23</v>
      </c>
      <c r="M165" s="278"/>
    </row>
    <row r="166" spans="1:13" ht="13" thickBot="1" x14ac:dyDescent="0.3">
      <c r="A166" s="274"/>
      <c r="B166" s="276"/>
      <c r="C166" s="3" t="s">
        <v>3</v>
      </c>
      <c r="D166" s="26"/>
      <c r="E166" s="109"/>
      <c r="F166" s="75"/>
      <c r="G166" s="75"/>
      <c r="H166" s="75"/>
      <c r="I166" s="75"/>
      <c r="J166" s="75"/>
      <c r="K166" s="75"/>
      <c r="L166" s="75"/>
      <c r="M166" s="278"/>
    </row>
    <row r="167" spans="1:13" ht="13" thickBot="1" x14ac:dyDescent="0.3">
      <c r="A167" s="274"/>
      <c r="B167" s="276"/>
      <c r="C167" s="302" t="s">
        <v>4</v>
      </c>
      <c r="D167" s="303"/>
      <c r="E167" s="303"/>
      <c r="F167" s="303"/>
      <c r="G167" s="303"/>
      <c r="H167" s="303"/>
      <c r="I167" s="303"/>
      <c r="J167" s="303"/>
      <c r="K167" s="303"/>
      <c r="L167" s="304"/>
      <c r="M167" s="278"/>
    </row>
    <row r="168" spans="1:13" ht="13" thickBot="1" x14ac:dyDescent="0.3">
      <c r="A168" s="274"/>
      <c r="B168" s="277"/>
      <c r="C168" s="299" t="s">
        <v>57</v>
      </c>
      <c r="D168" s="300"/>
      <c r="E168" s="300"/>
      <c r="F168" s="300"/>
      <c r="G168" s="300"/>
      <c r="H168" s="300"/>
      <c r="I168" s="300"/>
      <c r="J168" s="300"/>
      <c r="K168" s="300"/>
      <c r="L168" s="301"/>
      <c r="M168" s="278"/>
    </row>
    <row r="169" spans="1:13" ht="36.75" customHeight="1" thickBot="1" x14ac:dyDescent="0.3">
      <c r="A169" s="77" t="s">
        <v>96</v>
      </c>
      <c r="B169" s="2" t="s">
        <v>37</v>
      </c>
      <c r="C169" s="2"/>
      <c r="D169" s="193" t="s">
        <v>97</v>
      </c>
      <c r="E169" s="193" t="s">
        <v>45</v>
      </c>
      <c r="F169" s="193" t="s">
        <v>46</v>
      </c>
      <c r="G169" s="193" t="s">
        <v>294</v>
      </c>
      <c r="H169" s="193" t="s">
        <v>295</v>
      </c>
      <c r="I169" s="193" t="s">
        <v>296</v>
      </c>
      <c r="J169" s="193" t="s">
        <v>297</v>
      </c>
      <c r="K169" s="193" t="s">
        <v>292</v>
      </c>
      <c r="L169" s="192" t="s">
        <v>293</v>
      </c>
      <c r="M169" s="278"/>
    </row>
    <row r="170" spans="1:13" ht="43.5" customHeight="1" thickBot="1" x14ac:dyDescent="0.3">
      <c r="A170" s="309">
        <v>0.15</v>
      </c>
      <c r="B170" s="275" t="s">
        <v>329</v>
      </c>
      <c r="C170" s="15" t="s">
        <v>2</v>
      </c>
      <c r="D170" s="75">
        <v>0</v>
      </c>
      <c r="E170" s="75" t="s">
        <v>78</v>
      </c>
      <c r="F170" s="75" t="s">
        <v>78</v>
      </c>
      <c r="G170" s="75" t="s">
        <v>301</v>
      </c>
      <c r="H170" s="75" t="s">
        <v>302</v>
      </c>
      <c r="I170" s="75" t="s">
        <v>303</v>
      </c>
      <c r="J170" s="75" t="s">
        <v>304</v>
      </c>
      <c r="K170" s="75" t="s">
        <v>328</v>
      </c>
      <c r="L170" s="75" t="s">
        <v>328</v>
      </c>
      <c r="M170" s="278"/>
    </row>
    <row r="171" spans="1:13" ht="13" thickBot="1" x14ac:dyDescent="0.3">
      <c r="A171" s="310"/>
      <c r="B171" s="276"/>
      <c r="C171" s="3" t="s">
        <v>3</v>
      </c>
      <c r="D171" s="26"/>
      <c r="E171" s="109"/>
      <c r="F171" s="75"/>
      <c r="G171" s="75"/>
      <c r="H171" s="75"/>
      <c r="I171" s="75"/>
      <c r="J171" s="75"/>
      <c r="K171" s="75"/>
      <c r="L171" s="75"/>
      <c r="M171" s="101"/>
    </row>
    <row r="172" spans="1:13" ht="13" thickBot="1" x14ac:dyDescent="0.3">
      <c r="A172" s="310"/>
      <c r="B172" s="276"/>
      <c r="C172" s="302" t="s">
        <v>4</v>
      </c>
      <c r="D172" s="303"/>
      <c r="E172" s="303"/>
      <c r="F172" s="303"/>
      <c r="G172" s="303"/>
      <c r="H172" s="303"/>
      <c r="I172" s="303"/>
      <c r="J172" s="303"/>
      <c r="K172" s="303"/>
      <c r="L172" s="304"/>
      <c r="M172" s="102" t="s">
        <v>69</v>
      </c>
    </row>
    <row r="173" spans="1:13" ht="13" thickBot="1" x14ac:dyDescent="0.3">
      <c r="A173" s="311"/>
      <c r="B173" s="277"/>
      <c r="C173" s="305" t="s">
        <v>173</v>
      </c>
      <c r="D173" s="306"/>
      <c r="E173" s="306"/>
      <c r="F173" s="306"/>
      <c r="G173" s="306"/>
      <c r="H173" s="306"/>
      <c r="I173" s="306"/>
      <c r="J173" s="306"/>
      <c r="K173" s="306"/>
      <c r="L173" s="307"/>
      <c r="M173" s="101" t="s">
        <v>76</v>
      </c>
    </row>
    <row r="174" spans="1:13" ht="21.75" customHeight="1" thickBot="1" x14ac:dyDescent="0.3">
      <c r="A174" s="262" t="s">
        <v>7</v>
      </c>
      <c r="B174" s="9" t="s">
        <v>8</v>
      </c>
      <c r="C174" s="9"/>
      <c r="D174" s="47" t="s">
        <v>9</v>
      </c>
      <c r="E174" s="47"/>
      <c r="F174" s="47" t="s">
        <v>10</v>
      </c>
      <c r="G174" s="47" t="s">
        <v>11</v>
      </c>
      <c r="H174" s="48"/>
      <c r="I174" s="48"/>
      <c r="J174" s="48"/>
      <c r="K174" s="48"/>
      <c r="L174" s="85" t="s">
        <v>12</v>
      </c>
      <c r="M174" s="86"/>
    </row>
    <row r="175" spans="1:13" ht="13" thickBot="1" x14ac:dyDescent="0.3">
      <c r="A175" s="263"/>
      <c r="B175" s="19">
        <v>7172128</v>
      </c>
      <c r="C175" s="11"/>
      <c r="D175" s="50">
        <v>1240000</v>
      </c>
      <c r="E175" s="50"/>
      <c r="F175" s="49"/>
      <c r="G175" s="50">
        <f>SUM(B175,D175,F175)</f>
        <v>8412128</v>
      </c>
      <c r="H175" s="51"/>
      <c r="I175" s="51"/>
      <c r="J175" s="51"/>
      <c r="K175" s="51"/>
      <c r="L175" s="87">
        <f>B175/G175</f>
        <v>0.85259377888686427</v>
      </c>
      <c r="M175" s="88"/>
    </row>
    <row r="176" spans="1:13" ht="13" thickBot="1" x14ac:dyDescent="0.3">
      <c r="A176" s="262" t="s">
        <v>13</v>
      </c>
      <c r="B176" s="9" t="s">
        <v>14</v>
      </c>
      <c r="C176" s="89"/>
      <c r="D176" s="78"/>
      <c r="E176" s="79"/>
      <c r="F176" s="79"/>
      <c r="G176" s="79"/>
      <c r="H176" s="79"/>
      <c r="I176" s="79"/>
      <c r="J176" s="79"/>
      <c r="K176" s="79"/>
      <c r="L176" s="79"/>
      <c r="M176" s="80"/>
    </row>
    <row r="177" spans="1:13" ht="13" thickBot="1" x14ac:dyDescent="0.3">
      <c r="A177" s="263"/>
      <c r="B177" s="11"/>
      <c r="C177" s="13"/>
      <c r="D177" s="81"/>
      <c r="E177" s="82"/>
      <c r="F177" s="82"/>
      <c r="G177" s="82"/>
      <c r="H177" s="82"/>
      <c r="I177" s="82"/>
      <c r="J177" s="82"/>
      <c r="K177" s="82"/>
      <c r="L177" s="82"/>
      <c r="M177" s="83"/>
    </row>
    <row r="179" spans="1:13" ht="13" thickBot="1" x14ac:dyDescent="0.3">
      <c r="D179" s="169"/>
      <c r="E179" s="169"/>
      <c r="F179" s="169"/>
      <c r="G179" s="170"/>
      <c r="H179" s="169"/>
      <c r="I179" s="169"/>
      <c r="J179" s="169"/>
      <c r="K179" s="169"/>
      <c r="L179" s="169"/>
    </row>
    <row r="180" spans="1:13" ht="24.75" customHeight="1" thickBot="1" x14ac:dyDescent="0.3">
      <c r="A180" s="6" t="s">
        <v>81</v>
      </c>
      <c r="B180" s="7" t="s">
        <v>35</v>
      </c>
      <c r="C180" s="1"/>
      <c r="D180" s="167" t="s">
        <v>26</v>
      </c>
      <c r="E180" s="168" t="s">
        <v>45</v>
      </c>
      <c r="F180" s="171" t="s">
        <v>46</v>
      </c>
      <c r="G180" s="171" t="s">
        <v>294</v>
      </c>
      <c r="H180" s="150" t="s">
        <v>295</v>
      </c>
      <c r="I180" s="150" t="s">
        <v>296</v>
      </c>
      <c r="J180" s="150" t="s">
        <v>297</v>
      </c>
      <c r="K180" s="150" t="s">
        <v>292</v>
      </c>
      <c r="L180" s="166" t="s">
        <v>293</v>
      </c>
      <c r="M180" s="8" t="s">
        <v>6</v>
      </c>
    </row>
    <row r="181" spans="1:13" ht="45.75" customHeight="1" thickBot="1" x14ac:dyDescent="0.3">
      <c r="A181" s="273" t="s">
        <v>87</v>
      </c>
      <c r="B181" s="275" t="s">
        <v>82</v>
      </c>
      <c r="C181" s="21" t="s">
        <v>2</v>
      </c>
      <c r="D181" s="76" t="s">
        <v>83</v>
      </c>
      <c r="E181" s="76" t="s">
        <v>84</v>
      </c>
      <c r="F181" s="24" t="s">
        <v>85</v>
      </c>
      <c r="G181" s="119" t="s">
        <v>93</v>
      </c>
      <c r="H181" s="76" t="s">
        <v>89</v>
      </c>
      <c r="I181" s="76" t="s">
        <v>90</v>
      </c>
      <c r="J181" s="76" t="s">
        <v>90</v>
      </c>
      <c r="K181" s="76" t="s">
        <v>90</v>
      </c>
      <c r="L181" s="76" t="s">
        <v>94</v>
      </c>
      <c r="M181" s="278" t="s">
        <v>88</v>
      </c>
    </row>
    <row r="182" spans="1:13" x14ac:dyDescent="0.25">
      <c r="A182" s="274"/>
      <c r="B182" s="276"/>
      <c r="C182" s="37" t="s">
        <v>3</v>
      </c>
      <c r="D182" s="114"/>
      <c r="E182" s="115"/>
      <c r="F182" s="116"/>
      <c r="G182" s="165"/>
      <c r="H182" s="116"/>
      <c r="I182" s="116"/>
      <c r="J182" s="116"/>
      <c r="K182" s="116"/>
      <c r="L182" s="116"/>
      <c r="M182" s="278"/>
    </row>
    <row r="183" spans="1:13" x14ac:dyDescent="0.25">
      <c r="A183" s="274"/>
      <c r="B183" s="276"/>
      <c r="C183" s="280" t="s">
        <v>4</v>
      </c>
      <c r="D183" s="281"/>
      <c r="E183" s="281"/>
      <c r="F183" s="281"/>
      <c r="G183" s="281"/>
      <c r="H183" s="281"/>
      <c r="I183" s="281"/>
      <c r="J183" s="281"/>
      <c r="K183" s="281"/>
      <c r="L183" s="282"/>
      <c r="M183" s="278"/>
    </row>
    <row r="184" spans="1:13" ht="13" thickBot="1" x14ac:dyDescent="0.3">
      <c r="A184" s="274"/>
      <c r="B184" s="277"/>
      <c r="C184" s="283" t="s">
        <v>86</v>
      </c>
      <c r="D184" s="284"/>
      <c r="E184" s="284"/>
      <c r="F184" s="284"/>
      <c r="G184" s="284"/>
      <c r="H184" s="284"/>
      <c r="I184" s="284"/>
      <c r="J184" s="284"/>
      <c r="K184" s="284"/>
      <c r="L184" s="285"/>
      <c r="M184" s="278"/>
    </row>
    <row r="185" spans="1:13" ht="35" thickBot="1" x14ac:dyDescent="0.3">
      <c r="A185" s="104" t="s">
        <v>96</v>
      </c>
      <c r="B185" s="264"/>
      <c r="C185" s="265"/>
      <c r="D185" s="265"/>
      <c r="E185" s="265"/>
      <c r="F185" s="265"/>
      <c r="G185" s="265"/>
      <c r="H185" s="265"/>
      <c r="I185" s="265"/>
      <c r="J185" s="265"/>
      <c r="K185" s="265"/>
      <c r="L185" s="266"/>
      <c r="M185" s="278"/>
    </row>
    <row r="186" spans="1:13" ht="13.5" customHeight="1" x14ac:dyDescent="0.25">
      <c r="A186" s="286" t="s">
        <v>103</v>
      </c>
      <c r="B186" s="267"/>
      <c r="C186" s="268"/>
      <c r="D186" s="268"/>
      <c r="E186" s="268"/>
      <c r="F186" s="268"/>
      <c r="G186" s="268"/>
      <c r="H186" s="268"/>
      <c r="I186" s="268"/>
      <c r="J186" s="268"/>
      <c r="K186" s="268"/>
      <c r="L186" s="269"/>
      <c r="M186" s="278"/>
    </row>
    <row r="187" spans="1:13" ht="5.25" customHeight="1" thickBot="1" x14ac:dyDescent="0.3">
      <c r="A187" s="287"/>
      <c r="B187" s="267"/>
      <c r="C187" s="268"/>
      <c r="D187" s="268"/>
      <c r="E187" s="268"/>
      <c r="F187" s="268"/>
      <c r="G187" s="268"/>
      <c r="H187" s="268"/>
      <c r="I187" s="268"/>
      <c r="J187" s="268"/>
      <c r="K187" s="268"/>
      <c r="L187" s="269"/>
      <c r="M187" s="279"/>
    </row>
    <row r="188" spans="1:13" ht="13" hidden="1" thickBot="1" x14ac:dyDescent="0.3">
      <c r="A188" s="287"/>
      <c r="B188" s="267"/>
      <c r="C188" s="268"/>
      <c r="D188" s="268"/>
      <c r="E188" s="268"/>
      <c r="F188" s="268"/>
      <c r="G188" s="268"/>
      <c r="H188" s="268"/>
      <c r="I188" s="268"/>
      <c r="J188" s="268"/>
      <c r="K188" s="268"/>
      <c r="L188" s="269"/>
      <c r="M188" s="102" t="s">
        <v>69</v>
      </c>
    </row>
    <row r="189" spans="1:13" ht="13.5" hidden="1" customHeight="1" thickBot="1" x14ac:dyDescent="0.3">
      <c r="A189" s="288"/>
      <c r="B189" s="270"/>
      <c r="C189" s="271"/>
      <c r="D189" s="271"/>
      <c r="E189" s="271"/>
      <c r="F189" s="271"/>
      <c r="G189" s="271"/>
      <c r="H189" s="271"/>
      <c r="I189" s="271"/>
      <c r="J189" s="271"/>
      <c r="K189" s="271"/>
      <c r="L189" s="272"/>
      <c r="M189" s="101" t="s">
        <v>76</v>
      </c>
    </row>
    <row r="190" spans="1:13" ht="24" customHeight="1" thickBot="1" x14ac:dyDescent="0.3">
      <c r="A190" s="262" t="s">
        <v>7</v>
      </c>
      <c r="B190" s="9" t="s">
        <v>8</v>
      </c>
      <c r="C190" s="89"/>
      <c r="D190" s="72" t="s">
        <v>9</v>
      </c>
      <c r="E190" s="72"/>
      <c r="F190" s="72" t="s">
        <v>10</v>
      </c>
      <c r="G190" s="244" t="s">
        <v>11</v>
      </c>
      <c r="H190" s="72"/>
      <c r="I190" s="72"/>
      <c r="J190" s="72"/>
      <c r="K190" s="72"/>
      <c r="L190" s="89" t="s">
        <v>12</v>
      </c>
      <c r="M190" s="89"/>
    </row>
    <row r="191" spans="1:13" ht="13" thickBot="1" x14ac:dyDescent="0.3">
      <c r="A191" s="263"/>
      <c r="B191" s="19">
        <v>0</v>
      </c>
      <c r="C191" s="73"/>
      <c r="D191" s="74"/>
      <c r="E191" s="74"/>
      <c r="F191" s="3"/>
      <c r="G191" s="163">
        <v>0</v>
      </c>
      <c r="H191" s="3"/>
      <c r="I191" s="3"/>
      <c r="J191" s="3"/>
      <c r="K191" s="3"/>
      <c r="L191" s="93" t="e">
        <f>B191/G191</f>
        <v>#DIV/0!</v>
      </c>
      <c r="M191" s="93"/>
    </row>
    <row r="192" spans="1:13" ht="13" thickBot="1" x14ac:dyDescent="0.3">
      <c r="A192" s="262" t="s">
        <v>13</v>
      </c>
      <c r="B192" s="9" t="s">
        <v>14</v>
      </c>
      <c r="C192" s="20"/>
      <c r="D192" s="90"/>
      <c r="E192" s="91"/>
      <c r="F192" s="91"/>
      <c r="G192" s="248"/>
      <c r="H192" s="91"/>
      <c r="I192" s="91"/>
      <c r="J192" s="91"/>
      <c r="K192" s="91"/>
      <c r="L192" s="91"/>
      <c r="M192" s="92"/>
    </row>
    <row r="193" spans="1:13" ht="13" thickBot="1" x14ac:dyDescent="0.3">
      <c r="A193" s="263"/>
      <c r="B193" s="11"/>
      <c r="C193" s="13"/>
      <c r="D193" s="81"/>
      <c r="E193" s="82"/>
      <c r="F193" s="82"/>
      <c r="G193" s="249"/>
      <c r="H193" s="82"/>
      <c r="I193" s="82"/>
      <c r="J193" s="82"/>
      <c r="K193" s="82"/>
      <c r="L193" s="82"/>
      <c r="M193" s="83"/>
    </row>
  </sheetData>
  <customSheetViews>
    <customSheetView guid="{34B2DDE8-B61D-B54A-9CAF-C16FDCA0EDF7}" scale="150" topLeftCell="A153">
      <selection activeCell="E172" sqref="E172"/>
      <pageMargins left="0.7" right="0.7" top="0.75" bottom="0.75" header="0.3" footer="0.3"/>
      <pageSetup paperSize="9" orientation="portrait"/>
      <headerFooter alignWithMargins="0">
        <oddFooter>&amp;LUpdated January 2011</oddFooter>
      </headerFooter>
    </customSheetView>
  </customSheetViews>
  <mergeCells count="127">
    <mergeCell ref="M50:M74"/>
    <mergeCell ref="M83:M103"/>
    <mergeCell ref="M140:M146"/>
    <mergeCell ref="M156:M170"/>
    <mergeCell ref="M114:M129"/>
    <mergeCell ref="B34:B37"/>
    <mergeCell ref="C36:L36"/>
    <mergeCell ref="C105:L105"/>
    <mergeCell ref="C106:L106"/>
    <mergeCell ref="B103:B106"/>
    <mergeCell ref="C116:L116"/>
    <mergeCell ref="B83:B86"/>
    <mergeCell ref="C85:L85"/>
    <mergeCell ref="C86:L86"/>
    <mergeCell ref="B119:B122"/>
    <mergeCell ref="C121:L121"/>
    <mergeCell ref="C122:L122"/>
    <mergeCell ref="A50:A66"/>
    <mergeCell ref="A68:A76"/>
    <mergeCell ref="A79:A80"/>
    <mergeCell ref="C100:L100"/>
    <mergeCell ref="C101:L101"/>
    <mergeCell ref="C90:L90"/>
    <mergeCell ref="C91:L91"/>
    <mergeCell ref="B98:B101"/>
    <mergeCell ref="B88:B91"/>
    <mergeCell ref="A83:A101"/>
    <mergeCell ref="A77:A78"/>
    <mergeCell ref="C52:L52"/>
    <mergeCell ref="C62:L62"/>
    <mergeCell ref="B93:B96"/>
    <mergeCell ref="C95:L95"/>
    <mergeCell ref="C96:L96"/>
    <mergeCell ref="B1:M1"/>
    <mergeCell ref="M2:M6"/>
    <mergeCell ref="M19:M42"/>
    <mergeCell ref="B3:B6"/>
    <mergeCell ref="B8:B11"/>
    <mergeCell ref="B12:B15"/>
    <mergeCell ref="C5:L5"/>
    <mergeCell ref="C6:L6"/>
    <mergeCell ref="C10:L10"/>
    <mergeCell ref="C31:L31"/>
    <mergeCell ref="C32:L32"/>
    <mergeCell ref="C41:L41"/>
    <mergeCell ref="C42:L42"/>
    <mergeCell ref="C11:L11"/>
    <mergeCell ref="C14:L14"/>
    <mergeCell ref="C15:L15"/>
    <mergeCell ref="C21:L21"/>
    <mergeCell ref="C22:L22"/>
    <mergeCell ref="C26:L26"/>
    <mergeCell ref="C27:L27"/>
    <mergeCell ref="C37:L37"/>
    <mergeCell ref="A109:A110"/>
    <mergeCell ref="A107:A108"/>
    <mergeCell ref="A133:A134"/>
    <mergeCell ref="B114:B117"/>
    <mergeCell ref="C126:L126"/>
    <mergeCell ref="C131:L131"/>
    <mergeCell ref="B129:B132"/>
    <mergeCell ref="B124:B127"/>
    <mergeCell ref="A129:A132"/>
    <mergeCell ref="A114:A117"/>
    <mergeCell ref="A135:A136"/>
    <mergeCell ref="B145:B148"/>
    <mergeCell ref="C147:L147"/>
    <mergeCell ref="B140:B143"/>
    <mergeCell ref="A151:A152"/>
    <mergeCell ref="A149:A150"/>
    <mergeCell ref="C117:L117"/>
    <mergeCell ref="C127:L127"/>
    <mergeCell ref="C132:L132"/>
    <mergeCell ref="A145:A148"/>
    <mergeCell ref="A176:A177"/>
    <mergeCell ref="C172:L172"/>
    <mergeCell ref="C173:L173"/>
    <mergeCell ref="A174:A175"/>
    <mergeCell ref="A140:A143"/>
    <mergeCell ref="A156:A168"/>
    <mergeCell ref="C167:L167"/>
    <mergeCell ref="C164:L164"/>
    <mergeCell ref="B161:B164"/>
    <mergeCell ref="B165:B168"/>
    <mergeCell ref="B156:B159"/>
    <mergeCell ref="C158:L158"/>
    <mergeCell ref="C159:L159"/>
    <mergeCell ref="C163:L163"/>
    <mergeCell ref="C142:L142"/>
    <mergeCell ref="C143:L143"/>
    <mergeCell ref="C168:L168"/>
    <mergeCell ref="C148:L148"/>
    <mergeCell ref="B170:B173"/>
    <mergeCell ref="A170:A173"/>
    <mergeCell ref="A3:A15"/>
    <mergeCell ref="B24:B27"/>
    <mergeCell ref="B29:B32"/>
    <mergeCell ref="B39:B42"/>
    <mergeCell ref="B68:B71"/>
    <mergeCell ref="C70:L70"/>
    <mergeCell ref="C71:L71"/>
    <mergeCell ref="B72:B75"/>
    <mergeCell ref="C74:L74"/>
    <mergeCell ref="C75:L75"/>
    <mergeCell ref="A19:A42"/>
    <mergeCell ref="B19:B22"/>
    <mergeCell ref="B50:B53"/>
    <mergeCell ref="B59:B62"/>
    <mergeCell ref="A43:A44"/>
    <mergeCell ref="A45:A46"/>
    <mergeCell ref="C53:L53"/>
    <mergeCell ref="B54:B57"/>
    <mergeCell ref="C56:L56"/>
    <mergeCell ref="C57:L57"/>
    <mergeCell ref="B63:B66"/>
    <mergeCell ref="C65:L65"/>
    <mergeCell ref="C66:L66"/>
    <mergeCell ref="C61:L61"/>
    <mergeCell ref="A190:A191"/>
    <mergeCell ref="A192:A193"/>
    <mergeCell ref="B185:L189"/>
    <mergeCell ref="A181:A184"/>
    <mergeCell ref="B181:B184"/>
    <mergeCell ref="M181:M187"/>
    <mergeCell ref="C183:L183"/>
    <mergeCell ref="C184:L184"/>
    <mergeCell ref="A186:A189"/>
  </mergeCells>
  <phoneticPr fontId="0" type="noConversion"/>
  <pageMargins left="0.75000000000000011" right="0.75000000000000011" top="1" bottom="1" header="0.5" footer="0.5"/>
  <pageSetup paperSize="9" scale="45" fitToHeight="8" orientation="landscape" r:id="rId1"/>
  <headerFooter alignWithMargins="0">
    <oddFooter>&amp;LUpdated January 2011</oddFooter>
  </headerFooter>
  <rowBreaks count="5" manualBreakCount="5">
    <brk id="17" max="16383" man="1"/>
    <brk id="46" max="16383" man="1"/>
    <brk id="81" max="16383" man="1"/>
    <brk id="91" max="16383" man="1"/>
    <brk id="11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3"/>
  <sheetViews>
    <sheetView view="pageBreakPreview" topLeftCell="A5" zoomScale="70" zoomScaleNormal="90" zoomScaleSheetLayoutView="70" workbookViewId="0">
      <pane ySplit="4" topLeftCell="A31" activePane="bottomLeft" state="frozen"/>
      <selection activeCell="A5" sqref="A5"/>
      <selection pane="bottomLeft" activeCell="B32" sqref="B32"/>
    </sheetView>
  </sheetViews>
  <sheetFormatPr defaultColWidth="9.1796875" defaultRowHeight="15.5" x14ac:dyDescent="0.25"/>
  <cols>
    <col min="1" max="1" width="3.453125" style="121" customWidth="1"/>
    <col min="2" max="2" width="47.81640625" style="121" customWidth="1"/>
    <col min="3" max="3" width="18.453125" style="121" hidden="1" customWidth="1"/>
    <col min="4" max="4" width="21.81640625" style="121" hidden="1" customWidth="1"/>
    <col min="5" max="5" width="0.36328125" style="122" customWidth="1"/>
    <col min="6" max="6" width="0.6328125" style="121" customWidth="1"/>
    <col min="7" max="7" width="44" style="121" customWidth="1"/>
    <col min="8" max="8" width="47.36328125" style="121" customWidth="1"/>
    <col min="9" max="9" width="64.453125" style="121" customWidth="1"/>
    <col min="10" max="10" width="75" style="122" customWidth="1"/>
    <col min="11" max="11" width="70.453125" style="121" customWidth="1"/>
    <col min="12" max="16384" width="9.1796875" style="121"/>
  </cols>
  <sheetData>
    <row r="1" spans="1:11" s="126" customFormat="1" ht="33" customHeight="1" x14ac:dyDescent="0.25">
      <c r="A1" s="343" t="s">
        <v>121</v>
      </c>
      <c r="B1" s="343"/>
      <c r="C1" s="343"/>
      <c r="D1" s="343"/>
      <c r="E1" s="343"/>
      <c r="F1" s="343"/>
      <c r="G1" s="343"/>
      <c r="H1" s="172"/>
      <c r="I1" s="172"/>
      <c r="J1" s="128"/>
    </row>
    <row r="2" spans="1:11" s="126" customFormat="1" ht="21" customHeight="1" x14ac:dyDescent="0.25">
      <c r="A2" s="351" t="s">
        <v>137</v>
      </c>
      <c r="B2" s="351"/>
      <c r="C2" s="351"/>
      <c r="D2" s="351"/>
      <c r="E2" s="351"/>
      <c r="F2" s="351"/>
      <c r="G2" s="351"/>
      <c r="H2" s="173"/>
      <c r="I2" s="173"/>
      <c r="J2" s="128"/>
    </row>
    <row r="3" spans="1:11" s="126" customFormat="1" ht="20.25" customHeight="1" x14ac:dyDescent="0.25">
      <c r="B3" s="126" t="s">
        <v>164</v>
      </c>
      <c r="E3" s="128"/>
      <c r="J3" s="128"/>
    </row>
    <row r="4" spans="1:11" s="126" customFormat="1" ht="21.75" customHeight="1" x14ac:dyDescent="0.25">
      <c r="B4" s="126" t="s">
        <v>165</v>
      </c>
      <c r="E4" s="128"/>
      <c r="J4" s="128"/>
    </row>
    <row r="5" spans="1:11" s="127" customFormat="1" ht="21.75" customHeight="1" thickBot="1" x14ac:dyDescent="0.3">
      <c r="A5" s="350" t="s">
        <v>133</v>
      </c>
      <c r="B5" s="350"/>
      <c r="C5" s="350"/>
      <c r="D5" s="350"/>
      <c r="E5" s="350"/>
      <c r="F5" s="350"/>
      <c r="G5" s="350"/>
      <c r="H5" s="174"/>
      <c r="I5" s="174"/>
      <c r="J5" s="215"/>
    </row>
    <row r="6" spans="1:11" s="126" customFormat="1" ht="24" customHeight="1" x14ac:dyDescent="0.25">
      <c r="A6" s="344" t="s">
        <v>134</v>
      </c>
      <c r="B6" s="344" t="s">
        <v>135</v>
      </c>
      <c r="C6" s="344" t="s">
        <v>105</v>
      </c>
      <c r="D6" s="344"/>
      <c r="E6" s="346" t="s">
        <v>130</v>
      </c>
      <c r="F6" s="346" t="s">
        <v>128</v>
      </c>
      <c r="G6" s="348" t="s">
        <v>219</v>
      </c>
      <c r="H6" s="364" t="s">
        <v>240</v>
      </c>
      <c r="I6" s="352" t="s">
        <v>220</v>
      </c>
      <c r="J6" s="339" t="s">
        <v>283</v>
      </c>
      <c r="K6" s="339" t="s">
        <v>387</v>
      </c>
    </row>
    <row r="7" spans="1:11" s="126" customFormat="1" ht="31.5" customHeight="1" x14ac:dyDescent="0.25">
      <c r="A7" s="345"/>
      <c r="B7" s="345"/>
      <c r="C7" s="144" t="s">
        <v>100</v>
      </c>
      <c r="D7" s="144" t="s">
        <v>99</v>
      </c>
      <c r="E7" s="347"/>
      <c r="F7" s="347"/>
      <c r="G7" s="349"/>
      <c r="H7" s="364"/>
      <c r="I7" s="353"/>
      <c r="J7" s="339"/>
      <c r="K7" s="339"/>
    </row>
    <row r="8" spans="1:11" s="129" customFormat="1" ht="21" customHeight="1" x14ac:dyDescent="0.25">
      <c r="A8" s="366" t="s">
        <v>1</v>
      </c>
      <c r="B8" s="366"/>
      <c r="C8" s="366"/>
      <c r="D8" s="366"/>
      <c r="E8" s="366"/>
      <c r="F8" s="366"/>
      <c r="G8" s="367"/>
      <c r="H8" s="175"/>
      <c r="I8" s="175"/>
      <c r="J8" s="241"/>
      <c r="K8" s="241"/>
    </row>
    <row r="9" spans="1:11" ht="126" customHeight="1" x14ac:dyDescent="0.25">
      <c r="A9" s="130">
        <v>1</v>
      </c>
      <c r="B9" s="131" t="s">
        <v>101</v>
      </c>
      <c r="C9" s="130" t="s">
        <v>21</v>
      </c>
      <c r="D9" s="130" t="s">
        <v>98</v>
      </c>
      <c r="E9" s="131" t="s">
        <v>102</v>
      </c>
      <c r="F9" s="131"/>
      <c r="G9" s="131" t="s">
        <v>210</v>
      </c>
      <c r="H9" s="131"/>
      <c r="I9" s="238" t="s">
        <v>222</v>
      </c>
      <c r="J9" s="236"/>
      <c r="K9" s="130"/>
    </row>
    <row r="10" spans="1:11" ht="114" customHeight="1" x14ac:dyDescent="0.25">
      <c r="A10" s="130">
        <v>2</v>
      </c>
      <c r="B10" s="131" t="s">
        <v>347</v>
      </c>
      <c r="C10" s="132">
        <v>0.27</v>
      </c>
      <c r="D10" s="132">
        <v>0.23</v>
      </c>
      <c r="E10" s="131" t="s">
        <v>102</v>
      </c>
      <c r="F10" s="143" t="s">
        <v>151</v>
      </c>
      <c r="G10" s="131" t="s">
        <v>209</v>
      </c>
      <c r="H10" s="131" t="s">
        <v>221</v>
      </c>
      <c r="I10" s="239" t="s">
        <v>355</v>
      </c>
      <c r="J10" s="236"/>
      <c r="K10" s="130"/>
    </row>
    <row r="11" spans="1:11" ht="175.5" customHeight="1" x14ac:dyDescent="0.25">
      <c r="A11" s="130">
        <v>3</v>
      </c>
      <c r="B11" s="131" t="s">
        <v>211</v>
      </c>
      <c r="C11" s="130" t="s">
        <v>60</v>
      </c>
      <c r="D11" s="191" t="s">
        <v>177</v>
      </c>
      <c r="E11" s="131" t="s">
        <v>102</v>
      </c>
      <c r="F11" s="143" t="s">
        <v>152</v>
      </c>
      <c r="G11" s="202" t="s">
        <v>208</v>
      </c>
      <c r="H11" s="176" t="s">
        <v>223</v>
      </c>
      <c r="I11" s="240" t="s">
        <v>356</v>
      </c>
      <c r="J11" s="236" t="s">
        <v>284</v>
      </c>
      <c r="K11" s="130"/>
    </row>
    <row r="12" spans="1:11" s="129" customFormat="1" ht="21" customHeight="1" x14ac:dyDescent="0.25">
      <c r="A12" s="366" t="s">
        <v>5</v>
      </c>
      <c r="B12" s="367"/>
      <c r="C12" s="367"/>
      <c r="D12" s="367"/>
      <c r="E12" s="367"/>
      <c r="F12" s="367"/>
      <c r="G12" s="367"/>
      <c r="H12" s="175"/>
      <c r="I12" s="175"/>
      <c r="J12" s="237"/>
      <c r="K12" s="237"/>
    </row>
    <row r="13" spans="1:11" ht="184.5" customHeight="1" x14ac:dyDescent="0.25">
      <c r="A13" s="190">
        <v>1</v>
      </c>
      <c r="B13" s="131" t="s">
        <v>321</v>
      </c>
      <c r="C13" s="131" t="s">
        <v>91</v>
      </c>
      <c r="D13" s="210" t="s">
        <v>175</v>
      </c>
      <c r="E13" s="131" t="s">
        <v>102</v>
      </c>
      <c r="F13" s="131" t="s">
        <v>139</v>
      </c>
      <c r="G13" s="137" t="s">
        <v>249</v>
      </c>
      <c r="H13" s="131" t="s">
        <v>250</v>
      </c>
      <c r="I13" s="239" t="s">
        <v>268</v>
      </c>
      <c r="J13" s="236" t="s">
        <v>280</v>
      </c>
      <c r="K13" s="130"/>
    </row>
    <row r="14" spans="1:11" ht="63" customHeight="1" x14ac:dyDescent="0.25">
      <c r="A14" s="130">
        <v>2</v>
      </c>
      <c r="B14" s="131" t="s">
        <v>104</v>
      </c>
      <c r="C14" s="130" t="s">
        <v>103</v>
      </c>
      <c r="D14" s="134">
        <v>0.2</v>
      </c>
      <c r="E14" s="131" t="s">
        <v>138</v>
      </c>
      <c r="F14" s="130" t="s">
        <v>103</v>
      </c>
      <c r="G14" s="137" t="s">
        <v>140</v>
      </c>
      <c r="H14" s="131"/>
      <c r="I14" s="242" t="s">
        <v>202</v>
      </c>
      <c r="J14" s="236" t="s">
        <v>281</v>
      </c>
      <c r="K14" s="130"/>
    </row>
    <row r="15" spans="1:11" ht="102" customHeight="1" x14ac:dyDescent="0.25">
      <c r="A15" s="141">
        <v>3</v>
      </c>
      <c r="B15" s="131" t="s">
        <v>322</v>
      </c>
      <c r="C15" s="131" t="s">
        <v>141</v>
      </c>
      <c r="D15" s="191" t="s">
        <v>179</v>
      </c>
      <c r="E15" s="131" t="s">
        <v>102</v>
      </c>
      <c r="F15" s="140" t="s">
        <v>153</v>
      </c>
      <c r="G15" s="137" t="s">
        <v>207</v>
      </c>
      <c r="H15" s="131" t="s">
        <v>230</v>
      </c>
      <c r="I15" s="239" t="s">
        <v>252</v>
      </c>
      <c r="J15" s="236"/>
      <c r="K15" s="130"/>
    </row>
    <row r="16" spans="1:11" ht="107.25" customHeight="1" x14ac:dyDescent="0.25">
      <c r="A16" s="141">
        <v>4</v>
      </c>
      <c r="B16" s="202" t="s">
        <v>323</v>
      </c>
      <c r="C16" s="207">
        <v>0.183</v>
      </c>
      <c r="D16" s="208" t="s">
        <v>176</v>
      </c>
      <c r="E16" s="202" t="s">
        <v>102</v>
      </c>
      <c r="F16" s="209" t="s">
        <v>154</v>
      </c>
      <c r="G16" s="131" t="s">
        <v>207</v>
      </c>
      <c r="H16" s="131" t="s">
        <v>231</v>
      </c>
      <c r="I16" s="235" t="s">
        <v>253</v>
      </c>
      <c r="J16" s="236"/>
      <c r="K16" s="130"/>
    </row>
    <row r="17" spans="1:11" ht="103.5" customHeight="1" x14ac:dyDescent="0.25">
      <c r="A17" s="372">
        <v>5</v>
      </c>
      <c r="B17" s="131" t="s">
        <v>348</v>
      </c>
      <c r="C17" s="132"/>
      <c r="D17" s="135"/>
      <c r="E17" s="341" t="s">
        <v>191</v>
      </c>
      <c r="F17" s="369" t="s">
        <v>103</v>
      </c>
      <c r="G17" s="131" t="s">
        <v>132</v>
      </c>
      <c r="H17" s="356" t="s">
        <v>256</v>
      </c>
      <c r="I17" s="354" t="s">
        <v>266</v>
      </c>
      <c r="J17" s="340" t="s">
        <v>285</v>
      </c>
      <c r="K17" s="341" t="s">
        <v>385</v>
      </c>
    </row>
    <row r="18" spans="1:11" ht="114.75" customHeight="1" x14ac:dyDescent="0.25">
      <c r="A18" s="373"/>
      <c r="B18" s="133" t="s">
        <v>110</v>
      </c>
      <c r="C18" s="132" t="s">
        <v>60</v>
      </c>
      <c r="D18" s="199">
        <v>1.2999999999999999E-5</v>
      </c>
      <c r="E18" s="368"/>
      <c r="F18" s="370"/>
      <c r="G18" s="203"/>
      <c r="H18" s="357"/>
      <c r="I18" s="355"/>
      <c r="J18" s="340"/>
      <c r="K18" s="342"/>
    </row>
    <row r="19" spans="1:11" ht="34.5" customHeight="1" x14ac:dyDescent="0.25">
      <c r="A19" s="374"/>
      <c r="B19" s="133" t="s">
        <v>111</v>
      </c>
      <c r="C19" s="132" t="s">
        <v>60</v>
      </c>
      <c r="D19" s="135" t="s">
        <v>60</v>
      </c>
      <c r="E19" s="342"/>
      <c r="F19" s="371"/>
      <c r="G19" s="131"/>
      <c r="H19" s="357"/>
      <c r="I19" s="239" t="s">
        <v>132</v>
      </c>
      <c r="J19" s="236"/>
      <c r="K19" s="130"/>
    </row>
    <row r="20" spans="1:11" s="129" customFormat="1" ht="21" customHeight="1" x14ac:dyDescent="0.25">
      <c r="A20" s="366" t="s">
        <v>136</v>
      </c>
      <c r="B20" s="366"/>
      <c r="C20" s="366"/>
      <c r="D20" s="366"/>
      <c r="E20" s="366"/>
      <c r="F20" s="366"/>
      <c r="G20" s="366"/>
      <c r="H20" s="175"/>
      <c r="I20" s="175"/>
      <c r="J20" s="175"/>
      <c r="K20" s="175"/>
    </row>
    <row r="21" spans="1:11" x14ac:dyDescent="0.25">
      <c r="A21" s="361" t="s">
        <v>15</v>
      </c>
      <c r="B21" s="362"/>
      <c r="C21" s="362"/>
      <c r="D21" s="362"/>
      <c r="E21" s="362"/>
      <c r="F21" s="362"/>
      <c r="G21" s="363"/>
      <c r="H21" s="177"/>
      <c r="I21" s="177"/>
      <c r="J21" s="177"/>
      <c r="K21" s="177"/>
    </row>
    <row r="22" spans="1:11" ht="104.25" customHeight="1" x14ac:dyDescent="0.25">
      <c r="A22" s="130">
        <v>1</v>
      </c>
      <c r="B22" s="131" t="s">
        <v>106</v>
      </c>
      <c r="C22" s="130" t="s">
        <v>60</v>
      </c>
      <c r="D22" s="136">
        <v>0.42</v>
      </c>
      <c r="E22" s="131" t="s">
        <v>178</v>
      </c>
      <c r="F22" s="130" t="s">
        <v>103</v>
      </c>
      <c r="G22" s="131" t="s">
        <v>192</v>
      </c>
      <c r="H22" s="176" t="s">
        <v>232</v>
      </c>
      <c r="I22" s="239" t="s">
        <v>298</v>
      </c>
      <c r="J22" s="236"/>
      <c r="K22" s="130"/>
    </row>
    <row r="23" spans="1:11" ht="66.75" customHeight="1" x14ac:dyDescent="0.25">
      <c r="A23" s="130">
        <v>2</v>
      </c>
      <c r="B23" s="131" t="s">
        <v>107</v>
      </c>
      <c r="C23" s="130" t="s">
        <v>60</v>
      </c>
      <c r="D23" s="140" t="s">
        <v>182</v>
      </c>
      <c r="E23" s="131"/>
      <c r="F23" s="130" t="s">
        <v>103</v>
      </c>
      <c r="G23" s="131" t="s">
        <v>193</v>
      </c>
      <c r="H23" s="176" t="s">
        <v>233</v>
      </c>
      <c r="I23" s="239" t="s">
        <v>299</v>
      </c>
      <c r="J23" s="236" t="s">
        <v>361</v>
      </c>
      <c r="K23" s="236" t="s">
        <v>362</v>
      </c>
    </row>
    <row r="24" spans="1:11" ht="49.5" customHeight="1" x14ac:dyDescent="0.25">
      <c r="A24" s="130">
        <v>3</v>
      </c>
      <c r="B24" s="137" t="s">
        <v>54</v>
      </c>
      <c r="C24" s="130" t="s">
        <v>103</v>
      </c>
      <c r="D24" s="132">
        <v>0.54</v>
      </c>
      <c r="E24" s="143" t="s">
        <v>169</v>
      </c>
      <c r="F24" s="130" t="s">
        <v>103</v>
      </c>
      <c r="G24" s="131" t="s">
        <v>206</v>
      </c>
      <c r="H24" s="176"/>
      <c r="I24" s="239" t="s">
        <v>269</v>
      </c>
      <c r="J24" s="236"/>
      <c r="K24" s="130"/>
    </row>
    <row r="25" spans="1:11" ht="71.25" customHeight="1" x14ac:dyDescent="0.25">
      <c r="A25" s="130">
        <v>4</v>
      </c>
      <c r="B25" s="137" t="s">
        <v>34</v>
      </c>
      <c r="C25" s="130" t="s">
        <v>60</v>
      </c>
      <c r="D25" s="191" t="s">
        <v>181</v>
      </c>
      <c r="E25" s="143" t="s">
        <v>169</v>
      </c>
      <c r="F25" s="130" t="s">
        <v>103</v>
      </c>
      <c r="G25" s="131" t="s">
        <v>205</v>
      </c>
      <c r="H25" s="176" t="s">
        <v>234</v>
      </c>
      <c r="I25" s="243" t="s">
        <v>270</v>
      </c>
      <c r="J25" s="143" t="s">
        <v>360</v>
      </c>
      <c r="K25" s="130"/>
    </row>
    <row r="26" spans="1:11" ht="172.5" customHeight="1" x14ac:dyDescent="0.25">
      <c r="A26" s="130">
        <v>5</v>
      </c>
      <c r="B26" s="137" t="s">
        <v>68</v>
      </c>
      <c r="C26" s="130" t="s">
        <v>103</v>
      </c>
      <c r="D26" s="201">
        <v>9.0000000000000006E-5</v>
      </c>
      <c r="E26" s="143" t="s">
        <v>65</v>
      </c>
      <c r="F26" s="130" t="s">
        <v>103</v>
      </c>
      <c r="G26" s="131" t="s">
        <v>170</v>
      </c>
      <c r="H26" s="365"/>
      <c r="I26" s="239" t="s">
        <v>267</v>
      </c>
      <c r="J26" s="340" t="s">
        <v>286</v>
      </c>
      <c r="K26" s="341" t="s">
        <v>386</v>
      </c>
    </row>
    <row r="27" spans="1:11" ht="249.75" customHeight="1" x14ac:dyDescent="0.25">
      <c r="A27" s="130">
        <v>6</v>
      </c>
      <c r="B27" s="137" t="s">
        <v>67</v>
      </c>
      <c r="C27" s="130" t="s">
        <v>103</v>
      </c>
      <c r="D27" s="200" t="s">
        <v>186</v>
      </c>
      <c r="E27" s="143" t="s">
        <v>194</v>
      </c>
      <c r="F27" s="130" t="s">
        <v>103</v>
      </c>
      <c r="G27" s="131" t="s">
        <v>170</v>
      </c>
      <c r="H27" s="365"/>
      <c r="I27" s="239" t="s">
        <v>257</v>
      </c>
      <c r="J27" s="340"/>
      <c r="K27" s="342"/>
    </row>
    <row r="28" spans="1:11" x14ac:dyDescent="0.25">
      <c r="A28" s="358" t="s">
        <v>143</v>
      </c>
      <c r="B28" s="359"/>
      <c r="C28" s="359"/>
      <c r="D28" s="359"/>
      <c r="E28" s="359"/>
      <c r="F28" s="359"/>
      <c r="G28" s="360"/>
      <c r="H28" s="178"/>
      <c r="I28" s="178"/>
      <c r="J28" s="236"/>
      <c r="K28" s="130"/>
    </row>
    <row r="29" spans="1:11" ht="132" customHeight="1" x14ac:dyDescent="0.25">
      <c r="A29" s="130">
        <v>1</v>
      </c>
      <c r="B29" s="131" t="s">
        <v>190</v>
      </c>
      <c r="C29" s="138">
        <v>4125750</v>
      </c>
      <c r="D29" s="149">
        <v>0</v>
      </c>
      <c r="E29" s="131"/>
      <c r="F29" s="130" t="s">
        <v>103</v>
      </c>
      <c r="G29" s="131" t="s">
        <v>204</v>
      </c>
      <c r="H29" s="176" t="s">
        <v>235</v>
      </c>
      <c r="I29" s="239" t="s">
        <v>216</v>
      </c>
      <c r="J29" s="236"/>
      <c r="K29" s="130"/>
    </row>
    <row r="30" spans="1:11" ht="144" customHeight="1" x14ac:dyDescent="0.25">
      <c r="A30" s="130">
        <v>3</v>
      </c>
      <c r="B30" s="131" t="s">
        <v>271</v>
      </c>
      <c r="C30" s="130" t="s">
        <v>60</v>
      </c>
      <c r="D30" s="131" t="s">
        <v>195</v>
      </c>
      <c r="E30" s="131" t="s">
        <v>144</v>
      </c>
      <c r="F30" s="130" t="s">
        <v>103</v>
      </c>
      <c r="G30" s="131" t="s">
        <v>203</v>
      </c>
      <c r="H30" s="176" t="s">
        <v>236</v>
      </c>
      <c r="I30" s="239" t="s">
        <v>279</v>
      </c>
      <c r="J30" s="340" t="s">
        <v>282</v>
      </c>
      <c r="K30" s="130"/>
    </row>
    <row r="31" spans="1:11" ht="68.25" customHeight="1" x14ac:dyDescent="0.25">
      <c r="A31" s="130">
        <v>4</v>
      </c>
      <c r="B31" s="131" t="s">
        <v>187</v>
      </c>
      <c r="C31" s="130" t="s">
        <v>60</v>
      </c>
      <c r="D31" s="131" t="s">
        <v>80</v>
      </c>
      <c r="E31" s="131" t="s">
        <v>146</v>
      </c>
      <c r="F31" s="130" t="s">
        <v>103</v>
      </c>
      <c r="G31" s="131" t="s">
        <v>202</v>
      </c>
      <c r="H31" s="143" t="s">
        <v>237</v>
      </c>
      <c r="I31" s="242" t="s">
        <v>196</v>
      </c>
      <c r="J31" s="340"/>
      <c r="K31" s="130"/>
    </row>
    <row r="32" spans="1:11" ht="87" customHeight="1" x14ac:dyDescent="0.25">
      <c r="A32" s="130">
        <v>5</v>
      </c>
      <c r="B32" s="131" t="s">
        <v>388</v>
      </c>
      <c r="C32" s="130" t="s">
        <v>60</v>
      </c>
      <c r="D32" s="139">
        <v>238381</v>
      </c>
      <c r="E32" s="131" t="s">
        <v>145</v>
      </c>
      <c r="F32" s="130"/>
      <c r="G32" s="131" t="s">
        <v>202</v>
      </c>
      <c r="H32" s="211"/>
      <c r="I32" s="239" t="s">
        <v>389</v>
      </c>
      <c r="J32" s="236"/>
      <c r="K32" s="130"/>
    </row>
    <row r="33" spans="1:11" ht="182.25" customHeight="1" x14ac:dyDescent="0.25">
      <c r="A33" s="130">
        <v>6</v>
      </c>
      <c r="B33" s="131" t="s">
        <v>349</v>
      </c>
      <c r="C33" s="131" t="s">
        <v>116</v>
      </c>
      <c r="D33" s="131" t="s">
        <v>117</v>
      </c>
      <c r="E33" s="131" t="s">
        <v>118</v>
      </c>
      <c r="F33" s="131" t="s">
        <v>103</v>
      </c>
      <c r="G33" s="131" t="s">
        <v>171</v>
      </c>
      <c r="H33" s="211" t="s">
        <v>238</v>
      </c>
      <c r="I33" s="239" t="s">
        <v>212</v>
      </c>
      <c r="J33" s="236"/>
      <c r="K33" s="130"/>
    </row>
    <row r="34" spans="1:11" ht="191.25" customHeight="1" x14ac:dyDescent="0.25">
      <c r="A34" s="130">
        <v>7</v>
      </c>
      <c r="B34" s="131" t="s">
        <v>350</v>
      </c>
      <c r="C34" s="131" t="s">
        <v>131</v>
      </c>
      <c r="D34" s="130" t="s">
        <v>60</v>
      </c>
      <c r="E34" s="131" t="s">
        <v>129</v>
      </c>
      <c r="F34" s="130" t="s">
        <v>103</v>
      </c>
      <c r="G34" s="143" t="s">
        <v>155</v>
      </c>
      <c r="H34" s="176" t="s">
        <v>239</v>
      </c>
      <c r="I34" s="239" t="s">
        <v>259</v>
      </c>
      <c r="J34" s="236"/>
      <c r="K34" s="130"/>
    </row>
    <row r="35" spans="1:11" x14ac:dyDescent="0.25">
      <c r="A35" s="358" t="s">
        <v>142</v>
      </c>
      <c r="B35" s="359"/>
      <c r="C35" s="359"/>
      <c r="D35" s="359"/>
      <c r="E35" s="359"/>
      <c r="F35" s="359"/>
      <c r="G35" s="360"/>
      <c r="H35" s="178"/>
      <c r="I35" s="178"/>
      <c r="J35" s="236"/>
      <c r="K35" s="130"/>
    </row>
    <row r="36" spans="1:11" ht="86.25" customHeight="1" x14ac:dyDescent="0.25">
      <c r="A36" s="130">
        <v>13</v>
      </c>
      <c r="B36" s="131" t="s">
        <v>109</v>
      </c>
      <c r="C36" s="130" t="s">
        <v>60</v>
      </c>
      <c r="D36" s="149">
        <v>0</v>
      </c>
      <c r="E36" s="131" t="s">
        <v>103</v>
      </c>
      <c r="F36" s="130" t="s">
        <v>103</v>
      </c>
      <c r="G36" s="131" t="s">
        <v>201</v>
      </c>
      <c r="H36" s="176" t="s">
        <v>241</v>
      </c>
      <c r="I36" s="239" t="s">
        <v>264</v>
      </c>
      <c r="J36" s="236"/>
      <c r="K36" s="130"/>
    </row>
    <row r="37" spans="1:11" ht="108.75" customHeight="1" x14ac:dyDescent="0.25">
      <c r="A37" s="130">
        <v>14</v>
      </c>
      <c r="B37" s="131" t="s">
        <v>197</v>
      </c>
      <c r="C37" s="130" t="s">
        <v>60</v>
      </c>
      <c r="D37" s="145">
        <v>0</v>
      </c>
      <c r="E37" s="131" t="s">
        <v>103</v>
      </c>
      <c r="F37" s="130" t="s">
        <v>103</v>
      </c>
      <c r="G37" s="131" t="s">
        <v>159</v>
      </c>
      <c r="H37" s="176" t="s">
        <v>242</v>
      </c>
      <c r="I37" s="239" t="s">
        <v>214</v>
      </c>
      <c r="J37" s="236"/>
      <c r="K37" s="130"/>
    </row>
    <row r="38" spans="1:11" ht="39.75" customHeight="1" x14ac:dyDescent="0.25">
      <c r="A38" s="130">
        <v>13</v>
      </c>
      <c r="B38" s="131" t="s">
        <v>213</v>
      </c>
      <c r="C38" s="130">
        <v>0</v>
      </c>
      <c r="D38" s="130">
        <v>0</v>
      </c>
      <c r="E38" s="131"/>
      <c r="F38" s="130" t="s">
        <v>103</v>
      </c>
      <c r="G38" s="130" t="s">
        <v>147</v>
      </c>
      <c r="H38" s="176" t="s">
        <v>243</v>
      </c>
      <c r="I38" s="239" t="s">
        <v>215</v>
      </c>
      <c r="J38" s="236"/>
      <c r="K38" s="130"/>
    </row>
    <row r="39" spans="1:11" ht="49.5" customHeight="1" x14ac:dyDescent="0.25">
      <c r="A39" s="130">
        <v>14</v>
      </c>
      <c r="B39" s="131" t="s">
        <v>74</v>
      </c>
      <c r="C39" s="131" t="s">
        <v>125</v>
      </c>
      <c r="D39" s="131" t="s">
        <v>127</v>
      </c>
      <c r="E39" s="131" t="s">
        <v>126</v>
      </c>
      <c r="F39" s="131" t="s">
        <v>150</v>
      </c>
      <c r="G39" s="131" t="s">
        <v>149</v>
      </c>
      <c r="H39" s="176" t="s">
        <v>244</v>
      </c>
      <c r="I39" s="239" t="s">
        <v>149</v>
      </c>
      <c r="J39" s="236"/>
      <c r="K39" s="130"/>
    </row>
    <row r="40" spans="1:11" s="146" customFormat="1" ht="93" x14ac:dyDescent="0.25">
      <c r="A40" s="145">
        <v>15</v>
      </c>
      <c r="B40" s="143" t="s">
        <v>158</v>
      </c>
      <c r="C40" s="145">
        <v>0</v>
      </c>
      <c r="D40" s="145">
        <v>0</v>
      </c>
      <c r="E40" s="143" t="s">
        <v>103</v>
      </c>
      <c r="F40" s="145" t="s">
        <v>103</v>
      </c>
      <c r="G40" s="131" t="s">
        <v>162</v>
      </c>
      <c r="H40" s="179" t="s">
        <v>245</v>
      </c>
      <c r="I40" s="242" t="s">
        <v>162</v>
      </c>
      <c r="J40" s="143"/>
      <c r="K40" s="145"/>
    </row>
    <row r="41" spans="1:11" ht="155" x14ac:dyDescent="0.25">
      <c r="A41" s="130">
        <v>16</v>
      </c>
      <c r="B41" s="131" t="s">
        <v>198</v>
      </c>
      <c r="C41" s="130" t="s">
        <v>60</v>
      </c>
      <c r="D41" s="130">
        <v>10</v>
      </c>
      <c r="E41" s="143" t="s">
        <v>156</v>
      </c>
      <c r="F41" s="130" t="s">
        <v>103</v>
      </c>
      <c r="G41" s="131" t="s">
        <v>199</v>
      </c>
      <c r="H41" s="131" t="s">
        <v>246</v>
      </c>
      <c r="I41" s="239" t="s">
        <v>265</v>
      </c>
      <c r="J41" s="236"/>
      <c r="K41" s="130"/>
    </row>
    <row r="42" spans="1:11" ht="33" customHeight="1" x14ac:dyDescent="0.25">
      <c r="A42" s="130">
        <v>17</v>
      </c>
      <c r="B42" s="131" t="s">
        <v>52</v>
      </c>
      <c r="C42" s="130" t="s">
        <v>78</v>
      </c>
      <c r="D42" s="130">
        <v>1</v>
      </c>
      <c r="E42" s="131" t="s">
        <v>123</v>
      </c>
      <c r="F42" s="131" t="s">
        <v>103</v>
      </c>
      <c r="G42" s="131" t="s">
        <v>200</v>
      </c>
      <c r="H42" s="340" t="s">
        <v>247</v>
      </c>
      <c r="I42" s="239" t="s">
        <v>262</v>
      </c>
      <c r="J42" s="236"/>
      <c r="K42" s="130"/>
    </row>
    <row r="43" spans="1:11" ht="56.25" customHeight="1" x14ac:dyDescent="0.25">
      <c r="A43" s="130">
        <v>18</v>
      </c>
      <c r="B43" s="131" t="s">
        <v>53</v>
      </c>
      <c r="C43" s="130" t="s">
        <v>78</v>
      </c>
      <c r="D43" s="130">
        <v>3</v>
      </c>
      <c r="E43" s="131" t="s">
        <v>124</v>
      </c>
      <c r="F43" s="131" t="s">
        <v>103</v>
      </c>
      <c r="G43" s="143" t="s">
        <v>200</v>
      </c>
      <c r="H43" s="340"/>
      <c r="I43" s="239" t="s">
        <v>263</v>
      </c>
      <c r="J43" s="236"/>
      <c r="K43" s="130"/>
    </row>
    <row r="44" spans="1:11" ht="66.75" customHeight="1" x14ac:dyDescent="0.25">
      <c r="A44" s="130">
        <v>19</v>
      </c>
      <c r="B44" s="131" t="s">
        <v>58</v>
      </c>
      <c r="C44" s="130" t="s">
        <v>78</v>
      </c>
      <c r="D44" s="130">
        <v>0</v>
      </c>
      <c r="E44" s="131" t="s">
        <v>173</v>
      </c>
      <c r="F44" s="131" t="s">
        <v>103</v>
      </c>
      <c r="G44" s="131"/>
      <c r="H44" s="131" t="s">
        <v>248</v>
      </c>
      <c r="I44" s="239" t="s">
        <v>261</v>
      </c>
      <c r="J44" s="236"/>
      <c r="K44" s="130"/>
    </row>
    <row r="45" spans="1:11" x14ac:dyDescent="0.25">
      <c r="B45" s="122"/>
      <c r="G45" s="131"/>
      <c r="J45" s="236"/>
      <c r="K45" s="130"/>
    </row>
    <row r="46" spans="1:11" x14ac:dyDescent="0.25">
      <c r="B46" s="122"/>
      <c r="G46" s="131"/>
      <c r="J46" s="236"/>
      <c r="K46" s="130"/>
    </row>
    <row r="47" spans="1:11" x14ac:dyDescent="0.25">
      <c r="B47" s="122"/>
    </row>
    <row r="48" spans="1:11" x14ac:dyDescent="0.25">
      <c r="B48" s="122"/>
    </row>
    <row r="49" spans="2:2" x14ac:dyDescent="0.25">
      <c r="B49" s="122"/>
    </row>
    <row r="50" spans="2:2" x14ac:dyDescent="0.25">
      <c r="B50" s="122"/>
    </row>
    <row r="51" spans="2:2" x14ac:dyDescent="0.25">
      <c r="B51" s="122"/>
    </row>
    <row r="52" spans="2:2" x14ac:dyDescent="0.25">
      <c r="B52" s="122"/>
    </row>
    <row r="53" spans="2:2" x14ac:dyDescent="0.25">
      <c r="B53" s="122"/>
    </row>
  </sheetData>
  <mergeCells count="31">
    <mergeCell ref="H42:H43"/>
    <mergeCell ref="I6:I7"/>
    <mergeCell ref="I17:I18"/>
    <mergeCell ref="H17:H19"/>
    <mergeCell ref="A28:G28"/>
    <mergeCell ref="A21:G21"/>
    <mergeCell ref="H6:H7"/>
    <mergeCell ref="H26:H27"/>
    <mergeCell ref="A8:G8"/>
    <mergeCell ref="A35:G35"/>
    <mergeCell ref="A12:G12"/>
    <mergeCell ref="A20:G20"/>
    <mergeCell ref="E17:E19"/>
    <mergeCell ref="F17:F19"/>
    <mergeCell ref="A17:A19"/>
    <mergeCell ref="A1:G1"/>
    <mergeCell ref="C6:D6"/>
    <mergeCell ref="B6:B7"/>
    <mergeCell ref="E6:E7"/>
    <mergeCell ref="F6:F7"/>
    <mergeCell ref="G6:G7"/>
    <mergeCell ref="A6:A7"/>
    <mergeCell ref="A5:G5"/>
    <mergeCell ref="A2:G2"/>
    <mergeCell ref="K6:K7"/>
    <mergeCell ref="J6:J7"/>
    <mergeCell ref="J17:J18"/>
    <mergeCell ref="J26:J27"/>
    <mergeCell ref="J30:J31"/>
    <mergeCell ref="K17:K18"/>
    <mergeCell ref="K26:K27"/>
  </mergeCells>
  <pageMargins left="0.25" right="0.25" top="0.75" bottom="0.75" header="0.3" footer="0.3"/>
  <pageSetup scale="53" orientation="landscape" r:id="rId1"/>
  <rowBreaks count="1" manualBreakCount="1">
    <brk id="1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FEECE7F9292049A291422A6A061935" ma:contentTypeVersion="12" ma:contentTypeDescription="Create a new document." ma:contentTypeScope="" ma:versionID="b99865fc2c159797ba19899c1c7913ae">
  <xsd:schema xmlns:xsd="http://www.w3.org/2001/XMLSchema" xmlns:xs="http://www.w3.org/2001/XMLSchema" xmlns:p="http://schemas.microsoft.com/office/2006/metadata/properties" xmlns:ns3="25641e4b-d672-4b74-b821-e7f7ff5aadaf" xmlns:ns4="2f1750a4-4c22-4c96-b1eb-27a7ed64e7bc" targetNamespace="http://schemas.microsoft.com/office/2006/metadata/properties" ma:root="true" ma:fieldsID="c1cc14d61479005b6997a5cacf25a802" ns3:_="" ns4:_="">
    <xsd:import namespace="25641e4b-d672-4b74-b821-e7f7ff5aadaf"/>
    <xsd:import namespace="2f1750a4-4c22-4c96-b1eb-27a7ed64e7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641e4b-d672-4b74-b821-e7f7ff5aad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1750a4-4c22-4c96-b1eb-27a7ed64e7b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933E5D-7E7E-4823-97C8-A1D87B9162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641e4b-d672-4b74-b821-e7f7ff5aadaf"/>
    <ds:schemaRef ds:uri="2f1750a4-4c22-4c96-b1eb-27a7ed64e7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EB01BF-C8C7-4955-941B-0DF4D94B4BBB}">
  <ds:schemaRefs>
    <ds:schemaRef ds:uri="http://schemas.microsoft.com/sharepoint/v3/contenttype/forms"/>
  </ds:schemaRefs>
</ds:datastoreItem>
</file>

<file path=customXml/itemProps3.xml><?xml version="1.0" encoding="utf-8"?>
<ds:datastoreItem xmlns:ds="http://schemas.openxmlformats.org/officeDocument/2006/customXml" ds:itemID="{9335527F-3082-4A99-8A00-9FD1507A7B1B}">
  <ds:schemaRefs>
    <ds:schemaRef ds:uri="http://purl.org/dc/elements/1.1/"/>
    <ds:schemaRef ds:uri="http://schemas.microsoft.com/office/2006/metadata/properties"/>
    <ds:schemaRef ds:uri="2f1750a4-4c22-4c96-b1eb-27a7ed64e7b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5641e4b-d672-4b74-b821-e7f7ff5aadaf"/>
    <ds:schemaRef ds:uri="http://www.w3.org/XML/1998/namespace"/>
    <ds:schemaRef ds:uri="http://purl.org/dc/dcmitype/"/>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ScaleCrop>false</ap:ScaleCrop>
  <ap:LinksUpToDate>false</ap:LinksUpToDate>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file>