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openxmlformats.org/package/2006/relationships/metadata/thumbnail" Target="docProps/thumbnail.wmf" Id="rId2" /><Relationship Type="http://schemas.openxmlformats.org/officeDocument/2006/relationships/officeDocument" Target="xl/workbook.xml" Id="rId1"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24" documentId="8_{7817CBE5-CA5F-437F-9B9A-B0CE2405A1E3}" xr6:coauthVersionLast="41" xr6:coauthVersionMax="41" xr10:uidLastSave="{9BAC353A-3278-4B9B-A7DB-8B01250ED5AA}"/>
  <bookViews>
    <workbookView xWindow="-110" yWindow="-110" windowWidth="19420" windowHeight="10420" tabRatio="762" xr2:uid="{00000000-000D-0000-FFFF-FFFF00000000}"/>
  </bookViews>
  <sheets>
    <sheet name="NFPP LF Revised (21Oct2019)" sheetId="7" r:id="rId1"/>
    <sheet name="Sheet2" sheetId="20" state="hidden" r:id="rId2"/>
    <sheet name="Change Frame" sheetId="18" r:id="rId3"/>
    <sheet name="Guidance Notes" sheetId="19" r:id="rId4"/>
    <sheet name="Sheet3" sheetId="21" state="hidden" r:id="rId5"/>
    <sheet name="Sheet1" sheetId="8" state="hidden" r:id="rId6"/>
  </sheets>
  <definedNames>
    <definedName name="_xlnm.Print_Area" localSheetId="0">'NFPP LF Revised (21Oct2019)'!$A$1:$J$133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2" i="7" l="1"/>
  <c r="J20" i="21" l="1"/>
  <c r="I20" i="21"/>
  <c r="H20" i="21"/>
  <c r="G20" i="21"/>
  <c r="F20" i="21"/>
  <c r="E20" i="21"/>
  <c r="D16" i="21"/>
  <c r="D15" i="21"/>
  <c r="E14" i="21"/>
  <c r="J13" i="21"/>
  <c r="E13" i="21"/>
  <c r="F13" i="21"/>
  <c r="F14" i="21"/>
  <c r="G13" i="21"/>
  <c r="G14" i="21"/>
  <c r="H13" i="21"/>
  <c r="H14" i="21"/>
  <c r="I13" i="21"/>
  <c r="I14" i="21"/>
  <c r="J14" i="21"/>
  <c r="D9" i="21"/>
  <c r="D8" i="21"/>
  <c r="J7" i="21"/>
  <c r="I7" i="21"/>
  <c r="H7" i="21"/>
  <c r="G7" i="21"/>
  <c r="F7" i="21"/>
  <c r="E7" i="21"/>
  <c r="F6" i="21"/>
  <c r="G6" i="21"/>
  <c r="H6" i="21"/>
  <c r="I6" i="21"/>
  <c r="J6" i="21"/>
  <c r="E6" i="21"/>
  <c r="H27" i="7"/>
  <c r="G40" i="20"/>
  <c r="G41" i="20"/>
  <c r="I30" i="20"/>
  <c r="O19" i="20"/>
  <c r="P19" i="20"/>
  <c r="P20" i="20"/>
  <c r="O20" i="20"/>
  <c r="I22" i="20"/>
  <c r="N20" i="20"/>
  <c r="O27" i="20"/>
  <c r="O28" i="20"/>
  <c r="J28" i="20"/>
  <c r="K28" i="20"/>
  <c r="L28" i="20"/>
  <c r="M28" i="20"/>
  <c r="N28" i="20"/>
  <c r="I28" i="20"/>
  <c r="J20" i="20"/>
  <c r="K20" i="20"/>
  <c r="L20" i="20"/>
  <c r="M20" i="20"/>
  <c r="I20" i="20"/>
  <c r="J16" i="20"/>
  <c r="K16" i="20"/>
  <c r="L16" i="20"/>
  <c r="M16" i="20"/>
  <c r="N16" i="20"/>
  <c r="O16" i="20"/>
  <c r="P16" i="20"/>
  <c r="I16" i="20"/>
  <c r="P27" i="20"/>
  <c r="P28" i="20"/>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Author</x:author>
  </x:authors>
  <x:commentList/>
</x:comments>
</file>

<file path=xl/sharedStrings.xml><?xml version="1.0" encoding="utf-8"?>
<sst xmlns="http://schemas.openxmlformats.org/spreadsheetml/2006/main" count="681" uniqueCount="371">
  <si>
    <t>IMPACT</t>
  </si>
  <si>
    <t>Planned</t>
  </si>
  <si>
    <t>Achieved</t>
  </si>
  <si>
    <t>OUTCOME</t>
  </si>
  <si>
    <t>Assumptions</t>
  </si>
  <si>
    <t>OUTPUT 1</t>
  </si>
  <si>
    <t>Output Indicator 1.1</t>
  </si>
  <si>
    <t>Output Indicator 1.2</t>
  </si>
  <si>
    <t>Outcome Indicator 1</t>
  </si>
  <si>
    <t>Impact Indicator 1</t>
  </si>
  <si>
    <t>Impact Indicator 2</t>
  </si>
  <si>
    <t>Outcome Indicator 2</t>
  </si>
  <si>
    <t>Output Indicator 1.3</t>
  </si>
  <si>
    <t>PROJECT TITLE</t>
  </si>
  <si>
    <t>OUTPUT 2</t>
  </si>
  <si>
    <t>Output Indicator 2.1</t>
  </si>
  <si>
    <t>Outcome Indicator 3</t>
  </si>
  <si>
    <t>OUTPUT 3</t>
  </si>
  <si>
    <t xml:space="preserve">Nepal Family Planning Project (NFPP) </t>
  </si>
  <si>
    <t xml:space="preserve">Completed further analysis on family planning and disseminated results </t>
  </si>
  <si>
    <t xml:space="preserve">No Milestone Planned </t>
  </si>
  <si>
    <t>No Milestone Planned</t>
  </si>
  <si>
    <t>Unsafe abortions averted due to use of modern method of contraception - (cumulative)</t>
  </si>
  <si>
    <t>Note: Data reporting period</t>
  </si>
  <si>
    <t xml:space="preserve">2. HMIS data report 15 July-14 July every year. </t>
  </si>
  <si>
    <t>No analysis of national surveys or routine data done</t>
  </si>
  <si>
    <t>3. UNFPA data can be available on Quarterly basis</t>
  </si>
  <si>
    <t>a. Total=23.7
b. Q1=27
c. Q5=20.5
d. Province:  L(P3)=20; H(P4)=30
e. Age group L(45-49)=10.3; H(15-19)=34.9</t>
  </si>
  <si>
    <t>Output Indicator 3.1</t>
  </si>
  <si>
    <t xml:space="preserve">Milestone 
(Mid July 2016 - Mid July 2017) </t>
  </si>
  <si>
    <t xml:space="preserve">Milestone 
(Mid July 2017 - Mid July 2018) </t>
  </si>
  <si>
    <t xml:space="preserve">Milestone 
(Mid July 2018 - Mid July 2019) </t>
  </si>
  <si>
    <t>NA</t>
  </si>
  <si>
    <t xml:space="preserve">
</t>
  </si>
  <si>
    <t>OUTPUT 4</t>
  </si>
  <si>
    <t>Output Indicator 4.1</t>
  </si>
  <si>
    <t>Output Indicator 4.2</t>
  </si>
  <si>
    <t xml:space="preserve">Milestone 
(Mid July 2019 - Mid July 2020) </t>
  </si>
  <si>
    <t>No milestone planned</t>
  </si>
  <si>
    <t>Target
(Mid July 2020-Dec 2020)</t>
  </si>
  <si>
    <t>a. RH protocol revised  =1
b. DMT/MEC  wheel updated and disseminated=1</t>
  </si>
  <si>
    <t xml:space="preserve">FP/EPI integration will continue to remain as a priority of Government of Nepal.
Assumed that the integration of FP services into other services  is not delayed or change in planning due to federal structuring process. </t>
  </si>
  <si>
    <t>NEPAL FAMILY PLANNING PROJECT (NFPP) REVISED LOG FRAME</t>
  </si>
  <si>
    <t xml:space="preserve">There will be adequate budgetary provision to commission the studies as planned. </t>
  </si>
  <si>
    <t>Output Indicator 2.2</t>
  </si>
  <si>
    <t>Output Indicator 2.3</t>
  </si>
  <si>
    <t>Output Indicator 4.3</t>
  </si>
  <si>
    <t>a)Three pilot studies completed to understand effective family planning interventions and results disseminated=0
b) Five FP related studies completed and disseminated=0</t>
  </si>
  <si>
    <t>Output Indicator 3.2</t>
  </si>
  <si>
    <t xml:space="preserve">Output Indicator 1.4 </t>
  </si>
  <si>
    <t xml:space="preserve">Adequate budget will be set aside for LARC training
</t>
  </si>
  <si>
    <t xml:space="preserve">i. Faith based groups and social leaders will engage in the FP demand generation activities in national and district level
ii. There will be no major impact as a result of opposition of FP services by the faith based groups and other advocacy groups.
iii. Approval from NHEICC for IEC, BCC contents will be received without delay
Risks: Sociocultural barriers
</t>
  </si>
  <si>
    <t xml:space="preserve">% distribution of currently married women age (15-49) by contraceptive method currently used [Method Mix]
</t>
  </si>
  <si>
    <t xml:space="preserve">Number of policies, protocols, tools related to FP updated and disseminated
a. RH clinical Protocol
b. NMS for RH 
c. DMT/WHO MEC (medical eligibility criterion
</t>
  </si>
  <si>
    <t>Number of analyses of national surveys or routine data on family planning conducted and disseminated</t>
  </si>
  <si>
    <t>Output Indicator 4.4</t>
  </si>
  <si>
    <t>3% annual increase</t>
  </si>
  <si>
    <t xml:space="preserve">6% annual increase </t>
  </si>
  <si>
    <t>DFID (£)</t>
  </si>
  <si>
    <t>Govt (£)</t>
  </si>
  <si>
    <t>Other (£)</t>
  </si>
  <si>
    <t>Total (£)</t>
  </si>
  <si>
    <t>DFID SHARE (%)</t>
  </si>
  <si>
    <t>INPUTS (£)</t>
  </si>
  <si>
    <t>DFID (FTEs)</t>
  </si>
  <si>
    <t>INPUTS (HR)</t>
  </si>
  <si>
    <t>ID</t>
  </si>
  <si>
    <t>LOGFRAME SECTION</t>
  </si>
  <si>
    <t>DETAILS OF CHANGE</t>
  </si>
  <si>
    <t>AUTHOR</t>
  </si>
  <si>
    <t>DATE</t>
  </si>
  <si>
    <t>Outcome 1, Indictor 3</t>
  </si>
  <si>
    <t>Output 1. Indicator 1</t>
  </si>
  <si>
    <t>Output 1. Indicator 3</t>
  </si>
  <si>
    <t>Output 1. Indicator 4</t>
  </si>
  <si>
    <t>Output 2. Indicator 3</t>
  </si>
  <si>
    <t>Output 3. Indicator 2</t>
  </si>
  <si>
    <t>Output 4. Indicator 2</t>
  </si>
  <si>
    <t>Output 4. Indicator 3</t>
  </si>
  <si>
    <t>Outcome Statement</t>
  </si>
  <si>
    <t>Impact Statement</t>
  </si>
  <si>
    <t>Output 1 Statement</t>
  </si>
  <si>
    <t>Output 2 Statement</t>
  </si>
  <si>
    <t xml:space="preserve">Output 2 Statement changed to: FP systems strengthened (planning, capacity development, coordination, etc) in the changing context </t>
  </si>
  <si>
    <t>Output 3 Statement</t>
  </si>
  <si>
    <t>Output 4 Statement</t>
  </si>
  <si>
    <t xml:space="preserve">Baseline 
(Mid July 2015 - Mid-July 2016) </t>
  </si>
  <si>
    <t>Identified the research questions and developed research protocol to identify factors for discontinuation of LARC services in Nepal (UNFPA)</t>
  </si>
  <si>
    <t>At least one topic for further analyses on family planning is identified (defined research questions and agreed methods of analysis) using survey or routine data</t>
  </si>
  <si>
    <t>OUTCOME 1</t>
  </si>
  <si>
    <t>CHANGE FRAME: NFPP revised log frame: changes in the impact, outcome and output statements, new indicators added and reasons for inclusion</t>
  </si>
  <si>
    <r>
      <t>Impact Statement changed to :</t>
    </r>
    <r>
      <rPr>
        <i/>
        <sz val="12"/>
        <rFont val="Arial"/>
        <family val="2"/>
      </rPr>
      <t xml:space="preserve"> "Increased uptake of quality FP services reduces unintended pregnancies and unsafe abortions and improves maternal health"; intended as </t>
    </r>
    <r>
      <rPr>
        <sz val="12"/>
        <rFont val="Arial"/>
        <family val="2"/>
      </rPr>
      <t>a more robust impact result statement</t>
    </r>
  </si>
  <si>
    <r>
      <t xml:space="preserve">Outcome Statement changed to: </t>
    </r>
    <r>
      <rPr>
        <i/>
        <sz val="12"/>
        <rFont val="Arial"/>
        <family val="2"/>
      </rPr>
      <t>"Marginalised and underserved WRA and adolescents increasingly utilize FP services" ; intended as a more robust outcome result statement</t>
    </r>
  </si>
  <si>
    <r>
      <rPr>
        <b/>
        <sz val="12"/>
        <rFont val="Arial"/>
        <family val="2"/>
      </rPr>
      <t>Indicator Name</t>
    </r>
    <r>
      <rPr>
        <sz val="12"/>
        <rFont val="Arial"/>
        <family val="2"/>
      </rPr>
      <t xml:space="preserve">: </t>
    </r>
    <r>
      <rPr>
        <i/>
        <sz val="12"/>
        <rFont val="Arial"/>
        <family val="2"/>
      </rPr>
      <t>"Number of additional modern FP users (cumulative) and attribution to DFID investment".</t>
    </r>
    <r>
      <rPr>
        <sz val="12"/>
        <rFont val="Arial"/>
        <family val="2"/>
      </rPr>
      <t xml:space="preserve">
Earlier HMIS data source was used for this indicator. For other family planning related indicators, however, FP 2020 source has been used. In this  revised  NFPP logframe we have changed the source from HMIS to FP2020 to make the source common across family planning indicators. This will also make the progress comparable over the years.  </t>
    </r>
  </si>
  <si>
    <r>
      <t>Output 1 Statement changed to:</t>
    </r>
    <r>
      <rPr>
        <i/>
        <sz val="12"/>
        <rFont val="Arial"/>
        <family val="2"/>
      </rPr>
      <t xml:space="preserve"> "Quality FP services delivered with emphasis on adolescents, marginalized and underserved women".</t>
    </r>
  </si>
  <si>
    <r>
      <rPr>
        <b/>
        <sz val="12"/>
        <rFont val="Arial"/>
        <family val="2"/>
      </rPr>
      <t>Indicator Name</t>
    </r>
    <r>
      <rPr>
        <sz val="12"/>
        <rFont val="Arial"/>
        <family val="2"/>
      </rPr>
      <t>:</t>
    </r>
    <r>
      <rPr>
        <i/>
        <sz val="12"/>
        <rFont val="Arial"/>
        <family val="2"/>
      </rPr>
      <t xml:space="preserve"> "Number of Adolescents among new acceptors of temporary methods of contraception (Pills, Depo, IUCD, Implant)"</t>
    </r>
    <r>
      <rPr>
        <sz val="12"/>
        <rFont val="Arial"/>
        <family val="2"/>
      </rPr>
      <t xml:space="preserve">
As the programme focuses on ASRH and there has been a recommendation in the Annual Review to consider adolescents' FP uptake this indicator has been introduced.  </t>
    </r>
  </si>
  <si>
    <r>
      <rPr>
        <b/>
        <sz val="12"/>
        <rFont val="Arial"/>
        <family val="2"/>
      </rPr>
      <t>Indicator Name</t>
    </r>
    <r>
      <rPr>
        <sz val="12"/>
        <rFont val="Arial"/>
        <family val="2"/>
      </rPr>
      <t>:</t>
    </r>
    <r>
      <rPr>
        <i/>
        <sz val="12"/>
        <rFont val="Arial"/>
        <family val="2"/>
      </rPr>
      <t xml:space="preserve"> "Number of new clients served in VSC camps disaggregated by sex, public/non-public"
</t>
    </r>
    <r>
      <rPr>
        <sz val="12"/>
        <rFont val="Arial"/>
        <family val="2"/>
      </rPr>
      <t xml:space="preserve">
NFPP project also focuses on LAPM through camps. This new indicator has been considered to monitor the progress on LAMP through camps, both public and non-public.  </t>
    </r>
  </si>
  <si>
    <r>
      <rPr>
        <b/>
        <sz val="12"/>
        <rFont val="Arial"/>
        <family val="2"/>
      </rPr>
      <t>Indicator Name</t>
    </r>
    <r>
      <rPr>
        <sz val="12"/>
        <rFont val="Arial"/>
        <family val="2"/>
      </rPr>
      <t xml:space="preserve">: </t>
    </r>
    <r>
      <rPr>
        <i/>
        <sz val="12"/>
        <rFont val="Arial"/>
        <family val="2"/>
      </rPr>
      <t xml:space="preserve">"Number of health facilities (HFs) providing FP services (LARCs) 6 months after graduation from VSPs program (limited to UNFPP districts only)".
</t>
    </r>
    <r>
      <rPr>
        <sz val="12"/>
        <rFont val="Arial"/>
        <family val="2"/>
      </rPr>
      <t xml:space="preserve">
So far 20 HFs have been graduated where VSPs were launched. From the service continuity and sustainability point of view it has been felt essential to monitor the services in those HFs six months after graduation. It has also been recommended by the Annual Review to assess the lasting knowledge level and motivation of health service providers oriented on family planning by VSPs. To monitor the progress this new indicator has been considered.   </t>
    </r>
  </si>
  <si>
    <r>
      <t xml:space="preserve">New Output 3 Statement added as: </t>
    </r>
    <r>
      <rPr>
        <i/>
        <sz val="12"/>
        <rFont val="Arial"/>
        <family val="2"/>
      </rPr>
      <t xml:space="preserve">"Demand for FP created among communities with low mCPR" </t>
    </r>
  </si>
  <si>
    <r>
      <rPr>
        <b/>
        <sz val="12"/>
        <rFont val="Arial"/>
        <family val="2"/>
      </rPr>
      <t>Indicator Name</t>
    </r>
    <r>
      <rPr>
        <sz val="12"/>
        <rFont val="Arial"/>
        <family val="2"/>
      </rPr>
      <t>:</t>
    </r>
    <r>
      <rPr>
        <i/>
        <sz val="12"/>
        <rFont val="Arial"/>
        <family val="2"/>
      </rPr>
      <t xml:space="preserve"> "No of Peer Educators (PEs), Youth Champion (YCs) and Youth Change Agents (YCAs) mobilized"
</t>
    </r>
    <r>
      <rPr>
        <sz val="12"/>
        <rFont val="Arial"/>
        <family val="2"/>
      </rPr>
      <t xml:space="preserve">
This has been considered as an important activity for FP demand generation for adolescents in particular. Both UNFPP and the MSI bilateral programme have been engaged to generate demand by mobilizing PEs, YCs and YCAs. Hence this indicator has been introduced as a new indicator in the revised NFPP log frame.  However, this one will be monitored and verified from FY 2018/19. 
</t>
    </r>
  </si>
  <si>
    <r>
      <t>Output 4 Statement changes to : "</t>
    </r>
    <r>
      <rPr>
        <i/>
        <sz val="12"/>
        <rFont val="Arial"/>
        <family val="2"/>
      </rPr>
      <t>Evidence generated to better understand determinants of FP uptake".</t>
    </r>
  </si>
  <si>
    <r>
      <rPr>
        <b/>
        <sz val="12"/>
        <rFont val="Arial"/>
        <family val="2"/>
      </rPr>
      <t>Indicator Name</t>
    </r>
    <r>
      <rPr>
        <sz val="12"/>
        <rFont val="Arial"/>
        <family val="2"/>
      </rPr>
      <t xml:space="preserve">: </t>
    </r>
    <r>
      <rPr>
        <i/>
        <sz val="12"/>
        <rFont val="Arial"/>
        <family val="2"/>
      </rPr>
      <t>"No of case studies prepared on effectiveness of demand generation".</t>
    </r>
    <r>
      <rPr>
        <sz val="12"/>
        <rFont val="Arial"/>
        <family val="2"/>
      </rPr>
      <t xml:space="preserve"> 
MSI bilateral programme in its log frame has proposed to prepare case studies documenting the effectiveness of demand generation activities for FP.  This indicator is expected to generate evidence for  better understanding of FP uptake. It has therefore been considered as new indicator to monitor progress from FY 2018/19   </t>
    </r>
  </si>
  <si>
    <r>
      <rPr>
        <b/>
        <sz val="12"/>
        <rFont val="Arial"/>
        <family val="2"/>
      </rPr>
      <t>Indicator Name</t>
    </r>
    <r>
      <rPr>
        <sz val="12"/>
        <rFont val="Arial"/>
        <family val="2"/>
      </rPr>
      <t xml:space="preserve">: </t>
    </r>
    <r>
      <rPr>
        <i/>
        <sz val="12"/>
        <rFont val="Arial"/>
        <family val="2"/>
      </rPr>
      <t xml:space="preserve">"Study conducted to assess lasting knowledge level and motivation of health service providers coached and mentored by VSPs" 
</t>
    </r>
    <r>
      <rPr>
        <sz val="12"/>
        <rFont val="Arial"/>
        <family val="2"/>
      </rPr>
      <t xml:space="preserve">
An evaluation study to assess the effect of VSPs programme in the implemented HFs has been proposed and this indicator adopted. UNFPP has planned this one time study to be initiated in FY 2018/19 and completed in FY 2019/20    </t>
    </r>
  </si>
  <si>
    <r>
      <rPr>
        <b/>
        <sz val="12"/>
        <rFont val="Arial"/>
        <family val="2"/>
      </rPr>
      <t xml:space="preserve">Indicator Name </t>
    </r>
    <r>
      <rPr>
        <sz val="12"/>
        <rFont val="Arial"/>
        <family val="2"/>
      </rPr>
      <t>:</t>
    </r>
    <r>
      <rPr>
        <i/>
        <sz val="12"/>
        <rFont val="Arial"/>
        <family val="2"/>
      </rPr>
      <t xml:space="preserve"> "Number of beneficiaries reached through the visiting service providers(VSPs) under UNFPP and LARC Outreach, MS Ladies &amp; VSC+ under MSI Bilateral Project (disaggregated by Implant &amp; IUCD)" </t>
    </r>
    <r>
      <rPr>
        <sz val="12"/>
        <rFont val="Arial"/>
        <family val="2"/>
      </rPr>
      <t xml:space="preserve">
(Limited to UNFPP &amp; MSI Bilateral Project districts) </t>
    </r>
    <r>
      <rPr>
        <i/>
        <sz val="12"/>
        <rFont val="Arial"/>
        <family val="2"/>
      </rPr>
      <t xml:space="preserve">
</t>
    </r>
    <r>
      <rPr>
        <sz val="12"/>
        <rFont val="Arial"/>
        <family val="2"/>
      </rPr>
      <t xml:space="preserve">
Since </t>
    </r>
    <r>
      <rPr>
        <b/>
        <sz val="12"/>
        <rFont val="Arial"/>
        <family val="2"/>
      </rPr>
      <t>VSPs</t>
    </r>
    <r>
      <rPr>
        <sz val="12"/>
        <rFont val="Arial"/>
        <family val="2"/>
      </rPr>
      <t xml:space="preserve"> under UNFPP and </t>
    </r>
    <r>
      <rPr>
        <b/>
        <sz val="12"/>
        <rFont val="Arial"/>
        <family val="2"/>
      </rPr>
      <t>LARC Outreach</t>
    </r>
    <r>
      <rPr>
        <sz val="12"/>
        <rFont val="Arial"/>
        <family val="2"/>
      </rPr>
      <t xml:space="preserve"> and </t>
    </r>
    <r>
      <rPr>
        <b/>
        <sz val="12"/>
        <rFont val="Arial"/>
        <family val="2"/>
      </rPr>
      <t>MS Ladies</t>
    </r>
    <r>
      <rPr>
        <sz val="12"/>
        <rFont val="Arial"/>
        <family val="2"/>
      </rPr>
      <t xml:space="preserve"> under MSI Bilateral have been considered  innovative programmes for promoting LARC uptake this indicator has been considered as a new indicator to measure LARC uptake. Due to lack of data on government led VSPs in selected districts the indicator has been limited to UNFPP and MSI Bilateral Project districts. 
 </t>
    </r>
  </si>
  <si>
    <t xml:space="preserve">FP systems strengthened (planning, capacity development, coordination, etc) in the changing context 
</t>
  </si>
  <si>
    <r>
      <rPr>
        <b/>
        <sz val="9"/>
        <rFont val="Arial"/>
        <family val="2"/>
      </rPr>
      <t>UNFPP</t>
    </r>
    <r>
      <rPr>
        <sz val="9"/>
        <rFont val="Arial"/>
        <family val="2"/>
      </rPr>
      <t>: Implant=0;IUCD=0</t>
    </r>
  </si>
  <si>
    <t>a. RH protocol =1  (but needs revision)
b.  DMT/MEC  wheel =1  (but needs revision)
c. NMS for RH volume 1 =1 (but needs revision)</t>
  </si>
  <si>
    <t xml:space="preserve"> It is assumed that the policies/standards/guidelines/tools developed are quickly approved by concerned authorities. 
</t>
  </si>
  <si>
    <t>1. Track 20 report July-July every year</t>
  </si>
  <si>
    <t>Series of in house discussion (MEOR) on carrying out further analysis on relevant topics from recent national survey data (including 2015 Nepal Health Facility Survey and 2016 Nepal Demographic and Health Survey). Further analysis topic to be finalised soon.</t>
  </si>
  <si>
    <t>Peter Godwin</t>
  </si>
  <si>
    <t xml:space="preserve">Baseline 
(Mid July 2015 - Mid July 2016) </t>
  </si>
  <si>
    <t>a. Total=22.5
b. Q1=25.6
c. Q5=19.9
d. Province:  L(P3)=18.6; H(P4)=27.9
e. Age group L(45-49)=9.4; H(15-19)=32.7</t>
  </si>
  <si>
    <t xml:space="preserve">Number of adolescents among new acceptors of temporary methods of contraception (Pills, Depo, IUCD and Implant)
</t>
  </si>
  <si>
    <t>Number of health service providers trained on LARC (IUCD &amp; Implant) as per national standards from NFPP</t>
  </si>
  <si>
    <t>Source: FP 2020 Annual Progress Report</t>
  </si>
  <si>
    <t>Source: NDHS 2016, MICS 2019</t>
  </si>
  <si>
    <t xml:space="preserve"> </t>
  </si>
  <si>
    <t>Source: UNFPP Annual Progress Report</t>
  </si>
  <si>
    <t>Source: MSI Bilateral Project Annual Progress Report</t>
  </si>
  <si>
    <t>Smart Guide</t>
  </si>
  <si>
    <t xml:space="preserve">Teams should use the guide below to complete the logframe template. </t>
  </si>
  <si>
    <t>A meaningful, easily understood (plain English) Project Title.</t>
  </si>
  <si>
    <t>Long term goal to which the project will contribute towards achieving. When drafting the impact statement, consider how your project fits with other efforts from DFID and partners to achieve the impact, ie is your project nested within a broader undertaking?</t>
  </si>
  <si>
    <t xml:space="preserve">An assessment of whether your project achieved the Outcome will be included in the Project Completion Review (PCR). Ongoing monitoring of progress against outcome milestones should still take place as an assessment of whether you expect to achieve the Outcome by the end of the programme will be included in Annual Reviews. </t>
  </si>
  <si>
    <t>OUTPUTS</t>
  </si>
  <si>
    <t>Outputs are the specific, direct deliverables of your project.  These will provide the conditions necessary to achieve the Outcome. The logic of the chain from Output to Outcome therefore needs to be clear.</t>
  </si>
  <si>
    <t>Progress against Output milestones and results achieved will be assessed and scored during Annual Reviews and the Project Completion Review.</t>
  </si>
  <si>
    <t>IMPACT WEIGHTING</t>
  </si>
  <si>
    <t xml:space="preserve">Once you have defined your Outputs, assign a percentage for the contribution each is likely to make towards the achievement of the overall Outcome.   </t>
  </si>
  <si>
    <t xml:space="preserve">The impact weights of all the Outputs will total 100% and each are rounded to the nearest 5%. </t>
  </si>
  <si>
    <t>Impact weightings for Outputs are intended to:</t>
  </si>
  <si>
    <t>l</t>
  </si>
  <si>
    <t>Promote a more considered approach to the choice of Outputs at project design stage; and</t>
  </si>
  <si>
    <t>Provide a clearer link to how Output performance relates to project Outcome performance.</t>
  </si>
  <si>
    <t>INPUTS</t>
  </si>
  <si>
    <t>Clarification of inputs is a key part of results-chain thinking. Inputs are specified at the country-level in country operational plans and the project information contained in logframes should feed up into these.</t>
  </si>
  <si>
    <t>The input-level boxes show the amount of money provided by DFID and any partners (£) including, where relevant, the government’s own contribution. This only relates to monetary (not in kind) contributions. At Outcome level this is equal to the sum of Inputs for all Outputs.  The DFID share at Outcome Level is a simple, pro rata calculation of DFID’s contribution in monetary terms for all outputs.</t>
  </si>
  <si>
    <t>Information should also be provided for the total number of Annual DFID Full-Time Equivalents (FTEs) allocated to this project, based on the time individual staff members will spend on the project. It is understood that this may change through the project cycle, and is intended as a management tool.</t>
  </si>
  <si>
    <t>INDICATORS</t>
  </si>
  <si>
    <r>
      <t xml:space="preserve">Indicators are performance measures, which tell us </t>
    </r>
    <r>
      <rPr>
        <u/>
        <sz val="9.5"/>
        <color indexed="8"/>
        <rFont val="Arial"/>
        <family val="2"/>
      </rPr>
      <t>what will be measured</t>
    </r>
    <r>
      <rPr>
        <sz val="9.5"/>
        <color indexed="8"/>
        <rFont val="Arial"/>
        <family val="2"/>
      </rPr>
      <t xml:space="preserve"> </t>
    </r>
    <r>
      <rPr>
        <b/>
        <sz val="9.5"/>
        <color indexed="8"/>
        <rFont val="Arial"/>
        <family val="2"/>
      </rPr>
      <t>not</t>
    </r>
    <r>
      <rPr>
        <sz val="9.5"/>
        <color indexed="8"/>
        <rFont val="Arial"/>
        <family val="2"/>
      </rPr>
      <t xml:space="preserve"> what is to be achieved.  Avoid including elements of the baseline or target. </t>
    </r>
  </si>
  <si>
    <t>What makes a good indicator?</t>
  </si>
  <si>
    <r>
      <rPr>
        <b/>
        <sz val="10"/>
        <color indexed="8"/>
        <rFont val="Arial"/>
        <family val="2"/>
      </rPr>
      <t>Specific</t>
    </r>
    <r>
      <rPr>
        <sz val="10"/>
        <color indexed="8"/>
        <rFont val="Arial"/>
        <family val="2"/>
      </rPr>
      <t xml:space="preserve"> – what will be measured? And how?</t>
    </r>
  </si>
  <si>
    <r>
      <rPr>
        <b/>
        <sz val="10"/>
        <color indexed="8"/>
        <rFont val="Arial"/>
        <family val="2"/>
      </rPr>
      <t xml:space="preserve">Measurable - </t>
    </r>
    <r>
      <rPr>
        <sz val="10"/>
        <color indexed="8"/>
        <rFont val="Arial"/>
        <family val="2"/>
      </rPr>
      <t xml:space="preserve">data can be collected </t>
    </r>
  </si>
  <si>
    <r>
      <rPr>
        <b/>
        <sz val="10"/>
        <color indexed="8"/>
        <rFont val="Arial"/>
        <family val="2"/>
      </rPr>
      <t>Relevant</t>
    </r>
    <r>
      <rPr>
        <sz val="10"/>
        <color indexed="8"/>
        <rFont val="Arial"/>
        <family val="2"/>
      </rPr>
      <t xml:space="preserve">  - to the results chain</t>
    </r>
  </si>
  <si>
    <r>
      <rPr>
        <b/>
        <sz val="10"/>
        <color indexed="8"/>
        <rFont val="Arial"/>
        <family val="2"/>
      </rPr>
      <t>Useful</t>
    </r>
    <r>
      <rPr>
        <sz val="10"/>
        <color indexed="8"/>
        <rFont val="Arial"/>
        <family val="2"/>
      </rPr>
      <t xml:space="preserve"> – for management decision making</t>
    </r>
  </si>
  <si>
    <t>Does not include any element of the target</t>
  </si>
  <si>
    <r>
      <rPr>
        <sz val="10"/>
        <color indexed="8"/>
        <rFont val="Arial"/>
        <family val="2"/>
      </rPr>
      <t xml:space="preserve">Can be </t>
    </r>
    <r>
      <rPr>
        <b/>
        <sz val="10"/>
        <color indexed="8"/>
        <rFont val="Arial"/>
        <family val="2"/>
      </rPr>
      <t>disaggregated</t>
    </r>
    <r>
      <rPr>
        <sz val="10"/>
        <color indexed="8"/>
        <rFont val="Arial"/>
        <family val="2"/>
      </rPr>
      <t xml:space="preserve"> if relevant </t>
    </r>
  </si>
  <si>
    <r>
      <rPr>
        <sz val="10"/>
        <color indexed="8"/>
        <rFont val="Arial"/>
        <family val="2"/>
      </rPr>
      <t xml:space="preserve">Good mix of </t>
    </r>
    <r>
      <rPr>
        <b/>
        <sz val="10"/>
        <color indexed="8"/>
        <rFont val="Arial"/>
        <family val="2"/>
      </rPr>
      <t>qualitative</t>
    </r>
    <r>
      <rPr>
        <sz val="10"/>
        <color indexed="8"/>
        <rFont val="Arial"/>
        <family val="2"/>
      </rPr>
      <t xml:space="preserve"> and </t>
    </r>
    <r>
      <rPr>
        <b/>
        <sz val="10"/>
        <color indexed="8"/>
        <rFont val="Arial"/>
        <family val="2"/>
      </rPr>
      <t>quantitative</t>
    </r>
  </si>
  <si>
    <r>
      <rPr>
        <b/>
        <sz val="10"/>
        <color indexed="8"/>
        <rFont val="Arial"/>
        <family val="2"/>
      </rPr>
      <t>Already defined -</t>
    </r>
    <r>
      <rPr>
        <sz val="10"/>
        <color indexed="8"/>
        <rFont val="Arial"/>
        <family val="2"/>
      </rPr>
      <t xml:space="preserve"> if relevant include indicators which towards the DRF / OP / ICF KPIs / MDGs. </t>
    </r>
  </si>
  <si>
    <r>
      <t xml:space="preserve">Consider using </t>
    </r>
    <r>
      <rPr>
        <b/>
        <sz val="10"/>
        <rFont val="Arial"/>
        <family val="2"/>
      </rPr>
      <t>standard indicators</t>
    </r>
    <r>
      <rPr>
        <sz val="10"/>
        <rFont val="Arial"/>
        <family val="2"/>
      </rPr>
      <t xml:space="preserve"> / </t>
    </r>
    <r>
      <rPr>
        <b/>
        <sz val="10"/>
        <rFont val="Arial"/>
        <family val="2"/>
      </rPr>
      <t>best practice indicators / learning from other projects</t>
    </r>
  </si>
  <si>
    <t xml:space="preserve">The basic principle is that “if you can measure it, you can manage it”. </t>
  </si>
  <si>
    <r>
      <rPr>
        <b/>
        <sz val="10"/>
        <rFont val="Arial"/>
        <family val="2"/>
      </rPr>
      <t>Top Tip</t>
    </r>
    <r>
      <rPr>
        <sz val="10"/>
        <rFont val="Arial"/>
        <family val="2"/>
      </rPr>
      <t xml:space="preserve"> – select indicators based on relevance to the Results Chain and the availability of data. </t>
    </r>
  </si>
  <si>
    <t>Best Practice suggests a maximum of three Indicators per Output.</t>
  </si>
  <si>
    <t xml:space="preserve">Some example indicators for a WASH project are shown below. </t>
  </si>
  <si>
    <t>BASELINE</t>
  </si>
  <si>
    <t xml:space="preserve">Baselines set the starting point and provide a measure of the situation before your project starts (could be zero if a new project). </t>
  </si>
  <si>
    <t>The baseline is used to measure change and monitor progress.</t>
  </si>
  <si>
    <t xml:space="preserve">Include a baseline for each of your indicators. The first 6 months of a project may exceptionally be used for assembling baseline data at output level if agreed by your SRO. </t>
  </si>
  <si>
    <t xml:space="preserve">Use existing data where possible, but check reliability and seek assurances regarding the data quality eg use data from national statistical systems / MIS. </t>
  </si>
  <si>
    <t>If you need to collect your own data - collect baseline data early – as soon as beneficiaries have been identified but before any results are expected.</t>
  </si>
  <si>
    <t>MILESTONES</t>
  </si>
  <si>
    <t xml:space="preserve">Milestones are the desired trajectory from baseline to target, helping you to track progress and make changes to underperforming areas. </t>
  </si>
  <si>
    <t>Will depend on sequencing of activities and data availability.</t>
  </si>
  <si>
    <t>Include REALISTIC milestones given resources and capacity.</t>
  </si>
  <si>
    <t>At the output level include annual milestones for each year of the project (or monthly if short term). At outcome &amp; impact level data may not be available annually.</t>
  </si>
  <si>
    <t>TARGET (DATE)</t>
  </si>
  <si>
    <t>Targets set the desired point, showing what is achievable within the timeframe available.</t>
  </si>
  <si>
    <t xml:space="preserve">The target is often the last year of the project (or month if its short term). </t>
  </si>
  <si>
    <t xml:space="preserve">Include realistic targets given resources and capacity, the baseline situation, funding available and country/operational context. Project targets might be informed by evidence about what has worked in the past and take into account lessons learned from other projects. </t>
  </si>
  <si>
    <t>Consider using government targets although if they are too ambitious then make a more realistic estimate.</t>
  </si>
  <si>
    <r>
      <rPr>
        <b/>
        <sz val="10"/>
        <rFont val="Arial"/>
        <family val="2"/>
      </rPr>
      <t>Top Tip</t>
    </r>
    <r>
      <rPr>
        <sz val="10"/>
        <rFont val="Arial"/>
        <family val="2"/>
      </rPr>
      <t xml:space="preserve"> - A good Theory of Change will help you think about what is realistic and achievable as it will enable critical reflection of context, external influences &amp; assumptions.</t>
    </r>
  </si>
  <si>
    <t>SOURCE</t>
  </si>
  <si>
    <t xml:space="preserve">Each Indicator will have a data source to verify the results achieved. </t>
  </si>
  <si>
    <t>List the specific data sources i.e. give the specific data collection e.g. named survey / report and avoid just naming the organisation.</t>
  </si>
  <si>
    <t xml:space="preserve">State the frequency of the data source and ensure consistency with milestones and targets. </t>
  </si>
  <si>
    <t>Check the source can provide disaggregated data as required.</t>
  </si>
  <si>
    <t>Consider and specify the data collection and reporting responsibilities to ensure the results planned and forecast rows in the logframe are updated on a regular basis.</t>
  </si>
  <si>
    <r>
      <rPr>
        <b/>
        <sz val="10"/>
        <rFont val="Arial"/>
        <family val="2"/>
      </rPr>
      <t>Top Tip</t>
    </r>
    <r>
      <rPr>
        <sz val="10"/>
        <rFont val="Arial"/>
        <family val="2"/>
      </rPr>
      <t xml:space="preserve"> - Before using a data source, assess its quality and seek assurances from data providers where needed ie consider its validity, reliability and availability.</t>
    </r>
  </si>
  <si>
    <t>ASSUMPTIONS</t>
  </si>
  <si>
    <t xml:space="preserve">Define any assumptions which are linked to the realisation of your project's individual outputs, as well as those which are critical to the realisation of the outcome and impact: these will not all be the same. </t>
  </si>
  <si>
    <t>VALUE FOR MONEY</t>
  </si>
  <si>
    <t xml:space="preserve">Ensure the outputs and outcome projected represent good value for the invested resources, at the beginning of the project, and through its life. </t>
  </si>
  <si>
    <t>Consider including VfM metrics in the logframe (or other documents such as the Delivery Plan) to allow VfM to be measured through the life of the project and to provide assurance at Annual Review.</t>
  </si>
  <si>
    <t>VfM is achieved at different stages of the results chain.  Thus for each result we seek to achieve we should aim to have metrics for each of the following:</t>
  </si>
  <si>
    <r>
      <rPr>
        <b/>
        <sz val="10"/>
        <rFont val="Arial"/>
        <family val="2"/>
      </rPr>
      <t>Economy</t>
    </r>
    <r>
      <rPr>
        <sz val="10"/>
        <rFont val="Arial"/>
        <family val="2"/>
      </rPr>
      <t xml:space="preserve"> </t>
    </r>
    <r>
      <rPr>
        <i/>
        <sz val="10"/>
        <rFont val="Arial"/>
        <family val="2"/>
      </rPr>
      <t xml:space="preserve">- </t>
    </r>
    <r>
      <rPr>
        <sz val="10"/>
        <rFont val="Arial"/>
        <family val="2"/>
      </rPr>
      <t xml:space="preserve">Are we (or our agents) buying inputs of the appropriate quality at the right price? </t>
    </r>
  </si>
  <si>
    <r>
      <rPr>
        <b/>
        <sz val="10"/>
        <rFont val="Arial"/>
        <family val="2"/>
      </rPr>
      <t xml:space="preserve">Efficiency </t>
    </r>
    <r>
      <rPr>
        <sz val="10"/>
        <rFont val="Arial"/>
        <family val="2"/>
      </rPr>
      <t>- How well are we (or our agents) converting inputs into outputs? (‘</t>
    </r>
    <r>
      <rPr>
        <i/>
        <sz val="10"/>
        <rFont val="Arial"/>
        <family val="2"/>
      </rPr>
      <t>Spending well’</t>
    </r>
    <r>
      <rPr>
        <sz val="10"/>
        <rFont val="Arial"/>
        <family val="2"/>
      </rPr>
      <t>)</t>
    </r>
  </si>
  <si>
    <r>
      <rPr>
        <b/>
        <sz val="10"/>
        <rFont val="Arial"/>
        <family val="2"/>
      </rPr>
      <t>Effectiveness</t>
    </r>
    <r>
      <rPr>
        <sz val="10"/>
        <rFont val="Arial"/>
        <family val="2"/>
      </rPr>
      <t xml:space="preserve"> - How well are the outputs produced by an intervention having the intended effect? (‘</t>
    </r>
    <r>
      <rPr>
        <i/>
        <sz val="10"/>
        <rFont val="Arial"/>
        <family val="2"/>
      </rPr>
      <t>Spending wisely’</t>
    </r>
    <r>
      <rPr>
        <sz val="10"/>
        <rFont val="Arial"/>
        <family val="2"/>
      </rPr>
      <t>)</t>
    </r>
  </si>
  <si>
    <r>
      <rPr>
        <b/>
        <sz val="10"/>
        <rFont val="Arial"/>
        <family val="2"/>
      </rPr>
      <t>Cost-effectiveness</t>
    </r>
    <r>
      <rPr>
        <sz val="10"/>
        <rFont val="Arial"/>
        <family val="2"/>
      </rPr>
      <t xml:space="preserve"> - What is the intervention’s ultimate impact on poverty reduction, relative to the inputs that we or our agents invest in it?</t>
    </r>
  </si>
  <si>
    <t>DFID’s Approach to Value for Money (Smart Guide) provides further advice on ensuring VfM.</t>
  </si>
  <si>
    <t xml:space="preserve">Impact Weighing (%) </t>
  </si>
  <si>
    <t xml:space="preserve">Source: DoHS Annual Report/HMIS </t>
  </si>
  <si>
    <t>Impact Weighing (%)</t>
  </si>
  <si>
    <t xml:space="preserve">(i) &amp; (ii) combined:  A total of 373 (211 MRLs &amp;  social leaders and 162 GoN officials) were oriented against the target of 250 
(iii) Men from ethnic minorities: 1865 oriented against the target of 2100
(iv) Women from ethnic minorities: 4417 oriented against the target of 4725
</t>
  </si>
  <si>
    <t>Source: FP 2020 2017-2018 Annual Progress Report, Nepal FP2020 Core Indicator Summary Sheet</t>
  </si>
  <si>
    <r>
      <rPr>
        <sz val="9"/>
        <color indexed="8"/>
        <rFont val="Arial"/>
        <family val="2"/>
      </rPr>
      <t xml:space="preserve">Study to identify factors leading to discontinuation of LARC completed and disseminated=1 
</t>
    </r>
    <r>
      <rPr>
        <b/>
        <sz val="9"/>
        <color indexed="8"/>
        <rFont val="Arial"/>
        <family val="2"/>
      </rPr>
      <t xml:space="preserve">
</t>
    </r>
  </si>
  <si>
    <t>(i) Government officials and Muslim religious leaders (MRLs) = 0
(ii)  Social leaders {including health service providers (HSPs) from ethnic minorities}= 0 
(iii) Men from ethnic minorities=0
(iv) Women from ethnic minorities=0</t>
  </si>
  <si>
    <t>Research questions identified;   Research protocol developed &amp; shared with FHD officials and FP sub-committee, planned to be submitted for ethical approval by Sept/Oct 2017</t>
  </si>
  <si>
    <t xml:space="preserve">Include targets disaggregated by sex/geography/income etc where appropriate. </t>
  </si>
  <si>
    <t xml:space="preserve">The outcome of your project identifies what will change, who will benefit and how it will contribute to reducing poverty, including contributions to the Millennium Development Goals (MDGs) or Climate Change. </t>
  </si>
  <si>
    <t>Public:         Male      = 3,996
                   Female  = 9,655
Non -Pub:   Male      =    342
                   Female  =  2,657 
Total: 16,650
Annual increase = 8.9% against 6% target of annual increase (148%)</t>
  </si>
  <si>
    <t xml:space="preserve">Completed further analysis on family planning - Levels, Trends, and Determinants of Unmet Need, Demand, Demand Satisfaction and Fertility in Nepal
Dissemination planned within March 2019 </t>
  </si>
  <si>
    <t>Total Achieved  = 407,000
Additional Users from 2015/2016 = 102,000
DFID Attribution(9.92%) = 10,118</t>
  </si>
  <si>
    <t xml:space="preserve">5
</t>
  </si>
  <si>
    <t>Public:       Male = 3,855
                  Female = 9,842
Non-Pub:   Male = 334
                  Female = 2,530  
Total: 16,561</t>
  </si>
  <si>
    <t>Public:               Male     = 4,209
                         Female  = 9,260
Non -Pub:          Male     = 1,593
                         Female  = 224  
Total: 15,286</t>
  </si>
  <si>
    <t>a. RH protocol revised  = Not completed
b. DMT/MEC wheel updated and disseminated = Not Completed</t>
  </si>
  <si>
    <r>
      <rPr>
        <b/>
        <sz val="9"/>
        <rFont val="Arial"/>
        <family val="2"/>
      </rPr>
      <t>UNFPA MoU:</t>
    </r>
    <r>
      <rPr>
        <sz val="9"/>
        <rFont val="Arial"/>
        <family val="2"/>
      </rPr>
      <t xml:space="preserve"> Implant=20;IUCD=20</t>
    </r>
  </si>
  <si>
    <r>
      <rPr>
        <b/>
        <sz val="9"/>
        <rFont val="Arial"/>
        <family val="2"/>
      </rPr>
      <t xml:space="preserve">UNFPA MoU: </t>
    </r>
    <r>
      <rPr>
        <sz val="9"/>
        <rFont val="Arial"/>
        <family val="2"/>
      </rPr>
      <t>Implant=24; IUCD=24</t>
    </r>
  </si>
  <si>
    <r>
      <rPr>
        <b/>
        <sz val="9"/>
        <rFont val="Arial"/>
        <family val="2"/>
      </rPr>
      <t>UNFPA MoU</t>
    </r>
    <r>
      <rPr>
        <sz val="9"/>
        <rFont val="Arial"/>
        <family val="2"/>
      </rPr>
      <t>: 
   - Implant = 20 against target of 
     36 (55.6%)
   - IUCD = 20 against a target of 
     36 (55.6%)</t>
    </r>
  </si>
  <si>
    <t>Source: UNFPA MoU Annual Progress Report</t>
  </si>
  <si>
    <t xml:space="preserve">Unintended pregnancies averted due to use of modern contraception (cumulative)
</t>
  </si>
  <si>
    <t>Total New Acceptors of 4 listed methods= 536,149
Adolescent (&lt;20 years) New acceptors = 39,835
% Adolescents= 7.4
(0.6%) decrease against the target of 3% annual increase</t>
  </si>
  <si>
    <t>Total New Acceptors of 4 listed methods = 551,568
Adolescents (&lt; 20 years) acceptors = 44,223
% Adolescents = 8.0</t>
  </si>
  <si>
    <t>Study ongoing 
"Determining discontinuation rates of Short-acting and Long-acting
Reversible Contraceptive methods and factors associated with them: A prospective population based cohort study in Nepal"
Final dissemination of study findings is planned for September 2019</t>
  </si>
  <si>
    <t xml:space="preserve">Source: Further Analysis of 2015 NHFS Data &amp; 2016 NDHS Data; MoHP, USAID, &amp; New ERA </t>
  </si>
  <si>
    <t xml:space="preserve">Source: NDHS 2016, MICS 2019 </t>
  </si>
  <si>
    <t>Number of clients served in VSC camps disaggregated by sex, public/non-public service providers/outlets
NEW INDICATOR for 2017/18 onwards</t>
  </si>
  <si>
    <t>No of Peer Educators, Youth Champion and Youth Change Agents mobilized
a. Peer Educators (PE)
b. Youth Champion (YC)
c. Youth Change Agents (YCA)
NEW INDICATOR for 2018/19 onwards</t>
  </si>
  <si>
    <t>a. Female Sterilization= 14.2
b. Male Sterilization= 5.0
c. Pills= 5.2
d. IUD= 2.0
e. Injectables=10.0
f. Implants= 6.0
g. Male Condoms= 4.7
Total mCPR - 47.1</t>
  </si>
  <si>
    <t xml:space="preserve">a. Female Sterilization=14.7
b. Male Sterilization=5.5
c. Pills=4.6
d. IUD=1.4
e. Injectables=8.9
f. Implants=3.3
g. Male Condoms=4.2
Total mCPR - 42.6
</t>
  </si>
  <si>
    <t xml:space="preserve">Remarks </t>
  </si>
  <si>
    <t>Remarks</t>
  </si>
  <si>
    <t>We expect that HMIS will provide mCPR by Province from 2016/17 Annual Report</t>
  </si>
  <si>
    <t xml:space="preserve">(i) Government Officials &amp; MRLs = 73 against the target of 50 (146%)
(ii) Social Leaders (including HSPs from ethnic minorities) = 479 against the target of 300 (159.6%)
(iii) Men from ethnic minorities =  4345 against target of 3780 (114.9%)
(iv) Women from ethnic minorities= 8265 against 8505 (97.1%)
</t>
  </si>
  <si>
    <t>Source: UNFPA MoU &amp; MSI DFID AGA Project Annual Progress Reports</t>
  </si>
  <si>
    <t>Source: UNFPA MoU and MSI DFID AGA Project  Annual Progress Reports</t>
  </si>
  <si>
    <t xml:space="preserve">5. MSI DFID AGA is a separate project under larger NFPP contracted out to MSI/IPAS in Feb 2018 - "Addressing Unmet Need for FP and Excluded &amp; Vulnerable Women in Nepal"; Project No: 203100-106 </t>
  </si>
  <si>
    <t>Spectrum</t>
  </si>
  <si>
    <t>Year</t>
  </si>
  <si>
    <t>Unintended pregnancy averted</t>
  </si>
  <si>
    <t>Unintended pregnancy saved each year</t>
  </si>
  <si>
    <t>Annual rate of change</t>
  </si>
  <si>
    <t>Unsafe abortion averted each year</t>
  </si>
  <si>
    <t xml:space="preserve">Government communication about FP district and service site priorities are done in a timely manner to conduct the activities to generate demand.
</t>
  </si>
  <si>
    <t>Output Indicator 3.3</t>
  </si>
  <si>
    <t>New acceptors</t>
  </si>
  <si>
    <t>2072/73</t>
  </si>
  <si>
    <t>2073/74</t>
  </si>
  <si>
    <t>74/75</t>
  </si>
  <si>
    <t>Total acceptor</t>
  </si>
  <si>
    <t>2071/72</t>
  </si>
  <si>
    <t>2070/71</t>
  </si>
  <si>
    <t>2069/70</t>
  </si>
  <si>
    <t>ARR total</t>
  </si>
  <si>
    <t>New acc ARR</t>
  </si>
  <si>
    <t xml:space="preserve">Number of Muslim leaders, religious and ethnic minorities oriented on family planning </t>
  </si>
  <si>
    <r>
      <t xml:space="preserve">Outcome Statement changed to: </t>
    </r>
    <r>
      <rPr>
        <i/>
        <sz val="12"/>
        <rFont val="Arial"/>
        <family val="2"/>
      </rPr>
      <t>"Increased utilization of FP services by target groups" ; intended as a more robust outcome result statement</t>
    </r>
  </si>
  <si>
    <t>Biwesh Ojha</t>
  </si>
  <si>
    <r>
      <rPr>
        <b/>
        <sz val="12"/>
        <rFont val="Arial"/>
        <family val="2"/>
      </rPr>
      <t>Indicator Name</t>
    </r>
    <r>
      <rPr>
        <sz val="12"/>
        <rFont val="Arial"/>
        <family val="2"/>
      </rPr>
      <t xml:space="preserve">: </t>
    </r>
    <r>
      <rPr>
        <i/>
        <sz val="12"/>
        <rFont val="Arial"/>
        <family val="2"/>
      </rPr>
      <t>"Number of additional modern FP users  and attribution to DFID investment".</t>
    </r>
    <r>
      <rPr>
        <sz val="12"/>
        <rFont val="Arial"/>
        <family val="2"/>
      </rPr>
      <t xml:space="preserve">
'Additional users’ is the difference in the total number of contraceptive users in a population between two points in time; a baseline and a point in time after that baseline. In the case of FP2020, the baseline is the number of modern contraceptive users at the start of the initiative in 2012. FP2020 uses a rolling baseline, thus the achievement for previous year might change following the availability of progress report in coming years.</t>
    </r>
  </si>
  <si>
    <t>FP</t>
  </si>
  <si>
    <t>Family Planning</t>
  </si>
  <si>
    <t>IUCD</t>
  </si>
  <si>
    <t>LARC</t>
  </si>
  <si>
    <t>Long Acting Reversible Contraceptives</t>
  </si>
  <si>
    <t>VSPs</t>
  </si>
  <si>
    <t>Visiting Service Provider</t>
  </si>
  <si>
    <t>VSC</t>
  </si>
  <si>
    <t>Voluntary Surgical Camps</t>
  </si>
  <si>
    <t>VSC+</t>
  </si>
  <si>
    <t>Voluntary Surgical Camps Plus</t>
  </si>
  <si>
    <t>EPI</t>
  </si>
  <si>
    <t>Expanded Program on Immunization</t>
  </si>
  <si>
    <t>HF</t>
  </si>
  <si>
    <t>Health facilities</t>
  </si>
  <si>
    <t>PE</t>
  </si>
  <si>
    <t>Peer Educator</t>
  </si>
  <si>
    <t>YC</t>
  </si>
  <si>
    <t>Youth Champion</t>
  </si>
  <si>
    <t>YCA</t>
  </si>
  <si>
    <t>Youth Change Agents</t>
  </si>
  <si>
    <t>MICS</t>
  </si>
  <si>
    <t>Multiple Indicator Cluster Survey</t>
  </si>
  <si>
    <t>NDHS</t>
  </si>
  <si>
    <t>Nepal Demographic Health Survey</t>
  </si>
  <si>
    <t>HSP</t>
  </si>
  <si>
    <t>Health Service Provider</t>
  </si>
  <si>
    <t>IEC</t>
  </si>
  <si>
    <t>Information Education and Communication</t>
  </si>
  <si>
    <t>BCC</t>
  </si>
  <si>
    <t>Behaviour Change Communication</t>
  </si>
  <si>
    <t>NHEICC</t>
  </si>
  <si>
    <t>National Health Education Information and communication Centre</t>
  </si>
  <si>
    <t>List of Acronyms</t>
  </si>
  <si>
    <t>NFPP</t>
  </si>
  <si>
    <t>Nepal Family Planning Project</t>
  </si>
  <si>
    <t>mCPR</t>
  </si>
  <si>
    <t>FHD</t>
  </si>
  <si>
    <t>Family Health Division</t>
  </si>
  <si>
    <t>DoHS</t>
  </si>
  <si>
    <t>Department of Health Services</t>
  </si>
  <si>
    <t>RH Protocol</t>
  </si>
  <si>
    <t>Reproductive Health Protocol</t>
  </si>
  <si>
    <t xml:space="preserve">RH protocol to be approved from DoHS/FWD =1
</t>
  </si>
  <si>
    <t>Final report on good practices =  1
Study to identify factors leading to discontinuation of LARC completed and disseminated=1
Operational Research on Adolescent FP: Field Work Initiated; Progress Report Produced</t>
  </si>
  <si>
    <t>A milestone on new study - Operational Research on Adolescent FP being planned jointly by MEOR/UNPFA/ADRA included.</t>
  </si>
  <si>
    <t>Intra Uterine Contraceptive Devices</t>
  </si>
  <si>
    <t>UNFPA MoU: Implant=36;IUCD=36
MSI DFID AGA: Implant 30;IUCD =30</t>
  </si>
  <si>
    <t>UNFPA MoU: Implant=18;IUCD=18
MSI DFID AGA: Implant 10;IUCD=10</t>
  </si>
  <si>
    <t>Output 2 indicator 3</t>
  </si>
  <si>
    <t xml:space="preserve">Indicator Name: "Number of health facilities (HFs) graduated  (limited to UNFPP districts only) (limited to UNFPP districts only)".
</t>
  </si>
  <si>
    <t xml:space="preserve">A. UNFPA MoU
2150 beneficiaries (Implant - 2064; IUCD - 86) reached by 48 VPs in10 districts
B. MSI DFID AGA   
i. LARC Outreach: Implant – 3274 and IUCD – 55
ii. MS Ladies: Implant – 2910 and IUCD – 100
iii. VSC+: Implant – 152 and IUCD – 20  
       </t>
  </si>
  <si>
    <t>Output</t>
  </si>
  <si>
    <t>Output 3 Indicator 3.3</t>
  </si>
  <si>
    <t xml:space="preserve">Number of people reached by Peer Educators, Youth Champion and Youth Change Agents
a. Peer Educators (PE)
b. Youth Champion (YC)
c. Youth Change Agents (YCA)
New proposed indicator for 2019/20.
This indicator is very important activity for FP demand generation for adolescents in particular. Both UNFPP and the MSI bilateral programme have been engaged to generate demand by mobilizing PEs, YCs and YCAs. This will measure the number of adolescents reached by project for FP demand generation. Hence this indicator has been introduced as a new indicator in the revised NFPP log frame.  However, this one will be monitored and verified from FY 2018/19. </t>
  </si>
  <si>
    <t>Indicator Name: "Study conducted to assess lasting knowledge level and motivation of health service providers coached and mentored by VSPs" 
This has been removed from the logframe. Ips will use QI tools to track a knowledge transfer of HSPs</t>
  </si>
  <si>
    <t>This indicator has been dropped. IPs will use QI tools to track knowledge transfer of HSPs</t>
  </si>
  <si>
    <t>Number of adolescents reached by Peer Educators, Youth Champion and Youth Change Agents
a. Peer Educators (PE)
b. Youth Champion (YC)
c. Youth Change Agents (YCA)
New proposed indicator for 2019/20.</t>
  </si>
  <si>
    <t>(i) Government officials &amp; MRLs = 50
(ii)  Social leaders (including HSPs from ethnic minorities)= 200 (25*4 districts *2 batches)
(iii) Men from ethnic minorities= 2100 (35*4 districts*15 local units - urban/rural)
(iv) Women from ethnic minorities= 4725 (35*9 districts*15 local units - urban/rural)</t>
  </si>
  <si>
    <t xml:space="preserve">(i) Government Officials &amp; MRLs = 50
 (ii) Social Leaders (including HSPs from ethnic minorities) = 300 (25*4 districts*3 batches)
(iii) Men from ethnic minorities = 3780 (35*4 districts*27 local units - urban/rural)
(iv) Women from ethnic minorities= 8505 (35*9 districts*27 local units - urban/rural) </t>
  </si>
  <si>
    <r>
      <t>Number of health facilities (HFs) graduated</t>
    </r>
    <r>
      <rPr>
        <sz val="9"/>
        <rFont val="Arial"/>
        <family val="2"/>
      </rPr>
      <t xml:space="preserve">
NEW INDICATOR for 2018/19 onwards</t>
    </r>
  </si>
  <si>
    <t xml:space="preserve">No of case studies prepared on effectiveness of demand generation
</t>
  </si>
  <si>
    <t xml:space="preserve">Study conducted to assess lasting knowledge level and motivation of health service providers coached and mentored by VPs. 
</t>
  </si>
  <si>
    <t>Number of unintended pregnancies averted due to use of modern methods of contraception</t>
  </si>
  <si>
    <t>Difference each year</t>
  </si>
  <si>
    <t>Rate of change</t>
  </si>
  <si>
    <t>Average rate of change</t>
  </si>
  <si>
    <t>Number of unsafe abortions averted due to use of modern methods of contraception</t>
  </si>
  <si>
    <t>Number of additional users of modern methods of contraception</t>
  </si>
  <si>
    <t>Number of beneficiaries reached on LARC (disaggregated by Implant &amp; IUCD) 
(Limited to technical assistance to FP service delivery through UNFPA and MSI agreements) 
NEW INDICATOR for 2017/18 onwards</t>
  </si>
  <si>
    <t>Source: FWD and UNFPA MoU Annual Progress Report</t>
  </si>
  <si>
    <t>a. YCA =200</t>
  </si>
  <si>
    <t>6. ± 10% in the output/outcomes results will be considered as achieved while in transitioning to federalism.</t>
  </si>
  <si>
    <t>FWD: Refresher orientation on FP EPI integration in Parbat &amp; Bajhang districts
UNFPA: DToT on FP/EPI integration at Baitadi and Udaypur districts</t>
  </si>
  <si>
    <t xml:space="preserve">Quality FP services delivered with focus on excluded and vulnerable women 
                </t>
  </si>
  <si>
    <t xml:space="preserve">Demand for FP created among excluded and vulnerable women 
               </t>
  </si>
  <si>
    <t>Modern Contraceptive Prevalence Rate</t>
  </si>
  <si>
    <r>
      <rPr>
        <b/>
        <sz val="9"/>
        <color indexed="8"/>
        <rFont val="Arial"/>
        <family val="2"/>
      </rPr>
      <t xml:space="preserve">Evidence generated to better understand determinants of FP uptake by excluded and vulnerable women </t>
    </r>
    <r>
      <rPr>
        <b/>
        <sz val="9"/>
        <color indexed="10"/>
        <rFont val="Arial"/>
        <family val="2"/>
      </rPr>
      <t xml:space="preserve">      </t>
    </r>
  </si>
  <si>
    <t xml:space="preserve">Government allocates adequate budget to mobilize VSC camps.
As data won't be available during the project completion phase, the target for Dec 2020 has been omitted.
</t>
  </si>
  <si>
    <t xml:space="preserve">There will be continued supply of Pills, Depo, IUCD &amp; Implant . 
3% annual increment of adolescents assumed.  As data won't be available during the project completion phase, the target for Dec 2020 has been omitted.
</t>
  </si>
  <si>
    <t>Y3 update: Following the transition of country towards federalism, a decreasing trend of achievement has been observed in past two years. The ongoing staff adjustment following federalisation might further have an effect on services and on reporting, therefore a modest increment of 1% has been assumed for year 2018/19, and 3% for year 2019/2020.</t>
  </si>
  <si>
    <t xml:space="preserve">All outputs and milestones depends on progress made in the implementation of the related activities. If the implementation arrangement are delayed due to some reasons the milestone may not be achieved.
Target for Dec 2020 has been set at the  lower side (half) compared to previous year as it refers to only 6 months period starting July 2020 and end December 2020.
</t>
  </si>
  <si>
    <t xml:space="preserve">Y3 update (MSI): Given the difficult geographical terrain and low density of population in the two  hilly districts where this activity has been planned , it will be difficult to mobilise 200 youths in each district. Therefore, the number of youth change agents have been  reduced to 200 in selected 2 Hilly LARC Districts </t>
  </si>
  <si>
    <t xml:space="preserve">Y3 update: Originally there were 20 case studies as a deliverable for each year. However, it was agreed that few strong case studies would give a stronger output rather than many. Therefore, it was decided to have 6 Case studies each year. Since FY 2017/18 had none, now the deliverable will be 12 Case studies in FY 2019/20, and 6 Case studies in 2019/20 (since Year 3 only has 6 months). With total of 18 Case studies to be delivered in project period. </t>
  </si>
  <si>
    <t>For 2019/20, UNFPA MoU has planned in two districts. GoN has planned Palika level activities, number will be updated once the programme is approved.</t>
  </si>
  <si>
    <t xml:space="preserve">There will be a modest increment of 1%  annually. The target for Dec 2020 has been omitted as Annual FP2020 progress report won't be available by the end of project completion phase.
</t>
  </si>
  <si>
    <t xml:space="preserve">This is the new indicator from 2018/19. </t>
  </si>
  <si>
    <t xml:space="preserve">Reduced unintended pregnancies and unsafe abortions 
</t>
  </si>
  <si>
    <t xml:space="preserve">A. UNFPA MoU
At least 6427 beneficiaries (Implant - 6169; IUCD - 258) to be  reached by 48 VSPs in10 districts
B. MSI DFID AGA 
i. LARC Outreach: Implant – 9606 and IUCD – 205
ii. MS Ladies: Implant – 4740 and IUCD – 256
iii. VSC+: Implant – 455 and IUCD – 54       </t>
  </si>
  <si>
    <t xml:space="preserve">1. It is likely that the evidence generated may not be incorporated into programme design because of the functional confusion among different levels of governments.
2. t is assumed that  there will not be major problem in supply chain of FP commodities amid the federal structuring process. 
3. The MICS survey did not happen in 2018 as planned. It is to note that data collection for MICS was scheduled for Jan-June 2019 and we expect the survey results to be available in 2019. We will track the results for two outcome indicator in subsequent year if data is not available within reporting timeframe.
4. Though mCPR has been stagnant over the years, the total CPR is increasing. We have assumed that mCPR will follow the total CPR trend due to focused programmes like NFPP.
5. 7% annual increase in mCPR will be required to attain the SDG 2019 target of 52.   
6. Method mix projection is based on the method mix trend between NDHS 2011 and 2016. While setting the milestone some judgement has been used to strive to change in the method mix over time with a focus on promoting LARC.
7. MICS data collection is being completed by October 2019, and hence we need to assume the risk of results may not be available before the AR 2018/19. MEOR will validate the result and confirm it to DFID after the availability of MICS data. With regards to Province wide disaggregation, we may need to consider that the provinces with highest and lowest unmet need might be different than that in baseline.    </t>
  </si>
  <si>
    <t xml:space="preserve">40 Girls group X 25 adolescents = 1000 adolescent girls reached
Reached through Camps: 1800
</t>
  </si>
  <si>
    <t xml:space="preserve">41 Girls group X 25 adolescents = 1000 adolescent girls reached
Reached through Camps: 500
</t>
  </si>
  <si>
    <t>Update as of 21 October 2019</t>
  </si>
  <si>
    <t>Final report on Sayana Press study disseminated</t>
  </si>
  <si>
    <t xml:space="preserve">Number of additional modern FP users and attribution to DFID investment  </t>
  </si>
  <si>
    <t xml:space="preserve">A. UNFPA MoU
At least 6180 beneficiaries (Implant - 5932; IUCD - 248) reached by 48 VSPs in 10 districts
B. MSI AGA 
i. LARC Outreach: Implant – 9580 and IUCD - 202
ii. MS Ladies: Implant – 3300 and IUCD – 240
iii. VSC+: Implant – 450 and IUCD – 52     </t>
  </si>
  <si>
    <t xml:space="preserve">A. UNFPA MoU
At least 6180 beneficiaries (Implant - 5932; IUCD - 248) reached by 48 VSPs in 10 districts
B. MSI  AGA* 
i. LARC Outreach: Implant 3122 &amp; IUCD 47
ii. MS Ladies: Implant 1080 &amp; IUCD 360
iii. VSC+ : Implant 231 &amp; IUCD 21  </t>
  </si>
  <si>
    <t xml:space="preserve">A. UNFPA MoU
7621 Beneficiaries reached against target of 6180 (123.3%) 
  - Implant 7175 against 5932       
    (120.9%), 
  - IUCD 446 against 248 (179.8%) 
B. MSI AGA*
i. LARC Outreach: 
    - Implant 3457 against 3122 (110.7%) &amp; 
    - IUCD 51 against 47 (108.5%)
ii. MS Ladies: 
    - Implant 30 against 1080 (2.8%) &amp; 
    - IUCD 8 against 360 (2.2%)
iii. VSC+ : 
    - Implant 280 against 231  (121.2%) &amp; 
    - IUCD 25 against 21 (119.0%) </t>
  </si>
  <si>
    <t>UNFPA MoU: Implant=36;IUCD=36
MSI AGA: NA</t>
  </si>
  <si>
    <t>UNFPA MoU: Implant=36;IUCD=36
MSI AGA: Implant 20;IUCD =20</t>
  </si>
  <si>
    <t xml:space="preserve">No of studies around determinants of family planning use conducted and disseminated </t>
  </si>
  <si>
    <t>Government communication about FP district and service site priorities are done in a timely manner to conduct the activities to generate demand.
Target for Dec 2020 has been set at the lower side (half) compared to previous year as it refers to only 6 months period starting July 2020 and end December 2020.</t>
  </si>
  <si>
    <r>
      <rPr>
        <sz val="9"/>
        <color rgb="FFFF0000"/>
        <rFont val="Arial"/>
        <family val="2"/>
      </rPr>
      <t>Year 2 update: The achievement for the year 2017/18 has been updated  following the publication of FP 2020 2017-18 Annual progress report.</t>
    </r>
    <r>
      <rPr>
        <sz val="9"/>
        <color theme="1"/>
        <rFont val="Arial"/>
        <family val="2"/>
      </rPr>
      <t xml:space="preserve">
Year 3 update: The milestone set for the Y3 and Y4, when compared with achievement of FP 2020 2017/18 Annual Progress report, highlights the need of readjustment. Therefore, using a modest annual increment rate of 2% but considering 2017/18 achievement as base value (622,000), the milestones for 2018/19 and 2019/20 were recalibrated.
</t>
    </r>
  </si>
  <si>
    <t>Total Achieved = 622,000
Additional Users from 2016/2017 =  137,000
DFID Attribution (9.8%) = 13,426</t>
  </si>
  <si>
    <t xml:space="preserve">It is assumed that adequate funding will be available to commission the study. </t>
  </si>
  <si>
    <t xml:space="preserve">1. Staff redeployment doesn't have any effect on the programme.
2. It is assumed that health facilities are receptive towards the programme
</t>
  </si>
  <si>
    <t>Update Y3: The milestone for FY 2018/19 and 2019/20 has been revisited for UNFPA MoU following the revision of logframe. The milestone for year 3 for UNFPA MoU was on lower side which has been revised in year 2018/19. The milestone for year 2018/19 (UNFPA MoU) has been increased with an assumption of  a 4% annual increment. Target for Dec 2020 has not been revisited as it refers to only 6 months period starting July 2020 and end December 2020.</t>
  </si>
  <si>
    <t>Previously, the milestone was set with an assumption of 4% annual increase. Annual Review 2017/18 suggested to revisit the milestones for the coming fiscal year. Thus, the target has been revised for the year 2018/19 and 2019/20. The 2017/18 FP2020 Annual progress report shows an annual rate of change of 3.6%. The milestones for coming year has been increased with an assumption of annual increase of 3.6% in the changed context of federalism - where health systems is yet fully settled. With regards to the target (July-Dec 2020), no target has been set as data for results verification won't be available till July 2021.</t>
  </si>
  <si>
    <t>Previously, the milestone was set with an assumption of 4% annual increase. Annual Review 2017/18 suggested to revisit the milestones for the coming fiscal year. Thus, the target has been revised for the year 2018/19 and 2019/20. The 2017/18 FP2020 Annual progress report shows an annual rate of change of 3.6% . The milestones for coming year has been increased with an assumption of 3.6% in the changed context of federalism - where health systems is yet fully settled. With regards to the target (July-Dec 2020), no target has been set as data for results verification won't be available till July 2021</t>
  </si>
  <si>
    <t xml:space="preserve">Increased utilization of family planning services by excluded and vulnerable women 
</t>
  </si>
  <si>
    <t xml:space="preserve">Year 2: The results for Non Public Camp for 2016/17 - Male 224, Female 1593. This was mistakenly reversed in the DoHS Annual Report., and was later confirmed with DHIS2 data from IHIMS.
Year 3 update: Previously, USAID Support for International Family Planning Organizations 2 (Sifpo2) project was supporting National Family Planning Programme; however, after the completion of project, there exist a gap which DFID NFPP was bridging. GoN with the financial support from DFID had planned VSC camp for the year 2018/19 which was severely affected due to i) delay in outsourcing for camps ii) VSC camps affected due to late start during season. Thus, we have revisited the milestone and considered a modest increase of 2% in FY 2018/19 and 7% in 2019/20 
</t>
  </si>
  <si>
    <r>
      <t xml:space="preserve">Year 2 update: It is a new activities proposed to accommodate AR recommendation
</t>
    </r>
    <r>
      <rPr>
        <sz val="9"/>
        <color rgb="FFFF0000"/>
        <rFont val="Arial"/>
        <family val="2"/>
      </rPr>
      <t>Year 3 update: This indicator has been dropped. Initially, a new activity was envisioned to conduct a study on Knowledge transfer. However, after series of consultation among IPs, it was agreed to measure the knowledge transfer using the QI tools (developed by FWD, adopted by project). This is one of the key requirements for handover of health facilities.</t>
    </r>
  </si>
  <si>
    <t xml:space="preserve">a. PE = 48
b. YC = 22
</t>
  </si>
  <si>
    <t xml:space="preserve">Good practices, case stories and lessons learned documented in print or other media or both=3
</t>
  </si>
  <si>
    <r>
      <t>4.</t>
    </r>
    <r>
      <rPr>
        <sz val="10"/>
        <color indexed="10"/>
        <rFont val="Arial"/>
        <family val="2"/>
      </rPr>
      <t xml:space="preserve"> </t>
    </r>
    <r>
      <rPr>
        <sz val="10"/>
        <rFont val="Arial"/>
        <family val="2"/>
      </rPr>
      <t xml:space="preserve">While setting targets last six months(July-Dec 2020) targets have also been set assuming that progress data will be available. </t>
    </r>
  </si>
  <si>
    <t>% of currently married women with an unmet need for FP - disaggregated by age, province, wealth quintile</t>
  </si>
  <si>
    <t>Number of districts where family planning services are integrated into expanded programme on immunization (EPI).</t>
  </si>
  <si>
    <t>(i) Social Leaders = 180 (20*4 districts*2 batches)
(iii) Men from ethnic minorities = 3640 (35*4 districts*13 local units - urban/rural)
(iv) Women from ethnic minorities = 8190 (35*2 batches*9 districts*13 local units - urban/rural)</t>
  </si>
  <si>
    <t xml:space="preserve">(i) Social Leaders  = 180 (20*4 districts*2 batches)
(iii) Men from ethnic minorities = 3780 (35*4 districts*27 local units - urban/rural)
(iv) Women from ethnic minorities = 8505 (35*9 districts*27 local units - urban/rural)  </t>
  </si>
  <si>
    <t xml:space="preserve">(i) Social Leaders  = 80 (20*4 districts)
(iii) Men from ethnic minorities = 1400 (35*4 districts*10 local units - urban/rural)
(iv) Women from ethnic minorities = 3150 (35*9 districts*10 local units - urban/rural)  </t>
  </si>
  <si>
    <r>
      <t xml:space="preserve">Year 2: Social leaders constitute of local Muslim leaders, HSPs and other active community members 
</t>
    </r>
    <r>
      <rPr>
        <sz val="9"/>
        <color rgb="FFFF0000"/>
        <rFont val="Arial"/>
        <family val="2"/>
      </rPr>
      <t>Year 3: For FY 2018/19 &amp; 2019/20, Social leaders constitute of Muslim leaders and other active community members  defined by UNFPA following the recommendations from AR6. Same definition will be used to track the progress during the results verification.
In the earlier version of the logframe social leaders included HSPs for 2018/19 and 2019/20 as well similar to 2016/17 and 2107/18, however, following the recommendation from AR(6) to clearly define social leaders, the programme adopted the above definition and also accordingly revised the targets for orientation for the rest of the two years of the project.</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</si>
</sst>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quot;$&quot;* #,##0.00_-;_-&quot;$&quot;* &quot;-&quot;??_-;_-@_-"/>
    <numFmt numFmtId="165" formatCode="#,##0.000"/>
    <numFmt numFmtId="166" formatCode="0.0000"/>
    <numFmt numFmtId="167" formatCode="0.000"/>
    <numFmt numFmtId="168" formatCode="0.0"/>
  </numFmts>
  <fonts count="39" x14ac:knownFonts="1">
    <font>
      <sz val="10"/>
      <name val="Arial"/>
    </font>
    <font>
      <b/>
      <sz val="9"/>
      <name val="Arial"/>
      <family val="2"/>
    </font>
    <font>
      <sz val="9"/>
      <name val="Arial"/>
      <family val="2"/>
    </font>
    <font>
      <sz val="10"/>
      <name val="Arial"/>
      <family val="2"/>
    </font>
    <font>
      <b/>
      <sz val="12"/>
      <name val="Arial"/>
      <family val="2"/>
    </font>
    <font>
      <sz val="9"/>
      <color indexed="8"/>
      <name val="Arial"/>
      <family val="2"/>
    </font>
    <font>
      <sz val="10"/>
      <name val="Arial"/>
      <family val="2"/>
    </font>
    <font>
      <sz val="12"/>
      <name val="Arial"/>
      <family val="2"/>
    </font>
    <font>
      <b/>
      <sz val="14"/>
      <name val="Arial"/>
      <family val="2"/>
    </font>
    <font>
      <i/>
      <sz val="12"/>
      <name val="Arial"/>
      <family val="2"/>
    </font>
    <font>
      <sz val="14"/>
      <name val="Wingdings"/>
      <charset val="2"/>
    </font>
    <font>
      <sz val="8"/>
      <name val="Wingdings"/>
      <charset val="2"/>
    </font>
    <font>
      <u/>
      <sz val="9.5"/>
      <color indexed="8"/>
      <name val="Arial"/>
      <family val="2"/>
    </font>
    <font>
      <sz val="9.5"/>
      <color indexed="8"/>
      <name val="Arial"/>
      <family val="2"/>
    </font>
    <font>
      <b/>
      <sz val="9.5"/>
      <color indexed="8"/>
      <name val="Arial"/>
      <family val="2"/>
    </font>
    <font>
      <b/>
      <sz val="11"/>
      <name val="Arial"/>
      <family val="2"/>
    </font>
    <font>
      <b/>
      <sz val="10"/>
      <color indexed="8"/>
      <name val="Arial"/>
      <family val="2"/>
    </font>
    <font>
      <sz val="10"/>
      <color indexed="8"/>
      <name val="Arial"/>
      <family val="2"/>
    </font>
    <font>
      <b/>
      <sz val="10"/>
      <name val="Arial"/>
      <family val="2"/>
    </font>
    <font>
      <i/>
      <sz val="10"/>
      <name val="Arial"/>
      <family val="2"/>
    </font>
    <font>
      <b/>
      <sz val="9"/>
      <color indexed="8"/>
      <name val="Arial"/>
      <family val="2"/>
    </font>
    <font>
      <b/>
      <sz val="9"/>
      <color indexed="10"/>
      <name val="Arial"/>
      <family val="2"/>
    </font>
    <font>
      <b/>
      <u/>
      <sz val="10"/>
      <name val="Arial"/>
      <family val="2"/>
    </font>
    <font>
      <sz val="11"/>
      <name val="Calibri"/>
      <family val="2"/>
    </font>
    <font>
      <sz val="9"/>
      <color indexed="81"/>
      <name val="Tahoma"/>
      <family val="2"/>
    </font>
    <font>
      <b/>
      <sz val="9"/>
      <color indexed="81"/>
      <name val="Tahoma"/>
      <family val="2"/>
    </font>
    <font>
      <sz val="11"/>
      <color theme="1"/>
      <name val="Calibri"/>
      <family val="2"/>
      <scheme val="minor"/>
    </font>
    <font>
      <sz val="12"/>
      <color theme="1"/>
      <name val="Calibri"/>
      <family val="2"/>
      <scheme val="minor"/>
    </font>
    <font>
      <b/>
      <sz val="9"/>
      <color rgb="FFC00000"/>
      <name val="Calibri"/>
      <family val="2"/>
    </font>
    <font>
      <sz val="9"/>
      <color theme="1"/>
      <name val="Arial"/>
      <family val="2"/>
    </font>
    <font>
      <sz val="10"/>
      <color rgb="FFFF0000"/>
      <name val="Arial"/>
      <family val="2"/>
    </font>
    <font>
      <sz val="10"/>
      <color rgb="FF000000"/>
      <name val="Arial"/>
      <family val="2"/>
    </font>
    <font>
      <b/>
      <sz val="12"/>
      <color theme="0"/>
      <name val="Arial"/>
      <family val="2"/>
    </font>
    <font>
      <sz val="10"/>
      <color theme="1"/>
      <name val="Arial"/>
      <family val="2"/>
    </font>
    <font>
      <b/>
      <sz val="9"/>
      <color theme="1"/>
      <name val="Arial"/>
      <family val="2"/>
    </font>
    <font>
      <sz val="9"/>
      <color rgb="FF000000"/>
      <name val="Arial"/>
      <family val="2"/>
    </font>
    <font>
      <sz val="11"/>
      <color theme="1"/>
      <name val="Arial"/>
      <family val="2"/>
    </font>
    <font>
      <sz val="9"/>
      <color rgb="FFFF0000"/>
      <name val="Arial"/>
      <family val="2"/>
    </font>
    <font>
      <sz val="10"/>
      <color indexed="10"/>
      <name val="Arial"/>
      <family val="2"/>
    </font>
  </fonts>
  <fills count="1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rgb="FFCCECFF"/>
        <bgColor indexed="64"/>
      </patternFill>
    </fill>
    <fill>
      <patternFill patternType="solid">
        <fgColor rgb="FFF2F2F2"/>
        <bgColor indexed="64"/>
      </patternFill>
    </fill>
    <fill>
      <patternFill patternType="solid">
        <fgColor rgb="FF99CCFF"/>
        <bgColor indexed="64"/>
      </patternFill>
    </fill>
    <fill>
      <patternFill patternType="solid">
        <fgColor rgb="FF80808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FFCC"/>
        <bgColor indexed="64"/>
      </patternFill>
    </fill>
    <fill>
      <patternFill patternType="solid">
        <fgColor rgb="FF969696"/>
        <bgColor indexed="64"/>
      </patternFill>
    </fill>
    <fill>
      <patternFill patternType="solid">
        <fgColor rgb="FFD9D9D9"/>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medium">
        <color indexed="64"/>
      </right>
      <top style="medium">
        <color indexed="64"/>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bottom/>
      <diagonal/>
    </border>
    <border>
      <left/>
      <right style="thick">
        <color indexed="64"/>
      </right>
      <top/>
      <bottom style="medium">
        <color indexed="64"/>
      </bottom>
      <diagonal/>
    </border>
    <border>
      <left style="medium">
        <color indexed="64"/>
      </left>
      <right style="thick">
        <color indexed="64"/>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rgb="FFFFFFFF"/>
      </right>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s>
  <cellStyleXfs count="12">
    <xf numFmtId="0" fontId="0" fillId="0" borderId="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26" fillId="0" borderId="0" applyFont="0" applyFill="0" applyBorder="0" applyAlignment="0" applyProtection="0"/>
    <xf numFmtId="0" fontId="3" fillId="0" borderId="0"/>
    <xf numFmtId="0" fontId="27" fillId="0" borderId="0"/>
    <xf numFmtId="0" fontId="26" fillId="0" borderId="0"/>
    <xf numFmtId="0" fontId="26" fillId="0" borderId="0"/>
    <xf numFmtId="0" fontId="26" fillId="0" borderId="0"/>
    <xf numFmtId="9" fontId="6" fillId="0" borderId="0" applyFont="0" applyFill="0" applyBorder="0" applyAlignment="0" applyProtection="0"/>
    <xf numFmtId="9" fontId="26" fillId="0" borderId="0" applyFont="0" applyFill="0" applyBorder="0" applyAlignment="0" applyProtection="0"/>
  </cellStyleXfs>
  <cellXfs count="441">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2" fillId="3" borderId="1" xfId="0" applyFont="1" applyFill="1" applyBorder="1" applyAlignment="1">
      <alignment vertical="top" wrapText="1"/>
    </xf>
    <xf numFmtId="0" fontId="2" fillId="0" borderId="1" xfId="0" applyFont="1" applyBorder="1" applyAlignment="1">
      <alignment vertical="top" wrapText="1"/>
    </xf>
    <xf numFmtId="0" fontId="1" fillId="2" borderId="3" xfId="0" applyFont="1" applyFill="1" applyBorder="1" applyAlignment="1">
      <alignment vertical="top" wrapText="1"/>
    </xf>
    <xf numFmtId="0" fontId="2" fillId="0" borderId="1" xfId="0" applyFont="1" applyFill="1" applyBorder="1" applyAlignment="1">
      <alignment vertical="top" wrapText="1"/>
    </xf>
    <xf numFmtId="0" fontId="3" fillId="0" borderId="0" xfId="0" applyFont="1"/>
    <xf numFmtId="0" fontId="2" fillId="8" borderId="2" xfId="0" applyFont="1" applyFill="1" applyBorder="1" applyAlignment="1">
      <alignment vertical="top" wrapText="1"/>
    </xf>
    <xf numFmtId="0" fontId="2" fillId="3" borderId="1" xfId="0" applyFont="1" applyFill="1" applyBorder="1" applyAlignment="1">
      <alignment horizontal="center" vertical="center" wrapText="1"/>
    </xf>
    <xf numFmtId="0" fontId="2" fillId="0" borderId="2" xfId="0" applyFont="1" applyFill="1" applyBorder="1" applyAlignment="1">
      <alignment vertical="top" wrapText="1"/>
    </xf>
    <xf numFmtId="0" fontId="2" fillId="8" borderId="1" xfId="0" applyFont="1" applyFill="1" applyBorder="1" applyAlignment="1">
      <alignment vertical="top" wrapText="1"/>
    </xf>
    <xf numFmtId="0" fontId="1" fillId="5" borderId="2" xfId="0" applyFont="1" applyFill="1" applyBorder="1" applyAlignment="1">
      <alignment horizontal="center" vertical="top" wrapText="1"/>
    </xf>
    <xf numFmtId="0" fontId="2" fillId="0" borderId="4" xfId="0" applyFont="1" applyFill="1" applyBorder="1" applyAlignment="1">
      <alignment vertical="top" wrapText="1"/>
    </xf>
    <xf numFmtId="0" fontId="2" fillId="3" borderId="4" xfId="0" applyFont="1" applyFill="1" applyBorder="1" applyAlignment="1">
      <alignment horizontal="center" vertical="center" wrapText="1"/>
    </xf>
    <xf numFmtId="0" fontId="0" fillId="0" borderId="0" xfId="0" applyAlignment="1">
      <alignment wrapText="1"/>
    </xf>
    <xf numFmtId="0" fontId="1" fillId="5" borderId="3" xfId="0" applyFont="1" applyFill="1" applyBorder="1" applyAlignment="1">
      <alignment horizontal="center" vertical="top" wrapText="1"/>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1" xfId="0" applyFont="1" applyFill="1" applyBorder="1" applyAlignment="1">
      <alignment vertical="top" wrapText="1"/>
    </xf>
    <xf numFmtId="0" fontId="2" fillId="0" borderId="6" xfId="0" applyFont="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vertical="top" wrapText="1"/>
    </xf>
    <xf numFmtId="0" fontId="1" fillId="5" borderId="4" xfId="0" applyFont="1" applyFill="1" applyBorder="1" applyAlignment="1">
      <alignment horizontal="center" vertical="top" wrapText="1"/>
    </xf>
    <xf numFmtId="0" fontId="2" fillId="0" borderId="6" xfId="0" applyFont="1" applyBorder="1" applyAlignment="1">
      <alignment horizontal="center" vertical="top" wrapText="1"/>
    </xf>
    <xf numFmtId="0" fontId="1" fillId="0" borderId="2" xfId="0" applyFont="1" applyFill="1" applyBorder="1" applyAlignment="1">
      <alignment vertical="top" wrapText="1"/>
    </xf>
    <xf numFmtId="0" fontId="1" fillId="5" borderId="1" xfId="0" applyFont="1" applyFill="1" applyBorder="1" applyAlignment="1">
      <alignment horizontal="center" vertical="top" wrapText="1"/>
    </xf>
    <xf numFmtId="0" fontId="2" fillId="0" borderId="1" xfId="0" applyFont="1" applyBorder="1" applyAlignment="1">
      <alignment horizontal="center"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2" borderId="2"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2" fillId="3" borderId="6" xfId="0" applyFont="1" applyFill="1" applyBorder="1" applyAlignment="1">
      <alignment vertical="top" wrapText="1"/>
    </xf>
    <xf numFmtId="0" fontId="2" fillId="8" borderId="2" xfId="0" applyFont="1" applyFill="1" applyBorder="1" applyAlignment="1">
      <alignment horizontal="center" vertical="top" wrapText="1"/>
    </xf>
    <xf numFmtId="0" fontId="1" fillId="0" borderId="1" xfId="0" applyFont="1" applyBorder="1" applyAlignment="1">
      <alignment vertical="top" wrapText="1"/>
    </xf>
    <xf numFmtId="0" fontId="2" fillId="8" borderId="0" xfId="0" applyFont="1" applyFill="1" applyBorder="1" applyAlignment="1">
      <alignment vertical="top" wrapText="1"/>
    </xf>
    <xf numFmtId="0" fontId="2" fillId="0" borderId="0" xfId="0" applyFont="1" applyBorder="1" applyAlignment="1">
      <alignment vertical="top" wrapText="1"/>
    </xf>
    <xf numFmtId="0" fontId="1" fillId="0" borderId="1" xfId="0" applyFont="1" applyFill="1" applyBorder="1" applyAlignment="1">
      <alignment horizontal="left" vertical="top" wrapText="1"/>
    </xf>
    <xf numFmtId="0" fontId="1" fillId="8" borderId="1" xfId="0" applyFont="1" applyFill="1" applyBorder="1" applyAlignment="1">
      <alignment vertical="top" wrapText="1"/>
    </xf>
    <xf numFmtId="0" fontId="1" fillId="8" borderId="2" xfId="0" applyFont="1" applyFill="1" applyBorder="1" applyAlignment="1">
      <alignment vertical="top" wrapText="1"/>
    </xf>
    <xf numFmtId="0" fontId="1" fillId="8" borderId="8" xfId="0" applyFont="1" applyFill="1" applyBorder="1" applyAlignment="1">
      <alignment horizontal="left" vertical="top" wrapText="1"/>
    </xf>
    <xf numFmtId="0" fontId="2" fillId="8" borderId="1" xfId="0" applyFont="1" applyFill="1" applyBorder="1" applyAlignment="1">
      <alignment horizontal="center" vertical="top" wrapText="1"/>
    </xf>
    <xf numFmtId="0" fontId="1" fillId="8" borderId="3" xfId="0" applyFont="1" applyFill="1" applyBorder="1" applyAlignment="1">
      <alignment horizontal="left" vertical="top" wrapText="1"/>
    </xf>
    <xf numFmtId="0" fontId="1" fillId="8" borderId="1" xfId="0" applyFont="1" applyFill="1" applyBorder="1" applyAlignment="1">
      <alignment horizontal="center" vertical="top" wrapText="1"/>
    </xf>
    <xf numFmtId="0" fontId="1" fillId="8" borderId="7" xfId="0" applyFont="1" applyFill="1" applyBorder="1" applyAlignment="1">
      <alignment horizontal="center" vertical="top" wrapText="1"/>
    </xf>
    <xf numFmtId="0" fontId="2" fillId="8"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3" borderId="4" xfId="0" applyFont="1" applyFill="1" applyBorder="1" applyAlignment="1">
      <alignment vertical="top" wrapText="1"/>
    </xf>
    <xf numFmtId="0" fontId="2"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6" borderId="3" xfId="0" applyFont="1" applyFill="1" applyBorder="1" applyAlignment="1">
      <alignment horizontal="center" vertical="top" wrapText="1"/>
    </xf>
    <xf numFmtId="0" fontId="1" fillId="6" borderId="9" xfId="0" applyFont="1" applyFill="1" applyBorder="1" applyAlignment="1">
      <alignment horizontal="center" vertical="top" wrapText="1"/>
    </xf>
    <xf numFmtId="9" fontId="1" fillId="8" borderId="1" xfId="10" applyFont="1" applyFill="1" applyBorder="1" applyAlignment="1">
      <alignment horizontal="center" vertical="top" wrapText="1"/>
    </xf>
    <xf numFmtId="0" fontId="2" fillId="3" borderId="1" xfId="0" applyFont="1" applyFill="1" applyBorder="1" applyAlignment="1">
      <alignment horizontal="center" vertical="top" wrapText="1"/>
    </xf>
    <xf numFmtId="0" fontId="28" fillId="0" borderId="1" xfId="0" applyFont="1" applyBorder="1" applyAlignment="1">
      <alignment vertical="top" wrapText="1"/>
    </xf>
    <xf numFmtId="0" fontId="29" fillId="8" borderId="1" xfId="0" applyFont="1" applyFill="1" applyBorder="1" applyAlignment="1">
      <alignment horizontal="center" vertical="top" wrapText="1"/>
    </xf>
    <xf numFmtId="0" fontId="1" fillId="8" borderId="4" xfId="0" applyFont="1" applyFill="1" applyBorder="1" applyAlignment="1">
      <alignment horizontal="center" vertical="top" wrapText="1"/>
    </xf>
    <xf numFmtId="0" fontId="1" fillId="8" borderId="2" xfId="0" applyFont="1" applyFill="1" applyBorder="1" applyAlignment="1">
      <alignment horizontal="center" vertical="top" wrapText="1"/>
    </xf>
    <xf numFmtId="0" fontId="1" fillId="9" borderId="4" xfId="0" applyFont="1" applyFill="1" applyBorder="1" applyAlignment="1">
      <alignment horizontal="center"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9"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8" borderId="4" xfId="0" applyFont="1" applyFill="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wrapText="1"/>
    </xf>
    <xf numFmtId="0" fontId="1" fillId="2" borderId="6" xfId="0" applyFont="1" applyFill="1" applyBorder="1" applyAlignment="1">
      <alignment vertical="top" wrapText="1"/>
    </xf>
    <xf numFmtId="0" fontId="0" fillId="0" borderId="4" xfId="0" applyBorder="1" applyAlignment="1">
      <alignment horizontal="center" vertical="top" wrapText="1"/>
    </xf>
    <xf numFmtId="0" fontId="8" fillId="0" borderId="0" xfId="0" applyFont="1"/>
    <xf numFmtId="0" fontId="7" fillId="0" borderId="10" xfId="0" applyFont="1" applyBorder="1" applyAlignment="1">
      <alignment horizontal="center"/>
    </xf>
    <xf numFmtId="3" fontId="2" fillId="0" borderId="2" xfId="0" applyNumberFormat="1" applyFont="1" applyBorder="1" applyAlignment="1">
      <alignment horizontal="center" vertical="top" wrapText="1"/>
    </xf>
    <xf numFmtId="0" fontId="2" fillId="0" borderId="1" xfId="0" applyFont="1" applyFill="1" applyBorder="1" applyAlignment="1">
      <alignment horizontal="left" vertical="top" wrapText="1"/>
    </xf>
    <xf numFmtId="0" fontId="2" fillId="0" borderId="6" xfId="0" applyFont="1" applyFill="1" applyBorder="1" applyAlignment="1">
      <alignment horizontal="center" vertical="top" wrapText="1"/>
    </xf>
    <xf numFmtId="0" fontId="1" fillId="0" borderId="1" xfId="0" applyFont="1" applyFill="1" applyBorder="1" applyAlignment="1">
      <alignment vertical="center" wrapText="1"/>
    </xf>
    <xf numFmtId="0" fontId="2" fillId="9" borderId="1" xfId="0" applyFont="1" applyFill="1" applyBorder="1" applyAlignment="1">
      <alignment horizontal="center" vertical="center" wrapText="1"/>
    </xf>
    <xf numFmtId="0" fontId="0" fillId="0" borderId="0" xfId="0" applyBorder="1"/>
    <xf numFmtId="0" fontId="0" fillId="0" borderId="0" xfId="0" applyBorder="1" applyAlignment="1">
      <alignment wrapText="1"/>
    </xf>
    <xf numFmtId="0" fontId="30" fillId="0" borderId="0" xfId="0" applyFont="1" applyBorder="1" applyAlignment="1">
      <alignment wrapText="1"/>
    </xf>
    <xf numFmtId="0" fontId="2" fillId="0" borderId="6" xfId="0" applyFont="1" applyFill="1" applyBorder="1" applyAlignment="1">
      <alignment vertical="top" wrapText="1"/>
    </xf>
    <xf numFmtId="0" fontId="0" fillId="0" borderId="3" xfId="0" applyBorder="1" applyAlignment="1">
      <alignment horizontal="center" vertical="top" wrapText="1"/>
    </xf>
    <xf numFmtId="0" fontId="1" fillId="0" borderId="7" xfId="0" applyFont="1" applyFill="1" applyBorder="1" applyAlignment="1">
      <alignment horizontal="center" vertical="top" wrapText="1"/>
    </xf>
    <xf numFmtId="0" fontId="0" fillId="0" borderId="0" xfId="0" applyFill="1" applyBorder="1"/>
    <xf numFmtId="0" fontId="2"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3" fontId="2" fillId="0" borderId="3" xfId="0" applyNumberFormat="1" applyFont="1" applyBorder="1" applyAlignment="1">
      <alignment horizontal="center" vertical="top" wrapText="1"/>
    </xf>
    <xf numFmtId="0" fontId="1" fillId="0" borderId="0" xfId="0" applyFont="1" applyBorder="1" applyAlignment="1">
      <alignment vertical="top" wrapText="1"/>
    </xf>
    <xf numFmtId="0" fontId="0" fillId="0" borderId="7" xfId="0" applyBorder="1" applyAlignment="1">
      <alignment horizontal="center" vertical="top" wrapText="1"/>
    </xf>
    <xf numFmtId="0" fontId="0" fillId="0" borderId="11" xfId="0" applyBorder="1"/>
    <xf numFmtId="0" fontId="1" fillId="2" borderId="4" xfId="0" applyFont="1" applyFill="1" applyBorder="1" applyAlignment="1">
      <alignment horizontal="left" vertical="top" wrapText="1"/>
    </xf>
    <xf numFmtId="0" fontId="0" fillId="0" borderId="2" xfId="0" applyFill="1" applyBorder="1" applyAlignment="1">
      <alignment horizontal="center" vertical="top" wrapText="1"/>
    </xf>
    <xf numFmtId="0" fontId="0" fillId="0" borderId="0" xfId="0" applyFill="1" applyBorder="1" applyAlignment="1">
      <alignment horizontal="center" vertical="top" wrapText="1"/>
    </xf>
    <xf numFmtId="0" fontId="1" fillId="0" borderId="0" xfId="0" applyFont="1" applyFill="1" applyBorder="1" applyAlignment="1">
      <alignment vertical="top" wrapText="1"/>
    </xf>
    <xf numFmtId="0" fontId="1" fillId="0" borderId="12" xfId="0" applyFont="1" applyBorder="1" applyAlignment="1">
      <alignmen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vertical="top" wrapText="1"/>
    </xf>
    <xf numFmtId="0" fontId="1" fillId="0" borderId="15" xfId="0" applyFont="1" applyFill="1" applyBorder="1" applyAlignment="1">
      <alignment vertical="top" wrapText="1"/>
    </xf>
    <xf numFmtId="0" fontId="1" fillId="0" borderId="16" xfId="0" applyFont="1" applyFill="1" applyBorder="1" applyAlignment="1">
      <alignment horizontal="center" vertical="top" wrapText="1"/>
    </xf>
    <xf numFmtId="0" fontId="0" fillId="0" borderId="3" xfId="0" applyFill="1" applyBorder="1" applyAlignment="1">
      <alignment horizontal="center" vertical="top" wrapText="1"/>
    </xf>
    <xf numFmtId="0" fontId="1" fillId="0" borderId="6" xfId="0" applyFont="1" applyFill="1" applyBorder="1" applyAlignment="1">
      <alignment vertical="top" wrapText="1"/>
    </xf>
    <xf numFmtId="0" fontId="1" fillId="3" borderId="17" xfId="0" applyFont="1" applyFill="1" applyBorder="1" applyAlignment="1">
      <alignment vertical="top" wrapText="1"/>
    </xf>
    <xf numFmtId="0" fontId="1" fillId="8" borderId="17" xfId="0" applyFont="1" applyFill="1" applyBorder="1" applyAlignment="1">
      <alignment horizontal="left" vertical="top" wrapText="1"/>
    </xf>
    <xf numFmtId="0" fontId="1" fillId="8" borderId="17" xfId="0" applyFont="1" applyFill="1" applyBorder="1" applyAlignment="1">
      <alignment horizontal="center" vertical="top" wrapText="1"/>
    </xf>
    <xf numFmtId="0" fontId="2" fillId="4" borderId="4" xfId="0" applyFont="1" applyFill="1" applyBorder="1" applyAlignment="1">
      <alignment horizontal="left" vertical="top" wrapText="1"/>
    </xf>
    <xf numFmtId="0" fontId="2" fillId="8" borderId="5" xfId="0" applyFont="1" applyFill="1" applyBorder="1" applyAlignment="1">
      <alignment horizontal="left" vertical="top" wrapText="1"/>
    </xf>
    <xf numFmtId="0" fontId="0" fillId="0" borderId="9" xfId="0" applyBorder="1" applyAlignment="1">
      <alignment horizontal="center" vertical="top" wrapText="1"/>
    </xf>
    <xf numFmtId="0" fontId="2" fillId="0" borderId="6" xfId="0" applyFont="1" applyBorder="1" applyAlignment="1">
      <alignment vertical="top" wrapText="1"/>
    </xf>
    <xf numFmtId="0" fontId="2" fillId="8" borderId="5"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7" xfId="0" applyFill="1" applyBorder="1" applyAlignment="1">
      <alignment horizontal="center" vertical="top" wrapText="1"/>
    </xf>
    <xf numFmtId="0" fontId="1" fillId="0" borderId="1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9" xfId="0" applyFont="1" applyFill="1" applyBorder="1" applyAlignment="1">
      <alignment horizontal="center" vertical="top" wrapText="1"/>
    </xf>
    <xf numFmtId="0" fontId="1" fillId="6" borderId="18"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0" borderId="0" xfId="0" applyFill="1" applyBorder="1" applyAlignment="1">
      <alignment vertical="top" wrapText="1"/>
    </xf>
    <xf numFmtId="0" fontId="1" fillId="3" borderId="18" xfId="0" applyFont="1" applyFill="1" applyBorder="1" applyAlignment="1">
      <alignment vertical="top" wrapText="1"/>
    </xf>
    <xf numFmtId="0" fontId="0" fillId="0" borderId="0" xfId="0" applyFill="1" applyBorder="1" applyAlignment="1">
      <alignment horizontal="left" vertical="top" wrapText="1"/>
    </xf>
    <xf numFmtId="0" fontId="29" fillId="8" borderId="20" xfId="8" applyFont="1" applyFill="1" applyBorder="1" applyAlignment="1">
      <alignment horizontal="left" vertical="top" wrapText="1"/>
    </xf>
    <xf numFmtId="0" fontId="29" fillId="8" borderId="8" xfId="8" applyFont="1" applyFill="1" applyBorder="1" applyAlignment="1">
      <alignment horizontal="left" vertical="top" wrapText="1"/>
    </xf>
    <xf numFmtId="0" fontId="1" fillId="0" borderId="21" xfId="0" applyFont="1" applyFill="1" applyBorder="1" applyAlignment="1">
      <alignment horizontal="center" vertical="top" wrapText="1"/>
    </xf>
    <xf numFmtId="0" fontId="1" fillId="0" borderId="0" xfId="0" applyFont="1" applyBorder="1" applyAlignment="1">
      <alignment horizontal="left" vertical="top" wrapText="1"/>
    </xf>
    <xf numFmtId="0" fontId="1" fillId="0" borderId="21" xfId="0" applyFont="1" applyBorder="1" applyAlignment="1">
      <alignment horizontal="left" vertical="top" wrapText="1"/>
    </xf>
    <xf numFmtId="0" fontId="1" fillId="10" borderId="1" xfId="0" applyFont="1" applyFill="1" applyBorder="1" applyAlignment="1">
      <alignment vertical="top" wrapText="1"/>
    </xf>
    <xf numFmtId="0" fontId="8" fillId="0" borderId="0" xfId="5" applyFont="1" applyAlignment="1">
      <alignment horizontal="left"/>
    </xf>
    <xf numFmtId="0" fontId="3" fillId="0" borderId="0" xfId="5" applyAlignment="1"/>
    <xf numFmtId="0" fontId="3" fillId="0" borderId="0" xfId="5" applyFont="1" applyAlignment="1">
      <alignment horizontal="left" vertical="center"/>
    </xf>
    <xf numFmtId="0" fontId="10" fillId="11" borderId="0" xfId="5" applyFont="1" applyFill="1" applyBorder="1" applyAlignment="1">
      <alignment horizontal="left" vertical="center" wrapText="1"/>
    </xf>
    <xf numFmtId="0" fontId="3" fillId="11" borderId="0" xfId="5" applyFont="1" applyFill="1" applyBorder="1" applyAlignment="1">
      <alignment horizontal="left" vertical="center" wrapText="1"/>
    </xf>
    <xf numFmtId="0" fontId="11" fillId="11" borderId="0" xfId="5" applyFont="1" applyFill="1" applyBorder="1" applyAlignment="1">
      <alignment horizontal="right" vertical="center" wrapText="1"/>
    </xf>
    <xf numFmtId="0" fontId="3" fillId="11" borderId="0" xfId="5" applyFont="1" applyFill="1" applyBorder="1" applyAlignment="1">
      <alignment horizontal="center" vertical="center" wrapText="1"/>
    </xf>
    <xf numFmtId="0" fontId="31" fillId="11" borderId="0" xfId="5" applyFont="1" applyFill="1" applyBorder="1" applyAlignment="1">
      <alignment horizontal="left" vertical="center" wrapText="1"/>
    </xf>
    <xf numFmtId="0" fontId="1" fillId="8" borderId="21" xfId="0" applyFont="1" applyFill="1" applyBorder="1" applyAlignment="1">
      <alignment horizontal="left" vertical="top" wrapText="1"/>
    </xf>
    <xf numFmtId="0" fontId="29" fillId="0" borderId="1" xfId="0" applyFont="1" applyFill="1" applyBorder="1" applyAlignment="1">
      <alignment vertical="top" wrapText="1"/>
    </xf>
    <xf numFmtId="0" fontId="1" fillId="3" borderId="17" xfId="0" applyFont="1" applyFill="1" applyBorder="1" applyAlignment="1">
      <alignment horizontal="left" vertical="top" wrapText="1"/>
    </xf>
    <xf numFmtId="0" fontId="1" fillId="9" borderId="22" xfId="0" applyFont="1" applyFill="1" applyBorder="1" applyAlignment="1">
      <alignment horizontal="left" vertical="top" wrapText="1"/>
    </xf>
    <xf numFmtId="0" fontId="1" fillId="3" borderId="1" xfId="0" applyFont="1" applyFill="1" applyBorder="1" applyAlignment="1">
      <alignment vertical="top" wrapText="1"/>
    </xf>
    <xf numFmtId="0" fontId="1" fillId="0" borderId="9" xfId="0" applyFont="1" applyFill="1" applyBorder="1" applyAlignment="1">
      <alignment vertical="top" wrapText="1"/>
    </xf>
    <xf numFmtId="0" fontId="2" fillId="4" borderId="23" xfId="0" applyFont="1" applyFill="1" applyBorder="1" applyAlignment="1">
      <alignment horizontal="left" vertical="top" wrapText="1"/>
    </xf>
    <xf numFmtId="0" fontId="1" fillId="12" borderId="1" xfId="0" applyFont="1" applyFill="1" applyBorder="1" applyAlignment="1">
      <alignment vertical="top" wrapText="1"/>
    </xf>
    <xf numFmtId="0" fontId="32" fillId="13" borderId="24" xfId="0" applyFont="1" applyFill="1" applyBorder="1" applyAlignment="1">
      <alignment horizontal="center"/>
    </xf>
    <xf numFmtId="0" fontId="32" fillId="13" borderId="24" xfId="0" applyFont="1" applyFill="1" applyBorder="1" applyAlignment="1">
      <alignment horizontal="center" wrapText="1"/>
    </xf>
    <xf numFmtId="0" fontId="32" fillId="13" borderId="25" xfId="0" applyFont="1" applyFill="1" applyBorder="1" applyAlignment="1">
      <alignment horizontal="center"/>
    </xf>
    <xf numFmtId="0" fontId="32" fillId="13" borderId="1" xfId="0" applyFont="1" applyFill="1" applyBorder="1" applyAlignment="1">
      <alignment horizontal="center"/>
    </xf>
    <xf numFmtId="0" fontId="4" fillId="11" borderId="1" xfId="0" applyFont="1" applyFill="1" applyBorder="1" applyAlignment="1">
      <alignment horizontal="center" vertical="center"/>
    </xf>
    <xf numFmtId="0" fontId="7" fillId="11" borderId="1" xfId="0" applyFont="1" applyFill="1" applyBorder="1" applyAlignment="1">
      <alignment horizontal="center" vertical="top"/>
    </xf>
    <xf numFmtId="0" fontId="7" fillId="11" borderId="1" xfId="0" applyFont="1" applyFill="1" applyBorder="1" applyAlignment="1">
      <alignment vertical="top" wrapText="1"/>
    </xf>
    <xf numFmtId="0" fontId="9" fillId="11" borderId="1" xfId="0" applyFont="1" applyFill="1" applyBorder="1" applyAlignment="1">
      <alignment horizontal="center" vertical="top" wrapText="1"/>
    </xf>
    <xf numFmtId="14" fontId="9" fillId="11" borderId="1" xfId="0" applyNumberFormat="1" applyFont="1" applyFill="1" applyBorder="1" applyAlignment="1">
      <alignment horizontal="center" vertical="top"/>
    </xf>
    <xf numFmtId="0" fontId="7" fillId="11" borderId="26" xfId="0" applyFont="1" applyFill="1" applyBorder="1" applyAlignment="1">
      <alignment horizontal="center" vertical="top"/>
    </xf>
    <xf numFmtId="0" fontId="7" fillId="11" borderId="26" xfId="0" applyFont="1" applyFill="1" applyBorder="1" applyAlignment="1">
      <alignment vertical="top" wrapText="1"/>
    </xf>
    <xf numFmtId="0" fontId="9" fillId="11" borderId="26" xfId="0" applyFont="1" applyFill="1" applyBorder="1" applyAlignment="1">
      <alignment horizontal="center" vertical="top" wrapText="1"/>
    </xf>
    <xf numFmtId="0" fontId="7" fillId="11" borderId="27" xfId="0" applyFont="1" applyFill="1" applyBorder="1" applyAlignment="1">
      <alignment horizontal="center" vertical="top"/>
    </xf>
    <xf numFmtId="0" fontId="7" fillId="11" borderId="27" xfId="0" applyFont="1" applyFill="1" applyBorder="1" applyAlignment="1">
      <alignment horizontal="left" vertical="top" wrapText="1"/>
    </xf>
    <xf numFmtId="0" fontId="9" fillId="11" borderId="27" xfId="0" applyFont="1" applyFill="1" applyBorder="1" applyAlignment="1">
      <alignment horizontal="center" vertical="top" wrapText="1"/>
    </xf>
    <xf numFmtId="0" fontId="7" fillId="11" borderId="26" xfId="0" applyFont="1" applyFill="1" applyBorder="1" applyAlignment="1">
      <alignment horizontal="left" vertical="top" wrapText="1"/>
    </xf>
    <xf numFmtId="0" fontId="7" fillId="11" borderId="28" xfId="0" applyFont="1" applyFill="1" applyBorder="1" applyAlignment="1">
      <alignment horizontal="center" vertical="top"/>
    </xf>
    <xf numFmtId="0" fontId="7" fillId="11" borderId="28" xfId="0" applyFont="1" applyFill="1" applyBorder="1" applyAlignment="1">
      <alignment horizontal="left" vertical="top" wrapText="1"/>
    </xf>
    <xf numFmtId="0" fontId="9" fillId="11" borderId="28" xfId="0" applyFont="1" applyFill="1" applyBorder="1" applyAlignment="1">
      <alignment horizontal="center" vertical="top" wrapText="1"/>
    </xf>
    <xf numFmtId="0" fontId="7" fillId="11" borderId="1" xfId="0" applyFont="1" applyFill="1" applyBorder="1" applyAlignment="1">
      <alignment horizontal="left" vertical="top" wrapText="1"/>
    </xf>
    <xf numFmtId="0" fontId="8" fillId="0" borderId="0" xfId="0" applyFont="1" applyAlignment="1">
      <alignment vertical="center"/>
    </xf>
    <xf numFmtId="0" fontId="0" fillId="0" borderId="0" xfId="0" applyAlignment="1">
      <alignment vertical="center"/>
    </xf>
    <xf numFmtId="0" fontId="29" fillId="0" borderId="4" xfId="0" applyFont="1" applyFill="1" applyBorder="1" applyAlignment="1">
      <alignment vertical="top" wrapText="1"/>
    </xf>
    <xf numFmtId="0" fontId="3" fillId="0" borderId="0" xfId="0" applyFont="1" applyAlignment="1">
      <alignment horizontal="right"/>
    </xf>
    <xf numFmtId="0" fontId="33" fillId="0" borderId="0" xfId="0" applyFont="1" applyAlignment="1">
      <alignment vertical="center"/>
    </xf>
    <xf numFmtId="0" fontId="33" fillId="0" borderId="0" xfId="0" applyFont="1"/>
    <xf numFmtId="0" fontId="34" fillId="5" borderId="3" xfId="0" applyFont="1" applyFill="1" applyBorder="1" applyAlignment="1">
      <alignment horizontal="center" vertical="top" wrapText="1"/>
    </xf>
    <xf numFmtId="3" fontId="29" fillId="0" borderId="3" xfId="0" applyNumberFormat="1" applyFont="1" applyBorder="1" applyAlignment="1">
      <alignment horizontal="center" vertical="top" wrapText="1"/>
    </xf>
    <xf numFmtId="0" fontId="34" fillId="5" borderId="2" xfId="0" applyFont="1" applyFill="1" applyBorder="1" applyAlignment="1">
      <alignment horizontal="center" vertical="top" wrapText="1"/>
    </xf>
    <xf numFmtId="3" fontId="29" fillId="0" borderId="2" xfId="0" applyNumberFormat="1" applyFont="1" applyBorder="1" applyAlignment="1">
      <alignment horizontal="center"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29" fillId="3" borderId="4"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4" fillId="3" borderId="17" xfId="0" applyFont="1" applyFill="1" applyBorder="1" applyAlignment="1">
      <alignment vertical="top" wrapText="1"/>
    </xf>
    <xf numFmtId="0" fontId="34" fillId="8" borderId="17" xfId="0" applyFont="1" applyFill="1" applyBorder="1" applyAlignment="1">
      <alignment horizontal="center" vertical="top" wrapText="1"/>
    </xf>
    <xf numFmtId="0" fontId="29" fillId="8" borderId="2" xfId="0" applyFont="1" applyFill="1" applyBorder="1" applyAlignment="1">
      <alignment horizontal="center" vertical="top" wrapText="1"/>
    </xf>
    <xf numFmtId="0" fontId="33" fillId="0" borderId="7" xfId="0" applyFont="1" applyFill="1" applyBorder="1" applyAlignment="1">
      <alignment horizontal="center" vertical="top" wrapText="1"/>
    </xf>
    <xf numFmtId="0" fontId="29" fillId="8" borderId="1" xfId="0" applyFont="1" applyFill="1" applyBorder="1" applyAlignment="1">
      <alignment vertical="top" wrapText="1"/>
    </xf>
    <xf numFmtId="0" fontId="34" fillId="3" borderId="18" xfId="0" applyFont="1" applyFill="1" applyBorder="1" applyAlignment="1">
      <alignment vertical="top" wrapText="1"/>
    </xf>
    <xf numFmtId="0" fontId="34" fillId="8" borderId="1" xfId="0" applyFont="1" applyFill="1" applyBorder="1" applyAlignment="1">
      <alignment horizontal="center" vertical="top" wrapText="1"/>
    </xf>
    <xf numFmtId="0" fontId="34" fillId="0" borderId="9" xfId="0" applyFont="1" applyFill="1" applyBorder="1" applyAlignment="1">
      <alignment horizontal="center" vertical="top" wrapText="1"/>
    </xf>
    <xf numFmtId="0" fontId="29" fillId="3" borderId="7" xfId="0" applyFont="1" applyFill="1" applyBorder="1" applyAlignment="1">
      <alignment horizontal="center" vertical="top" wrapText="1"/>
    </xf>
    <xf numFmtId="0" fontId="34" fillId="0" borderId="1" xfId="0" applyFont="1" applyFill="1" applyBorder="1" applyAlignment="1">
      <alignment vertical="top" wrapText="1"/>
    </xf>
    <xf numFmtId="0" fontId="34" fillId="3" borderId="2" xfId="0" applyFont="1" applyFill="1" applyBorder="1" applyAlignment="1">
      <alignment vertical="top" wrapText="1"/>
    </xf>
    <xf numFmtId="0" fontId="34" fillId="5" borderId="1" xfId="0" applyFont="1" applyFill="1" applyBorder="1" applyAlignment="1">
      <alignment horizontal="center" vertical="top" wrapText="1"/>
    </xf>
    <xf numFmtId="0" fontId="29" fillId="3" borderId="1" xfId="0" applyFont="1" applyFill="1" applyBorder="1" applyAlignment="1">
      <alignment vertical="top" wrapText="1"/>
    </xf>
    <xf numFmtId="0" fontId="34" fillId="3" borderId="3" xfId="0" applyFont="1" applyFill="1" applyBorder="1" applyAlignment="1">
      <alignment vertical="top" wrapText="1"/>
    </xf>
    <xf numFmtId="0" fontId="34" fillId="9" borderId="4" xfId="0" applyFont="1" applyFill="1" applyBorder="1" applyAlignment="1">
      <alignment horizontal="center" vertical="top" wrapText="1"/>
    </xf>
    <xf numFmtId="0" fontId="33" fillId="0" borderId="7" xfId="0" applyFont="1" applyBorder="1" applyAlignment="1">
      <alignment horizontal="center" vertical="top" wrapText="1"/>
    </xf>
    <xf numFmtId="0" fontId="29" fillId="3" borderId="4" xfId="0" applyFont="1" applyFill="1" applyBorder="1" applyAlignment="1">
      <alignment vertical="top" wrapText="1"/>
    </xf>
    <xf numFmtId="0" fontId="29" fillId="0" borderId="21" xfId="0" applyFont="1" applyBorder="1" applyAlignment="1">
      <alignment vertical="top" wrapText="1"/>
    </xf>
    <xf numFmtId="0" fontId="33" fillId="0" borderId="9" xfId="0" applyFont="1" applyBorder="1" applyAlignment="1">
      <alignment horizontal="center" vertical="top" wrapText="1"/>
    </xf>
    <xf numFmtId="0" fontId="29" fillId="0" borderId="0" xfId="0" applyFont="1" applyBorder="1" applyAlignment="1">
      <alignment vertical="top" wrapText="1"/>
    </xf>
    <xf numFmtId="0" fontId="33" fillId="0" borderId="0" xfId="0" applyFont="1" applyAlignment="1">
      <alignment wrapText="1"/>
    </xf>
    <xf numFmtId="0" fontId="29" fillId="0" borderId="21" xfId="0" applyFont="1" applyFill="1" applyBorder="1" applyAlignment="1">
      <alignment vertical="top" wrapText="1"/>
    </xf>
    <xf numFmtId="0" fontId="5" fillId="0" borderId="1" xfId="0" applyFont="1" applyFill="1" applyBorder="1" applyAlignment="1">
      <alignment vertical="top" wrapText="1"/>
    </xf>
    <xf numFmtId="0" fontId="2" fillId="0" borderId="4" xfId="0" applyFont="1" applyFill="1" applyBorder="1" applyAlignment="1">
      <alignment horizontal="center" vertical="top" wrapText="1"/>
    </xf>
    <xf numFmtId="0" fontId="35" fillId="0" borderId="0" xfId="0" applyFont="1" applyFill="1" applyAlignment="1">
      <alignment vertical="top" wrapText="1"/>
    </xf>
    <xf numFmtId="0" fontId="29" fillId="0" borderId="1" xfId="0" applyFont="1" applyFill="1" applyBorder="1" applyAlignment="1">
      <alignment horizontal="left" vertical="top" wrapText="1"/>
    </xf>
    <xf numFmtId="0" fontId="29" fillId="0" borderId="2" xfId="0" applyFont="1" applyFill="1" applyBorder="1" applyAlignment="1">
      <alignment vertical="top" wrapText="1"/>
    </xf>
    <xf numFmtId="0" fontId="29" fillId="8" borderId="4" xfId="0" applyFont="1" applyFill="1" applyBorder="1" applyAlignment="1">
      <alignment horizontal="center" vertical="top" wrapText="1"/>
    </xf>
    <xf numFmtId="0" fontId="5" fillId="8"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36" fillId="0" borderId="0" xfId="0" applyFont="1"/>
    <xf numFmtId="0" fontId="34" fillId="14" borderId="14" xfId="5" applyFont="1" applyFill="1" applyBorder="1" applyAlignment="1">
      <alignment horizontal="left" vertical="top" wrapText="1"/>
    </xf>
    <xf numFmtId="0" fontId="36" fillId="0" borderId="19" xfId="0" applyFont="1" applyBorder="1"/>
    <xf numFmtId="0" fontId="29" fillId="0" borderId="1" xfId="0" applyFont="1" applyFill="1" applyBorder="1"/>
    <xf numFmtId="0" fontId="34" fillId="14" borderId="1" xfId="5" applyFont="1" applyFill="1" applyBorder="1" applyAlignment="1">
      <alignment horizontal="left" vertical="top" wrapText="1"/>
    </xf>
    <xf numFmtId="0" fontId="29" fillId="0" borderId="6" xfId="5" applyFont="1" applyBorder="1" applyAlignment="1">
      <alignment vertical="top" wrapText="1"/>
    </xf>
    <xf numFmtId="0" fontId="29" fillId="0" borderId="5" xfId="5" applyFont="1" applyBorder="1" applyAlignment="1">
      <alignment vertical="top" wrapText="1"/>
    </xf>
    <xf numFmtId="0" fontId="29" fillId="0" borderId="4" xfId="5" applyFont="1" applyBorder="1" applyAlignment="1">
      <alignment vertical="top" wrapText="1"/>
    </xf>
    <xf numFmtId="0" fontId="34" fillId="14" borderId="1" xfId="0" applyFont="1" applyFill="1" applyBorder="1"/>
    <xf numFmtId="0" fontId="29" fillId="0" borderId="6" xfId="0" applyFont="1" applyBorder="1" applyAlignment="1">
      <alignment vertical="top" wrapText="1"/>
    </xf>
    <xf numFmtId="0" fontId="29" fillId="0" borderId="5" xfId="0" applyFont="1" applyBorder="1" applyAlignment="1">
      <alignment vertical="top" wrapText="1"/>
    </xf>
    <xf numFmtId="0" fontId="36" fillId="0" borderId="6" xfId="0" applyFont="1" applyBorder="1"/>
    <xf numFmtId="0" fontId="36" fillId="0" borderId="5" xfId="0" applyFont="1" applyBorder="1"/>
    <xf numFmtId="0" fontId="36" fillId="0" borderId="4" xfId="0" applyFont="1" applyBorder="1"/>
    <xf numFmtId="0" fontId="2" fillId="0" borderId="5" xfId="0" applyFont="1" applyBorder="1" applyAlignment="1">
      <alignment vertical="top" wrapText="1"/>
    </xf>
    <xf numFmtId="4" fontId="0" fillId="0" borderId="0" xfId="0" applyNumberFormat="1"/>
    <xf numFmtId="3" fontId="0" fillId="0" borderId="0" xfId="0" applyNumberFormat="1"/>
    <xf numFmtId="0" fontId="1" fillId="8" borderId="9" xfId="0" applyFont="1" applyFill="1" applyBorder="1" applyAlignment="1">
      <alignment horizontal="left" vertical="top" wrapText="1"/>
    </xf>
    <xf numFmtId="0" fontId="1" fillId="5" borderId="6" xfId="0" applyFont="1" applyFill="1" applyBorder="1" applyAlignment="1">
      <alignment horizontal="center" vertical="top" wrapText="1"/>
    </xf>
    <xf numFmtId="0" fontId="34" fillId="5" borderId="6" xfId="0" applyFont="1" applyFill="1" applyBorder="1" applyAlignment="1">
      <alignment horizontal="center" vertical="top" wrapText="1"/>
    </xf>
    <xf numFmtId="0" fontId="1" fillId="0" borderId="10" xfId="0" applyFont="1" applyFill="1" applyBorder="1" applyAlignment="1">
      <alignment horizontal="center" vertical="top" wrapText="1"/>
    </xf>
    <xf numFmtId="0" fontId="2" fillId="9" borderId="1" xfId="0" applyFont="1" applyFill="1" applyBorder="1" applyAlignment="1">
      <alignment vertical="top" wrapText="1"/>
    </xf>
    <xf numFmtId="165" fontId="0" fillId="0" borderId="0" xfId="0" applyNumberFormat="1"/>
    <xf numFmtId="0" fontId="20" fillId="0" borderId="1" xfId="0" applyFont="1" applyBorder="1" applyAlignment="1">
      <alignment horizontal="left" vertical="top" wrapText="1"/>
    </xf>
    <xf numFmtId="0" fontId="0" fillId="0" borderId="10" xfId="0" applyBorder="1"/>
    <xf numFmtId="4" fontId="0" fillId="0" borderId="10" xfId="0" applyNumberFormat="1" applyBorder="1"/>
    <xf numFmtId="3" fontId="0" fillId="0" borderId="10" xfId="0" applyNumberFormat="1" applyBorder="1"/>
    <xf numFmtId="167" fontId="0" fillId="0" borderId="0" xfId="0" applyNumberFormat="1"/>
    <xf numFmtId="0" fontId="18" fillId="0" borderId="0" xfId="0" applyFont="1"/>
    <xf numFmtId="0" fontId="18" fillId="0" borderId="29" xfId="0" applyFont="1" applyFill="1" applyBorder="1" applyAlignment="1">
      <alignment vertical="top" wrapText="1"/>
    </xf>
    <xf numFmtId="0" fontId="18" fillId="0" borderId="0" xfId="0" applyFont="1" applyFill="1" applyBorder="1" applyAlignment="1"/>
    <xf numFmtId="0" fontId="1" fillId="4" borderId="0" xfId="0" applyFont="1" applyFill="1" applyBorder="1" applyAlignment="1">
      <alignment horizontal="left" vertical="top" wrapText="1"/>
    </xf>
    <xf numFmtId="0" fontId="22" fillId="0" borderId="0" xfId="0" applyFont="1"/>
    <xf numFmtId="3" fontId="3" fillId="0" borderId="0" xfId="0" applyNumberFormat="1" applyFont="1"/>
    <xf numFmtId="0" fontId="0" fillId="15" borderId="0" xfId="0" applyFill="1"/>
    <xf numFmtId="166" fontId="0" fillId="0" borderId="0" xfId="0" applyNumberFormat="1"/>
    <xf numFmtId="2" fontId="0" fillId="0" borderId="0" xfId="0" applyNumberFormat="1"/>
    <xf numFmtId="0" fontId="23" fillId="0" borderId="0" xfId="0" applyFont="1" applyAlignment="1">
      <alignment vertical="center"/>
    </xf>
    <xf numFmtId="0" fontId="7" fillId="11" borderId="5" xfId="0" applyFont="1" applyFill="1" applyBorder="1" applyAlignment="1">
      <alignment horizontal="center" vertical="top"/>
    </xf>
    <xf numFmtId="0" fontId="7" fillId="11" borderId="4" xfId="0" applyFont="1" applyFill="1" applyBorder="1" applyAlignment="1">
      <alignment horizontal="center" vertical="top"/>
    </xf>
    <xf numFmtId="0" fontId="7" fillId="11" borderId="4" xfId="0" applyFont="1" applyFill="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14" fontId="9" fillId="0" borderId="1" xfId="0" applyNumberFormat="1" applyFont="1" applyFill="1" applyBorder="1" applyAlignment="1">
      <alignment horizontal="center" vertical="top"/>
    </xf>
    <xf numFmtId="3" fontId="2"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xf>
    <xf numFmtId="3" fontId="29" fillId="0" borderId="1" xfId="0" applyNumberFormat="1" applyFont="1" applyFill="1" applyBorder="1" applyAlignment="1">
      <alignment horizontal="center" vertical="top"/>
    </xf>
    <xf numFmtId="0" fontId="2" fillId="0" borderId="5" xfId="0" applyFont="1" applyFill="1" applyBorder="1" applyAlignment="1">
      <alignment horizontal="center" vertical="center" wrapText="1"/>
    </xf>
    <xf numFmtId="0" fontId="1" fillId="0" borderId="30" xfId="0" applyFont="1" applyFill="1" applyBorder="1" applyAlignment="1">
      <alignment vertical="top" wrapText="1"/>
    </xf>
    <xf numFmtId="0" fontId="0" fillId="0" borderId="8" xfId="0" applyFill="1" applyBorder="1" applyAlignment="1">
      <alignment horizontal="center" vertical="top" wrapText="1"/>
    </xf>
    <xf numFmtId="168" fontId="0" fillId="0" borderId="0" xfId="0" applyNumberFormat="1"/>
    <xf numFmtId="0" fontId="2" fillId="0" borderId="6" xfId="0" applyFont="1" applyFill="1" applyBorder="1" applyAlignment="1">
      <alignment horizontal="left" vertical="top" wrapText="1"/>
    </xf>
    <xf numFmtId="1" fontId="1" fillId="0" borderId="2" xfId="0" applyNumberFormat="1" applyFont="1" applyFill="1" applyBorder="1" applyAlignment="1">
      <alignment vertical="top" wrapText="1"/>
    </xf>
    <xf numFmtId="0" fontId="2" fillId="0" borderId="7" xfId="0" applyFont="1" applyFill="1" applyBorder="1" applyAlignment="1">
      <alignment horizontal="left" vertical="top" wrapText="1"/>
    </xf>
    <xf numFmtId="0" fontId="1" fillId="0" borderId="1" xfId="0" applyFont="1" applyFill="1" applyBorder="1" applyAlignment="1">
      <alignment horizontal="center" vertical="top" wrapText="1"/>
    </xf>
    <xf numFmtId="0" fontId="2" fillId="8" borderId="2" xfId="0" applyFont="1" applyFill="1" applyBorder="1" applyAlignment="1">
      <alignment horizontal="left" vertical="top" wrapText="1"/>
    </xf>
    <xf numFmtId="2" fontId="1" fillId="8" borderId="1" xfId="0" applyNumberFormat="1" applyFont="1" applyFill="1" applyBorder="1" applyAlignment="1">
      <alignment horizontal="center" vertical="top" wrapText="1"/>
    </xf>
    <xf numFmtId="0" fontId="2" fillId="0" borderId="40" xfId="0" applyFont="1" applyFill="1" applyBorder="1" applyAlignment="1">
      <alignment vertical="top" wrapText="1"/>
    </xf>
    <xf numFmtId="0" fontId="1" fillId="8" borderId="4" xfId="0" applyFont="1" applyFill="1" applyBorder="1" applyAlignment="1">
      <alignment vertical="top" wrapText="1"/>
    </xf>
    <xf numFmtId="0" fontId="29" fillId="3" borderId="1" xfId="0" applyFont="1" applyFill="1" applyBorder="1" applyAlignment="1">
      <alignment horizontal="center" vertical="top" wrapText="1"/>
    </xf>
    <xf numFmtId="3" fontId="29" fillId="0" borderId="1" xfId="0" applyNumberFormat="1" applyFont="1" applyFill="1" applyBorder="1" applyAlignment="1">
      <alignment horizontal="center" vertical="top" wrapText="1"/>
    </xf>
    <xf numFmtId="0" fontId="1" fillId="14" borderId="14" xfId="5" applyFont="1" applyFill="1" applyBorder="1" applyAlignment="1">
      <alignment horizontal="left" vertical="top" wrapText="1"/>
    </xf>
    <xf numFmtId="0" fontId="2" fillId="8" borderId="10" xfId="0" applyFont="1" applyFill="1" applyBorder="1" applyAlignment="1">
      <alignment horizontal="left" vertical="top" wrapText="1"/>
    </xf>
    <xf numFmtId="0" fontId="3" fillId="0" borderId="0" xfId="0" applyFont="1" applyAlignment="1">
      <alignment vertical="center"/>
    </xf>
    <xf numFmtId="0" fontId="3" fillId="0" borderId="0" xfId="0" applyFont="1" applyAlignment="1">
      <alignment vertical="top"/>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wrapText="1"/>
    </xf>
    <xf numFmtId="0" fontId="29" fillId="0" borderId="6" xfId="0" applyFont="1" applyBorder="1" applyAlignment="1">
      <alignment horizontal="left" vertical="top" wrapText="1"/>
    </xf>
    <xf numFmtId="0" fontId="29" fillId="0" borderId="5" xfId="0" applyFont="1" applyBorder="1" applyAlignment="1">
      <alignment horizontal="left" vertical="top" wrapText="1"/>
    </xf>
    <xf numFmtId="0" fontId="29" fillId="0" borderId="4" xfId="0" applyFont="1" applyBorder="1" applyAlignment="1">
      <alignment horizontal="left" vertical="top" wrapText="1"/>
    </xf>
    <xf numFmtId="0" fontId="29" fillId="0" borderId="6" xfId="0" applyFont="1" applyBorder="1" applyAlignment="1">
      <alignment horizontal="center" vertical="top"/>
    </xf>
    <xf numFmtId="0" fontId="29" fillId="0" borderId="5" xfId="0" applyFont="1" applyBorder="1" applyAlignment="1">
      <alignment horizontal="center" vertical="top"/>
    </xf>
    <xf numFmtId="0" fontId="29" fillId="0" borderId="4" xfId="0" applyFont="1" applyBorder="1" applyAlignment="1">
      <alignment horizontal="center" vertical="top"/>
    </xf>
    <xf numFmtId="0" fontId="2" fillId="0" borderId="55" xfId="0" applyFont="1" applyFill="1" applyBorder="1" applyAlignment="1">
      <alignment horizontal="left" vertical="top" wrapText="1"/>
    </xf>
    <xf numFmtId="0" fontId="2" fillId="0" borderId="56" xfId="0" applyFont="1" applyFill="1" applyBorder="1" applyAlignment="1">
      <alignment horizontal="left" vertical="top" wrapText="1"/>
    </xf>
    <xf numFmtId="0" fontId="2" fillId="0" borderId="29" xfId="0" applyFont="1" applyBorder="1" applyAlignment="1">
      <alignment horizontal="left" wrapText="1"/>
    </xf>
    <xf numFmtId="0" fontId="0" fillId="0" borderId="29" xfId="0" applyBorder="1" applyAlignment="1">
      <alignment horizontal="center" wrapText="1"/>
    </xf>
    <xf numFmtId="9" fontId="1" fillId="0" borderId="6"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0" fontId="2" fillId="0" borderId="6" xfId="5" applyFont="1" applyBorder="1" applyAlignment="1">
      <alignment horizontal="left" vertical="top" wrapText="1"/>
    </xf>
    <xf numFmtId="0" fontId="2" fillId="0" borderId="5" xfId="5" applyFont="1" applyBorder="1" applyAlignment="1">
      <alignment horizontal="left" vertical="top" wrapText="1"/>
    </xf>
    <xf numFmtId="0" fontId="2" fillId="0" borderId="4" xfId="5" applyFont="1" applyBorder="1" applyAlignment="1">
      <alignment horizontal="left" vertical="top" wrapText="1"/>
    </xf>
    <xf numFmtId="0" fontId="1" fillId="0" borderId="14"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8" borderId="21" xfId="0" applyFont="1" applyFill="1" applyBorder="1" applyAlignment="1">
      <alignment horizontal="center" vertical="top" wrapText="1"/>
    </xf>
    <xf numFmtId="0" fontId="1" fillId="8" borderId="9" xfId="0" applyFont="1" applyFill="1" applyBorder="1" applyAlignment="1">
      <alignment horizontal="center" vertical="top" wrapText="1"/>
    </xf>
    <xf numFmtId="0" fontId="1" fillId="8" borderId="3" xfId="0" applyFont="1" applyFill="1" applyBorder="1" applyAlignment="1">
      <alignment horizontal="center" vertical="top" wrapText="1"/>
    </xf>
    <xf numFmtId="0" fontId="1" fillId="10" borderId="19" xfId="0" applyFont="1" applyFill="1" applyBorder="1" applyAlignment="1">
      <alignment horizontal="left" vertical="top" wrapText="1"/>
    </xf>
    <xf numFmtId="0" fontId="1" fillId="10" borderId="37"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9" fontId="1" fillId="0" borderId="6"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8" borderId="35" xfId="0" applyFont="1" applyFill="1" applyBorder="1" applyAlignment="1">
      <alignment horizontal="center" vertical="top" wrapText="1"/>
    </xf>
    <xf numFmtId="0" fontId="1" fillId="8" borderId="36" xfId="0" applyFont="1" applyFill="1" applyBorder="1" applyAlignment="1">
      <alignment horizontal="center" vertical="top" wrapText="1"/>
    </xf>
    <xf numFmtId="0" fontId="1" fillId="8" borderId="22" xfId="0" applyFont="1" applyFill="1" applyBorder="1" applyAlignment="1">
      <alignment horizontal="center" vertical="top" wrapText="1"/>
    </xf>
    <xf numFmtId="0" fontId="1" fillId="8" borderId="5"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8" borderId="6"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4" borderId="30" xfId="0" applyFont="1" applyFill="1" applyBorder="1" applyAlignment="1">
      <alignment horizontal="left" vertical="center" wrapText="1"/>
    </xf>
    <xf numFmtId="0" fontId="1" fillId="0" borderId="5" xfId="0" applyFont="1" applyFill="1" applyBorder="1" applyAlignment="1">
      <alignment horizontal="center" vertical="top" wrapText="1"/>
    </xf>
    <xf numFmtId="0" fontId="1" fillId="10" borderId="17" xfId="0" applyFont="1" applyFill="1" applyBorder="1" applyAlignment="1">
      <alignment horizontal="left" vertical="top" wrapText="1"/>
    </xf>
    <xf numFmtId="0" fontId="1" fillId="10" borderId="31"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1" fillId="16" borderId="15" xfId="0" applyFont="1" applyFill="1" applyBorder="1" applyAlignment="1">
      <alignment horizontal="center" vertical="top" wrapText="1"/>
    </xf>
    <xf numFmtId="0" fontId="1" fillId="16" borderId="7" xfId="0" applyFont="1" applyFill="1" applyBorder="1" applyAlignment="1">
      <alignment horizontal="center" vertical="top" wrapText="1"/>
    </xf>
    <xf numFmtId="0" fontId="1" fillId="16" borderId="2" xfId="0" applyFont="1" applyFill="1" applyBorder="1" applyAlignment="1">
      <alignment horizontal="center" vertical="top" wrapText="1"/>
    </xf>
    <xf numFmtId="0" fontId="1" fillId="16" borderId="21" xfId="0" applyFont="1" applyFill="1" applyBorder="1" applyAlignment="1">
      <alignment horizontal="center" vertical="top" wrapText="1"/>
    </xf>
    <xf numFmtId="0" fontId="1" fillId="16" borderId="9" xfId="0" applyFont="1" applyFill="1" applyBorder="1" applyAlignment="1">
      <alignment horizontal="center" vertical="top" wrapText="1"/>
    </xf>
    <xf numFmtId="0" fontId="1" fillId="16" borderId="18" xfId="0" applyFont="1" applyFill="1" applyBorder="1" applyAlignment="1">
      <alignment horizontal="center" vertical="top" wrapText="1"/>
    </xf>
    <xf numFmtId="0" fontId="2" fillId="8" borderId="6" xfId="0" applyFont="1" applyFill="1" applyBorder="1" applyAlignment="1">
      <alignment horizontal="left" vertical="top" wrapText="1"/>
    </xf>
    <xf numFmtId="0" fontId="2" fillId="8" borderId="5" xfId="0" applyFont="1" applyFill="1" applyBorder="1" applyAlignment="1">
      <alignment horizontal="left" vertical="top" wrapText="1"/>
    </xf>
    <xf numFmtId="0" fontId="2" fillId="8" borderId="4" xfId="0" applyFont="1" applyFill="1" applyBorder="1" applyAlignment="1">
      <alignment horizontal="left" vertical="top" wrapText="1"/>
    </xf>
    <xf numFmtId="0" fontId="1" fillId="12" borderId="6" xfId="0" applyFont="1" applyFill="1" applyBorder="1" applyAlignment="1">
      <alignment horizontal="left" vertical="top" wrapText="1"/>
    </xf>
    <xf numFmtId="0" fontId="1" fillId="12" borderId="4" xfId="0" applyFont="1" applyFill="1" applyBorder="1" applyAlignment="1">
      <alignment horizontal="left" vertical="top" wrapText="1"/>
    </xf>
    <xf numFmtId="0" fontId="1" fillId="9" borderId="19" xfId="0" applyFont="1" applyFill="1" applyBorder="1" applyAlignment="1">
      <alignment horizontal="center" vertical="top" wrapText="1"/>
    </xf>
    <xf numFmtId="0" fontId="1" fillId="9" borderId="7" xfId="0" applyFont="1" applyFill="1" applyBorder="1" applyAlignment="1">
      <alignment horizontal="center" vertical="top" wrapText="1"/>
    </xf>
    <xf numFmtId="0" fontId="1" fillId="9" borderId="21" xfId="0" applyFont="1" applyFill="1" applyBorder="1" applyAlignment="1">
      <alignment horizontal="left" vertical="top" wrapText="1"/>
    </xf>
    <xf numFmtId="0" fontId="1" fillId="9" borderId="9" xfId="0" applyFont="1" applyFill="1" applyBorder="1" applyAlignment="1">
      <alignment horizontal="left" vertical="top" wrapText="1"/>
    </xf>
    <xf numFmtId="0" fontId="1" fillId="9" borderId="3" xfId="0" applyFont="1" applyFill="1" applyBorder="1" applyAlignment="1">
      <alignment horizontal="left" vertical="top" wrapText="1"/>
    </xf>
    <xf numFmtId="0" fontId="0" fillId="16" borderId="9" xfId="0" applyFill="1" applyBorder="1" applyAlignment="1">
      <alignment horizontal="center" vertical="top" wrapText="1"/>
    </xf>
    <xf numFmtId="0" fontId="0" fillId="16" borderId="3" xfId="0" applyFill="1" applyBorder="1" applyAlignment="1">
      <alignment horizontal="center" vertical="top" wrapText="1"/>
    </xf>
    <xf numFmtId="0" fontId="29" fillId="4" borderId="6" xfId="0" applyFont="1" applyFill="1" applyBorder="1" applyAlignment="1">
      <alignment horizontal="left" vertical="top" wrapText="1"/>
    </xf>
    <xf numFmtId="0" fontId="29" fillId="4" borderId="5" xfId="0" applyFont="1" applyFill="1" applyBorder="1" applyAlignment="1">
      <alignment horizontal="left" vertical="top" wrapText="1"/>
    </xf>
    <xf numFmtId="0" fontId="29" fillId="4" borderId="4" xfId="0" applyFont="1" applyFill="1" applyBorder="1" applyAlignment="1">
      <alignment horizontal="left" vertical="top" wrapText="1"/>
    </xf>
    <xf numFmtId="0" fontId="1" fillId="8" borderId="6" xfId="0" applyFont="1" applyFill="1" applyBorder="1" applyAlignment="1">
      <alignment horizontal="left" vertical="top" wrapText="1"/>
    </xf>
    <xf numFmtId="9" fontId="1" fillId="4" borderId="6"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18"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36" fillId="0" borderId="6" xfId="0" applyFont="1" applyBorder="1" applyAlignment="1">
      <alignment horizontal="center"/>
    </xf>
    <xf numFmtId="0" fontId="36" fillId="0" borderId="5" xfId="0" applyFont="1" applyBorder="1" applyAlignment="1">
      <alignment horizontal="center"/>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1" fillId="0" borderId="21" xfId="0" applyFont="1" applyBorder="1" applyAlignment="1">
      <alignment vertical="top" wrapText="1"/>
    </xf>
    <xf numFmtId="0" fontId="1" fillId="0" borderId="9" xfId="0" applyFont="1" applyBorder="1" applyAlignment="1">
      <alignment vertical="top" wrapText="1"/>
    </xf>
    <xf numFmtId="0" fontId="1" fillId="0" borderId="3" xfId="0" applyFont="1" applyBorder="1" applyAlignment="1">
      <alignment vertical="top" wrapText="1"/>
    </xf>
    <xf numFmtId="0" fontId="1" fillId="16" borderId="38" xfId="0" applyFont="1" applyFill="1" applyBorder="1" applyAlignment="1">
      <alignment horizontal="center" vertical="top" wrapText="1"/>
    </xf>
    <xf numFmtId="0" fontId="1" fillId="16" borderId="39" xfId="0" applyFont="1" applyFill="1" applyBorder="1" applyAlignment="1">
      <alignment horizontal="center" vertical="top" wrapText="1"/>
    </xf>
    <xf numFmtId="0" fontId="1" fillId="16" borderId="12" xfId="0" applyFont="1" applyFill="1" applyBorder="1" applyAlignment="1">
      <alignment horizontal="center" vertical="top" wrapText="1"/>
    </xf>
    <xf numFmtId="0" fontId="34" fillId="0" borderId="15" xfId="0" applyFont="1" applyFill="1" applyBorder="1" applyAlignment="1">
      <alignment horizontal="center" vertical="top" wrapText="1"/>
    </xf>
    <xf numFmtId="0" fontId="34" fillId="0" borderId="7" xfId="0" applyFont="1" applyFill="1" applyBorder="1" applyAlignment="1">
      <alignment horizontal="center" vertical="top" wrapText="1"/>
    </xf>
    <xf numFmtId="0" fontId="33" fillId="0" borderId="2" xfId="0" applyFont="1" applyFill="1" applyBorder="1" applyAlignment="1">
      <alignment horizontal="center" vertical="top" wrapText="1"/>
    </xf>
    <xf numFmtId="0" fontId="1" fillId="17" borderId="19" xfId="0" applyFont="1" applyFill="1" applyBorder="1" applyAlignment="1">
      <alignment horizontal="center" vertical="top" wrapText="1"/>
    </xf>
    <xf numFmtId="0" fontId="1" fillId="7" borderId="40" xfId="0" applyFont="1" applyFill="1" applyBorder="1" applyAlignment="1">
      <alignment horizontal="center" vertical="top" wrapText="1"/>
    </xf>
    <xf numFmtId="0" fontId="1" fillId="7" borderId="41" xfId="0" applyFont="1" applyFill="1" applyBorder="1" applyAlignment="1">
      <alignment horizontal="center" vertical="top" wrapText="1"/>
    </xf>
    <xf numFmtId="0" fontId="2" fillId="0" borderId="32"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42" xfId="0" applyFont="1" applyFill="1" applyBorder="1" applyAlignment="1">
      <alignment horizontal="left" vertical="top" wrapText="1"/>
    </xf>
    <xf numFmtId="0" fontId="1" fillId="0" borderId="43" xfId="0" applyFont="1" applyFill="1" applyBorder="1" applyAlignment="1">
      <alignment horizontal="center" vertical="top" wrapText="1"/>
    </xf>
    <xf numFmtId="0" fontId="1" fillId="0" borderId="37" xfId="0" applyFont="1" applyFill="1" applyBorder="1" applyAlignment="1">
      <alignment horizontal="center" vertical="top" wrapText="1"/>
    </xf>
    <xf numFmtId="0" fontId="2" fillId="0" borderId="3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2" fillId="0" borderId="34" xfId="0" applyFont="1" applyFill="1" applyBorder="1" applyAlignment="1">
      <alignment horizontal="left" vertical="top" wrapText="1"/>
    </xf>
    <xf numFmtId="0" fontId="1" fillId="17" borderId="29" xfId="0" applyFont="1" applyFill="1" applyBorder="1" applyAlignment="1">
      <alignment horizontal="center" vertical="top" wrapText="1"/>
    </xf>
    <xf numFmtId="0" fontId="1" fillId="17" borderId="0" xfId="0" applyFont="1" applyFill="1" applyBorder="1" applyAlignment="1">
      <alignment horizontal="center" vertical="top" wrapText="1"/>
    </xf>
    <xf numFmtId="0" fontId="1" fillId="17" borderId="8" xfId="0" applyFont="1" applyFill="1" applyBorder="1" applyAlignment="1">
      <alignment horizontal="center" vertical="top" wrapText="1"/>
    </xf>
    <xf numFmtId="0" fontId="1" fillId="17" borderId="15" xfId="0" applyFont="1" applyFill="1" applyBorder="1" applyAlignment="1">
      <alignment horizontal="center" vertical="top" wrapText="1"/>
    </xf>
    <xf numFmtId="0" fontId="1" fillId="17" borderId="7" xfId="0" applyFont="1" applyFill="1" applyBorder="1" applyAlignment="1">
      <alignment horizontal="center" vertical="top" wrapText="1"/>
    </xf>
    <xf numFmtId="0" fontId="1" fillId="17" borderId="2" xfId="0" applyFont="1" applyFill="1" applyBorder="1" applyAlignment="1">
      <alignment horizontal="center" vertical="top" wrapText="1"/>
    </xf>
    <xf numFmtId="0" fontId="1" fillId="12" borderId="6" xfId="0" applyFont="1" applyFill="1" applyBorder="1" applyAlignment="1">
      <alignment vertical="top" wrapText="1"/>
    </xf>
    <xf numFmtId="0" fontId="18" fillId="12" borderId="4" xfId="0" applyFont="1" applyFill="1" applyBorder="1" applyAlignment="1"/>
    <xf numFmtId="0" fontId="1" fillId="17" borderId="14" xfId="0" applyFont="1" applyFill="1" applyBorder="1" applyAlignment="1">
      <alignment horizontal="center" vertical="top" wrapText="1"/>
    </xf>
    <xf numFmtId="0" fontId="1" fillId="17" borderId="18" xfId="0" applyFont="1" applyFill="1" applyBorder="1" applyAlignment="1">
      <alignment horizontal="center" vertical="top" wrapText="1"/>
    </xf>
    <xf numFmtId="0" fontId="2" fillId="0" borderId="18"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9" fontId="18" fillId="0" borderId="6"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8" fillId="12" borderId="4" xfId="0" applyFont="1" applyFill="1" applyBorder="1" applyAlignment="1">
      <alignment vertical="top" wrapText="1"/>
    </xf>
    <xf numFmtId="0" fontId="29" fillId="8" borderId="6" xfId="8" applyFont="1" applyFill="1" applyBorder="1" applyAlignment="1">
      <alignment horizontal="left" vertical="top" wrapText="1"/>
    </xf>
    <xf numFmtId="0" fontId="29" fillId="8" borderId="5" xfId="8" applyFont="1" applyFill="1" applyBorder="1" applyAlignment="1">
      <alignment horizontal="left" vertical="top" wrapText="1"/>
    </xf>
    <xf numFmtId="0" fontId="1" fillId="12" borderId="4" xfId="0" applyFont="1" applyFill="1" applyBorder="1" applyAlignment="1">
      <alignment vertical="top" wrapText="1"/>
    </xf>
    <xf numFmtId="0" fontId="29" fillId="0" borderId="52" xfId="0" applyFont="1" applyBorder="1" applyAlignment="1">
      <alignment horizontal="left" vertical="top" wrapText="1"/>
    </xf>
    <xf numFmtId="0" fontId="29" fillId="0" borderId="53" xfId="0" applyFont="1" applyBorder="1" applyAlignment="1">
      <alignment horizontal="left" vertical="top" wrapText="1"/>
    </xf>
    <xf numFmtId="0" fontId="29" fillId="0" borderId="54" xfId="0" applyFont="1" applyBorder="1" applyAlignment="1">
      <alignment horizontal="left" vertical="top" wrapText="1"/>
    </xf>
    <xf numFmtId="0" fontId="1" fillId="16" borderId="3" xfId="0" applyFont="1" applyFill="1" applyBorder="1" applyAlignment="1">
      <alignment horizontal="center" vertical="top" wrapText="1"/>
    </xf>
    <xf numFmtId="0" fontId="34" fillId="16" borderId="21" xfId="0" applyFont="1" applyFill="1" applyBorder="1" applyAlignment="1">
      <alignment horizontal="center" vertical="top" wrapText="1"/>
    </xf>
    <xf numFmtId="0" fontId="33" fillId="16" borderId="9" xfId="0" applyFont="1" applyFill="1" applyBorder="1" applyAlignment="1">
      <alignment horizontal="center" vertical="top" wrapText="1"/>
    </xf>
    <xf numFmtId="0" fontId="33" fillId="16" borderId="3" xfId="0" applyFont="1" applyFill="1" applyBorder="1" applyAlignment="1">
      <alignment horizontal="center" vertical="top" wrapText="1"/>
    </xf>
    <xf numFmtId="0" fontId="29" fillId="0" borderId="6" xfId="5" applyFont="1" applyBorder="1" applyAlignment="1">
      <alignment horizontal="left" vertical="top" wrapText="1"/>
    </xf>
    <xf numFmtId="0" fontId="29" fillId="0" borderId="5" xfId="5" applyFont="1" applyBorder="1" applyAlignment="1">
      <alignment horizontal="left" vertical="top" wrapText="1"/>
    </xf>
    <xf numFmtId="0" fontId="29" fillId="0" borderId="4" xfId="5" applyFont="1" applyBorder="1" applyAlignment="1">
      <alignment horizontal="left" vertical="top" wrapText="1"/>
    </xf>
    <xf numFmtId="0" fontId="1" fillId="9" borderId="35" xfId="0" applyFont="1" applyFill="1" applyBorder="1" applyAlignment="1">
      <alignment horizontal="left" vertical="top" wrapText="1"/>
    </xf>
    <xf numFmtId="0" fontId="1" fillId="9" borderId="36" xfId="0" applyFont="1" applyFill="1" applyBorder="1" applyAlignment="1">
      <alignment horizontal="left" vertical="top" wrapText="1"/>
    </xf>
    <xf numFmtId="0" fontId="1" fillId="9" borderId="22" xfId="0" applyFont="1" applyFill="1" applyBorder="1" applyAlignment="1">
      <alignment horizontal="left" vertical="top" wrapText="1"/>
    </xf>
    <xf numFmtId="0" fontId="1" fillId="9" borderId="14" xfId="0" applyFont="1" applyFill="1" applyBorder="1" applyAlignment="1">
      <alignment horizontal="center" vertical="top" wrapText="1"/>
    </xf>
    <xf numFmtId="0" fontId="1" fillId="9" borderId="18" xfId="0" applyFont="1" applyFill="1" applyBorder="1" applyAlignment="1">
      <alignment horizontal="center" vertical="top" wrapText="1"/>
    </xf>
    <xf numFmtId="0" fontId="1" fillId="17" borderId="44" xfId="0" applyFont="1" applyFill="1" applyBorder="1" applyAlignment="1">
      <alignment horizontal="center" vertical="top" wrapText="1"/>
    </xf>
    <xf numFmtId="0" fontId="1" fillId="17" borderId="45" xfId="0" applyFont="1" applyFill="1" applyBorder="1" applyAlignment="1">
      <alignment horizontal="center" vertical="top" wrapText="1"/>
    </xf>
    <xf numFmtId="0" fontId="1" fillId="17" borderId="46" xfId="0" applyFont="1" applyFill="1" applyBorder="1" applyAlignment="1">
      <alignment horizontal="center" vertical="top" wrapText="1"/>
    </xf>
    <xf numFmtId="0" fontId="1" fillId="17" borderId="43" xfId="0" applyFont="1" applyFill="1" applyBorder="1" applyAlignment="1">
      <alignment horizontal="center" vertical="top" wrapText="1"/>
    </xf>
    <xf numFmtId="0" fontId="1" fillId="17" borderId="37" xfId="0" applyFont="1" applyFill="1" applyBorder="1" applyAlignment="1">
      <alignment horizontal="center" vertical="top" wrapText="1"/>
    </xf>
    <xf numFmtId="0" fontId="1" fillId="17" borderId="13" xfId="0" applyFont="1" applyFill="1" applyBorder="1" applyAlignment="1">
      <alignment horizontal="center" vertical="top" wrapText="1"/>
    </xf>
    <xf numFmtId="0" fontId="4" fillId="11" borderId="6" xfId="0" applyFont="1" applyFill="1" applyBorder="1" applyAlignment="1">
      <alignment horizontal="center" vertical="center"/>
    </xf>
    <xf numFmtId="0" fontId="4" fillId="11" borderId="5" xfId="0" applyFont="1" applyFill="1" applyBorder="1" applyAlignment="1">
      <alignment horizontal="center" vertical="center"/>
    </xf>
    <xf numFmtId="0" fontId="4"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4" xfId="0" applyFont="1" applyFill="1" applyBorder="1" applyAlignment="1">
      <alignment horizontal="center" vertical="center"/>
    </xf>
    <xf numFmtId="0" fontId="4" fillId="0" borderId="47"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4"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4" fillId="11" borderId="25" xfId="0" applyFont="1" applyFill="1" applyBorder="1" applyAlignment="1">
      <alignment horizontal="center" vertical="center"/>
    </xf>
    <xf numFmtId="0" fontId="7" fillId="11" borderId="49" xfId="0" applyFont="1" applyFill="1" applyBorder="1" applyAlignment="1">
      <alignment horizontal="center" vertical="center"/>
    </xf>
    <xf numFmtId="0" fontId="3" fillId="11" borderId="0" xfId="5" applyFont="1" applyFill="1" applyBorder="1" applyAlignment="1">
      <alignment horizontal="left" vertical="center" wrapText="1"/>
    </xf>
    <xf numFmtId="0" fontId="4" fillId="18" borderId="0" xfId="5" applyFont="1" applyFill="1" applyBorder="1" applyAlignment="1">
      <alignment horizontal="left" vertical="center" wrapText="1"/>
    </xf>
    <xf numFmtId="0" fontId="31" fillId="11" borderId="0" xfId="5" applyFont="1" applyFill="1" applyBorder="1" applyAlignment="1">
      <alignment horizontal="left" vertical="center" wrapText="1"/>
    </xf>
    <xf numFmtId="0" fontId="3" fillId="11" borderId="51" xfId="5" applyFont="1" applyFill="1" applyBorder="1" applyAlignment="1">
      <alignment horizontal="left" vertical="center" wrapText="1"/>
    </xf>
    <xf numFmtId="0" fontId="15" fillId="11" borderId="0" xfId="5" applyFont="1" applyFill="1" applyBorder="1" applyAlignment="1">
      <alignment horizontal="left" vertical="center" wrapText="1"/>
    </xf>
    <xf numFmtId="0" fontId="1" fillId="0" borderId="4" xfId="0" applyFont="1" applyBorder="1" applyAlignment="1">
      <alignment horizontal="left" vertical="top" wrapText="1"/>
    </xf>
  </cellXfs>
  <cellStyles count="12">
    <cellStyle name="Comma 2" xfId="1" xr:uid="{00000000-0005-0000-0000-000000000000}"/>
    <cellStyle name="Comma 3" xfId="2" xr:uid="{00000000-0005-0000-0000-000001000000}"/>
    <cellStyle name="Comma 4" xfId="3" xr:uid="{00000000-0005-0000-0000-000002000000}"/>
    <cellStyle name="Currency 2"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Percent" xfId="10" builtinId="5"/>
    <cellStyle name="Percent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2_5">
  <dgm:title val=""/>
  <dgm:desc val=""/>
  <dgm:catLst>
    <dgm:cat type="accent2" pri="11500"/>
  </dgm:catLst>
  <dgm:styleLbl name="node0">
    <dgm:fillClrLst meth="cycle">
      <a:schemeClr val="accent2">
        <a:alpha val="80000"/>
      </a:schemeClr>
    </dgm:fillClrLst>
    <dgm:linClrLst meth="repeat">
      <a:schemeClr val="lt1"/>
    </dgm:linClrLst>
    <dgm:effectClrLst/>
    <dgm:txLinClrLst/>
    <dgm:txFillClrLst/>
    <dgm:txEffectClrLst/>
  </dgm:styleLbl>
  <dgm:styleLbl name="node1">
    <dgm:fillClrLst>
      <a:schemeClr val="accent2">
        <a:alpha val="90000"/>
      </a:schemeClr>
      <a:schemeClr val="accent2">
        <a:alpha val="50000"/>
      </a:schemeClr>
    </dgm:fillClrLst>
    <dgm:linClrLst meth="repeat">
      <a:schemeClr val="lt1"/>
    </dgm:linClrLst>
    <dgm:effectClrLst/>
    <dgm:txLinClrLst/>
    <dgm:txFillClrLst/>
    <dgm:txEffectClrLst/>
  </dgm:styleLbl>
  <dgm:styleLbl name="alignNode1">
    <dgm:fillClrLst>
      <a:schemeClr val="accent2">
        <a:alpha val="90000"/>
      </a:schemeClr>
      <a:schemeClr val="accent2">
        <a:alpha val="50000"/>
      </a:schemeClr>
    </dgm:fillClrLst>
    <dgm:linClrLst>
      <a:schemeClr val="accent2">
        <a:alpha val="90000"/>
      </a:schemeClr>
      <a:schemeClr val="accent2">
        <a:alpha val="50000"/>
      </a:schemeClr>
    </dgm:linClrLst>
    <dgm:effectClrLst/>
    <dgm:txLinClrLst/>
    <dgm:txFillClrLst/>
    <dgm:txEffectClrLst/>
  </dgm:styleLbl>
  <dgm:styleLbl name="lnNode1">
    <dgm:fillClrLst>
      <a:schemeClr val="accent2">
        <a:shade val="90000"/>
      </a:schemeClr>
      <a:schemeClr val="accent2">
        <a:alpha val="50000"/>
        <a:tint val="50000"/>
      </a:schemeClr>
    </dgm:fillClrLst>
    <dgm:linClrLst meth="repeat">
      <a:schemeClr val="lt1"/>
    </dgm:linClrLst>
    <dgm:effectClrLst/>
    <dgm:txLinClrLst/>
    <dgm:txFillClrLst/>
    <dgm:txEffectClrLst/>
  </dgm:styleLbl>
  <dgm:styleLbl name="vennNode1">
    <dgm:fillClrLst>
      <a:schemeClr val="accent2">
        <a:shade val="80000"/>
        <a:alpha val="50000"/>
      </a:schemeClr>
      <a:schemeClr val="accent2">
        <a:alpha val="20000"/>
      </a:schemeClr>
    </dgm:fillClrLst>
    <dgm:linClrLst meth="repeat">
      <a:schemeClr val="lt1"/>
    </dgm:linClrLst>
    <dgm:effectClrLst/>
    <dgm:txLinClrLst/>
    <dgm:txFillClrLst/>
    <dgm:txEffectClrLst/>
  </dgm:styleLbl>
  <dgm:styleLbl name="node2">
    <dgm:fillClrLst>
      <a:schemeClr val="accent2">
        <a:alpha val="70000"/>
      </a:schemeClr>
    </dgm:fillClrLst>
    <dgm:linClrLst meth="repeat">
      <a:schemeClr val="lt1"/>
    </dgm:linClrLst>
    <dgm:effectClrLst/>
    <dgm:txLinClrLst/>
    <dgm:txFillClrLst/>
    <dgm:txEffectClrLst/>
  </dgm:styleLbl>
  <dgm:styleLbl name="node3">
    <dgm:fillClrLst>
      <a:schemeClr val="accent2">
        <a:alpha val="50000"/>
      </a:schemeClr>
    </dgm:fillClrLst>
    <dgm:linClrLst meth="repeat">
      <a:schemeClr val="lt1"/>
    </dgm:linClrLst>
    <dgm:effectClrLst/>
    <dgm:txLinClrLst/>
    <dgm:txFillClrLst/>
    <dgm:txEffectClrLst/>
  </dgm:styleLbl>
  <dgm:styleLbl name="node4">
    <dgm:fillClrLst>
      <a:schemeClr val="accent2">
        <a:alpha val="30000"/>
      </a:schemeClr>
    </dgm:fillClrLst>
    <dgm:linClrLst meth="repeat">
      <a:schemeClr val="lt1"/>
    </dgm:linClrLst>
    <dgm:effectClrLst/>
    <dgm:txLinClrLst/>
    <dgm:txFillClrLst/>
    <dgm:txEffectClrLst/>
  </dgm:styleLbl>
  <dgm:styleLbl name="fgImgPlace1">
    <dgm:fillClrLst>
      <a:schemeClr val="accent2">
        <a:tint val="50000"/>
        <a:alpha val="90000"/>
      </a:schemeClr>
      <a:schemeClr val="accent2">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f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b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sibTrans1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accent2">
        <a:alpha val="90000"/>
      </a:schemeClr>
    </dgm:fillClrLst>
    <dgm:linClrLst meth="repeat">
      <a:schemeClr val="lt1"/>
    </dgm:linClrLst>
    <dgm:effectClrLst/>
    <dgm:txLinClrLst/>
    <dgm:txFillClrLst/>
    <dgm:txEffectClrLst/>
  </dgm:styleLbl>
  <dgm:styleLbl name="asst1">
    <dgm:fillClrLst meth="repeat">
      <a:schemeClr val="accent2">
        <a:alpha val="90000"/>
      </a:schemeClr>
    </dgm:fillClrLst>
    <dgm:linClrLst meth="repeat">
      <a:schemeClr val="lt1"/>
    </dgm:linClrLst>
    <dgm:effectClrLst/>
    <dgm:txLinClrLst/>
    <dgm:txFillClrLst/>
    <dgm:txEffectClrLst/>
  </dgm:styleLbl>
  <dgm:styleLbl name="asst2">
    <dgm:fillClrLst>
      <a:schemeClr val="accent2">
        <a:alpha val="90000"/>
      </a:schemeClr>
    </dgm:fillClrLst>
    <dgm:linClrLst meth="repeat">
      <a:schemeClr val="lt1"/>
    </dgm:linClrLst>
    <dgm:effectClrLst/>
    <dgm:txLinClrLst/>
    <dgm:txFillClrLst/>
    <dgm:txEffectClrLst/>
  </dgm:styleLbl>
  <dgm:styleLbl name="asst3">
    <dgm:fillClrLst>
      <a:schemeClr val="accent2">
        <a:alpha val="70000"/>
      </a:schemeClr>
    </dgm:fillClrLst>
    <dgm:linClrLst meth="repeat">
      <a:schemeClr val="lt1"/>
    </dgm:linClrLst>
    <dgm:effectClrLst/>
    <dgm:txLinClrLst/>
    <dgm:txFillClrLst/>
    <dgm:txEffectClrLst/>
  </dgm:styleLbl>
  <dgm:styleLbl name="asst4">
    <dgm:fillClrLst>
      <a:schemeClr val="accent2">
        <a:alpha val="50000"/>
      </a:schemeClr>
    </dgm:fillClrLst>
    <dgm:linClrLst meth="repeat">
      <a:schemeClr val="lt1"/>
    </dgm:linClrLst>
    <dgm:effectClrLst/>
    <dgm:txLinClrLst/>
    <dgm:txFillClrLst/>
    <dgm:txEffectClrLst/>
  </dgm:styleLbl>
  <dgm:styleLbl name="parChTrans2D1">
    <dgm:fillClrLst meth="repeat">
      <a:schemeClr val="accent2">
        <a:shade val="80000"/>
      </a:schemeClr>
    </dgm:fillClrLst>
    <dgm:linClrLst meth="repeat">
      <a:schemeClr val="accent2">
        <a:shade val="80000"/>
      </a:schemeClr>
    </dgm:linClrLst>
    <dgm:effectClrLst/>
    <dgm:txLinClrLst/>
    <dgm:txFillClrLst/>
    <dgm:txEffectClrLst/>
  </dgm:styleLbl>
  <dgm:styleLbl name="parChTrans2D2">
    <dgm:fillClrLst meth="repeat">
      <a:schemeClr val="accent2">
        <a:tint val="90000"/>
      </a:schemeClr>
    </dgm:fillClrLst>
    <dgm:linClrLst meth="repeat">
      <a:schemeClr val="accent2">
        <a:tint val="90000"/>
      </a:schemeClr>
    </dgm:linClrLst>
    <dgm:effectClrLst/>
    <dgm:txLinClrLst/>
    <dgm:txFillClrLst/>
    <dgm:txEffectClrLst/>
  </dgm:styleLbl>
  <dgm:styleLbl name="parChTrans2D3">
    <dgm:fillClrLst meth="repeat">
      <a:schemeClr val="accent2">
        <a:tint val="70000"/>
      </a:schemeClr>
    </dgm:fillClrLst>
    <dgm:linClrLst meth="repeat">
      <a:schemeClr val="accent2">
        <a:tint val="70000"/>
      </a:schemeClr>
    </dgm:linClrLst>
    <dgm:effectClrLst/>
    <dgm:txLinClrLst/>
    <dgm:txFillClrLst/>
    <dgm:txEffectClrLst/>
  </dgm:styleLbl>
  <dgm:styleLbl name="parChTrans2D4">
    <dgm:fillClrLst meth="repeat">
      <a:schemeClr val="accent2">
        <a:tint val="50000"/>
      </a:schemeClr>
    </dgm:fillClrLst>
    <dgm:linClrLst meth="repeat">
      <a:schemeClr val="accent2">
        <a:tint val="50000"/>
      </a:schemeClr>
    </dgm:linClrLst>
    <dgm:effectClrLst/>
    <dgm:txLinClrLst/>
    <dgm:txFillClrLst meth="repeat">
      <a:schemeClr val="dk1"/>
    </dgm:txFillClrLst>
    <dgm:txEffectClrLst/>
  </dgm:styleLbl>
  <dgm:styleLbl name="parChTrans1D1">
    <dgm:fillClrLst meth="repeat">
      <a:schemeClr val="accent2">
        <a:shade val="80000"/>
      </a:schemeClr>
    </dgm:fillClrLst>
    <dgm:linClrLst meth="repeat">
      <a:schemeClr val="accent2">
        <a:shade val="80000"/>
      </a:schemeClr>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2">
        <a:tint val="90000"/>
      </a:schemeClr>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2">
        <a:tint val="70000"/>
      </a:schemeClr>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2">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a:schemeClr val="accent2">
        <a:alpha val="90000"/>
        <a:tint val="40000"/>
      </a:schemeClr>
      <a:schemeClr val="accent2">
        <a:alpha val="5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a:tint val="50000"/>
      </a:schemeClr>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B5D86DB-3EC9-450D-8819-22F0FF452124}" type="doc">
      <dgm:prSet loTypeId="urn:microsoft.com/office/officeart/2005/8/layout/vList5" loCatId="list" qsTypeId="urn:microsoft.com/office/officeart/2005/8/quickstyle/simple1" qsCatId="simple" csTypeId="urn:microsoft.com/office/officeart/2005/8/colors/accent2_5" csCatId="accent2" phldr="1"/>
      <dgm:spPr/>
      <dgm:t>
        <a:bodyPr/>
        <a:lstStyle/>
        <a:p>
          <a:endParaRPr lang="en-GB"/>
        </a:p>
      </dgm:t>
    </dgm:pt>
    <dgm:pt modelId="{569F17DA-CA8C-4FD7-8B2F-1ED58E63FFA2}">
      <dgm:prSet phldrT="[Text]" custT="1"/>
      <dgm:spPr>
        <a:solidFill>
          <a:schemeClr val="bg1">
            <a:lumMod val="65000"/>
            <a:alpha val="9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IMPACT: </a:t>
          </a:r>
        </a:p>
        <a:p>
          <a:r>
            <a:rPr lang="en-GB" sz="1200" dirty="0">
              <a:solidFill>
                <a:sysClr val="windowText" lastClr="000000"/>
              </a:solidFill>
              <a:latin typeface="Arial" panose="020B0604020202020204" pitchFamily="34" charset="0"/>
              <a:cs typeface="Arial" panose="020B0604020202020204" pitchFamily="34" charset="0"/>
            </a:rPr>
            <a:t>Improved well being and rural health</a:t>
          </a:r>
        </a:p>
      </dgm:t>
    </dgm:pt>
    <dgm:pt modelId="{23AB2EF9-1F22-4609-94B7-592CF7630B4C}" type="parTrans" cxnId="{9A666512-AD0F-4E22-9725-8EF937A7B73E}">
      <dgm:prSet/>
      <dgm:spPr/>
      <dgm:t>
        <a:bodyPr/>
        <a:lstStyle/>
        <a:p>
          <a:endParaRPr lang="en-GB"/>
        </a:p>
      </dgm:t>
    </dgm:pt>
    <dgm:pt modelId="{62D8478E-35EB-4A79-9310-E0B6B09BF78C}" type="sibTrans" cxnId="{9A666512-AD0F-4E22-9725-8EF937A7B73E}">
      <dgm:prSet/>
      <dgm:spPr/>
      <dgm:t>
        <a:bodyPr/>
        <a:lstStyle/>
        <a:p>
          <a:endParaRPr lang="en-GB"/>
        </a:p>
      </dgm:t>
    </dgm:pt>
    <dgm:pt modelId="{97186621-4032-4446-A253-84CB2C053BD1}">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Under 5 mortality rate</a:t>
          </a:r>
        </a:p>
      </dgm:t>
    </dgm:pt>
    <dgm:pt modelId="{F8494ED9-6D19-4D88-9A9B-4288DDFB07EB}" type="parTrans" cxnId="{AE94293F-E4A7-49E2-BB42-3543276A5BAF}">
      <dgm:prSet/>
      <dgm:spPr/>
      <dgm:t>
        <a:bodyPr/>
        <a:lstStyle/>
        <a:p>
          <a:endParaRPr lang="en-GB"/>
        </a:p>
      </dgm:t>
    </dgm:pt>
    <dgm:pt modelId="{10CCF0D6-307E-4139-A79A-CC38D69BE790}" type="sibTrans" cxnId="{AE94293F-E4A7-49E2-BB42-3543276A5BAF}">
      <dgm:prSet/>
      <dgm:spPr/>
      <dgm:t>
        <a:bodyPr/>
        <a:lstStyle/>
        <a:p>
          <a:endParaRPr lang="en-GB"/>
        </a:p>
      </dgm:t>
    </dgm:pt>
    <dgm:pt modelId="{B3B73794-E2CD-43CF-AFDB-3957E5FB4344}">
      <dgm:prSet phldrT="[Text]" custT="1"/>
      <dgm:spPr>
        <a:solidFill>
          <a:schemeClr val="bg1">
            <a:lumMod val="65000"/>
            <a:alpha val="7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OUTCOME: </a:t>
          </a:r>
        </a:p>
        <a:p>
          <a:r>
            <a:rPr lang="en-GB" sz="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gm:t>
    </dgm:pt>
    <dgm:pt modelId="{5D7F968D-7275-483C-AFAE-FE30656093CF}" type="parTrans" cxnId="{AAFD4C1D-0689-4CF6-8979-5B16D4ADA79A}">
      <dgm:prSet/>
      <dgm:spPr/>
      <dgm:t>
        <a:bodyPr/>
        <a:lstStyle/>
        <a:p>
          <a:endParaRPr lang="en-GB"/>
        </a:p>
      </dgm:t>
    </dgm:pt>
    <dgm:pt modelId="{9D05F524-3E41-4C73-850D-859784CCF7FA}" type="sibTrans" cxnId="{AAFD4C1D-0689-4CF6-8979-5B16D4ADA79A}">
      <dgm:prSet/>
      <dgm:spPr/>
      <dgm:t>
        <a:bodyPr/>
        <a:lstStyle/>
        <a:p>
          <a:endParaRPr lang="en-GB"/>
        </a:p>
      </dgm:t>
    </dgm:pt>
    <dgm:pt modelId="{90036ACC-866B-40B7-8578-CEB084CCABD4}">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provided with clean water</a:t>
          </a:r>
        </a:p>
      </dgm:t>
    </dgm:pt>
    <dgm:pt modelId="{C7E8FD42-DFFE-4719-B89E-3201EDEBACFD}" type="parTrans" cxnId="{D35DA7EB-B537-4B16-9624-E3CBA7A2CDB4}">
      <dgm:prSet/>
      <dgm:spPr/>
      <dgm:t>
        <a:bodyPr/>
        <a:lstStyle/>
        <a:p>
          <a:endParaRPr lang="en-GB"/>
        </a:p>
      </dgm:t>
    </dgm:pt>
    <dgm:pt modelId="{33C04AEC-A86A-4EC0-BA84-EF63C82FA441}" type="sibTrans" cxnId="{D35DA7EB-B537-4B16-9624-E3CBA7A2CDB4}">
      <dgm:prSet/>
      <dgm:spPr/>
      <dgm:t>
        <a:bodyPr/>
        <a:lstStyle/>
        <a:p>
          <a:endParaRPr lang="en-GB"/>
        </a:p>
      </dgm:t>
    </dgm:pt>
    <dgm:pt modelId="{15DED5DA-DE0A-466D-B7C4-32765EC2745F}">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with access to adequate sanitation</a:t>
          </a:r>
        </a:p>
      </dgm:t>
    </dgm:pt>
    <dgm:pt modelId="{0B1DD4BB-E994-4F06-8581-5E6470486AD4}" type="parTrans" cxnId="{4EA192BB-5EE5-4899-92B6-71BA3FD523AB}">
      <dgm:prSet/>
      <dgm:spPr/>
      <dgm:t>
        <a:bodyPr/>
        <a:lstStyle/>
        <a:p>
          <a:endParaRPr lang="en-GB"/>
        </a:p>
      </dgm:t>
    </dgm:pt>
    <dgm:pt modelId="{5A275F1F-B7B0-4249-9360-893E4489B799}" type="sibTrans" cxnId="{4EA192BB-5EE5-4899-92B6-71BA3FD523AB}">
      <dgm:prSet/>
      <dgm:spPr/>
      <dgm:t>
        <a:bodyPr/>
        <a:lstStyle/>
        <a:p>
          <a:endParaRPr lang="en-GB"/>
        </a:p>
      </dgm:t>
    </dgm:pt>
    <dgm:pt modelId="{B004615C-1E14-4E29-A164-141A7D98330B}">
      <dgm:prSet phldrT="[Text]" custT="1"/>
      <dgm:spPr>
        <a:solidFill>
          <a:schemeClr val="bg1">
            <a:lumMod val="65000"/>
            <a:alpha val="5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OUTPUT: </a:t>
          </a:r>
        </a:p>
        <a:p>
          <a:r>
            <a:rPr lang="en-GB" sz="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gm:t>
    </dgm:pt>
    <dgm:pt modelId="{72BFCA7C-AE78-4671-86D9-B5E7EF712E50}" type="parTrans" cxnId="{F3D3BDAD-54E9-42B0-AB2A-AD786580F259}">
      <dgm:prSet/>
      <dgm:spPr/>
      <dgm:t>
        <a:bodyPr/>
        <a:lstStyle/>
        <a:p>
          <a:endParaRPr lang="en-GB"/>
        </a:p>
      </dgm:t>
    </dgm:pt>
    <dgm:pt modelId="{DFF0AF1B-EF2F-4F99-8167-D2B534F990FE}" type="sibTrans" cxnId="{F3D3BDAD-54E9-42B0-AB2A-AD786580F259}">
      <dgm:prSet/>
      <dgm:spPr/>
      <dgm:t>
        <a:bodyPr/>
        <a:lstStyle/>
        <a:p>
          <a:endParaRPr lang="en-GB"/>
        </a:p>
      </dgm:t>
    </dgm:pt>
    <dgm:pt modelId="{31D6B1EE-E741-4E8B-B1A0-3C0D42C682B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water points constructed</a:t>
          </a:r>
        </a:p>
      </dgm:t>
    </dgm:pt>
    <dgm:pt modelId="{49FD7EE6-DB05-471A-8635-4E0EE0AADAA7}" type="parTrans" cxnId="{C1ADAEF0-E133-46BB-8132-E95F413DB377}">
      <dgm:prSet/>
      <dgm:spPr/>
      <dgm:t>
        <a:bodyPr/>
        <a:lstStyle/>
        <a:p>
          <a:endParaRPr lang="en-GB"/>
        </a:p>
      </dgm:t>
    </dgm:pt>
    <dgm:pt modelId="{3270322F-3CA4-4271-96AD-507D5D773374}" type="sibTrans" cxnId="{C1ADAEF0-E133-46BB-8132-E95F413DB377}">
      <dgm:prSet/>
      <dgm:spPr/>
      <dgm:t>
        <a:bodyPr/>
        <a:lstStyle/>
        <a:p>
          <a:endParaRPr lang="en-GB"/>
        </a:p>
      </dgm:t>
    </dgm:pt>
    <dgm:pt modelId="{E42C2306-1C52-4071-9E6D-4BE0287C8EE7}">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small piped systems functioning</a:t>
          </a:r>
        </a:p>
      </dgm:t>
    </dgm:pt>
    <dgm:pt modelId="{A5586831-096E-4FBF-8FD8-1DBE5C9024C7}" type="parTrans" cxnId="{0A99EFDC-77B3-4520-89CC-03C9DF35A269}">
      <dgm:prSet/>
      <dgm:spPr/>
      <dgm:t>
        <a:bodyPr/>
        <a:lstStyle/>
        <a:p>
          <a:endParaRPr lang="en-GB"/>
        </a:p>
      </dgm:t>
    </dgm:pt>
    <dgm:pt modelId="{0E31411D-549B-4CA4-9CA2-3DC57FEC69A7}" type="sibTrans" cxnId="{0A99EFDC-77B3-4520-89CC-03C9DF35A269}">
      <dgm:prSet/>
      <dgm:spPr/>
      <dgm:t>
        <a:bodyPr/>
        <a:lstStyle/>
        <a:p>
          <a:endParaRPr lang="en-GB"/>
        </a:p>
      </dgm:t>
    </dgm:pt>
    <dgm:pt modelId="{8168DCC1-4E5D-4B86-B998-8686C159D55E}">
      <dgm:prSet phldrT="[Text]" custT="1"/>
      <dgm:spPr>
        <a:solidFill>
          <a:schemeClr val="bg1">
            <a:lumMod val="85000"/>
            <a:alpha val="90000"/>
          </a:schemeClr>
        </a:solidFill>
      </dgm:spPr>
      <dgm:t>
        <a:bodyPr/>
        <a:lstStyle/>
        <a:p>
          <a:r>
            <a:rPr lang="en-GB" sz="1000" b="0" dirty="0">
              <a:latin typeface="Arial" panose="020B0604020202020204" pitchFamily="34" charset="0"/>
              <a:cs typeface="Arial" panose="020B0604020202020204" pitchFamily="34" charset="0"/>
            </a:rPr>
            <a:t>% of rural population with access to improved water supply within 500m. </a:t>
          </a:r>
        </a:p>
      </dgm:t>
    </dgm:pt>
    <dgm:pt modelId="{37F8CD10-D3B2-421D-99AC-80EC05004B12}" type="parTrans" cxnId="{AC9CB0E4-7FFA-4231-B4E5-8D67CF2D1FE1}">
      <dgm:prSet/>
      <dgm:spPr/>
      <dgm:t>
        <a:bodyPr/>
        <a:lstStyle/>
        <a:p>
          <a:endParaRPr lang="en-GB"/>
        </a:p>
      </dgm:t>
    </dgm:pt>
    <dgm:pt modelId="{FABAFA95-D0CB-4154-B1AC-56427CA6CABC}" type="sibTrans" cxnId="{AC9CB0E4-7FFA-4231-B4E5-8D67CF2D1FE1}">
      <dgm:prSet/>
      <dgm:spPr/>
      <dgm:t>
        <a:bodyPr/>
        <a:lstStyle/>
        <a:p>
          <a:endParaRPr lang="en-GB"/>
        </a:p>
      </dgm:t>
    </dgm:pt>
    <dgm:pt modelId="{835EF782-1062-48C0-8D1E-56E2769B91B5}">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Quality of water used per capita per day</a:t>
          </a:r>
        </a:p>
      </dgm:t>
    </dgm:pt>
    <dgm:pt modelId="{5B0D0A6A-4957-4792-85FC-8AC16C325541}" type="parTrans" cxnId="{0DF79258-67FC-4DCE-9E6D-802E20CB3AA0}">
      <dgm:prSet/>
      <dgm:spPr/>
      <dgm:t>
        <a:bodyPr/>
        <a:lstStyle/>
        <a:p>
          <a:endParaRPr lang="en-GB"/>
        </a:p>
      </dgm:t>
    </dgm:pt>
    <dgm:pt modelId="{10D74D03-4846-485B-8826-B4751E3D141D}" type="sibTrans" cxnId="{0DF79258-67FC-4DCE-9E6D-802E20CB3AA0}">
      <dgm:prSet/>
      <dgm:spPr/>
      <dgm:t>
        <a:bodyPr/>
        <a:lstStyle/>
        <a:p>
          <a:endParaRPr lang="en-GB"/>
        </a:p>
      </dgm:t>
    </dgm:pt>
    <dgm:pt modelId="{D6C4C4FB-9328-45F0-B0BA-3ACEB1B90A7D}">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 of rural population with access to adequate sanitation</a:t>
          </a:r>
        </a:p>
      </dgm:t>
    </dgm:pt>
    <dgm:pt modelId="{734AA377-3C90-4D8E-82A9-9705CE69084C}" type="parTrans" cxnId="{39379546-AD74-4B87-9AD7-F0259D4A3059}">
      <dgm:prSet/>
      <dgm:spPr/>
      <dgm:t>
        <a:bodyPr/>
        <a:lstStyle/>
        <a:p>
          <a:endParaRPr lang="en-GB"/>
        </a:p>
      </dgm:t>
    </dgm:pt>
    <dgm:pt modelId="{1C803A0C-6BE8-417C-96A2-791CB7A2C4B5}" type="sibTrans" cxnId="{39379546-AD74-4B87-9AD7-F0259D4A3059}">
      <dgm:prSet/>
      <dgm:spPr/>
      <dgm:t>
        <a:bodyPr/>
        <a:lstStyle/>
        <a:p>
          <a:endParaRPr lang="en-GB"/>
        </a:p>
      </dgm:t>
    </dgm:pt>
    <dgm:pt modelId="{5B1247E6-C87F-4B2B-86FA-D72FC790F46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improved latrines constructed</a:t>
          </a:r>
        </a:p>
      </dgm:t>
    </dgm:pt>
    <dgm:pt modelId="{43595410-C02E-48AE-9597-3E89EB6848BF}" type="parTrans" cxnId="{F3BFC431-5D5F-4570-A0C8-58050B4A917D}">
      <dgm:prSet/>
      <dgm:spPr/>
      <dgm:t>
        <a:bodyPr/>
        <a:lstStyle/>
        <a:p>
          <a:endParaRPr lang="en-GB"/>
        </a:p>
      </dgm:t>
    </dgm:pt>
    <dgm:pt modelId="{CD6041E5-46BF-4ECB-92C1-91FE8E6E681F}" type="sibTrans" cxnId="{F3BFC431-5D5F-4570-A0C8-58050B4A917D}">
      <dgm:prSet/>
      <dgm:spPr/>
      <dgm:t>
        <a:bodyPr/>
        <a:lstStyle/>
        <a:p>
          <a:endParaRPr lang="en-GB"/>
        </a:p>
      </dgm:t>
    </dgm:pt>
    <dgm:pt modelId="{FA1ED5D2-0B6B-436E-857F-E55FC3DEA782}" type="pres">
      <dgm:prSet presAssocID="{5B5D86DB-3EC9-450D-8819-22F0FF452124}" presName="Name0" presStyleCnt="0">
        <dgm:presLayoutVars>
          <dgm:dir/>
          <dgm:animLvl val="lvl"/>
          <dgm:resizeHandles val="exact"/>
        </dgm:presLayoutVars>
      </dgm:prSet>
      <dgm:spPr/>
    </dgm:pt>
    <dgm:pt modelId="{AC9F2300-AC52-4157-B623-B9479987992A}" type="pres">
      <dgm:prSet presAssocID="{569F17DA-CA8C-4FD7-8B2F-1ED58E63FFA2}" presName="linNode" presStyleCnt="0"/>
      <dgm:spPr/>
    </dgm:pt>
    <dgm:pt modelId="{D9358AAB-2C9F-4E49-A488-52DE7BF636A0}" type="pres">
      <dgm:prSet presAssocID="{569F17DA-CA8C-4FD7-8B2F-1ED58E63FFA2}" presName="parentText" presStyleLbl="node1" presStyleIdx="0" presStyleCnt="3" custScaleX="109462" custScaleY="32413" custLinFactNeighborX="607" custLinFactNeighborY="1053">
        <dgm:presLayoutVars>
          <dgm:chMax val="1"/>
          <dgm:bulletEnabled val="1"/>
        </dgm:presLayoutVars>
      </dgm:prSet>
      <dgm:spPr/>
    </dgm:pt>
    <dgm:pt modelId="{968973AE-C1C9-4E9B-A37F-F1D3C5714ADA}" type="pres">
      <dgm:prSet presAssocID="{569F17DA-CA8C-4FD7-8B2F-1ED58E63FFA2}" presName="descendantText" presStyleLbl="alignAccFollowNode1" presStyleIdx="0" presStyleCnt="3" custScaleX="110198" custScaleY="38356" custLinFactNeighborX="-3078" custLinFactNeighborY="-2854">
        <dgm:presLayoutVars>
          <dgm:bulletEnabled val="1"/>
        </dgm:presLayoutVars>
      </dgm:prSet>
      <dgm:spPr/>
    </dgm:pt>
    <dgm:pt modelId="{B63DC15B-1D67-4E4E-A2E8-0B963BC1643E}" type="pres">
      <dgm:prSet presAssocID="{62D8478E-35EB-4A79-9310-E0B6B09BF78C}" presName="sp" presStyleCnt="0"/>
      <dgm:spPr/>
    </dgm:pt>
    <dgm:pt modelId="{918C9A57-B3C2-4853-9781-E6A2A73FF8C1}" type="pres">
      <dgm:prSet presAssocID="{B3B73794-E2CD-43CF-AFDB-3957E5FB4344}" presName="linNode" presStyleCnt="0"/>
      <dgm:spPr/>
    </dgm:pt>
    <dgm:pt modelId="{62DFBC7E-F30C-4C73-8E7F-9CE9940D62C0}" type="pres">
      <dgm:prSet presAssocID="{B3B73794-E2CD-43CF-AFDB-3957E5FB4344}" presName="parentText" presStyleLbl="node1" presStyleIdx="1" presStyleCnt="3" custScaleX="102575" custScaleY="77121" custLinFactNeighborX="-1383">
        <dgm:presLayoutVars>
          <dgm:chMax val="1"/>
          <dgm:bulletEnabled val="1"/>
        </dgm:presLayoutVars>
      </dgm:prSet>
      <dgm:spPr/>
    </dgm:pt>
    <dgm:pt modelId="{FFAFAE02-AC8A-4F02-B13E-E94DA9661EC7}" type="pres">
      <dgm:prSet presAssocID="{B3B73794-E2CD-43CF-AFDB-3957E5FB4344}" presName="descendantText" presStyleLbl="alignAccFollowNode1" presStyleIdx="1" presStyleCnt="3" custScaleY="85146">
        <dgm:presLayoutVars>
          <dgm:bulletEnabled val="1"/>
        </dgm:presLayoutVars>
      </dgm:prSet>
      <dgm:spPr/>
    </dgm:pt>
    <dgm:pt modelId="{2ABD437F-E589-4CC6-A379-5E1FAD3B697B}" type="pres">
      <dgm:prSet presAssocID="{9D05F524-3E41-4C73-850D-859784CCF7FA}" presName="sp" presStyleCnt="0"/>
      <dgm:spPr/>
    </dgm:pt>
    <dgm:pt modelId="{E851F6FE-83B6-4E1F-B557-29EF209DEC53}" type="pres">
      <dgm:prSet presAssocID="{B004615C-1E14-4E29-A164-141A7D98330B}" presName="linNode" presStyleCnt="0"/>
      <dgm:spPr/>
    </dgm:pt>
    <dgm:pt modelId="{39A80AFA-BF50-4A5D-BCCD-9387E4DEA36A}" type="pres">
      <dgm:prSet presAssocID="{B004615C-1E14-4E29-A164-141A7D98330B}" presName="parentText" presStyleLbl="node1" presStyleIdx="2" presStyleCnt="3" custScaleX="107808" custScaleY="80367">
        <dgm:presLayoutVars>
          <dgm:chMax val="1"/>
          <dgm:bulletEnabled val="1"/>
        </dgm:presLayoutVars>
      </dgm:prSet>
      <dgm:spPr/>
    </dgm:pt>
    <dgm:pt modelId="{B4EC6253-D93E-4DF2-82AC-8AAC9DDF4AD0}" type="pres">
      <dgm:prSet presAssocID="{B004615C-1E14-4E29-A164-141A7D98330B}" presName="descendantText" presStyleLbl="alignAccFollowNode1" presStyleIdx="2" presStyleCnt="3">
        <dgm:presLayoutVars>
          <dgm:bulletEnabled val="1"/>
        </dgm:presLayoutVars>
      </dgm:prSet>
      <dgm:spPr/>
    </dgm:pt>
  </dgm:ptLst>
  <dgm:cxnLst>
    <dgm:cxn modelId="{9A666512-AD0F-4E22-9725-8EF937A7B73E}" srcId="{5B5D86DB-3EC9-450D-8819-22F0FF452124}" destId="{569F17DA-CA8C-4FD7-8B2F-1ED58E63FFA2}" srcOrd="0" destOrd="0" parTransId="{23AB2EF9-1F22-4609-94B7-592CF7630B4C}" sibTransId="{62D8478E-35EB-4A79-9310-E0B6B09BF78C}"/>
    <dgm:cxn modelId="{AAFD4C1D-0689-4CF6-8979-5B16D4ADA79A}" srcId="{5B5D86DB-3EC9-450D-8819-22F0FF452124}" destId="{B3B73794-E2CD-43CF-AFDB-3957E5FB4344}" srcOrd="1" destOrd="0" parTransId="{5D7F968D-7275-483C-AFAE-FE30656093CF}" sibTransId="{9D05F524-3E41-4C73-850D-859784CCF7FA}"/>
    <dgm:cxn modelId="{F3BFC431-5D5F-4570-A0C8-58050B4A917D}" srcId="{B004615C-1E14-4E29-A164-141A7D98330B}" destId="{5B1247E6-C87F-4B2B-86FA-D72FC790F462}" srcOrd="2" destOrd="0" parTransId="{43595410-C02E-48AE-9597-3E89EB6848BF}" sibTransId="{CD6041E5-46BF-4ECB-92C1-91FE8E6E681F}"/>
    <dgm:cxn modelId="{AE94293F-E4A7-49E2-BB42-3543276A5BAF}" srcId="{569F17DA-CA8C-4FD7-8B2F-1ED58E63FFA2}" destId="{97186621-4032-4446-A253-84CB2C053BD1}" srcOrd="0" destOrd="0" parTransId="{F8494ED9-6D19-4D88-9A9B-4288DDFB07EB}" sibTransId="{10CCF0D6-307E-4139-A79A-CC38D69BE790}"/>
    <dgm:cxn modelId="{EAC20D5B-1D43-4EA4-AFFE-E747AB5CA5B4}" type="presOf" srcId="{5B5D86DB-3EC9-450D-8819-22F0FF452124}" destId="{FA1ED5D2-0B6B-436E-857F-E55FC3DEA782}" srcOrd="0" destOrd="0" presId="urn:microsoft.com/office/officeart/2005/8/layout/vList5"/>
    <dgm:cxn modelId="{D0485B66-7166-4BE3-BB40-93AA77CC7BCB}" type="presOf" srcId="{D6C4C4FB-9328-45F0-B0BA-3ACEB1B90A7D}" destId="{FFAFAE02-AC8A-4F02-B13E-E94DA9661EC7}" srcOrd="0" destOrd="2" presId="urn:microsoft.com/office/officeart/2005/8/layout/vList5"/>
    <dgm:cxn modelId="{39379546-AD74-4B87-9AD7-F0259D4A3059}" srcId="{B3B73794-E2CD-43CF-AFDB-3957E5FB4344}" destId="{D6C4C4FB-9328-45F0-B0BA-3ACEB1B90A7D}" srcOrd="2" destOrd="0" parTransId="{734AA377-3C90-4D8E-82A9-9705CE69084C}" sibTransId="{1C803A0C-6BE8-417C-96A2-791CB7A2C4B5}"/>
    <dgm:cxn modelId="{0DF79258-67FC-4DCE-9E6D-802E20CB3AA0}" srcId="{569F17DA-CA8C-4FD7-8B2F-1ED58E63FFA2}" destId="{835EF782-1062-48C0-8D1E-56E2769B91B5}" srcOrd="1" destOrd="0" parTransId="{5B0D0A6A-4957-4792-85FC-8AC16C325541}" sibTransId="{10D74D03-4846-485B-8826-B4751E3D141D}"/>
    <dgm:cxn modelId="{E8AE2659-7640-4B5B-8FE2-293B9C5F1A26}" type="presOf" srcId="{835EF782-1062-48C0-8D1E-56E2769B91B5}" destId="{968973AE-C1C9-4E9B-A37F-F1D3C5714ADA}" srcOrd="0" destOrd="1" presId="urn:microsoft.com/office/officeart/2005/8/layout/vList5"/>
    <dgm:cxn modelId="{8289357C-9742-4284-8342-E9EF32220C5E}" type="presOf" srcId="{E42C2306-1C52-4071-9E6D-4BE0287C8EE7}" destId="{B4EC6253-D93E-4DF2-82AC-8AAC9DDF4AD0}" srcOrd="0" destOrd="1" presId="urn:microsoft.com/office/officeart/2005/8/layout/vList5"/>
    <dgm:cxn modelId="{0E008598-C05F-4DE7-9F21-E189903D82A4}" type="presOf" srcId="{569F17DA-CA8C-4FD7-8B2F-1ED58E63FFA2}" destId="{D9358AAB-2C9F-4E49-A488-52DE7BF636A0}" srcOrd="0" destOrd="0" presId="urn:microsoft.com/office/officeart/2005/8/layout/vList5"/>
    <dgm:cxn modelId="{F3D3BDAD-54E9-42B0-AB2A-AD786580F259}" srcId="{5B5D86DB-3EC9-450D-8819-22F0FF452124}" destId="{B004615C-1E14-4E29-A164-141A7D98330B}" srcOrd="2" destOrd="0" parTransId="{72BFCA7C-AE78-4671-86D9-B5E7EF712E50}" sibTransId="{DFF0AF1B-EF2F-4F99-8167-D2B534F990FE}"/>
    <dgm:cxn modelId="{4EA192BB-5EE5-4899-92B6-71BA3FD523AB}" srcId="{B3B73794-E2CD-43CF-AFDB-3957E5FB4344}" destId="{15DED5DA-DE0A-466D-B7C4-32765EC2745F}" srcOrd="3" destOrd="0" parTransId="{0B1DD4BB-E994-4F06-8581-5E6470486AD4}" sibTransId="{5A275F1F-B7B0-4249-9360-893E4489B799}"/>
    <dgm:cxn modelId="{31875AC4-0134-471C-8E9A-1D217D2A592B}" type="presOf" srcId="{B3B73794-E2CD-43CF-AFDB-3957E5FB4344}" destId="{62DFBC7E-F30C-4C73-8E7F-9CE9940D62C0}" srcOrd="0" destOrd="0" presId="urn:microsoft.com/office/officeart/2005/8/layout/vList5"/>
    <dgm:cxn modelId="{5469E6C4-BD09-41A6-8BCE-A48716ABAD6F}" type="presOf" srcId="{B004615C-1E14-4E29-A164-141A7D98330B}" destId="{39A80AFA-BF50-4A5D-BCCD-9387E4DEA36A}" srcOrd="0" destOrd="0" presId="urn:microsoft.com/office/officeart/2005/8/layout/vList5"/>
    <dgm:cxn modelId="{BEC364D7-F6D9-4469-99F2-9D59F0A1C4FE}" type="presOf" srcId="{31D6B1EE-E741-4E8B-B1A0-3C0D42C682B2}" destId="{B4EC6253-D93E-4DF2-82AC-8AAC9DDF4AD0}" srcOrd="0" destOrd="0" presId="urn:microsoft.com/office/officeart/2005/8/layout/vList5"/>
    <dgm:cxn modelId="{0A99EFDC-77B3-4520-89CC-03C9DF35A269}" srcId="{B004615C-1E14-4E29-A164-141A7D98330B}" destId="{E42C2306-1C52-4071-9E6D-4BE0287C8EE7}" srcOrd="1" destOrd="0" parTransId="{A5586831-096E-4FBF-8FD8-1DBE5C9024C7}" sibTransId="{0E31411D-549B-4CA4-9CA2-3DC57FEC69A7}"/>
    <dgm:cxn modelId="{AC9CB0E4-7FFA-4231-B4E5-8D67CF2D1FE1}" srcId="{B3B73794-E2CD-43CF-AFDB-3957E5FB4344}" destId="{8168DCC1-4E5D-4B86-B998-8686C159D55E}" srcOrd="0" destOrd="0" parTransId="{37F8CD10-D3B2-421D-99AC-80EC05004B12}" sibTransId="{FABAFA95-D0CB-4154-B1AC-56427CA6CABC}"/>
    <dgm:cxn modelId="{D35DA7EB-B537-4B16-9624-E3CBA7A2CDB4}" srcId="{B3B73794-E2CD-43CF-AFDB-3957E5FB4344}" destId="{90036ACC-866B-40B7-8578-CEB084CCABD4}" srcOrd="1" destOrd="0" parTransId="{C7E8FD42-DFFE-4719-B89E-3201EDEBACFD}" sibTransId="{33C04AEC-A86A-4EC0-BA84-EF63C82FA441}"/>
    <dgm:cxn modelId="{F63712EC-C8DB-438E-BF1D-720AEA84DEC5}" type="presOf" srcId="{97186621-4032-4446-A253-84CB2C053BD1}" destId="{968973AE-C1C9-4E9B-A37F-F1D3C5714ADA}" srcOrd="0" destOrd="0" presId="urn:microsoft.com/office/officeart/2005/8/layout/vList5"/>
    <dgm:cxn modelId="{C1ADAEF0-E133-46BB-8132-E95F413DB377}" srcId="{B004615C-1E14-4E29-A164-141A7D98330B}" destId="{31D6B1EE-E741-4E8B-B1A0-3C0D42C682B2}" srcOrd="0" destOrd="0" parTransId="{49FD7EE6-DB05-471A-8635-4E0EE0AADAA7}" sibTransId="{3270322F-3CA4-4271-96AD-507D5D773374}"/>
    <dgm:cxn modelId="{469460F6-6BC8-45C5-BEE1-EEF5ADF68127}" type="presOf" srcId="{5B1247E6-C87F-4B2B-86FA-D72FC790F462}" destId="{B4EC6253-D93E-4DF2-82AC-8AAC9DDF4AD0}" srcOrd="0" destOrd="2" presId="urn:microsoft.com/office/officeart/2005/8/layout/vList5"/>
    <dgm:cxn modelId="{2BED72F8-F9D8-4479-A353-68DD2E2A42F1}" type="presOf" srcId="{8168DCC1-4E5D-4B86-B998-8686C159D55E}" destId="{FFAFAE02-AC8A-4F02-B13E-E94DA9661EC7}" srcOrd="0" destOrd="0" presId="urn:microsoft.com/office/officeart/2005/8/layout/vList5"/>
    <dgm:cxn modelId="{CF6EFFF9-9807-44C9-8265-323B25478BF6}" type="presOf" srcId="{15DED5DA-DE0A-466D-B7C4-32765EC2745F}" destId="{FFAFAE02-AC8A-4F02-B13E-E94DA9661EC7}" srcOrd="0" destOrd="3" presId="urn:microsoft.com/office/officeart/2005/8/layout/vList5"/>
    <dgm:cxn modelId="{2FB8C9FC-0A27-4B33-B568-20D821B6B96D}" type="presOf" srcId="{90036ACC-866B-40B7-8578-CEB084CCABD4}" destId="{FFAFAE02-AC8A-4F02-B13E-E94DA9661EC7}" srcOrd="0" destOrd="1" presId="urn:microsoft.com/office/officeart/2005/8/layout/vList5"/>
    <dgm:cxn modelId="{BB7613FE-329C-45FE-B02A-4717AA194CF4}" type="presParOf" srcId="{FA1ED5D2-0B6B-436E-857F-E55FC3DEA782}" destId="{AC9F2300-AC52-4157-B623-B9479987992A}" srcOrd="0" destOrd="0" presId="urn:microsoft.com/office/officeart/2005/8/layout/vList5"/>
    <dgm:cxn modelId="{8654686E-A37E-4BBC-BA0C-995B64385710}" type="presParOf" srcId="{AC9F2300-AC52-4157-B623-B9479987992A}" destId="{D9358AAB-2C9F-4E49-A488-52DE7BF636A0}" srcOrd="0" destOrd="0" presId="urn:microsoft.com/office/officeart/2005/8/layout/vList5"/>
    <dgm:cxn modelId="{0EC511D7-24D5-4C1D-931A-93567862A3C7}" type="presParOf" srcId="{AC9F2300-AC52-4157-B623-B9479987992A}" destId="{968973AE-C1C9-4E9B-A37F-F1D3C5714ADA}" srcOrd="1" destOrd="0" presId="urn:microsoft.com/office/officeart/2005/8/layout/vList5"/>
    <dgm:cxn modelId="{4B6BD2BD-4393-4153-989F-E60F479A94FB}" type="presParOf" srcId="{FA1ED5D2-0B6B-436E-857F-E55FC3DEA782}" destId="{B63DC15B-1D67-4E4E-A2E8-0B963BC1643E}" srcOrd="1" destOrd="0" presId="urn:microsoft.com/office/officeart/2005/8/layout/vList5"/>
    <dgm:cxn modelId="{B51DD7EA-AA3D-4009-8719-0A94445025D1}" type="presParOf" srcId="{FA1ED5D2-0B6B-436E-857F-E55FC3DEA782}" destId="{918C9A57-B3C2-4853-9781-E6A2A73FF8C1}" srcOrd="2" destOrd="0" presId="urn:microsoft.com/office/officeart/2005/8/layout/vList5"/>
    <dgm:cxn modelId="{95E9BF3B-E2D4-4681-B41A-68097C51547F}" type="presParOf" srcId="{918C9A57-B3C2-4853-9781-E6A2A73FF8C1}" destId="{62DFBC7E-F30C-4C73-8E7F-9CE9940D62C0}" srcOrd="0" destOrd="0" presId="urn:microsoft.com/office/officeart/2005/8/layout/vList5"/>
    <dgm:cxn modelId="{3461CC6E-F92B-46D9-9D17-FCAB87AD3133}" type="presParOf" srcId="{918C9A57-B3C2-4853-9781-E6A2A73FF8C1}" destId="{FFAFAE02-AC8A-4F02-B13E-E94DA9661EC7}" srcOrd="1" destOrd="0" presId="urn:microsoft.com/office/officeart/2005/8/layout/vList5"/>
    <dgm:cxn modelId="{0D461D5E-B087-4FBB-8791-28109E7AB5D1}" type="presParOf" srcId="{FA1ED5D2-0B6B-436E-857F-E55FC3DEA782}" destId="{2ABD437F-E589-4CC6-A379-5E1FAD3B697B}" srcOrd="3" destOrd="0" presId="urn:microsoft.com/office/officeart/2005/8/layout/vList5"/>
    <dgm:cxn modelId="{9D8ECF88-EC05-47B6-9612-3E13AB781CED}" type="presParOf" srcId="{FA1ED5D2-0B6B-436E-857F-E55FC3DEA782}" destId="{E851F6FE-83B6-4E1F-B557-29EF209DEC53}" srcOrd="4" destOrd="0" presId="urn:microsoft.com/office/officeart/2005/8/layout/vList5"/>
    <dgm:cxn modelId="{4135EF76-DB0C-459F-BD24-9A249835CFFB}" type="presParOf" srcId="{E851F6FE-83B6-4E1F-B557-29EF209DEC53}" destId="{39A80AFA-BF50-4A5D-BCCD-9387E4DEA36A}" srcOrd="0" destOrd="0" presId="urn:microsoft.com/office/officeart/2005/8/layout/vList5"/>
    <dgm:cxn modelId="{CA46FD89-33F9-4481-B259-573844E93DC9}" type="presParOf" srcId="{E851F6FE-83B6-4E1F-B557-29EF209DEC53}" destId="{B4EC6253-D93E-4DF2-82AC-8AAC9DDF4AD0}"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68973AE-C1C9-4E9B-A37F-F1D3C5714ADA}">
      <dsp:nvSpPr>
        <dsp:cNvPr id="0" name=""/>
        <dsp:cNvSpPr/>
      </dsp:nvSpPr>
      <dsp:spPr>
        <a:xfrm rot="5400000">
          <a:off x="4651328" y="-2066575"/>
          <a:ext cx="626681" cy="4759832"/>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Under 5 mortality rate</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Quality of water used per capita per day</a:t>
          </a:r>
        </a:p>
      </dsp:txBody>
      <dsp:txXfrm rot="-5400000">
        <a:off x="2584753" y="30592"/>
        <a:ext cx="4729240" cy="565497"/>
      </dsp:txXfrm>
    </dsp:sp>
    <dsp:sp modelId="{D9358AAB-2C9F-4E49-A488-52DE7BF636A0}">
      <dsp:nvSpPr>
        <dsp:cNvPr id="0" name=""/>
        <dsp:cNvSpPr/>
      </dsp:nvSpPr>
      <dsp:spPr>
        <a:xfrm>
          <a:off x="26231" y="22516"/>
          <a:ext cx="2659523" cy="661976"/>
        </a:xfrm>
        <a:prstGeom prst="roundRect">
          <a:avLst/>
        </a:prstGeom>
        <a:solidFill>
          <a:schemeClr val="bg1">
            <a:lumMod val="65000"/>
            <a:alpha val="9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IMPACT: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Improved well being and rural health</a:t>
          </a:r>
        </a:p>
      </dsp:txBody>
      <dsp:txXfrm>
        <a:off x="58546" y="54831"/>
        <a:ext cx="2594893" cy="597346"/>
      </dsp:txXfrm>
    </dsp:sp>
    <dsp:sp modelId="{FFAFAE02-AC8A-4F02-B13E-E94DA9661EC7}">
      <dsp:nvSpPr>
        <dsp:cNvPr id="0" name=""/>
        <dsp:cNvSpPr/>
      </dsp:nvSpPr>
      <dsp:spPr>
        <a:xfrm rot="5400000">
          <a:off x="4371020" y="-799578"/>
          <a:ext cx="1391162" cy="4704421"/>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b="0" kern="1200" dirty="0">
              <a:latin typeface="Arial" panose="020B0604020202020204" pitchFamily="34" charset="0"/>
              <a:cs typeface="Arial" panose="020B0604020202020204" pitchFamily="34" charset="0"/>
            </a:rPr>
            <a:t>% of rural population with access to improved water supply within 500m. </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provided with clean water</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 of rural population with access to adequate sanitation</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with access to adequate sanitation</a:t>
          </a:r>
        </a:p>
      </dsp:txBody>
      <dsp:txXfrm rot="-5400000">
        <a:off x="2714391" y="924962"/>
        <a:ext cx="4636510" cy="1255340"/>
      </dsp:txXfrm>
    </dsp:sp>
    <dsp:sp modelId="{62DFBC7E-F30C-4C73-8E7F-9CE9940D62C0}">
      <dsp:nvSpPr>
        <dsp:cNvPr id="0" name=""/>
        <dsp:cNvSpPr/>
      </dsp:nvSpPr>
      <dsp:spPr>
        <a:xfrm>
          <a:off x="0" y="765103"/>
          <a:ext cx="2714377" cy="1575056"/>
        </a:xfrm>
        <a:prstGeom prst="roundRect">
          <a:avLst/>
        </a:prstGeom>
        <a:solidFill>
          <a:schemeClr val="bg1">
            <a:lumMod val="65000"/>
            <a:alpha val="7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OUTCOME: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sp:txBody>
      <dsp:txXfrm>
        <a:off x="76888" y="841991"/>
        <a:ext cx="2560601" cy="1421280"/>
      </dsp:txXfrm>
    </dsp:sp>
    <dsp:sp modelId="{B4EC6253-D93E-4DF2-82AC-8AAC9DDF4AD0}">
      <dsp:nvSpPr>
        <dsp:cNvPr id="0" name=""/>
        <dsp:cNvSpPr/>
      </dsp:nvSpPr>
      <dsp:spPr>
        <a:xfrm rot="5400000">
          <a:off x="4295753" y="952496"/>
          <a:ext cx="1633855" cy="4620910"/>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water points constructed</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small piped systems functioning</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improved latrines constructed</a:t>
          </a:r>
        </a:p>
      </dsp:txBody>
      <dsp:txXfrm rot="-5400000">
        <a:off x="2802226" y="2525781"/>
        <a:ext cx="4541152" cy="1474339"/>
      </dsp:txXfrm>
    </dsp:sp>
    <dsp:sp modelId="{39A80AFA-BF50-4A5D-BCCD-9387E4DEA36A}">
      <dsp:nvSpPr>
        <dsp:cNvPr id="0" name=""/>
        <dsp:cNvSpPr/>
      </dsp:nvSpPr>
      <dsp:spPr>
        <a:xfrm>
          <a:off x="13" y="2442276"/>
          <a:ext cx="2802212" cy="1641350"/>
        </a:xfrm>
        <a:prstGeom prst="roundRect">
          <a:avLst/>
        </a:prstGeom>
        <a:solidFill>
          <a:schemeClr val="bg1">
            <a:lumMod val="65000"/>
            <a:alpha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OUTPUT: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sp:txBody>
      <dsp:txXfrm>
        <a:off x="80137" y="2522400"/>
        <a:ext cx="2641964" cy="1481102"/>
      </dsp:txXfrm>
    </dsp:sp>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95250</xdr:rowOff>
    </xdr:from>
    <xdr:to>
      <xdr:col>3</xdr:col>
      <xdr:colOff>0</xdr:colOff>
      <xdr:row>73</xdr:row>
      <xdr:rowOff>52388</xdr:rowOff>
    </xdr:to>
    <xdr:graphicFrame macro="">
      <xdr:nvGraphicFramePr>
        <xdr:cNvPr id="2" name="Diagram 1">
          <a:extLst>
            <a:ext uri="{FF2B5EF4-FFF2-40B4-BE49-F238E27FC236}">
              <a16:creationId xmlns:a16="http://schemas.microsoft.com/office/drawing/2014/main" id="{A36E1986-9A47-4FDF-A367-4EB19947F7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158"/>
  <sheetViews>
    <sheetView tabSelected="1" zoomScale="70" zoomScaleNormal="70" zoomScaleSheetLayoutView="100" zoomScalePageLayoutView="90" workbookViewId="0">
      <selection activeCell="I106" sqref="I106"/>
    </sheetView>
  </sheetViews>
  <sheetFormatPr defaultColWidth="8.7265625" defaultRowHeight="14" x14ac:dyDescent="0.3"/>
  <cols>
    <col min="1" max="1" width="30.7265625" style="241" customWidth="1"/>
    <col min="2" max="2" width="22.1796875" customWidth="1"/>
    <col min="3" max="3" width="11.1796875" customWidth="1"/>
    <col min="4" max="4" width="26.54296875" customWidth="1"/>
    <col min="5" max="5" width="30.26953125" customWidth="1"/>
    <col min="6" max="6" width="29.26953125" style="174" customWidth="1"/>
    <col min="7" max="7" width="30.1796875" customWidth="1"/>
    <col min="8" max="8" width="30" customWidth="1"/>
    <col min="9" max="9" width="30.1796875" customWidth="1"/>
    <col min="10" max="10" width="58.81640625" customWidth="1"/>
    <col min="11" max="11" width="47.7265625" style="213" customWidth="1"/>
    <col min="12" max="12" width="32" style="79" customWidth="1"/>
    <col min="13" max="16384" width="8.7265625" style="79"/>
  </cols>
  <sheetData>
    <row r="1" spans="1:12" ht="18" x14ac:dyDescent="0.4">
      <c r="A1" s="169" t="s">
        <v>42</v>
      </c>
      <c r="B1" s="170"/>
      <c r="C1" s="170"/>
      <c r="D1" s="170"/>
      <c r="E1" s="170"/>
      <c r="F1" s="173"/>
      <c r="G1" s="170"/>
      <c r="H1" s="72"/>
      <c r="J1" s="172" t="s">
        <v>342</v>
      </c>
      <c r="K1"/>
    </row>
    <row r="2" spans="1:12" ht="13.5" thickBot="1" x14ac:dyDescent="0.35">
      <c r="K2"/>
    </row>
    <row r="3" spans="1:12" ht="13" thickBot="1" x14ac:dyDescent="0.3">
      <c r="A3" s="1" t="s">
        <v>13</v>
      </c>
      <c r="B3" s="360" t="s">
        <v>18</v>
      </c>
      <c r="C3" s="361"/>
      <c r="D3" s="361"/>
      <c r="E3" s="361"/>
      <c r="F3" s="361"/>
      <c r="G3" s="361"/>
      <c r="H3" s="361"/>
      <c r="I3" s="361"/>
      <c r="J3" s="362"/>
      <c r="K3" s="38"/>
    </row>
    <row r="4" spans="1:12" ht="23.5" thickBot="1" x14ac:dyDescent="0.3">
      <c r="A4" s="132" t="s">
        <v>0</v>
      </c>
      <c r="B4" s="70" t="s">
        <v>9</v>
      </c>
      <c r="C4" s="5"/>
      <c r="D4" s="16" t="s">
        <v>111</v>
      </c>
      <c r="E4" s="16" t="s">
        <v>29</v>
      </c>
      <c r="F4" s="175" t="s">
        <v>30</v>
      </c>
      <c r="G4" s="16" t="s">
        <v>31</v>
      </c>
      <c r="H4" s="16" t="s">
        <v>37</v>
      </c>
      <c r="I4" s="27" t="s">
        <v>39</v>
      </c>
      <c r="J4" s="369"/>
      <c r="K4" s="217" t="s">
        <v>221</v>
      </c>
    </row>
    <row r="5" spans="1:12" ht="30.75" customHeight="1" thickBot="1" x14ac:dyDescent="0.3">
      <c r="A5" s="315" t="s">
        <v>337</v>
      </c>
      <c r="B5" s="333" t="s">
        <v>211</v>
      </c>
      <c r="C5" s="29" t="s">
        <v>1</v>
      </c>
      <c r="D5" s="88">
        <v>864000</v>
      </c>
      <c r="E5" s="88">
        <v>898560</v>
      </c>
      <c r="F5" s="176">
        <v>934502</v>
      </c>
      <c r="G5" s="88">
        <v>1265992</v>
      </c>
      <c r="H5" s="88">
        <v>1311567.7120000001</v>
      </c>
      <c r="I5" s="21" t="s">
        <v>38</v>
      </c>
      <c r="J5" s="370"/>
      <c r="K5" s="295" t="s">
        <v>357</v>
      </c>
      <c r="L5" s="290"/>
    </row>
    <row r="6" spans="1:12" ht="13" thickBot="1" x14ac:dyDescent="0.3">
      <c r="A6" s="315"/>
      <c r="B6" s="334"/>
      <c r="C6" s="96" t="s">
        <v>2</v>
      </c>
      <c r="D6" s="36"/>
      <c r="E6" s="74">
        <v>909000</v>
      </c>
      <c r="F6" s="176">
        <v>1222000</v>
      </c>
      <c r="G6" s="76"/>
      <c r="H6" s="82"/>
      <c r="I6" s="234"/>
      <c r="J6" s="370"/>
      <c r="K6" s="296"/>
      <c r="L6" s="290"/>
    </row>
    <row r="7" spans="1:12" ht="22.5" customHeight="1" thickTop="1" thickBot="1" x14ac:dyDescent="0.3">
      <c r="A7" s="315"/>
      <c r="B7" s="334"/>
      <c r="C7" s="89"/>
      <c r="D7" s="363" t="s">
        <v>115</v>
      </c>
      <c r="E7" s="364"/>
      <c r="F7" s="364"/>
      <c r="G7" s="364"/>
      <c r="H7" s="364"/>
      <c r="I7" s="365"/>
      <c r="J7" s="370"/>
      <c r="K7" s="296"/>
      <c r="L7" s="290"/>
    </row>
    <row r="8" spans="1:12" s="85" customFormat="1" ht="56.25" customHeight="1" thickTop="1" thickBot="1" x14ac:dyDescent="0.3">
      <c r="A8" s="315"/>
      <c r="B8" s="335"/>
      <c r="C8" s="97"/>
      <c r="D8" s="375"/>
      <c r="E8" s="376"/>
      <c r="F8" s="376"/>
      <c r="G8" s="376"/>
      <c r="H8" s="376"/>
      <c r="I8" s="376"/>
      <c r="J8" s="370"/>
      <c r="K8" s="297"/>
      <c r="L8" s="290"/>
    </row>
    <row r="9" spans="1:12" ht="23.5" thickBot="1" x14ac:dyDescent="0.3">
      <c r="A9" s="315"/>
      <c r="B9" s="92" t="s">
        <v>10</v>
      </c>
      <c r="C9" s="32"/>
      <c r="D9" s="24" t="s">
        <v>111</v>
      </c>
      <c r="E9" s="12" t="s">
        <v>29</v>
      </c>
      <c r="F9" s="177" t="s">
        <v>30</v>
      </c>
      <c r="G9" s="12" t="s">
        <v>31</v>
      </c>
      <c r="H9" s="12" t="s">
        <v>37</v>
      </c>
      <c r="I9" s="24" t="s">
        <v>39</v>
      </c>
      <c r="J9" s="370"/>
      <c r="K9" s="275" t="s">
        <v>221</v>
      </c>
    </row>
    <row r="10" spans="1:12" ht="29.25" customHeight="1" thickBot="1" x14ac:dyDescent="0.3">
      <c r="A10" s="315"/>
      <c r="B10" s="333" t="s">
        <v>22</v>
      </c>
      <c r="C10" s="29" t="s">
        <v>1</v>
      </c>
      <c r="D10" s="74">
        <v>263000</v>
      </c>
      <c r="E10" s="74">
        <v>273520</v>
      </c>
      <c r="F10" s="178">
        <v>284461</v>
      </c>
      <c r="G10" s="74">
        <v>506604</v>
      </c>
      <c r="H10" s="74">
        <v>524842</v>
      </c>
      <c r="I10" s="21" t="s">
        <v>38</v>
      </c>
      <c r="J10" s="370"/>
      <c r="K10" s="295" t="s">
        <v>358</v>
      </c>
      <c r="L10" s="291"/>
    </row>
    <row r="11" spans="1:12" ht="31.5" customHeight="1" thickBot="1" x14ac:dyDescent="0.3">
      <c r="A11" s="315"/>
      <c r="B11" s="334"/>
      <c r="C11" s="30" t="s">
        <v>2</v>
      </c>
      <c r="D11" s="3"/>
      <c r="E11" s="74">
        <v>277000</v>
      </c>
      <c r="F11" s="176">
        <v>489000</v>
      </c>
      <c r="G11" s="6"/>
      <c r="H11" s="6"/>
      <c r="I11" s="9"/>
      <c r="J11" s="370"/>
      <c r="K11" s="296"/>
      <c r="L11" s="291"/>
    </row>
    <row r="12" spans="1:12" ht="13" thickBot="1" x14ac:dyDescent="0.3">
      <c r="A12" s="315"/>
      <c r="B12" s="334"/>
      <c r="C12" s="98"/>
      <c r="D12" s="330" t="s">
        <v>115</v>
      </c>
      <c r="E12" s="331"/>
      <c r="F12" s="331"/>
      <c r="G12" s="331"/>
      <c r="H12" s="331"/>
      <c r="I12" s="344"/>
      <c r="J12" s="370"/>
      <c r="K12" s="296"/>
      <c r="L12" s="291"/>
    </row>
    <row r="13" spans="1:12" ht="42" customHeight="1" thickBot="1" x14ac:dyDescent="0.3">
      <c r="A13" s="316"/>
      <c r="B13" s="335"/>
      <c r="C13" s="99"/>
      <c r="D13" s="100"/>
      <c r="E13" s="84"/>
      <c r="F13" s="179"/>
      <c r="G13" s="84"/>
      <c r="H13" s="84"/>
      <c r="I13" s="93"/>
      <c r="J13" s="371"/>
      <c r="K13" s="297"/>
      <c r="L13" s="291"/>
    </row>
    <row r="14" spans="1:12" s="85" customFormat="1" x14ac:dyDescent="0.3">
      <c r="A14" s="116"/>
      <c r="B14" s="86"/>
      <c r="C14" s="87"/>
      <c r="D14" s="87"/>
      <c r="E14" s="87"/>
      <c r="F14" s="180"/>
      <c r="G14" s="87"/>
      <c r="H14" s="87"/>
      <c r="I14" s="94"/>
      <c r="J14" s="95"/>
      <c r="K14" s="215"/>
    </row>
    <row r="15" spans="1:12" s="85" customFormat="1" ht="14.5" thickBot="1" x14ac:dyDescent="0.35">
      <c r="A15" s="116"/>
      <c r="B15" s="86"/>
      <c r="C15" s="87"/>
      <c r="D15" s="87"/>
      <c r="E15" s="87"/>
      <c r="F15" s="180"/>
      <c r="G15" s="87"/>
      <c r="H15" s="87"/>
      <c r="I15" s="94"/>
      <c r="J15" s="95"/>
      <c r="K15" s="213"/>
    </row>
    <row r="16" spans="1:12" ht="23.5" thickBot="1" x14ac:dyDescent="0.3">
      <c r="A16" s="132" t="s">
        <v>3</v>
      </c>
      <c r="B16" s="1" t="s">
        <v>8</v>
      </c>
      <c r="C16" s="5"/>
      <c r="D16" s="16" t="s">
        <v>111</v>
      </c>
      <c r="E16" s="16" t="s">
        <v>29</v>
      </c>
      <c r="F16" s="175" t="s">
        <v>30</v>
      </c>
      <c r="G16" s="16" t="s">
        <v>31</v>
      </c>
      <c r="H16" s="16" t="s">
        <v>37</v>
      </c>
      <c r="I16" s="27" t="s">
        <v>39</v>
      </c>
      <c r="J16" s="54" t="s">
        <v>4</v>
      </c>
      <c r="K16" s="221" t="s">
        <v>222</v>
      </c>
    </row>
    <row r="17" spans="1:12" ht="104.25" customHeight="1" thickBot="1" x14ac:dyDescent="0.3">
      <c r="A17" s="317" t="s">
        <v>359</v>
      </c>
      <c r="B17" s="345" t="s">
        <v>52</v>
      </c>
      <c r="C17" s="33" t="s">
        <v>1</v>
      </c>
      <c r="D17" s="13" t="s">
        <v>220</v>
      </c>
      <c r="E17" s="14" t="s">
        <v>20</v>
      </c>
      <c r="F17" s="181" t="s">
        <v>20</v>
      </c>
      <c r="G17" s="10" t="s">
        <v>219</v>
      </c>
      <c r="H17" s="14" t="s">
        <v>20</v>
      </c>
      <c r="I17" s="21" t="s">
        <v>38</v>
      </c>
      <c r="J17" s="357" t="s">
        <v>339</v>
      </c>
      <c r="K17" s="216"/>
    </row>
    <row r="18" spans="1:12" ht="14.5" thickBot="1" x14ac:dyDescent="0.35">
      <c r="A18" s="318"/>
      <c r="B18" s="346"/>
      <c r="C18" s="34" t="s">
        <v>2</v>
      </c>
      <c r="D18" s="9"/>
      <c r="E18" s="9"/>
      <c r="F18" s="182"/>
      <c r="G18" s="53"/>
      <c r="H18" s="9"/>
      <c r="I18" s="9"/>
      <c r="J18" s="358"/>
      <c r="K18" s="224"/>
    </row>
    <row r="19" spans="1:12" ht="14.5" thickBot="1" x14ac:dyDescent="0.35">
      <c r="A19" s="318"/>
      <c r="B19" s="346"/>
      <c r="C19" s="98"/>
      <c r="D19" s="330" t="s">
        <v>116</v>
      </c>
      <c r="E19" s="331"/>
      <c r="F19" s="331"/>
      <c r="G19" s="331"/>
      <c r="H19" s="331"/>
      <c r="I19" s="344"/>
      <c r="J19" s="358"/>
      <c r="K19" s="226"/>
    </row>
    <row r="20" spans="1:12" ht="14.5" thickBot="1" x14ac:dyDescent="0.35">
      <c r="A20" s="318"/>
      <c r="B20" s="347"/>
      <c r="C20" s="99"/>
      <c r="D20" s="100"/>
      <c r="E20" s="84"/>
      <c r="F20" s="179"/>
      <c r="G20" s="84"/>
      <c r="H20" s="84"/>
      <c r="I20" s="101"/>
      <c r="J20" s="358"/>
      <c r="K20" s="226"/>
    </row>
    <row r="21" spans="1:12" ht="24.75" customHeight="1" thickBot="1" x14ac:dyDescent="0.3">
      <c r="A21" s="318"/>
      <c r="B21" s="1" t="s">
        <v>11</v>
      </c>
      <c r="C21" s="1"/>
      <c r="D21" s="12" t="s">
        <v>111</v>
      </c>
      <c r="E21" s="12" t="s">
        <v>29</v>
      </c>
      <c r="F21" s="177" t="s">
        <v>30</v>
      </c>
      <c r="G21" s="12" t="s">
        <v>31</v>
      </c>
      <c r="H21" s="12" t="s">
        <v>37</v>
      </c>
      <c r="I21" s="27" t="s">
        <v>39</v>
      </c>
      <c r="J21" s="358"/>
      <c r="K21" s="221" t="s">
        <v>222</v>
      </c>
    </row>
    <row r="22" spans="1:12" ht="86.25" customHeight="1" thickBot="1" x14ac:dyDescent="0.3">
      <c r="A22" s="318"/>
      <c r="B22" s="345" t="s">
        <v>365</v>
      </c>
      <c r="C22" s="35" t="s">
        <v>1</v>
      </c>
      <c r="D22" s="20" t="s">
        <v>27</v>
      </c>
      <c r="E22" s="22" t="s">
        <v>21</v>
      </c>
      <c r="F22" s="181" t="s">
        <v>20</v>
      </c>
      <c r="G22" s="20" t="s">
        <v>112</v>
      </c>
      <c r="H22" s="22" t="s">
        <v>21</v>
      </c>
      <c r="I22" s="21" t="s">
        <v>38</v>
      </c>
      <c r="J22" s="358"/>
      <c r="K22" s="219"/>
    </row>
    <row r="23" spans="1:12" ht="13" thickBot="1" x14ac:dyDescent="0.3">
      <c r="A23" s="318"/>
      <c r="B23" s="346"/>
      <c r="C23" s="33" t="s">
        <v>2</v>
      </c>
      <c r="D23" s="9"/>
      <c r="E23" s="9"/>
      <c r="F23" s="182"/>
      <c r="G23" s="52"/>
      <c r="H23" s="9"/>
      <c r="I23" s="9"/>
      <c r="J23" s="358"/>
      <c r="K23" s="219"/>
    </row>
    <row r="24" spans="1:12" ht="13" thickBot="1" x14ac:dyDescent="0.3">
      <c r="A24" s="318"/>
      <c r="B24" s="346"/>
      <c r="C24" s="102" t="s">
        <v>117</v>
      </c>
      <c r="D24" s="330" t="s">
        <v>216</v>
      </c>
      <c r="E24" s="331"/>
      <c r="F24" s="331"/>
      <c r="G24" s="331"/>
      <c r="H24" s="331"/>
      <c r="I24" s="344"/>
      <c r="J24" s="358"/>
      <c r="K24" s="220"/>
    </row>
    <row r="25" spans="1:12" ht="13" thickBot="1" x14ac:dyDescent="0.3">
      <c r="A25" s="318"/>
      <c r="B25" s="347"/>
      <c r="C25" s="18"/>
      <c r="D25" s="84"/>
      <c r="E25" s="84"/>
      <c r="F25" s="179"/>
      <c r="G25" s="84"/>
      <c r="H25" s="84"/>
      <c r="I25" s="101"/>
      <c r="J25" s="359"/>
      <c r="K25" s="219"/>
    </row>
    <row r="26" spans="1:12" ht="25.5" customHeight="1" thickBot="1" x14ac:dyDescent="0.3">
      <c r="A26" s="318"/>
      <c r="B26" s="70" t="s">
        <v>16</v>
      </c>
      <c r="C26" s="70"/>
      <c r="D26" s="12" t="s">
        <v>111</v>
      </c>
      <c r="E26" s="12" t="s">
        <v>29</v>
      </c>
      <c r="F26" s="177" t="s">
        <v>30</v>
      </c>
      <c r="G26" s="12" t="s">
        <v>31</v>
      </c>
      <c r="H26" s="12" t="s">
        <v>37</v>
      </c>
      <c r="I26" s="27" t="s">
        <v>39</v>
      </c>
      <c r="J26" s="123" t="s">
        <v>4</v>
      </c>
      <c r="K26" s="221" t="s">
        <v>222</v>
      </c>
    </row>
    <row r="27" spans="1:12" ht="14.25" customHeight="1" thickBot="1" x14ac:dyDescent="0.3">
      <c r="A27" s="318"/>
      <c r="B27" s="279" t="s">
        <v>344</v>
      </c>
      <c r="C27" s="41" t="s">
        <v>1</v>
      </c>
      <c r="D27" s="258">
        <v>305000</v>
      </c>
      <c r="E27" s="259">
        <v>407000</v>
      </c>
      <c r="F27" s="260">
        <v>472120</v>
      </c>
      <c r="G27" s="260">
        <v>634440</v>
      </c>
      <c r="H27" s="260">
        <f>G27+(0.02*G27)</f>
        <v>647128.80000000005</v>
      </c>
      <c r="I27" s="261" t="s">
        <v>38</v>
      </c>
      <c r="J27" s="372" t="s">
        <v>335</v>
      </c>
      <c r="K27" s="402" t="s">
        <v>352</v>
      </c>
    </row>
    <row r="28" spans="1:12" ht="66" customHeight="1" thickBot="1" x14ac:dyDescent="0.3">
      <c r="A28" s="318"/>
      <c r="B28" s="280"/>
      <c r="C28" s="41" t="s">
        <v>2</v>
      </c>
      <c r="D28" s="26" t="s">
        <v>33</v>
      </c>
      <c r="E28" s="75" t="s">
        <v>202</v>
      </c>
      <c r="F28" s="75" t="s">
        <v>353</v>
      </c>
      <c r="G28" s="258"/>
      <c r="H28" s="6"/>
      <c r="I28" s="52"/>
      <c r="J28" s="373"/>
      <c r="K28" s="403"/>
    </row>
    <row r="29" spans="1:12" ht="13" thickBot="1" x14ac:dyDescent="0.3">
      <c r="A29" s="318"/>
      <c r="B29" s="280"/>
      <c r="C29" s="102" t="s">
        <v>117</v>
      </c>
      <c r="D29" s="366" t="s">
        <v>194</v>
      </c>
      <c r="E29" s="367"/>
      <c r="F29" s="367"/>
      <c r="G29" s="367"/>
      <c r="H29" s="367"/>
      <c r="I29" s="368"/>
      <c r="J29" s="373"/>
      <c r="K29" s="403"/>
    </row>
    <row r="30" spans="1:12" ht="13" thickBot="1" x14ac:dyDescent="0.3">
      <c r="A30" s="319"/>
      <c r="B30" s="377"/>
      <c r="C30" s="262"/>
      <c r="D30" s="87"/>
      <c r="E30" s="87"/>
      <c r="F30" s="180"/>
      <c r="G30" s="87"/>
      <c r="H30" s="87"/>
      <c r="I30" s="263"/>
      <c r="J30" s="374"/>
      <c r="K30" s="403"/>
    </row>
    <row r="31" spans="1:12" ht="13.5" thickTop="1" thickBot="1" x14ac:dyDescent="0.3">
      <c r="A31" s="321" t="s">
        <v>63</v>
      </c>
      <c r="B31" s="143" t="s">
        <v>58</v>
      </c>
      <c r="C31" s="103"/>
      <c r="D31" s="103" t="s">
        <v>59</v>
      </c>
      <c r="E31" s="103" t="s">
        <v>60</v>
      </c>
      <c r="F31" s="183" t="s">
        <v>61</v>
      </c>
      <c r="G31" s="412" t="s">
        <v>62</v>
      </c>
      <c r="H31" s="413"/>
      <c r="I31" s="413"/>
      <c r="J31" s="414"/>
      <c r="K31" s="403"/>
    </row>
    <row r="32" spans="1:12" ht="15" customHeight="1" thickTop="1" thickBot="1" x14ac:dyDescent="0.3">
      <c r="A32" s="322"/>
      <c r="C32" s="104"/>
      <c r="D32" s="105"/>
      <c r="E32" s="105"/>
      <c r="F32" s="184"/>
      <c r="G32" s="312"/>
      <c r="H32" s="313"/>
      <c r="I32" s="313"/>
      <c r="J32" s="314"/>
      <c r="K32" s="403"/>
      <c r="L32" s="79">
        <f>0.098*G28</f>
        <v>0</v>
      </c>
    </row>
    <row r="33" spans="1:12" ht="13.5" customHeight="1" thickTop="1" thickBot="1" x14ac:dyDescent="0.3">
      <c r="A33" s="303" t="s">
        <v>65</v>
      </c>
      <c r="B33" s="145" t="s">
        <v>64</v>
      </c>
      <c r="C33" s="144"/>
      <c r="D33" s="417"/>
      <c r="E33" s="418"/>
      <c r="F33" s="418"/>
      <c r="G33" s="418"/>
      <c r="H33" s="418"/>
      <c r="I33" s="418"/>
      <c r="J33" s="419"/>
      <c r="K33" s="403"/>
    </row>
    <row r="34" spans="1:12" ht="11.25" customHeight="1" thickTop="1" thickBot="1" x14ac:dyDescent="0.3">
      <c r="A34" s="304"/>
      <c r="B34" s="147"/>
      <c r="C34" s="104"/>
      <c r="D34" s="420"/>
      <c r="E34" s="421"/>
      <c r="F34" s="421"/>
      <c r="G34" s="421"/>
      <c r="H34" s="421"/>
      <c r="I34" s="421"/>
      <c r="J34" s="422"/>
      <c r="K34" s="404"/>
    </row>
    <row r="35" spans="1:12" ht="15.75" customHeight="1" thickTop="1" thickBot="1" x14ac:dyDescent="0.3">
      <c r="A35" s="95"/>
      <c r="B35" s="86"/>
      <c r="C35" s="116"/>
      <c r="D35" s="87"/>
      <c r="E35" s="87"/>
      <c r="F35" s="180"/>
      <c r="G35" s="87"/>
      <c r="H35" s="87"/>
      <c r="I35" s="117"/>
      <c r="J35" s="86"/>
      <c r="K35" s="214" t="s">
        <v>221</v>
      </c>
    </row>
    <row r="36" spans="1:12" ht="15.75" customHeight="1" thickBot="1" x14ac:dyDescent="0.3">
      <c r="A36" s="95"/>
      <c r="B36" s="86"/>
      <c r="C36" s="116"/>
      <c r="D36" s="87"/>
      <c r="E36" s="87"/>
      <c r="F36" s="180"/>
      <c r="G36" s="87"/>
      <c r="H36" s="87"/>
      <c r="I36" s="117"/>
      <c r="J36" s="86"/>
      <c r="K36" s="222"/>
    </row>
    <row r="37" spans="1:12" ht="27" customHeight="1" thickBot="1" x14ac:dyDescent="0.3">
      <c r="A37" s="148" t="s">
        <v>5</v>
      </c>
      <c r="B37" s="1" t="s">
        <v>6</v>
      </c>
      <c r="C37" s="1"/>
      <c r="D37" s="16" t="s">
        <v>111</v>
      </c>
      <c r="E37" s="16" t="s">
        <v>29</v>
      </c>
      <c r="F37" s="175" t="s">
        <v>30</v>
      </c>
      <c r="G37" s="16" t="s">
        <v>31</v>
      </c>
      <c r="H37" s="16" t="s">
        <v>37</v>
      </c>
      <c r="I37" s="27" t="s">
        <v>39</v>
      </c>
      <c r="J37" s="122" t="s">
        <v>4</v>
      </c>
      <c r="K37" s="221" t="s">
        <v>221</v>
      </c>
    </row>
    <row r="38" spans="1:12" ht="151.5" customHeight="1" thickBot="1" x14ac:dyDescent="0.3">
      <c r="A38" s="305" t="s">
        <v>324</v>
      </c>
      <c r="B38" s="279" t="s">
        <v>319</v>
      </c>
      <c r="C38" s="19" t="s">
        <v>1</v>
      </c>
      <c r="D38" s="22" t="s">
        <v>21</v>
      </c>
      <c r="E38" s="22" t="s">
        <v>21</v>
      </c>
      <c r="F38" s="205" t="s">
        <v>346</v>
      </c>
      <c r="G38" s="6" t="s">
        <v>345</v>
      </c>
      <c r="H38" s="6" t="s">
        <v>338</v>
      </c>
      <c r="I38" s="6" t="s">
        <v>301</v>
      </c>
      <c r="J38" s="279" t="s">
        <v>331</v>
      </c>
      <c r="K38" s="223" t="s">
        <v>356</v>
      </c>
    </row>
    <row r="39" spans="1:12" ht="225.75" customHeight="1" thickBot="1" x14ac:dyDescent="0.3">
      <c r="A39" s="306"/>
      <c r="B39" s="280"/>
      <c r="C39" s="18" t="s">
        <v>2</v>
      </c>
      <c r="D39" s="9"/>
      <c r="E39" s="9"/>
      <c r="F39" s="205" t="s">
        <v>347</v>
      </c>
      <c r="G39" s="266"/>
      <c r="H39" s="26"/>
      <c r="I39" s="19"/>
      <c r="J39" s="280"/>
      <c r="K39" s="4"/>
      <c r="L39" s="40"/>
    </row>
    <row r="40" spans="1:12" ht="13.5" customHeight="1" thickBot="1" x14ac:dyDescent="0.3">
      <c r="A40" s="306"/>
      <c r="B40" s="280"/>
      <c r="C40" s="310" t="s">
        <v>117</v>
      </c>
      <c r="D40" s="330" t="s">
        <v>225</v>
      </c>
      <c r="E40" s="331"/>
      <c r="F40" s="331"/>
      <c r="G40" s="331"/>
      <c r="H40" s="331"/>
      <c r="I40" s="405"/>
      <c r="J40" s="280"/>
      <c r="K40" s="220"/>
    </row>
    <row r="41" spans="1:12" ht="13" thickBot="1" x14ac:dyDescent="0.3">
      <c r="A41" s="306"/>
      <c r="B41" s="281"/>
      <c r="C41" s="311"/>
      <c r="D41" s="84"/>
      <c r="E41" s="84"/>
      <c r="F41" s="179"/>
      <c r="G41" s="84"/>
      <c r="H41" s="84"/>
      <c r="I41" s="111"/>
      <c r="J41" s="281"/>
      <c r="K41" s="218"/>
    </row>
    <row r="42" spans="1:12" ht="23.5" thickBot="1" x14ac:dyDescent="0.3">
      <c r="A42" s="306"/>
      <c r="B42" s="5" t="s">
        <v>7</v>
      </c>
      <c r="C42" s="5"/>
      <c r="D42" s="12" t="s">
        <v>111</v>
      </c>
      <c r="E42" s="12" t="s">
        <v>29</v>
      </c>
      <c r="F42" s="177" t="s">
        <v>30</v>
      </c>
      <c r="G42" s="12" t="s">
        <v>31</v>
      </c>
      <c r="H42" s="12" t="s">
        <v>37</v>
      </c>
      <c r="I42" s="27" t="s">
        <v>39</v>
      </c>
      <c r="J42" s="122" t="s">
        <v>4</v>
      </c>
      <c r="K42" s="217" t="s">
        <v>221</v>
      </c>
    </row>
    <row r="43" spans="1:12" ht="60" customHeight="1" thickBot="1" x14ac:dyDescent="0.3">
      <c r="A43" s="306"/>
      <c r="B43" s="333" t="s">
        <v>366</v>
      </c>
      <c r="C43" s="26" t="s">
        <v>1</v>
      </c>
      <c r="D43" s="37">
        <v>5</v>
      </c>
      <c r="E43" s="37">
        <v>5</v>
      </c>
      <c r="F43" s="185">
        <v>7</v>
      </c>
      <c r="G43" s="269" t="s">
        <v>323</v>
      </c>
      <c r="H43" s="9" t="s">
        <v>20</v>
      </c>
      <c r="I43" s="9" t="s">
        <v>20</v>
      </c>
      <c r="J43" s="279" t="s">
        <v>41</v>
      </c>
      <c r="K43" s="409" t="s">
        <v>334</v>
      </c>
    </row>
    <row r="44" spans="1:12" ht="23.5" thickBot="1" x14ac:dyDescent="0.3">
      <c r="A44" s="306"/>
      <c r="B44" s="334"/>
      <c r="C44" s="18" t="s">
        <v>2</v>
      </c>
      <c r="D44" s="9"/>
      <c r="E44" s="206">
        <v>5</v>
      </c>
      <c r="F44" s="210" t="s">
        <v>203</v>
      </c>
      <c r="G44" s="18"/>
      <c r="H44" s="19"/>
      <c r="I44" s="19"/>
      <c r="J44" s="280"/>
      <c r="K44" s="410"/>
      <c r="L44" s="40"/>
    </row>
    <row r="45" spans="1:12" ht="13" thickBot="1" x14ac:dyDescent="0.3">
      <c r="A45" s="306"/>
      <c r="B45" s="334"/>
      <c r="C45" s="114" t="s">
        <v>117</v>
      </c>
      <c r="D45" s="330" t="s">
        <v>320</v>
      </c>
      <c r="E45" s="331"/>
      <c r="F45" s="331"/>
      <c r="G45" s="331"/>
      <c r="H45" s="331"/>
      <c r="I45" s="405"/>
      <c r="J45" s="280"/>
      <c r="K45" s="411"/>
    </row>
    <row r="46" spans="1:12" ht="13" thickBot="1" x14ac:dyDescent="0.3">
      <c r="A46" s="306"/>
      <c r="B46" s="335"/>
      <c r="C46" s="115"/>
      <c r="D46" s="84"/>
      <c r="E46" s="84"/>
      <c r="F46" s="179"/>
      <c r="G46" s="84"/>
      <c r="H46" s="84"/>
      <c r="I46" s="112"/>
      <c r="J46" s="281"/>
      <c r="K46" s="222"/>
    </row>
    <row r="47" spans="1:12" ht="23.5" thickBot="1" x14ac:dyDescent="0.3">
      <c r="A47" s="306"/>
      <c r="B47" s="5" t="s">
        <v>12</v>
      </c>
      <c r="C47" s="5"/>
      <c r="D47" s="12" t="s">
        <v>111</v>
      </c>
      <c r="E47" s="12" t="s">
        <v>29</v>
      </c>
      <c r="F47" s="177" t="s">
        <v>30</v>
      </c>
      <c r="G47" s="12" t="s">
        <v>31</v>
      </c>
      <c r="H47" s="12" t="s">
        <v>37</v>
      </c>
      <c r="I47" s="27" t="s">
        <v>39</v>
      </c>
      <c r="J47" s="122" t="s">
        <v>4</v>
      </c>
      <c r="K47" s="217"/>
    </row>
    <row r="48" spans="1:12" ht="13" thickBot="1" x14ac:dyDescent="0.3">
      <c r="A48" s="306"/>
      <c r="B48" s="333" t="s">
        <v>113</v>
      </c>
      <c r="C48" s="41" t="s">
        <v>1</v>
      </c>
      <c r="D48" s="9" t="s">
        <v>21</v>
      </c>
      <c r="E48" s="78"/>
      <c r="F48" s="59" t="s">
        <v>56</v>
      </c>
      <c r="G48" s="274">
        <v>40233</v>
      </c>
      <c r="H48" s="274">
        <v>41440</v>
      </c>
      <c r="I48" s="9" t="s">
        <v>20</v>
      </c>
      <c r="J48" s="279" t="s">
        <v>329</v>
      </c>
      <c r="K48" s="282" t="s">
        <v>330</v>
      </c>
    </row>
    <row r="49" spans="1:12" ht="123" customHeight="1" thickBot="1" x14ac:dyDescent="0.3">
      <c r="A49" s="306"/>
      <c r="B49" s="334"/>
      <c r="C49" s="41" t="s">
        <v>2</v>
      </c>
      <c r="D49" s="9"/>
      <c r="E49" s="75" t="s">
        <v>213</v>
      </c>
      <c r="F49" s="208" t="s">
        <v>212</v>
      </c>
      <c r="G49" s="270"/>
      <c r="H49" s="47"/>
      <c r="I49" s="9"/>
      <c r="J49" s="280"/>
      <c r="K49" s="284"/>
    </row>
    <row r="50" spans="1:12" ht="14.5" thickBot="1" x14ac:dyDescent="0.35">
      <c r="A50" s="306"/>
      <c r="B50" s="334"/>
      <c r="C50" s="310" t="s">
        <v>117</v>
      </c>
      <c r="D50" s="406" t="s">
        <v>191</v>
      </c>
      <c r="E50" s="407"/>
      <c r="F50" s="407"/>
      <c r="G50" s="407"/>
      <c r="H50" s="407"/>
      <c r="I50" s="408"/>
      <c r="J50" s="280"/>
      <c r="K50" s="224"/>
    </row>
    <row r="51" spans="1:12" ht="14.5" thickBot="1" x14ac:dyDescent="0.35">
      <c r="A51" s="306"/>
      <c r="B51" s="335"/>
      <c r="C51" s="311"/>
      <c r="D51" s="84"/>
      <c r="E51" s="113"/>
      <c r="F51" s="186"/>
      <c r="G51" s="113"/>
      <c r="H51" s="113"/>
      <c r="I51" s="93"/>
      <c r="J51" s="281"/>
      <c r="K51" s="226"/>
    </row>
    <row r="52" spans="1:12" ht="23.5" thickBot="1" x14ac:dyDescent="0.3">
      <c r="A52" s="148" t="s">
        <v>192</v>
      </c>
      <c r="B52" s="1" t="s">
        <v>49</v>
      </c>
      <c r="C52" s="1"/>
      <c r="D52" s="12" t="s">
        <v>111</v>
      </c>
      <c r="E52" s="12" t="s">
        <v>29</v>
      </c>
      <c r="F52" s="177" t="s">
        <v>30</v>
      </c>
      <c r="G52" s="12" t="s">
        <v>31</v>
      </c>
      <c r="H52" s="12" t="s">
        <v>37</v>
      </c>
      <c r="I52" s="24" t="s">
        <v>39</v>
      </c>
      <c r="J52" s="123" t="s">
        <v>4</v>
      </c>
      <c r="K52" s="217" t="s">
        <v>221</v>
      </c>
    </row>
    <row r="53" spans="1:12" ht="14.25" customHeight="1" thickBot="1" x14ac:dyDescent="0.3">
      <c r="A53" s="307">
        <v>0.35</v>
      </c>
      <c r="B53" s="333" t="s">
        <v>217</v>
      </c>
      <c r="C53" s="42" t="s">
        <v>1</v>
      </c>
      <c r="D53" s="9"/>
      <c r="E53" s="9"/>
      <c r="F53" s="187" t="s">
        <v>57</v>
      </c>
      <c r="G53" s="258">
        <v>16983</v>
      </c>
      <c r="H53" s="258">
        <v>18172</v>
      </c>
      <c r="I53" s="9" t="s">
        <v>20</v>
      </c>
      <c r="J53" s="279" t="s">
        <v>328</v>
      </c>
      <c r="K53" s="282" t="s">
        <v>360</v>
      </c>
    </row>
    <row r="54" spans="1:12" ht="104" thickBot="1" x14ac:dyDescent="0.3">
      <c r="A54" s="308"/>
      <c r="B54" s="334"/>
      <c r="C54" s="43" t="s">
        <v>2</v>
      </c>
      <c r="D54" s="8" t="s">
        <v>204</v>
      </c>
      <c r="E54" s="10" t="s">
        <v>205</v>
      </c>
      <c r="F54" s="209" t="s">
        <v>200</v>
      </c>
      <c r="G54" s="19"/>
      <c r="H54" s="19"/>
      <c r="I54" s="9"/>
      <c r="J54" s="280"/>
      <c r="K54" s="283"/>
      <c r="L54" s="40"/>
    </row>
    <row r="55" spans="1:12" ht="13" thickBot="1" x14ac:dyDescent="0.3">
      <c r="A55" s="308"/>
      <c r="B55" s="334"/>
      <c r="C55" s="310" t="s">
        <v>117</v>
      </c>
      <c r="D55" s="406" t="s">
        <v>191</v>
      </c>
      <c r="E55" s="407"/>
      <c r="F55" s="407"/>
      <c r="G55" s="407"/>
      <c r="H55" s="407"/>
      <c r="I55" s="408"/>
      <c r="J55" s="280"/>
      <c r="K55" s="283"/>
    </row>
    <row r="56" spans="1:12" ht="18.75" customHeight="1" thickBot="1" x14ac:dyDescent="0.3">
      <c r="A56" s="309"/>
      <c r="B56" s="335"/>
      <c r="C56" s="320"/>
      <c r="D56" s="87"/>
      <c r="E56" s="87"/>
      <c r="F56" s="180"/>
      <c r="G56" s="121"/>
      <c r="H56" s="121"/>
      <c r="I56" s="119"/>
      <c r="J56" s="280"/>
      <c r="K56" s="283"/>
    </row>
    <row r="57" spans="1:12" ht="13" thickBot="1" x14ac:dyDescent="0.3">
      <c r="A57" s="388" t="s">
        <v>63</v>
      </c>
      <c r="B57" s="64" t="s">
        <v>58</v>
      </c>
      <c r="C57" s="64"/>
      <c r="D57" s="125" t="s">
        <v>59</v>
      </c>
      <c r="E57" s="125" t="s">
        <v>60</v>
      </c>
      <c r="F57" s="188" t="s">
        <v>61</v>
      </c>
      <c r="G57" s="415" t="s">
        <v>62</v>
      </c>
      <c r="H57" s="338"/>
      <c r="I57" s="416"/>
      <c r="J57" s="280"/>
      <c r="K57" s="284"/>
    </row>
    <row r="58" spans="1:12" ht="13" hidden="1" thickBot="1" x14ac:dyDescent="0.3">
      <c r="A58" s="401"/>
      <c r="B58" s="106"/>
      <c r="C58" s="141"/>
      <c r="D58" s="47"/>
      <c r="E58" s="47"/>
      <c r="F58" s="189"/>
      <c r="G58" s="300"/>
      <c r="H58" s="301"/>
      <c r="I58" s="302"/>
      <c r="J58" s="323"/>
      <c r="K58" s="282" t="s">
        <v>223</v>
      </c>
    </row>
    <row r="59" spans="1:12" ht="13" hidden="1" thickBot="1" x14ac:dyDescent="0.3">
      <c r="A59" s="388" t="s">
        <v>65</v>
      </c>
      <c r="B59" s="64" t="s">
        <v>64</v>
      </c>
      <c r="C59" s="65"/>
      <c r="D59" s="382"/>
      <c r="E59" s="383"/>
      <c r="F59" s="383"/>
      <c r="G59" s="383"/>
      <c r="H59" s="383"/>
      <c r="I59" s="384"/>
      <c r="J59" s="280"/>
      <c r="K59" s="283"/>
    </row>
    <row r="60" spans="1:12" ht="13" hidden="1" thickBot="1" x14ac:dyDescent="0.3">
      <c r="A60" s="398"/>
      <c r="B60" s="106"/>
      <c r="C60" s="67"/>
      <c r="D60" s="385"/>
      <c r="E60" s="386"/>
      <c r="F60" s="386"/>
      <c r="G60" s="386"/>
      <c r="H60" s="386"/>
      <c r="I60" s="387"/>
      <c r="J60" s="281"/>
      <c r="K60" s="283"/>
    </row>
    <row r="61" spans="1:12" s="85" customFormat="1" ht="13.5" hidden="1" thickBot="1" x14ac:dyDescent="0.3">
      <c r="A61" s="242"/>
      <c r="B61" s="86"/>
      <c r="C61" s="116"/>
      <c r="D61" s="87"/>
      <c r="E61" s="87"/>
      <c r="F61" s="180"/>
      <c r="G61" s="87"/>
      <c r="H61" s="87"/>
      <c r="I61" s="117"/>
      <c r="J61" s="124"/>
      <c r="K61" s="284"/>
    </row>
    <row r="62" spans="1:12" s="85" customFormat="1" ht="13.5" hidden="1" thickBot="1" x14ac:dyDescent="0.3">
      <c r="A62" s="242"/>
      <c r="B62" s="86"/>
      <c r="C62" s="116"/>
      <c r="D62" s="87"/>
      <c r="E62" s="87"/>
      <c r="F62" s="180"/>
      <c r="G62" s="87"/>
      <c r="H62" s="87"/>
      <c r="I62" s="117"/>
      <c r="J62" s="124"/>
      <c r="K62" s="217" t="s">
        <v>221</v>
      </c>
    </row>
    <row r="63" spans="1:12" ht="28.5" customHeight="1" thickBot="1" x14ac:dyDescent="0.3">
      <c r="A63" s="148" t="s">
        <v>14</v>
      </c>
      <c r="B63" s="5" t="s">
        <v>15</v>
      </c>
      <c r="C63" s="1"/>
      <c r="D63" s="16" t="s">
        <v>86</v>
      </c>
      <c r="E63" s="16" t="s">
        <v>29</v>
      </c>
      <c r="F63" s="175" t="s">
        <v>30</v>
      </c>
      <c r="G63" s="16" t="s">
        <v>31</v>
      </c>
      <c r="H63" s="16" t="s">
        <v>37</v>
      </c>
      <c r="I63" s="27" t="s">
        <v>39</v>
      </c>
      <c r="J63" s="123" t="s">
        <v>4</v>
      </c>
      <c r="K63" s="217" t="s">
        <v>221</v>
      </c>
    </row>
    <row r="64" spans="1:12" ht="27.75" customHeight="1" thickBot="1" x14ac:dyDescent="0.3">
      <c r="A64" s="305" t="s">
        <v>104</v>
      </c>
      <c r="B64" s="282" t="s">
        <v>114</v>
      </c>
      <c r="C64" s="77" t="s">
        <v>1</v>
      </c>
      <c r="D64" s="49" t="s">
        <v>105</v>
      </c>
      <c r="E64" s="49" t="s">
        <v>207</v>
      </c>
      <c r="F64" s="211" t="s">
        <v>348</v>
      </c>
      <c r="G64" s="49" t="s">
        <v>349</v>
      </c>
      <c r="H64" s="49" t="s">
        <v>297</v>
      </c>
      <c r="I64" s="265" t="s">
        <v>298</v>
      </c>
      <c r="J64" s="279" t="s">
        <v>50</v>
      </c>
      <c r="K64" s="285"/>
    </row>
    <row r="65" spans="1:11" ht="60.75" customHeight="1" thickBot="1" x14ac:dyDescent="0.3">
      <c r="A65" s="306"/>
      <c r="B65" s="283"/>
      <c r="C65" s="26" t="s">
        <v>2</v>
      </c>
      <c r="D65" s="51"/>
      <c r="E65" s="49" t="s">
        <v>208</v>
      </c>
      <c r="F65" s="75" t="s">
        <v>209</v>
      </c>
      <c r="G65" s="19"/>
      <c r="H65" s="19"/>
      <c r="I65" s="19"/>
      <c r="J65" s="280"/>
      <c r="K65" s="286"/>
    </row>
    <row r="66" spans="1:11" ht="14.25" customHeight="1" thickBot="1" x14ac:dyDescent="0.3">
      <c r="A66" s="306"/>
      <c r="B66" s="283"/>
      <c r="C66" s="298" t="s">
        <v>117</v>
      </c>
      <c r="D66" s="330" t="s">
        <v>225</v>
      </c>
      <c r="E66" s="331"/>
      <c r="F66" s="331"/>
      <c r="G66" s="331"/>
      <c r="H66" s="331"/>
      <c r="I66" s="405"/>
      <c r="J66" s="280"/>
      <c r="K66" s="286"/>
    </row>
    <row r="67" spans="1:11" ht="14.25" customHeight="1" thickBot="1" x14ac:dyDescent="0.3">
      <c r="A67" s="306"/>
      <c r="B67" s="284"/>
      <c r="C67" s="299"/>
      <c r="D67" s="100"/>
      <c r="E67" s="84"/>
      <c r="F67" s="179"/>
      <c r="G67" s="84"/>
      <c r="H67" s="84"/>
      <c r="I67" s="112"/>
      <c r="J67" s="281"/>
      <c r="K67" s="287"/>
    </row>
    <row r="68" spans="1:11" ht="23.5" thickBot="1" x14ac:dyDescent="0.3">
      <c r="A68" s="306"/>
      <c r="B68" s="1" t="s">
        <v>44</v>
      </c>
      <c r="C68" s="1"/>
      <c r="D68" s="12" t="s">
        <v>111</v>
      </c>
      <c r="E68" s="12" t="s">
        <v>29</v>
      </c>
      <c r="F68" s="177" t="s">
        <v>30</v>
      </c>
      <c r="G68" s="12" t="s">
        <v>31</v>
      </c>
      <c r="H68" s="12" t="s">
        <v>37</v>
      </c>
      <c r="I68" s="27" t="s">
        <v>39</v>
      </c>
      <c r="J68" s="122" t="s">
        <v>4</v>
      </c>
      <c r="K68" s="217" t="s">
        <v>221</v>
      </c>
    </row>
    <row r="69" spans="1:11" ht="69.5" thickBot="1" x14ac:dyDescent="0.3">
      <c r="A69" s="306"/>
      <c r="B69" s="345" t="s">
        <v>53</v>
      </c>
      <c r="C69" s="38" t="s">
        <v>1</v>
      </c>
      <c r="D69" s="6" t="s">
        <v>106</v>
      </c>
      <c r="E69" s="9" t="s">
        <v>20</v>
      </c>
      <c r="F69" s="142" t="s">
        <v>40</v>
      </c>
      <c r="G69" s="8" t="s">
        <v>293</v>
      </c>
      <c r="H69" s="9" t="s">
        <v>20</v>
      </c>
      <c r="I69" s="9" t="s">
        <v>20</v>
      </c>
      <c r="J69" s="357" t="s">
        <v>107</v>
      </c>
      <c r="K69" s="285"/>
    </row>
    <row r="70" spans="1:11" ht="49.5" customHeight="1" thickBot="1" x14ac:dyDescent="0.3">
      <c r="A70" s="306"/>
      <c r="B70" s="346"/>
      <c r="C70" s="34" t="s">
        <v>2</v>
      </c>
      <c r="D70" s="3"/>
      <c r="E70" s="3"/>
      <c r="F70" s="207" t="s">
        <v>206</v>
      </c>
      <c r="G70" s="6"/>
      <c r="H70" s="9"/>
      <c r="I70" s="23"/>
      <c r="J70" s="358"/>
      <c r="K70" s="286"/>
    </row>
    <row r="71" spans="1:11" ht="13.5" customHeight="1" thickBot="1" x14ac:dyDescent="0.3">
      <c r="A71" s="306"/>
      <c r="B71" s="346"/>
      <c r="C71" s="310" t="s">
        <v>117</v>
      </c>
      <c r="D71" s="330" t="s">
        <v>210</v>
      </c>
      <c r="E71" s="331"/>
      <c r="F71" s="331"/>
      <c r="G71" s="331"/>
      <c r="H71" s="331"/>
      <c r="I71" s="332"/>
      <c r="J71" s="358"/>
      <c r="K71" s="286"/>
    </row>
    <row r="72" spans="1:11" ht="13.5" customHeight="1" thickBot="1" x14ac:dyDescent="0.3">
      <c r="A72" s="440"/>
      <c r="B72" s="347"/>
      <c r="C72" s="311"/>
      <c r="D72" s="118"/>
      <c r="E72" s="118"/>
      <c r="F72" s="190"/>
      <c r="G72" s="118"/>
      <c r="H72" s="118"/>
      <c r="I72" s="111"/>
      <c r="J72" s="359"/>
      <c r="K72" s="287"/>
    </row>
    <row r="73" spans="1:11" ht="23.5" thickBot="1" x14ac:dyDescent="0.3">
      <c r="A73" s="148" t="s">
        <v>192</v>
      </c>
      <c r="B73" s="1" t="s">
        <v>45</v>
      </c>
      <c r="C73" s="1"/>
      <c r="D73" s="16" t="s">
        <v>111</v>
      </c>
      <c r="E73" s="16" t="s">
        <v>29</v>
      </c>
      <c r="F73" s="175" t="s">
        <v>30</v>
      </c>
      <c r="G73" s="16" t="s">
        <v>31</v>
      </c>
      <c r="H73" s="16" t="s">
        <v>37</v>
      </c>
      <c r="I73" s="27" t="s">
        <v>39</v>
      </c>
      <c r="J73" s="122" t="s">
        <v>4</v>
      </c>
      <c r="K73" s="217" t="s">
        <v>221</v>
      </c>
    </row>
    <row r="74" spans="1:11" ht="25.5" customHeight="1" thickBot="1" x14ac:dyDescent="0.3">
      <c r="A74" s="395">
        <v>0.2</v>
      </c>
      <c r="B74" s="345" t="s">
        <v>310</v>
      </c>
      <c r="C74" s="44" t="s">
        <v>1</v>
      </c>
      <c r="D74" s="57" t="s">
        <v>32</v>
      </c>
      <c r="E74" s="57" t="s">
        <v>32</v>
      </c>
      <c r="F74" s="191" t="s">
        <v>32</v>
      </c>
      <c r="G74" s="45">
        <v>12</v>
      </c>
      <c r="H74" s="45">
        <v>12</v>
      </c>
      <c r="I74" s="110">
        <v>6</v>
      </c>
      <c r="J74" s="392" t="s">
        <v>355</v>
      </c>
      <c r="K74" s="392" t="s">
        <v>336</v>
      </c>
    </row>
    <row r="75" spans="1:11" ht="27" customHeight="1" thickBot="1" x14ac:dyDescent="0.3">
      <c r="A75" s="396"/>
      <c r="B75" s="346"/>
      <c r="C75" s="33" t="s">
        <v>2</v>
      </c>
      <c r="D75" s="3"/>
      <c r="E75" s="3"/>
      <c r="F75" s="192"/>
      <c r="G75" s="6"/>
      <c r="H75" s="6"/>
      <c r="I75" s="6"/>
      <c r="J75" s="393"/>
      <c r="K75" s="393"/>
    </row>
    <row r="76" spans="1:11" ht="16.5" customHeight="1" thickBot="1" x14ac:dyDescent="0.3">
      <c r="A76" s="396"/>
      <c r="B76" s="346"/>
      <c r="C76" s="298" t="s">
        <v>117</v>
      </c>
      <c r="D76" s="330" t="s">
        <v>118</v>
      </c>
      <c r="E76" s="331"/>
      <c r="F76" s="331"/>
      <c r="G76" s="331"/>
      <c r="H76" s="331"/>
      <c r="I76" s="405"/>
      <c r="J76" s="393"/>
      <c r="K76" s="393"/>
    </row>
    <row r="77" spans="1:11" ht="33" customHeight="1" thickBot="1" x14ac:dyDescent="0.3">
      <c r="A77" s="397"/>
      <c r="B77" s="347"/>
      <c r="C77" s="299"/>
      <c r="D77" s="100"/>
      <c r="E77" s="84"/>
      <c r="F77" s="179"/>
      <c r="G77" s="118"/>
      <c r="H77" s="118"/>
      <c r="I77" s="119"/>
      <c r="J77" s="393"/>
      <c r="K77" s="393"/>
    </row>
    <row r="78" spans="1:11" ht="13" thickBot="1" x14ac:dyDescent="0.3">
      <c r="A78" s="388" t="s">
        <v>63</v>
      </c>
      <c r="B78" s="63" t="s">
        <v>58</v>
      </c>
      <c r="C78" s="63"/>
      <c r="D78" s="63" t="s">
        <v>59</v>
      </c>
      <c r="E78" s="63" t="s">
        <v>60</v>
      </c>
      <c r="F78" s="193" t="s">
        <v>61</v>
      </c>
      <c r="G78" s="340" t="s">
        <v>62</v>
      </c>
      <c r="H78" s="341"/>
      <c r="I78" s="342"/>
      <c r="J78" s="393"/>
      <c r="K78" s="393"/>
    </row>
    <row r="79" spans="1:11" ht="16.5" customHeight="1" thickBot="1" x14ac:dyDescent="0.3">
      <c r="A79" s="398"/>
      <c r="B79" s="106"/>
      <c r="C79" s="66"/>
      <c r="D79" s="47"/>
      <c r="E79" s="47"/>
      <c r="F79" s="189"/>
      <c r="G79" s="300"/>
      <c r="H79" s="301"/>
      <c r="I79" s="302"/>
      <c r="J79" s="393"/>
      <c r="K79" s="393"/>
    </row>
    <row r="80" spans="1:11" ht="13" thickBot="1" x14ac:dyDescent="0.3">
      <c r="A80" s="336" t="s">
        <v>65</v>
      </c>
      <c r="B80" s="64" t="s">
        <v>64</v>
      </c>
      <c r="C80" s="65"/>
      <c r="D80" s="338"/>
      <c r="E80" s="338"/>
      <c r="F80" s="338"/>
      <c r="G80" s="338"/>
      <c r="H80" s="338"/>
      <c r="I80" s="338"/>
      <c r="J80" s="393"/>
      <c r="K80" s="393"/>
    </row>
    <row r="81" spans="1:12" ht="13" thickBot="1" x14ac:dyDescent="0.3">
      <c r="A81" s="337"/>
      <c r="B81" s="146"/>
      <c r="C81" s="41"/>
      <c r="D81" s="339"/>
      <c r="E81" s="339"/>
      <c r="F81" s="339"/>
      <c r="G81" s="339"/>
      <c r="H81" s="339"/>
      <c r="I81" s="339"/>
      <c r="J81" s="394"/>
      <c r="K81" s="394"/>
    </row>
    <row r="82" spans="1:12" x14ac:dyDescent="0.3">
      <c r="A82" s="116"/>
      <c r="B82" s="95"/>
      <c r="C82" s="116"/>
      <c r="D82" s="87"/>
      <c r="E82" s="87"/>
      <c r="F82" s="180"/>
      <c r="G82" s="87"/>
      <c r="H82" s="87"/>
      <c r="I82" s="87"/>
      <c r="J82" s="117"/>
    </row>
    <row r="83" spans="1:12" ht="14.5" thickBot="1" x14ac:dyDescent="0.35">
      <c r="A83" s="95"/>
      <c r="B83" s="95"/>
      <c r="C83" s="116"/>
      <c r="D83" s="87"/>
      <c r="E83" s="87"/>
      <c r="F83" s="180"/>
      <c r="G83" s="87"/>
      <c r="H83" s="87"/>
      <c r="I83" s="117"/>
      <c r="J83" s="126"/>
    </row>
    <row r="84" spans="1:12" ht="27.75" customHeight="1" thickBot="1" x14ac:dyDescent="0.3">
      <c r="A84" s="148" t="s">
        <v>17</v>
      </c>
      <c r="B84" s="5" t="s">
        <v>28</v>
      </c>
      <c r="C84" s="5"/>
      <c r="D84" s="16" t="s">
        <v>111</v>
      </c>
      <c r="E84" s="16" t="s">
        <v>29</v>
      </c>
      <c r="F84" s="175" t="s">
        <v>30</v>
      </c>
      <c r="G84" s="16" t="s">
        <v>31</v>
      </c>
      <c r="H84" s="16" t="s">
        <v>37</v>
      </c>
      <c r="I84" s="27" t="s">
        <v>39</v>
      </c>
      <c r="J84" s="54" t="s">
        <v>4</v>
      </c>
      <c r="K84" s="217" t="s">
        <v>222</v>
      </c>
    </row>
    <row r="85" spans="1:12" ht="173.25" customHeight="1" thickBot="1" x14ac:dyDescent="0.3">
      <c r="A85" s="378" t="s">
        <v>325</v>
      </c>
      <c r="B85" s="333" t="s">
        <v>246</v>
      </c>
      <c r="C85" s="19" t="s">
        <v>1</v>
      </c>
      <c r="D85" s="6" t="s">
        <v>196</v>
      </c>
      <c r="E85" s="6" t="s">
        <v>308</v>
      </c>
      <c r="F85" s="142" t="s">
        <v>309</v>
      </c>
      <c r="G85" s="6" t="s">
        <v>367</v>
      </c>
      <c r="H85" s="6" t="s">
        <v>368</v>
      </c>
      <c r="I85" s="6" t="s">
        <v>369</v>
      </c>
      <c r="J85" s="399" t="s">
        <v>51</v>
      </c>
      <c r="K85" s="227" t="s">
        <v>370</v>
      </c>
    </row>
    <row r="86" spans="1:12" ht="156" customHeight="1" thickBot="1" x14ac:dyDescent="0.3">
      <c r="A86" s="379"/>
      <c r="B86" s="334"/>
      <c r="C86" s="17" t="s">
        <v>2</v>
      </c>
      <c r="D86" s="3"/>
      <c r="E86" s="171" t="s">
        <v>193</v>
      </c>
      <c r="F86" s="142" t="s">
        <v>224</v>
      </c>
      <c r="G86" s="142"/>
      <c r="H86" s="18"/>
      <c r="I86" s="26"/>
      <c r="J86" s="400"/>
      <c r="K86" s="227"/>
      <c r="L86" s="40"/>
    </row>
    <row r="87" spans="1:12" ht="14.5" thickBot="1" x14ac:dyDescent="0.35">
      <c r="A87" s="379"/>
      <c r="B87" s="334"/>
      <c r="C87" s="310" t="s">
        <v>117</v>
      </c>
      <c r="D87" s="330" t="s">
        <v>210</v>
      </c>
      <c r="E87" s="331"/>
      <c r="F87" s="331"/>
      <c r="G87" s="331"/>
      <c r="H87" s="331"/>
      <c r="I87" s="332"/>
      <c r="J87" s="127"/>
      <c r="K87" s="225"/>
    </row>
    <row r="88" spans="1:12" ht="14.5" thickBot="1" x14ac:dyDescent="0.35">
      <c r="A88" s="380"/>
      <c r="B88" s="107"/>
      <c r="C88" s="311"/>
      <c r="D88" s="129"/>
      <c r="E88" s="118"/>
      <c r="F88" s="190"/>
      <c r="G88" s="118"/>
      <c r="H88" s="118"/>
      <c r="I88" s="111"/>
      <c r="J88" s="128"/>
      <c r="K88" s="226"/>
    </row>
    <row r="89" spans="1:12" ht="23.5" thickBot="1" x14ac:dyDescent="0.3">
      <c r="A89" s="148" t="s">
        <v>190</v>
      </c>
      <c r="B89" s="1" t="s">
        <v>48</v>
      </c>
      <c r="C89" s="1"/>
      <c r="D89" s="27" t="s">
        <v>86</v>
      </c>
      <c r="E89" s="27" t="s">
        <v>29</v>
      </c>
      <c r="F89" s="194" t="s">
        <v>30</v>
      </c>
      <c r="G89" s="27" t="s">
        <v>31</v>
      </c>
      <c r="H89" s="27" t="s">
        <v>37</v>
      </c>
      <c r="I89" s="27" t="s">
        <v>39</v>
      </c>
      <c r="J89" s="54" t="s">
        <v>4</v>
      </c>
      <c r="K89" s="217" t="s">
        <v>222</v>
      </c>
    </row>
    <row r="90" spans="1:12" ht="72.75" customHeight="1" thickBot="1" x14ac:dyDescent="0.3">
      <c r="A90" s="292">
        <v>0.25</v>
      </c>
      <c r="B90" s="333" t="s">
        <v>218</v>
      </c>
      <c r="C90" s="46" t="s">
        <v>1</v>
      </c>
      <c r="D90" s="3"/>
      <c r="E90" s="3"/>
      <c r="F90" s="195" t="s">
        <v>33</v>
      </c>
      <c r="G90" s="75" t="s">
        <v>362</v>
      </c>
      <c r="H90" s="267" t="s">
        <v>321</v>
      </c>
      <c r="I90" s="9" t="s">
        <v>20</v>
      </c>
      <c r="J90" s="279" t="s">
        <v>234</v>
      </c>
      <c r="K90" s="279" t="s">
        <v>332</v>
      </c>
    </row>
    <row r="91" spans="1:12" ht="13" thickBot="1" x14ac:dyDescent="0.3">
      <c r="A91" s="293"/>
      <c r="B91" s="334"/>
      <c r="C91" s="46" t="s">
        <v>2</v>
      </c>
      <c r="D91" s="3"/>
      <c r="E91" s="3"/>
      <c r="F91" s="195"/>
      <c r="G91" s="58"/>
      <c r="H91" s="48"/>
      <c r="I91" s="56"/>
      <c r="J91" s="280"/>
      <c r="K91" s="280"/>
    </row>
    <row r="92" spans="1:12" ht="13.5" customHeight="1" thickBot="1" x14ac:dyDescent="0.3">
      <c r="A92" s="293"/>
      <c r="B92" s="334"/>
      <c r="C92" s="310" t="s">
        <v>117</v>
      </c>
      <c r="D92" s="327" t="s">
        <v>226</v>
      </c>
      <c r="E92" s="328"/>
      <c r="F92" s="328"/>
      <c r="G92" s="328"/>
      <c r="H92" s="328"/>
      <c r="I92" s="329"/>
      <c r="J92" s="280"/>
      <c r="K92" s="280"/>
    </row>
    <row r="93" spans="1:12" ht="17.25" customHeight="1" thickBot="1" x14ac:dyDescent="0.3">
      <c r="A93" s="293"/>
      <c r="B93" s="335"/>
      <c r="C93" s="320"/>
      <c r="D93" s="87"/>
      <c r="E93" s="87"/>
      <c r="F93" s="180"/>
      <c r="G93" s="121"/>
      <c r="H93" s="121"/>
      <c r="I93" s="119"/>
      <c r="J93" s="280"/>
      <c r="K93" s="280"/>
    </row>
    <row r="94" spans="1:12" ht="26.25" customHeight="1" thickBot="1" x14ac:dyDescent="0.3">
      <c r="A94" s="293"/>
      <c r="B94" s="1" t="s">
        <v>235</v>
      </c>
      <c r="C94" s="1"/>
      <c r="D94" s="231" t="s">
        <v>86</v>
      </c>
      <c r="E94" s="231" t="s">
        <v>29</v>
      </c>
      <c r="F94" s="232" t="s">
        <v>30</v>
      </c>
      <c r="G94" s="231" t="s">
        <v>31</v>
      </c>
      <c r="H94" s="231" t="s">
        <v>37</v>
      </c>
      <c r="I94" s="231" t="s">
        <v>39</v>
      </c>
      <c r="J94" s="280"/>
      <c r="K94" s="280"/>
    </row>
    <row r="95" spans="1:12" ht="63" customHeight="1" thickBot="1" x14ac:dyDescent="0.3">
      <c r="A95" s="293"/>
      <c r="B95" s="333" t="s">
        <v>307</v>
      </c>
      <c r="C95" s="230" t="s">
        <v>1</v>
      </c>
      <c r="D95" s="3"/>
      <c r="E95" s="3"/>
      <c r="F95" s="3"/>
      <c r="G95" s="9" t="s">
        <v>20</v>
      </c>
      <c r="H95" s="276" t="s">
        <v>340</v>
      </c>
      <c r="I95" s="276" t="s">
        <v>341</v>
      </c>
      <c r="J95" s="323"/>
      <c r="K95" s="323"/>
    </row>
    <row r="96" spans="1:12" ht="13" thickBot="1" x14ac:dyDescent="0.3">
      <c r="A96" s="293"/>
      <c r="B96" s="334"/>
      <c r="C96" s="230" t="s">
        <v>2</v>
      </c>
      <c r="D96" s="3"/>
      <c r="E96" s="3"/>
      <c r="F96" s="3"/>
      <c r="G96" s="11"/>
      <c r="H96" s="233"/>
      <c r="I96" s="233"/>
      <c r="J96" s="323"/>
      <c r="K96" s="323"/>
    </row>
    <row r="97" spans="1:12" ht="17.25" customHeight="1" thickBot="1" x14ac:dyDescent="0.3">
      <c r="A97" s="293"/>
      <c r="B97" s="334"/>
      <c r="C97" s="44"/>
      <c r="D97" s="327" t="s">
        <v>226</v>
      </c>
      <c r="E97" s="328"/>
      <c r="F97" s="328"/>
      <c r="G97" s="328"/>
      <c r="H97" s="328"/>
      <c r="I97" s="329"/>
      <c r="J97" s="280"/>
      <c r="K97" s="280"/>
    </row>
    <row r="98" spans="1:12" ht="23.25" customHeight="1" thickBot="1" x14ac:dyDescent="0.3">
      <c r="A98" s="294"/>
      <c r="B98" s="335"/>
      <c r="C98" s="119"/>
      <c r="D98" s="87"/>
      <c r="E98" s="87"/>
      <c r="F98" s="180"/>
      <c r="G98" s="121"/>
      <c r="H98" s="121"/>
      <c r="I98" s="119"/>
      <c r="J98" s="280"/>
      <c r="K98" s="280"/>
    </row>
    <row r="99" spans="1:12" ht="13" thickBot="1" x14ac:dyDescent="0.3">
      <c r="A99" s="336" t="s">
        <v>63</v>
      </c>
      <c r="B99" s="64" t="s">
        <v>58</v>
      </c>
      <c r="C99" s="64"/>
      <c r="D99" s="64" t="s">
        <v>59</v>
      </c>
      <c r="E99" s="64" t="s">
        <v>60</v>
      </c>
      <c r="F99" s="196" t="s">
        <v>61</v>
      </c>
      <c r="G99" s="340" t="s">
        <v>62</v>
      </c>
      <c r="H99" s="341"/>
      <c r="I99" s="342"/>
      <c r="J99" s="280"/>
      <c r="K99" s="280"/>
    </row>
    <row r="100" spans="1:12" ht="14.25" customHeight="1" thickBot="1" x14ac:dyDescent="0.3">
      <c r="A100" s="337"/>
      <c r="B100" s="106"/>
      <c r="C100" s="66"/>
      <c r="D100" s="47"/>
      <c r="E100" s="47"/>
      <c r="F100" s="189"/>
      <c r="G100" s="300"/>
      <c r="H100" s="301"/>
      <c r="I100" s="302"/>
      <c r="J100" s="280"/>
      <c r="K100" s="280"/>
    </row>
    <row r="101" spans="1:12" ht="13" thickBot="1" x14ac:dyDescent="0.3">
      <c r="A101" s="388" t="s">
        <v>65</v>
      </c>
      <c r="B101" s="64" t="s">
        <v>64</v>
      </c>
      <c r="C101" s="65"/>
      <c r="D101" s="390"/>
      <c r="E101" s="369"/>
      <c r="F101" s="369"/>
      <c r="G101" s="369"/>
      <c r="H101" s="369"/>
      <c r="I101" s="391"/>
      <c r="J101" s="280"/>
      <c r="K101" s="280"/>
    </row>
    <row r="102" spans="1:12" ht="11.25" customHeight="1" thickBot="1" x14ac:dyDescent="0.3">
      <c r="A102" s="389"/>
      <c r="B102" s="106"/>
      <c r="C102" s="67"/>
      <c r="D102" s="385"/>
      <c r="E102" s="386"/>
      <c r="F102" s="386"/>
      <c r="G102" s="386"/>
      <c r="H102" s="386"/>
      <c r="I102" s="387"/>
      <c r="J102" s="281"/>
      <c r="K102" s="281"/>
    </row>
    <row r="103" spans="1:12" s="85" customFormat="1" ht="11.25" customHeight="1" x14ac:dyDescent="0.3">
      <c r="A103" s="243"/>
      <c r="B103" s="86"/>
      <c r="C103" s="116"/>
      <c r="D103" s="87"/>
      <c r="E103" s="87"/>
      <c r="F103" s="180"/>
      <c r="G103" s="87"/>
      <c r="H103" s="87"/>
      <c r="I103" s="117"/>
      <c r="J103" s="124"/>
      <c r="K103" s="213"/>
    </row>
    <row r="104" spans="1:12" s="85" customFormat="1" ht="11.25" customHeight="1" thickBot="1" x14ac:dyDescent="0.35">
      <c r="A104" s="243"/>
      <c r="B104" s="86"/>
      <c r="C104" s="116"/>
      <c r="D104" s="87"/>
      <c r="E104" s="87"/>
      <c r="F104" s="180"/>
      <c r="G104" s="87"/>
      <c r="H104" s="87"/>
      <c r="I104" s="117"/>
      <c r="J104" s="124"/>
      <c r="K104" s="213"/>
    </row>
    <row r="105" spans="1:12" ht="25.5" customHeight="1" thickBot="1" x14ac:dyDescent="0.3">
      <c r="A105" s="148" t="s">
        <v>34</v>
      </c>
      <c r="B105" s="5" t="s">
        <v>35</v>
      </c>
      <c r="C105" s="5"/>
      <c r="D105" s="16" t="s">
        <v>111</v>
      </c>
      <c r="E105" s="16" t="s">
        <v>29</v>
      </c>
      <c r="F105" s="175" t="s">
        <v>30</v>
      </c>
      <c r="G105" s="16" t="s">
        <v>31</v>
      </c>
      <c r="H105" s="27" t="s">
        <v>37</v>
      </c>
      <c r="I105" s="27" t="s">
        <v>39</v>
      </c>
      <c r="J105" s="54" t="s">
        <v>4</v>
      </c>
      <c r="K105" s="217" t="s">
        <v>222</v>
      </c>
    </row>
    <row r="106" spans="1:12" ht="114" customHeight="1" thickBot="1" x14ac:dyDescent="0.3">
      <c r="A106" s="348" t="s">
        <v>327</v>
      </c>
      <c r="B106" s="345" t="s">
        <v>350</v>
      </c>
      <c r="C106" s="35" t="s">
        <v>1</v>
      </c>
      <c r="D106" s="49" t="s">
        <v>47</v>
      </c>
      <c r="E106" s="50" t="s">
        <v>87</v>
      </c>
      <c r="F106" s="236" t="s">
        <v>195</v>
      </c>
      <c r="G106" s="75" t="s">
        <v>363</v>
      </c>
      <c r="H106" s="50" t="s">
        <v>294</v>
      </c>
      <c r="I106" s="25" t="s">
        <v>343</v>
      </c>
      <c r="J106" s="324" t="s">
        <v>43</v>
      </c>
      <c r="K106" s="324" t="s">
        <v>295</v>
      </c>
      <c r="L106" s="91"/>
    </row>
    <row r="107" spans="1:12" ht="137.25" customHeight="1" thickBot="1" x14ac:dyDescent="0.3">
      <c r="A107" s="315"/>
      <c r="B107" s="346"/>
      <c r="C107" s="33" t="s">
        <v>2</v>
      </c>
      <c r="D107" s="51"/>
      <c r="E107" s="4" t="s">
        <v>197</v>
      </c>
      <c r="F107" s="212" t="s">
        <v>214</v>
      </c>
      <c r="G107" s="4"/>
      <c r="H107" s="4"/>
      <c r="I107" s="4"/>
      <c r="J107" s="325"/>
      <c r="K107" s="325"/>
      <c r="L107" s="91"/>
    </row>
    <row r="108" spans="1:12" ht="13" thickBot="1" x14ac:dyDescent="0.3">
      <c r="A108" s="315"/>
      <c r="B108" s="346"/>
      <c r="C108" s="310" t="s">
        <v>117</v>
      </c>
      <c r="D108" s="327" t="s">
        <v>226</v>
      </c>
      <c r="E108" s="328"/>
      <c r="F108" s="328"/>
      <c r="G108" s="328"/>
      <c r="H108" s="328"/>
      <c r="I108" s="329"/>
      <c r="J108" s="325"/>
      <c r="K108" s="325"/>
      <c r="L108" s="91"/>
    </row>
    <row r="109" spans="1:12" ht="13" thickBot="1" x14ac:dyDescent="0.3">
      <c r="A109" s="315"/>
      <c r="B109" s="347"/>
      <c r="C109" s="311"/>
      <c r="D109" s="84"/>
      <c r="E109" s="84"/>
      <c r="F109" s="179"/>
      <c r="G109" s="84"/>
      <c r="H109" s="84"/>
      <c r="I109" s="120"/>
      <c r="J109" s="326"/>
      <c r="K109" s="326"/>
      <c r="L109" s="91"/>
    </row>
    <row r="110" spans="1:12" ht="41.25" customHeight="1" thickBot="1" x14ac:dyDescent="0.3">
      <c r="A110" s="315"/>
      <c r="B110" s="5" t="s">
        <v>36</v>
      </c>
      <c r="C110" s="1"/>
      <c r="D110" s="12" t="s">
        <v>111</v>
      </c>
      <c r="E110" s="12" t="s">
        <v>29</v>
      </c>
      <c r="F110" s="177" t="s">
        <v>30</v>
      </c>
      <c r="G110" s="12" t="s">
        <v>31</v>
      </c>
      <c r="H110" s="12" t="s">
        <v>37</v>
      </c>
      <c r="I110" s="27" t="s">
        <v>39</v>
      </c>
      <c r="J110" s="55" t="s">
        <v>4</v>
      </c>
      <c r="K110" s="217" t="s">
        <v>222</v>
      </c>
      <c r="L110" s="91"/>
    </row>
    <row r="111" spans="1:12" ht="23.25" customHeight="1" thickBot="1" x14ac:dyDescent="0.3">
      <c r="A111" s="315"/>
      <c r="B111" s="345" t="s">
        <v>311</v>
      </c>
      <c r="C111" s="34" t="s">
        <v>1</v>
      </c>
      <c r="D111" s="3" t="s">
        <v>32</v>
      </c>
      <c r="E111" s="3" t="s">
        <v>32</v>
      </c>
      <c r="F111" s="195" t="s">
        <v>32</v>
      </c>
      <c r="G111" s="273" t="s">
        <v>21</v>
      </c>
      <c r="H111" s="268">
        <v>12</v>
      </c>
      <c r="I111" s="268">
        <v>6</v>
      </c>
      <c r="J111" s="372" t="s">
        <v>351</v>
      </c>
      <c r="K111" s="288" t="s">
        <v>333</v>
      </c>
      <c r="L111" s="91"/>
    </row>
    <row r="112" spans="1:12" ht="72.75" customHeight="1" thickBot="1" x14ac:dyDescent="0.3">
      <c r="A112" s="315"/>
      <c r="B112" s="346"/>
      <c r="C112" s="34" t="s">
        <v>2</v>
      </c>
      <c r="D112" s="62"/>
      <c r="E112" s="62"/>
      <c r="F112" s="197"/>
      <c r="G112" s="272"/>
      <c r="H112" s="60"/>
      <c r="I112" s="61"/>
      <c r="J112" s="373"/>
      <c r="K112" s="289"/>
      <c r="L112" s="91"/>
    </row>
    <row r="113" spans="1:12" ht="13.5" customHeight="1" thickBot="1" x14ac:dyDescent="0.3">
      <c r="A113" s="315"/>
      <c r="B113" s="346"/>
      <c r="C113" s="310" t="s">
        <v>117</v>
      </c>
      <c r="D113" s="330" t="s">
        <v>119</v>
      </c>
      <c r="E113" s="343"/>
      <c r="F113" s="343"/>
      <c r="G113" s="343"/>
      <c r="H113" s="343"/>
      <c r="I113" s="344"/>
      <c r="J113" s="373"/>
      <c r="K113" s="289"/>
      <c r="L113" s="91"/>
    </row>
    <row r="114" spans="1:12" ht="27.75" customHeight="1" thickBot="1" x14ac:dyDescent="0.3">
      <c r="A114" s="315"/>
      <c r="B114" s="347"/>
      <c r="C114" s="311"/>
      <c r="D114" s="84"/>
      <c r="E114" s="90"/>
      <c r="F114" s="198"/>
      <c r="G114" s="90"/>
      <c r="H114" s="90"/>
      <c r="I114" s="83"/>
      <c r="J114" s="381"/>
      <c r="K114" s="271"/>
      <c r="L114" s="91"/>
    </row>
    <row r="115" spans="1:12" ht="41.25" customHeight="1" thickBot="1" x14ac:dyDescent="0.3">
      <c r="A115" s="315"/>
      <c r="B115" s="5" t="s">
        <v>46</v>
      </c>
      <c r="C115" s="2"/>
      <c r="D115" s="12" t="s">
        <v>111</v>
      </c>
      <c r="E115" s="12" t="s">
        <v>29</v>
      </c>
      <c r="F115" s="177" t="s">
        <v>30</v>
      </c>
      <c r="G115" s="12" t="s">
        <v>31</v>
      </c>
      <c r="H115" s="12" t="s">
        <v>37</v>
      </c>
      <c r="I115" s="27" t="s">
        <v>39</v>
      </c>
      <c r="J115" s="123" t="s">
        <v>4</v>
      </c>
      <c r="K115" s="217" t="s">
        <v>222</v>
      </c>
    </row>
    <row r="116" spans="1:12" ht="38.25" customHeight="1" thickBot="1" x14ac:dyDescent="0.3">
      <c r="A116" s="315"/>
      <c r="B116" s="345" t="s">
        <v>312</v>
      </c>
      <c r="C116" s="33" t="s">
        <v>1</v>
      </c>
      <c r="D116" s="3" t="s">
        <v>32</v>
      </c>
      <c r="E116" s="3" t="s">
        <v>32</v>
      </c>
      <c r="F116" s="195" t="s">
        <v>32</v>
      </c>
      <c r="G116" s="50" t="s">
        <v>306</v>
      </c>
      <c r="H116" s="50" t="s">
        <v>306</v>
      </c>
      <c r="I116" s="28" t="s">
        <v>32</v>
      </c>
      <c r="J116" s="357" t="s">
        <v>354</v>
      </c>
      <c r="K116" s="279" t="s">
        <v>361</v>
      </c>
    </row>
    <row r="117" spans="1:12" ht="20.25" customHeight="1" thickBot="1" x14ac:dyDescent="0.3">
      <c r="A117" s="315"/>
      <c r="B117" s="346"/>
      <c r="C117" s="31" t="s">
        <v>2</v>
      </c>
      <c r="D117" s="51"/>
      <c r="E117" s="51"/>
      <c r="F117" s="199"/>
      <c r="G117" s="71"/>
      <c r="H117" s="71"/>
      <c r="I117" s="71"/>
      <c r="J117" s="358"/>
      <c r="K117" s="280"/>
    </row>
    <row r="118" spans="1:12" ht="22.5" customHeight="1" thickBot="1" x14ac:dyDescent="0.3">
      <c r="A118" s="315"/>
      <c r="B118" s="346"/>
      <c r="C118" s="298" t="s">
        <v>117</v>
      </c>
      <c r="D118" s="327" t="s">
        <v>118</v>
      </c>
      <c r="E118" s="328"/>
      <c r="F118" s="328"/>
      <c r="G118" s="328"/>
      <c r="H118" s="328"/>
      <c r="I118" s="329"/>
      <c r="J118" s="358"/>
      <c r="K118" s="280"/>
    </row>
    <row r="119" spans="1:12" ht="26.25" customHeight="1" thickBot="1" x14ac:dyDescent="0.3">
      <c r="A119" s="316"/>
      <c r="B119" s="347"/>
      <c r="C119" s="299"/>
      <c r="D119" s="100"/>
      <c r="E119" s="84"/>
      <c r="F119" s="179"/>
      <c r="G119" s="84"/>
      <c r="H119" s="84"/>
      <c r="I119" s="120"/>
      <c r="J119" s="359"/>
      <c r="K119" s="281"/>
    </row>
    <row r="120" spans="1:12" ht="23.5" thickBot="1" x14ac:dyDescent="0.3">
      <c r="A120" s="148" t="s">
        <v>190</v>
      </c>
      <c r="B120" s="5" t="s">
        <v>55</v>
      </c>
      <c r="C120" s="2"/>
      <c r="D120" s="12" t="s">
        <v>111</v>
      </c>
      <c r="E120" s="12" t="s">
        <v>29</v>
      </c>
      <c r="F120" s="177" t="s">
        <v>30</v>
      </c>
      <c r="G120" s="12" t="s">
        <v>31</v>
      </c>
      <c r="H120" s="12" t="s">
        <v>37</v>
      </c>
      <c r="I120" s="27" t="s">
        <v>39</v>
      </c>
      <c r="J120" s="55" t="s">
        <v>4</v>
      </c>
      <c r="K120" s="217" t="s">
        <v>222</v>
      </c>
      <c r="L120" s="91"/>
    </row>
    <row r="121" spans="1:12" ht="58" thickBot="1" x14ac:dyDescent="0.3">
      <c r="A121" s="349">
        <v>0.2</v>
      </c>
      <c r="B121" s="333" t="s">
        <v>54</v>
      </c>
      <c r="C121" s="131" t="s">
        <v>1</v>
      </c>
      <c r="D121" s="11" t="s">
        <v>25</v>
      </c>
      <c r="E121" s="4" t="s">
        <v>88</v>
      </c>
      <c r="F121" s="200" t="s">
        <v>19</v>
      </c>
      <c r="G121" s="22" t="s">
        <v>21</v>
      </c>
      <c r="H121" s="22" t="s">
        <v>21</v>
      </c>
      <c r="I121" s="22" t="s">
        <v>21</v>
      </c>
      <c r="J121" s="352"/>
      <c r="K121" s="355"/>
    </row>
    <row r="122" spans="1:12" ht="92.5" thickBot="1" x14ac:dyDescent="0.3">
      <c r="A122" s="350"/>
      <c r="B122" s="334"/>
      <c r="C122" s="131" t="s">
        <v>2</v>
      </c>
      <c r="D122" s="36"/>
      <c r="E122" s="109" t="s">
        <v>109</v>
      </c>
      <c r="F122" s="204" t="s">
        <v>201</v>
      </c>
      <c r="G122" s="109"/>
      <c r="H122" s="109"/>
      <c r="I122" s="109"/>
      <c r="J122" s="353"/>
      <c r="K122" s="356"/>
    </row>
    <row r="123" spans="1:12" ht="13.5" customHeight="1" thickBot="1" x14ac:dyDescent="0.35">
      <c r="A123" s="350"/>
      <c r="B123" s="334"/>
      <c r="C123" s="298" t="s">
        <v>117</v>
      </c>
      <c r="D123" s="330" t="s">
        <v>215</v>
      </c>
      <c r="E123" s="343"/>
      <c r="F123" s="343"/>
      <c r="G123" s="343"/>
      <c r="H123" s="343"/>
      <c r="I123" s="344"/>
      <c r="J123" s="353"/>
      <c r="K123" s="225"/>
    </row>
    <row r="124" spans="1:12" ht="13.5" customHeight="1" thickBot="1" x14ac:dyDescent="0.35">
      <c r="A124" s="351"/>
      <c r="B124" s="335"/>
      <c r="C124" s="299"/>
      <c r="D124" s="129"/>
      <c r="E124" s="108"/>
      <c r="F124" s="201"/>
      <c r="G124" s="108"/>
      <c r="H124" s="108"/>
      <c r="I124" s="83"/>
      <c r="J124" s="354"/>
      <c r="K124" s="226"/>
    </row>
    <row r="125" spans="1:12" x14ac:dyDescent="0.3">
      <c r="A125" s="244"/>
      <c r="B125" s="39"/>
      <c r="C125" s="130"/>
      <c r="D125" s="39"/>
      <c r="E125" s="40"/>
      <c r="F125" s="202"/>
      <c r="G125" s="40"/>
      <c r="H125" s="40"/>
      <c r="I125" s="40"/>
    </row>
    <row r="126" spans="1:12" x14ac:dyDescent="0.3">
      <c r="A126" s="241" t="s">
        <v>23</v>
      </c>
    </row>
    <row r="127" spans="1:12" x14ac:dyDescent="0.3">
      <c r="A127" s="7" t="s">
        <v>108</v>
      </c>
    </row>
    <row r="128" spans="1:12" x14ac:dyDescent="0.3">
      <c r="A128" s="7" t="s">
        <v>24</v>
      </c>
    </row>
    <row r="129" spans="1:11" x14ac:dyDescent="0.3">
      <c r="A129" s="7" t="s">
        <v>26</v>
      </c>
    </row>
    <row r="130" spans="1:11" s="80" customFormat="1" x14ac:dyDescent="0.3">
      <c r="A130" s="277" t="s">
        <v>364</v>
      </c>
      <c r="B130" s="15"/>
      <c r="C130" s="15"/>
      <c r="D130" s="15"/>
      <c r="E130" s="15"/>
      <c r="F130" s="203"/>
      <c r="G130" s="15"/>
      <c r="H130" s="15"/>
      <c r="I130" s="15"/>
      <c r="J130" s="15"/>
      <c r="K130" s="213"/>
    </row>
    <row r="131" spans="1:11" s="81" customFormat="1" x14ac:dyDescent="0.3">
      <c r="A131" s="278" t="s">
        <v>227</v>
      </c>
      <c r="B131" s="68"/>
      <c r="C131" s="69"/>
      <c r="D131" s="69"/>
      <c r="E131" s="69"/>
      <c r="F131" s="203"/>
      <c r="G131" s="69"/>
      <c r="H131" s="69"/>
      <c r="I131" s="69"/>
      <c r="J131" s="69"/>
      <c r="K131" s="213"/>
    </row>
    <row r="132" spans="1:11" x14ac:dyDescent="0.3">
      <c r="A132" s="7" t="s">
        <v>322</v>
      </c>
    </row>
    <row r="133" spans="1:11" x14ac:dyDescent="0.3">
      <c r="A133" s="245"/>
    </row>
    <row r="136" spans="1:11" x14ac:dyDescent="0.3">
      <c r="A136" s="241" t="s">
        <v>283</v>
      </c>
    </row>
    <row r="137" spans="1:11" ht="14.5" x14ac:dyDescent="0.3">
      <c r="A137" s="250" t="s">
        <v>279</v>
      </c>
      <c r="B137" s="250" t="s">
        <v>280</v>
      </c>
      <c r="F137"/>
      <c r="G137" s="213"/>
      <c r="H137" s="79"/>
      <c r="I137" s="79"/>
      <c r="J137" s="79"/>
      <c r="K137" s="79"/>
    </row>
    <row r="138" spans="1:11" ht="14.5" x14ac:dyDescent="0.3">
      <c r="A138" s="250" t="s">
        <v>289</v>
      </c>
      <c r="B138" s="250" t="s">
        <v>290</v>
      </c>
      <c r="F138"/>
      <c r="G138" s="213"/>
      <c r="H138" s="79"/>
      <c r="I138" s="79"/>
      <c r="J138" s="79"/>
      <c r="K138" s="79"/>
    </row>
    <row r="139" spans="1:11" ht="14.5" x14ac:dyDescent="0.3">
      <c r="A139" s="250" t="s">
        <v>261</v>
      </c>
      <c r="B139" s="250" t="s">
        <v>262</v>
      </c>
      <c r="F139"/>
      <c r="G139" s="213"/>
      <c r="H139" s="79"/>
      <c r="I139" s="79"/>
      <c r="J139" s="79"/>
      <c r="K139" s="79"/>
    </row>
    <row r="140" spans="1:11" ht="14.5" x14ac:dyDescent="0.3">
      <c r="A140" s="250" t="s">
        <v>287</v>
      </c>
      <c r="B140" s="250" t="s">
        <v>288</v>
      </c>
      <c r="F140"/>
      <c r="G140" s="213"/>
      <c r="H140" s="79"/>
      <c r="I140" s="79"/>
      <c r="J140" s="79"/>
      <c r="K140" s="79"/>
    </row>
    <row r="141" spans="1:11" ht="14.5" x14ac:dyDescent="0.3">
      <c r="A141" s="250" t="s">
        <v>250</v>
      </c>
      <c r="B141" s="250" t="s">
        <v>251</v>
      </c>
      <c r="F141"/>
      <c r="G141" s="213"/>
      <c r="H141" s="79"/>
      <c r="I141" s="79"/>
      <c r="J141" s="79"/>
      <c r="K141" s="79"/>
    </row>
    <row r="142" spans="1:11" ht="14.5" x14ac:dyDescent="0.3">
      <c r="A142" s="250" t="s">
        <v>263</v>
      </c>
      <c r="B142" s="250" t="s">
        <v>264</v>
      </c>
      <c r="F142"/>
      <c r="G142" s="213"/>
      <c r="H142" s="79"/>
      <c r="I142" s="79"/>
      <c r="J142" s="79"/>
      <c r="K142" s="79"/>
    </row>
    <row r="143" spans="1:11" ht="14.5" x14ac:dyDescent="0.3">
      <c r="A143" s="250" t="s">
        <v>275</v>
      </c>
      <c r="B143" s="250" t="s">
        <v>276</v>
      </c>
      <c r="F143"/>
      <c r="G143" s="213"/>
      <c r="H143" s="79"/>
      <c r="I143" s="79"/>
      <c r="J143" s="79"/>
      <c r="K143" s="79"/>
    </row>
    <row r="144" spans="1:11" ht="14.5" x14ac:dyDescent="0.3">
      <c r="A144" s="250" t="s">
        <v>277</v>
      </c>
      <c r="B144" s="250" t="s">
        <v>278</v>
      </c>
      <c r="F144"/>
      <c r="G144" s="213"/>
      <c r="H144" s="79"/>
      <c r="I144" s="79"/>
      <c r="J144" s="79"/>
      <c r="K144" s="79"/>
    </row>
    <row r="145" spans="1:11" ht="14.5" x14ac:dyDescent="0.3">
      <c r="A145" s="250" t="s">
        <v>252</v>
      </c>
      <c r="B145" s="250" t="s">
        <v>296</v>
      </c>
      <c r="F145"/>
      <c r="G145" s="213"/>
      <c r="H145" s="79"/>
      <c r="I145" s="79"/>
      <c r="J145" s="79"/>
      <c r="K145" s="79"/>
    </row>
    <row r="146" spans="1:11" ht="14.5" x14ac:dyDescent="0.3">
      <c r="A146" s="250" t="s">
        <v>253</v>
      </c>
      <c r="B146" s="250" t="s">
        <v>254</v>
      </c>
      <c r="F146"/>
      <c r="G146" s="213"/>
      <c r="H146" s="79"/>
      <c r="I146" s="79"/>
      <c r="J146" s="79"/>
      <c r="K146" s="79"/>
    </row>
    <row r="147" spans="1:11" ht="14.5" x14ac:dyDescent="0.3">
      <c r="A147" s="250" t="s">
        <v>286</v>
      </c>
      <c r="B147" s="250" t="s">
        <v>326</v>
      </c>
      <c r="F147"/>
      <c r="G147" s="213"/>
      <c r="H147" s="79"/>
      <c r="I147" s="79"/>
      <c r="J147" s="79"/>
      <c r="K147" s="79"/>
    </row>
    <row r="148" spans="1:11" ht="14.5" x14ac:dyDescent="0.3">
      <c r="A148" s="250" t="s">
        <v>271</v>
      </c>
      <c r="B148" s="250" t="s">
        <v>272</v>
      </c>
      <c r="F148"/>
      <c r="G148" s="213"/>
      <c r="H148" s="79"/>
      <c r="I148" s="79"/>
      <c r="J148" s="79"/>
      <c r="K148" s="79"/>
    </row>
    <row r="149" spans="1:11" ht="14.5" x14ac:dyDescent="0.3">
      <c r="A149" s="250" t="s">
        <v>273</v>
      </c>
      <c r="B149" s="250" t="s">
        <v>274</v>
      </c>
      <c r="F149"/>
      <c r="G149" s="213"/>
      <c r="H149" s="79"/>
      <c r="I149" s="79"/>
      <c r="J149" s="79"/>
      <c r="K149" s="79"/>
    </row>
    <row r="150" spans="1:11" ht="14.5" x14ac:dyDescent="0.3">
      <c r="A150" s="250" t="s">
        <v>284</v>
      </c>
      <c r="B150" s="250" t="s">
        <v>285</v>
      </c>
      <c r="F150"/>
      <c r="G150" s="213"/>
      <c r="H150" s="79"/>
      <c r="I150" s="79"/>
      <c r="J150" s="79"/>
      <c r="K150" s="79"/>
    </row>
    <row r="151" spans="1:11" ht="14.5" x14ac:dyDescent="0.3">
      <c r="A151" s="250" t="s">
        <v>281</v>
      </c>
      <c r="B151" s="250" t="s">
        <v>282</v>
      </c>
      <c r="F151"/>
      <c r="G151" s="213"/>
      <c r="H151" s="79"/>
      <c r="I151" s="79"/>
      <c r="J151" s="79"/>
      <c r="K151" s="79"/>
    </row>
    <row r="152" spans="1:11" ht="14.5" x14ac:dyDescent="0.3">
      <c r="A152" s="250" t="s">
        <v>265</v>
      </c>
      <c r="B152" s="250" t="s">
        <v>266</v>
      </c>
      <c r="F152"/>
      <c r="G152" s="213"/>
      <c r="H152" s="79"/>
      <c r="I152" s="79"/>
      <c r="J152" s="79"/>
      <c r="K152" s="79"/>
    </row>
    <row r="153" spans="1:11" ht="14.5" x14ac:dyDescent="0.3">
      <c r="A153" s="250" t="s">
        <v>291</v>
      </c>
      <c r="B153" s="250" t="s">
        <v>292</v>
      </c>
      <c r="F153"/>
      <c r="G153" s="213"/>
      <c r="H153" s="79"/>
      <c r="I153" s="79"/>
      <c r="J153" s="79"/>
      <c r="K153" s="79"/>
    </row>
    <row r="154" spans="1:11" ht="14.5" x14ac:dyDescent="0.3">
      <c r="A154" s="250" t="s">
        <v>257</v>
      </c>
      <c r="B154" s="250" t="s">
        <v>258</v>
      </c>
      <c r="F154"/>
      <c r="G154" s="213"/>
      <c r="H154" s="79"/>
      <c r="I154" s="79"/>
      <c r="J154" s="79"/>
      <c r="K154" s="79"/>
    </row>
    <row r="155" spans="1:11" ht="14.5" x14ac:dyDescent="0.3">
      <c r="A155" s="250" t="s">
        <v>259</v>
      </c>
      <c r="B155" s="250" t="s">
        <v>260</v>
      </c>
      <c r="D155" s="174"/>
      <c r="F155"/>
      <c r="I155" s="213"/>
      <c r="J155" s="79"/>
      <c r="K155" s="79"/>
    </row>
    <row r="156" spans="1:11" ht="14.5" x14ac:dyDescent="0.3">
      <c r="A156" s="250" t="s">
        <v>255</v>
      </c>
      <c r="B156" s="250" t="s">
        <v>256</v>
      </c>
      <c r="D156" s="174"/>
      <c r="F156"/>
      <c r="I156" s="213"/>
      <c r="J156" s="79"/>
      <c r="K156" s="79"/>
    </row>
    <row r="157" spans="1:11" ht="14.5" x14ac:dyDescent="0.3">
      <c r="A157" s="250" t="s">
        <v>267</v>
      </c>
      <c r="B157" s="250" t="s">
        <v>268</v>
      </c>
      <c r="D157" s="174"/>
      <c r="F157"/>
      <c r="I157" s="213"/>
      <c r="J157" s="79"/>
      <c r="K157" s="79"/>
    </row>
    <row r="158" spans="1:11" ht="14.5" x14ac:dyDescent="0.3">
      <c r="A158" s="250" t="s">
        <v>269</v>
      </c>
      <c r="B158" s="250" t="s">
        <v>270</v>
      </c>
      <c r="D158" s="174"/>
      <c r="F158"/>
      <c r="I158" s="213"/>
      <c r="J158" s="79"/>
      <c r="K158" s="79"/>
    </row>
  </sheetData>
  <mergeCells count="115">
    <mergeCell ref="A57:A58"/>
    <mergeCell ref="K27:K34"/>
    <mergeCell ref="K74:K81"/>
    <mergeCell ref="D76:I76"/>
    <mergeCell ref="D71:I71"/>
    <mergeCell ref="D66:I66"/>
    <mergeCell ref="D55:I55"/>
    <mergeCell ref="D50:I50"/>
    <mergeCell ref="K43:K45"/>
    <mergeCell ref="G31:J31"/>
    <mergeCell ref="G57:I57"/>
    <mergeCell ref="D45:I45"/>
    <mergeCell ref="J43:J46"/>
    <mergeCell ref="J48:J51"/>
    <mergeCell ref="D40:I40"/>
    <mergeCell ref="D33:J34"/>
    <mergeCell ref="A59:A60"/>
    <mergeCell ref="A64:A72"/>
    <mergeCell ref="G78:I78"/>
    <mergeCell ref="B48:B51"/>
    <mergeCell ref="B43:B46"/>
    <mergeCell ref="J64:J67"/>
    <mergeCell ref="J53:J60"/>
    <mergeCell ref="J69:J72"/>
    <mergeCell ref="B95:B98"/>
    <mergeCell ref="J85:J86"/>
    <mergeCell ref="B53:B56"/>
    <mergeCell ref="C50:C51"/>
    <mergeCell ref="A85:A88"/>
    <mergeCell ref="B64:B67"/>
    <mergeCell ref="B69:B72"/>
    <mergeCell ref="J111:J114"/>
    <mergeCell ref="D113:I113"/>
    <mergeCell ref="C108:C109"/>
    <mergeCell ref="D59:I60"/>
    <mergeCell ref="A101:A102"/>
    <mergeCell ref="C71:C72"/>
    <mergeCell ref="D101:I102"/>
    <mergeCell ref="J74:J81"/>
    <mergeCell ref="A74:A77"/>
    <mergeCell ref="A78:A79"/>
    <mergeCell ref="B85:B87"/>
    <mergeCell ref="C113:C114"/>
    <mergeCell ref="B111:B114"/>
    <mergeCell ref="C76:C77"/>
    <mergeCell ref="C87:C88"/>
    <mergeCell ref="C92:C93"/>
    <mergeCell ref="D108:I108"/>
    <mergeCell ref="B106:B109"/>
    <mergeCell ref="B74:B77"/>
    <mergeCell ref="D97:I97"/>
    <mergeCell ref="G79:I79"/>
    <mergeCell ref="B3:J3"/>
    <mergeCell ref="D7:I7"/>
    <mergeCell ref="D12:I12"/>
    <mergeCell ref="D29:I29"/>
    <mergeCell ref="D24:I24"/>
    <mergeCell ref="J4:J13"/>
    <mergeCell ref="J17:J25"/>
    <mergeCell ref="J27:J30"/>
    <mergeCell ref="D8:I8"/>
    <mergeCell ref="B5:B8"/>
    <mergeCell ref="B27:B30"/>
    <mergeCell ref="B10:B13"/>
    <mergeCell ref="B17:B20"/>
    <mergeCell ref="B22:B25"/>
    <mergeCell ref="D19:I19"/>
    <mergeCell ref="K90:K102"/>
    <mergeCell ref="K48:K49"/>
    <mergeCell ref="C123:C124"/>
    <mergeCell ref="J106:J109"/>
    <mergeCell ref="C118:C119"/>
    <mergeCell ref="D118:I118"/>
    <mergeCell ref="D87:I87"/>
    <mergeCell ref="B121:B124"/>
    <mergeCell ref="A80:A81"/>
    <mergeCell ref="D80:I81"/>
    <mergeCell ref="D92:I92"/>
    <mergeCell ref="A99:A100"/>
    <mergeCell ref="G99:I99"/>
    <mergeCell ref="G100:I100"/>
    <mergeCell ref="D123:I123"/>
    <mergeCell ref="B116:B119"/>
    <mergeCell ref="A106:A119"/>
    <mergeCell ref="A121:A124"/>
    <mergeCell ref="J121:J124"/>
    <mergeCell ref="K121:K122"/>
    <mergeCell ref="K106:K109"/>
    <mergeCell ref="J116:J119"/>
    <mergeCell ref="J90:J102"/>
    <mergeCell ref="B90:B93"/>
    <mergeCell ref="K116:K119"/>
    <mergeCell ref="K53:K57"/>
    <mergeCell ref="K64:K67"/>
    <mergeCell ref="K69:K72"/>
    <mergeCell ref="K111:K113"/>
    <mergeCell ref="L5:L8"/>
    <mergeCell ref="L10:L13"/>
    <mergeCell ref="A90:A98"/>
    <mergeCell ref="K58:K61"/>
    <mergeCell ref="K5:K8"/>
    <mergeCell ref="K10:K13"/>
    <mergeCell ref="C66:C67"/>
    <mergeCell ref="G58:I58"/>
    <mergeCell ref="A33:A34"/>
    <mergeCell ref="A38:A51"/>
    <mergeCell ref="A53:A56"/>
    <mergeCell ref="C40:C41"/>
    <mergeCell ref="B38:B41"/>
    <mergeCell ref="G32:J32"/>
    <mergeCell ref="J38:J41"/>
    <mergeCell ref="A5:A13"/>
    <mergeCell ref="A17:A30"/>
    <mergeCell ref="C55:C56"/>
    <mergeCell ref="A31:A32"/>
  </mergeCells>
  <pageMargins left="0.51181102362204722" right="0.51181102362204722" top="0.74803149606299213" bottom="0.74803149606299213" header="0.31496062992125984" footer="0.31496062992125984"/>
  <pageSetup paperSize="8" scale="55"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6:R55"/>
  <sheetViews>
    <sheetView topLeftCell="A19" workbookViewId="0">
      <selection activeCell="G40" sqref="G40"/>
    </sheetView>
  </sheetViews>
  <sheetFormatPr defaultRowHeight="12.5" x14ac:dyDescent="0.25"/>
  <cols>
    <col min="6" max="6" width="11.7265625" bestFit="1" customWidth="1"/>
    <col min="7" max="7" width="9.54296875" bestFit="1" customWidth="1"/>
    <col min="8" max="8" width="10.1796875" bestFit="1" customWidth="1"/>
    <col min="9" max="16" width="11.7265625" bestFit="1" customWidth="1"/>
  </cols>
  <sheetData>
    <row r="6" spans="6:16" x14ac:dyDescent="0.25">
      <c r="F6" s="228"/>
    </row>
    <row r="7" spans="6:16" x14ac:dyDescent="0.25">
      <c r="F7" s="228"/>
    </row>
    <row r="8" spans="6:16" x14ac:dyDescent="0.25">
      <c r="F8" s="228"/>
    </row>
    <row r="9" spans="6:16" x14ac:dyDescent="0.25">
      <c r="F9" s="228"/>
    </row>
    <row r="10" spans="6:16" x14ac:dyDescent="0.25">
      <c r="F10" s="228"/>
    </row>
    <row r="11" spans="6:16" x14ac:dyDescent="0.25">
      <c r="F11" s="228"/>
    </row>
    <row r="12" spans="6:16" x14ac:dyDescent="0.25">
      <c r="F12" s="228"/>
    </row>
    <row r="13" spans="6:16" x14ac:dyDescent="0.25">
      <c r="F13" s="228"/>
    </row>
    <row r="14" spans="6:16" x14ac:dyDescent="0.25">
      <c r="F14" s="228"/>
      <c r="G14" s="237" t="s">
        <v>229</v>
      </c>
      <c r="H14" s="237">
        <v>2012</v>
      </c>
      <c r="I14" s="237">
        <v>2013</v>
      </c>
      <c r="J14" s="237">
        <v>2014</v>
      </c>
      <c r="K14" s="237">
        <v>2015</v>
      </c>
      <c r="L14" s="237">
        <v>2016</v>
      </c>
      <c r="M14" s="237">
        <v>2017</v>
      </c>
      <c r="N14" s="237">
        <v>2018</v>
      </c>
      <c r="O14" s="237">
        <v>2019</v>
      </c>
      <c r="P14" s="237">
        <v>2020</v>
      </c>
    </row>
    <row r="15" spans="6:16" x14ac:dyDescent="0.25">
      <c r="F15" t="s">
        <v>228</v>
      </c>
      <c r="G15" s="237" t="s">
        <v>230</v>
      </c>
      <c r="H15" s="238">
        <v>996030.24</v>
      </c>
      <c r="I15" s="238">
        <v>1030248.42</v>
      </c>
      <c r="J15" s="238">
        <v>1065655.3899999999</v>
      </c>
      <c r="K15" s="238">
        <v>1108464.6499999999</v>
      </c>
      <c r="L15" s="238">
        <v>1152067.8400000001</v>
      </c>
      <c r="M15" s="238">
        <v>1194477.6100000001</v>
      </c>
      <c r="N15" s="238">
        <v>1237328.71</v>
      </c>
      <c r="O15" s="239">
        <v>1280827.1599999999</v>
      </c>
      <c r="P15" s="239">
        <v>1321479.48</v>
      </c>
    </row>
    <row r="16" spans="6:16" x14ac:dyDescent="0.25">
      <c r="G16" s="237" t="s">
        <v>231</v>
      </c>
      <c r="H16" s="237"/>
      <c r="I16" s="238">
        <f>I15-H15</f>
        <v>34218.180000000051</v>
      </c>
      <c r="J16" s="238">
        <f t="shared" ref="J16:P16" si="0">J15-I15</f>
        <v>35406.969999999856</v>
      </c>
      <c r="K16" s="238">
        <f t="shared" si="0"/>
        <v>42809.260000000009</v>
      </c>
      <c r="L16" s="238">
        <f t="shared" si="0"/>
        <v>43603.190000000177</v>
      </c>
      <c r="M16" s="238">
        <f t="shared" si="0"/>
        <v>42409.770000000019</v>
      </c>
      <c r="N16" s="238">
        <f t="shared" si="0"/>
        <v>42851.09999999986</v>
      </c>
      <c r="O16" s="238">
        <f t="shared" si="0"/>
        <v>43498.449999999953</v>
      </c>
      <c r="P16" s="238">
        <f t="shared" si="0"/>
        <v>40652.320000000065</v>
      </c>
    </row>
    <row r="18" spans="7:16" x14ac:dyDescent="0.25">
      <c r="G18" s="237" t="s">
        <v>229</v>
      </c>
      <c r="H18" s="237">
        <v>2012</v>
      </c>
      <c r="I18" s="237">
        <v>2013</v>
      </c>
      <c r="J18" s="237">
        <v>2014</v>
      </c>
      <c r="K18" s="237">
        <v>2015</v>
      </c>
      <c r="L18" s="237">
        <v>2016</v>
      </c>
      <c r="M18" s="237">
        <v>2017</v>
      </c>
      <c r="N18" s="237">
        <v>2018</v>
      </c>
      <c r="O18" s="237">
        <v>2019</v>
      </c>
      <c r="P18" s="237">
        <v>2020</v>
      </c>
    </row>
    <row r="19" spans="7:16" x14ac:dyDescent="0.25">
      <c r="G19" s="237" t="s">
        <v>230</v>
      </c>
      <c r="H19" s="239">
        <v>983000</v>
      </c>
      <c r="I19" s="239">
        <v>1025000</v>
      </c>
      <c r="J19" s="239">
        <v>1066000</v>
      </c>
      <c r="K19" s="239">
        <v>1100000</v>
      </c>
      <c r="L19" s="239">
        <v>1139000</v>
      </c>
      <c r="M19" s="239">
        <v>1169000</v>
      </c>
      <c r="N19" s="239">
        <v>1222000</v>
      </c>
      <c r="O19" s="239">
        <f>N19+(0.036*N19)</f>
        <v>1265992</v>
      </c>
      <c r="P19" s="239">
        <f>O19+(0.036*O19)</f>
        <v>1311567.7120000001</v>
      </c>
    </row>
    <row r="20" spans="7:16" x14ac:dyDescent="0.25">
      <c r="G20" s="237" t="s">
        <v>231</v>
      </c>
      <c r="H20" s="237"/>
      <c r="I20" s="239">
        <f t="shared" ref="I20:P20" si="1">I19-H19</f>
        <v>42000</v>
      </c>
      <c r="J20" s="239">
        <f t="shared" si="1"/>
        <v>41000</v>
      </c>
      <c r="K20" s="239">
        <f t="shared" si="1"/>
        <v>34000</v>
      </c>
      <c r="L20" s="239">
        <f t="shared" si="1"/>
        <v>39000</v>
      </c>
      <c r="M20" s="239">
        <f t="shared" si="1"/>
        <v>30000</v>
      </c>
      <c r="N20" s="239">
        <f t="shared" si="1"/>
        <v>53000</v>
      </c>
      <c r="O20" s="239">
        <f t="shared" si="1"/>
        <v>43992</v>
      </c>
      <c r="P20" s="239">
        <f t="shared" si="1"/>
        <v>45575.712000000058</v>
      </c>
    </row>
    <row r="21" spans="7:16" x14ac:dyDescent="0.25">
      <c r="O21" s="239"/>
    </row>
    <row r="22" spans="7:16" x14ac:dyDescent="0.25">
      <c r="G22" t="s">
        <v>232</v>
      </c>
      <c r="I22" s="240">
        <f>LN(N19/H19)/(6)</f>
        <v>3.6272503264062346E-2</v>
      </c>
    </row>
    <row r="26" spans="7:16" x14ac:dyDescent="0.25">
      <c r="G26" s="237" t="s">
        <v>229</v>
      </c>
      <c r="H26" s="237">
        <v>2012</v>
      </c>
      <c r="I26" s="237">
        <v>2013</v>
      </c>
      <c r="J26" s="237">
        <v>2014</v>
      </c>
      <c r="K26" s="237">
        <v>2015</v>
      </c>
      <c r="L26" s="237">
        <v>2016</v>
      </c>
      <c r="M26" s="237">
        <v>2017</v>
      </c>
      <c r="N26" s="237">
        <v>2018</v>
      </c>
      <c r="O26" s="237">
        <v>2019</v>
      </c>
      <c r="P26" s="237">
        <v>2020</v>
      </c>
    </row>
    <row r="27" spans="7:16" x14ac:dyDescent="0.25">
      <c r="G27" s="237" t="s">
        <v>233</v>
      </c>
      <c r="H27" s="239">
        <v>393000</v>
      </c>
      <c r="I27" s="239">
        <v>410000</v>
      </c>
      <c r="J27" s="239">
        <v>427000</v>
      </c>
      <c r="K27" s="239">
        <v>440000</v>
      </c>
      <c r="L27" s="239">
        <v>456000</v>
      </c>
      <c r="M27" s="239">
        <v>468000</v>
      </c>
      <c r="N27" s="239">
        <v>489000</v>
      </c>
      <c r="O27" s="237">
        <f>N27+(N27*0.04)</f>
        <v>508560</v>
      </c>
      <c r="P27" s="237">
        <f>O27+(O27*0.04)</f>
        <v>528902.40000000002</v>
      </c>
    </row>
    <row r="28" spans="7:16" x14ac:dyDescent="0.25">
      <c r="G28" s="237" t="s">
        <v>233</v>
      </c>
      <c r="H28" s="239"/>
      <c r="I28" s="239">
        <f>I27-H27</f>
        <v>17000</v>
      </c>
      <c r="J28" s="239">
        <f t="shared" ref="J28:P28" si="2">J27-I27</f>
        <v>17000</v>
      </c>
      <c r="K28" s="239">
        <f t="shared" si="2"/>
        <v>13000</v>
      </c>
      <c r="L28" s="239">
        <f t="shared" si="2"/>
        <v>16000</v>
      </c>
      <c r="M28" s="239">
        <f t="shared" si="2"/>
        <v>12000</v>
      </c>
      <c r="N28" s="239">
        <f t="shared" si="2"/>
        <v>21000</v>
      </c>
      <c r="O28" s="239">
        <f t="shared" si="2"/>
        <v>19560</v>
      </c>
      <c r="P28" s="239">
        <f t="shared" si="2"/>
        <v>20342.400000000023</v>
      </c>
    </row>
    <row r="29" spans="7:16" x14ac:dyDescent="0.25">
      <c r="H29" s="229"/>
    </row>
    <row r="30" spans="7:16" x14ac:dyDescent="0.25">
      <c r="G30" t="s">
        <v>232</v>
      </c>
      <c r="I30" s="235">
        <f>LN(N27/H27)/(6)</f>
        <v>3.6425479600935125E-2</v>
      </c>
    </row>
    <row r="31" spans="7:16" x14ac:dyDescent="0.25">
      <c r="H31" s="229"/>
    </row>
    <row r="32" spans="7:16" x14ac:dyDescent="0.25">
      <c r="H32" s="229"/>
    </row>
    <row r="33" spans="6:12" x14ac:dyDescent="0.25">
      <c r="H33" s="229"/>
    </row>
    <row r="34" spans="6:12" x14ac:dyDescent="0.25">
      <c r="H34" s="229"/>
    </row>
    <row r="35" spans="6:12" x14ac:dyDescent="0.25">
      <c r="H35" s="229"/>
    </row>
    <row r="36" spans="6:12" x14ac:dyDescent="0.25">
      <c r="G36" t="s">
        <v>243</v>
      </c>
      <c r="H36" s="7" t="s">
        <v>242</v>
      </c>
      <c r="I36" s="7" t="s">
        <v>241</v>
      </c>
      <c r="J36" s="7" t="s">
        <v>237</v>
      </c>
      <c r="K36" s="7" t="s">
        <v>238</v>
      </c>
      <c r="L36" s="7" t="s">
        <v>239</v>
      </c>
    </row>
    <row r="37" spans="6:12" x14ac:dyDescent="0.25">
      <c r="F37" s="7" t="s">
        <v>240</v>
      </c>
      <c r="G37" s="7">
        <v>419870</v>
      </c>
      <c r="H37" s="7">
        <v>418813</v>
      </c>
      <c r="I37" s="7">
        <v>460958</v>
      </c>
      <c r="J37">
        <v>476586</v>
      </c>
      <c r="K37" s="7">
        <v>551568.00000000035</v>
      </c>
      <c r="L37" s="246">
        <v>536149</v>
      </c>
    </row>
    <row r="38" spans="6:12" x14ac:dyDescent="0.25">
      <c r="F38" s="7" t="s">
        <v>236</v>
      </c>
      <c r="G38" s="7">
        <v>33411</v>
      </c>
      <c r="H38" s="7">
        <v>31965</v>
      </c>
      <c r="I38" s="7">
        <v>39542</v>
      </c>
      <c r="J38" s="7">
        <v>43357</v>
      </c>
      <c r="K38">
        <v>44223</v>
      </c>
      <c r="L38" s="229">
        <v>39835</v>
      </c>
    </row>
    <row r="40" spans="6:12" x14ac:dyDescent="0.25">
      <c r="F40" t="s">
        <v>244</v>
      </c>
      <c r="G40" s="249">
        <f>LN(K37/G37)/(4)</f>
        <v>6.8204997906969822E-2</v>
      </c>
    </row>
    <row r="41" spans="6:12" x14ac:dyDescent="0.25">
      <c r="F41" t="s">
        <v>245</v>
      </c>
      <c r="G41" s="248">
        <f>LN(L38/H38)/(4)*100</f>
        <v>5.5026092153409794</v>
      </c>
    </row>
    <row r="55" spans="6:18" x14ac:dyDescent="0.25">
      <c r="F55" s="7"/>
      <c r="I55" s="247"/>
      <c r="L55" s="247"/>
      <c r="O55" s="247"/>
      <c r="R55" s="2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workbookViewId="0">
      <selection activeCell="C10" sqref="C10"/>
    </sheetView>
  </sheetViews>
  <sheetFormatPr defaultRowHeight="12.5" x14ac:dyDescent="0.25"/>
  <cols>
    <col min="1" max="1" width="16.26953125" customWidth="1"/>
    <col min="2" max="2" width="25.1796875" customWidth="1"/>
    <col min="3" max="3" width="96" customWidth="1"/>
    <col min="4" max="4" width="32.81640625" customWidth="1"/>
    <col min="5" max="5" width="25" customWidth="1"/>
  </cols>
  <sheetData>
    <row r="1" spans="1:5" ht="40.5" customHeight="1" thickBot="1" x14ac:dyDescent="0.4">
      <c r="A1" s="73"/>
      <c r="B1" s="428" t="s">
        <v>90</v>
      </c>
      <c r="C1" s="429"/>
      <c r="D1" s="429"/>
      <c r="E1" s="430"/>
    </row>
    <row r="2" spans="1:5" ht="16" thickBot="1" x14ac:dyDescent="0.4">
      <c r="A2" s="149" t="s">
        <v>66</v>
      </c>
      <c r="B2" s="149" t="s">
        <v>67</v>
      </c>
      <c r="C2" s="150" t="s">
        <v>68</v>
      </c>
      <c r="D2" s="151" t="s">
        <v>69</v>
      </c>
      <c r="E2" s="152" t="s">
        <v>70</v>
      </c>
    </row>
    <row r="3" spans="1:5" ht="62.25" customHeight="1" thickBot="1" x14ac:dyDescent="0.3">
      <c r="A3" s="153" t="s">
        <v>0</v>
      </c>
      <c r="B3" s="154" t="s">
        <v>80</v>
      </c>
      <c r="C3" s="155" t="s">
        <v>91</v>
      </c>
      <c r="D3" s="156" t="s">
        <v>110</v>
      </c>
      <c r="E3" s="157">
        <v>43469</v>
      </c>
    </row>
    <row r="4" spans="1:5" ht="58.5" customHeight="1" thickBot="1" x14ac:dyDescent="0.3">
      <c r="A4" s="423" t="s">
        <v>89</v>
      </c>
      <c r="B4" s="158" t="s">
        <v>79</v>
      </c>
      <c r="C4" s="159" t="s">
        <v>92</v>
      </c>
      <c r="D4" s="160" t="s">
        <v>110</v>
      </c>
      <c r="E4" s="157">
        <v>43469</v>
      </c>
    </row>
    <row r="5" spans="1:5" ht="123.75" customHeight="1" thickBot="1" x14ac:dyDescent="0.3">
      <c r="A5" s="427"/>
      <c r="B5" s="161" t="s">
        <v>71</v>
      </c>
      <c r="C5" s="162" t="s">
        <v>93</v>
      </c>
      <c r="D5" s="163" t="s">
        <v>110</v>
      </c>
      <c r="E5" s="157">
        <v>43469</v>
      </c>
    </row>
    <row r="6" spans="1:5" ht="63" customHeight="1" thickBot="1" x14ac:dyDescent="0.3">
      <c r="A6" s="423" t="s">
        <v>5</v>
      </c>
      <c r="B6" s="158" t="s">
        <v>81</v>
      </c>
      <c r="C6" s="164" t="s">
        <v>94</v>
      </c>
      <c r="D6" s="163" t="s">
        <v>110</v>
      </c>
      <c r="E6" s="157">
        <v>43469</v>
      </c>
    </row>
    <row r="7" spans="1:5" ht="178.5" customHeight="1" thickBot="1" x14ac:dyDescent="0.3">
      <c r="A7" s="426"/>
      <c r="B7" s="165" t="s">
        <v>72</v>
      </c>
      <c r="C7" s="166" t="s">
        <v>103</v>
      </c>
      <c r="D7" s="167" t="s">
        <v>110</v>
      </c>
      <c r="E7" s="157">
        <v>43469</v>
      </c>
    </row>
    <row r="8" spans="1:5" ht="93.75" customHeight="1" thickBot="1" x14ac:dyDescent="0.3">
      <c r="A8" s="426"/>
      <c r="B8" s="165" t="s">
        <v>73</v>
      </c>
      <c r="C8" s="166" t="s">
        <v>95</v>
      </c>
      <c r="D8" s="167" t="s">
        <v>110</v>
      </c>
      <c r="E8" s="157">
        <v>43469</v>
      </c>
    </row>
    <row r="9" spans="1:5" ht="93.75" customHeight="1" thickBot="1" x14ac:dyDescent="0.3">
      <c r="A9" s="427"/>
      <c r="B9" s="161" t="s">
        <v>74</v>
      </c>
      <c r="C9" s="162" t="s">
        <v>96</v>
      </c>
      <c r="D9" s="163" t="s">
        <v>110</v>
      </c>
      <c r="E9" s="157">
        <v>43469</v>
      </c>
    </row>
    <row r="10" spans="1:5" ht="61.5" customHeight="1" thickBot="1" x14ac:dyDescent="0.3">
      <c r="A10" s="431" t="s">
        <v>14</v>
      </c>
      <c r="B10" s="254" t="s">
        <v>82</v>
      </c>
      <c r="C10" s="255" t="s">
        <v>83</v>
      </c>
      <c r="D10" s="256" t="s">
        <v>110</v>
      </c>
      <c r="E10" s="257">
        <v>43469</v>
      </c>
    </row>
    <row r="11" spans="1:5" ht="137.25" customHeight="1" thickBot="1" x14ac:dyDescent="0.3">
      <c r="A11" s="432"/>
      <c r="B11" s="254" t="s">
        <v>75</v>
      </c>
      <c r="C11" s="255" t="s">
        <v>97</v>
      </c>
      <c r="D11" s="256" t="s">
        <v>110</v>
      </c>
      <c r="E11" s="257">
        <v>43469</v>
      </c>
    </row>
    <row r="12" spans="1:5" ht="52.5" customHeight="1" thickBot="1" x14ac:dyDescent="0.3">
      <c r="A12" s="433" t="s">
        <v>17</v>
      </c>
      <c r="B12" s="154" t="s">
        <v>84</v>
      </c>
      <c r="C12" s="168" t="s">
        <v>98</v>
      </c>
      <c r="D12" s="156" t="s">
        <v>110</v>
      </c>
      <c r="E12" s="157">
        <v>43469</v>
      </c>
    </row>
    <row r="13" spans="1:5" ht="141" customHeight="1" thickBot="1" x14ac:dyDescent="0.3">
      <c r="A13" s="434"/>
      <c r="B13" s="154" t="s">
        <v>76</v>
      </c>
      <c r="C13" s="168" t="s">
        <v>99</v>
      </c>
      <c r="D13" s="156" t="s">
        <v>110</v>
      </c>
      <c r="E13" s="157">
        <v>43469</v>
      </c>
    </row>
    <row r="14" spans="1:5" ht="59.25" customHeight="1" thickBot="1" x14ac:dyDescent="0.3">
      <c r="A14" s="423" t="s">
        <v>34</v>
      </c>
      <c r="B14" s="154" t="s">
        <v>85</v>
      </c>
      <c r="C14" s="168" t="s">
        <v>100</v>
      </c>
      <c r="D14" s="156" t="s">
        <v>110</v>
      </c>
      <c r="E14" s="157">
        <v>43469</v>
      </c>
    </row>
    <row r="15" spans="1:5" ht="105.75" customHeight="1" thickBot="1" x14ac:dyDescent="0.3">
      <c r="A15" s="426"/>
      <c r="B15" s="154" t="s">
        <v>77</v>
      </c>
      <c r="C15" s="168" t="s">
        <v>101</v>
      </c>
      <c r="D15" s="156" t="s">
        <v>110</v>
      </c>
      <c r="E15" s="157">
        <v>43469</v>
      </c>
    </row>
    <row r="16" spans="1:5" ht="106.5" customHeight="1" thickBot="1" x14ac:dyDescent="0.3">
      <c r="A16" s="427"/>
      <c r="B16" s="154" t="s">
        <v>78</v>
      </c>
      <c r="C16" s="168" t="s">
        <v>102</v>
      </c>
      <c r="D16" s="156" t="s">
        <v>110</v>
      </c>
      <c r="E16" s="157">
        <v>43469</v>
      </c>
    </row>
    <row r="17" spans="1:5" ht="31.5" thickBot="1" x14ac:dyDescent="0.3">
      <c r="A17" s="423" t="s">
        <v>89</v>
      </c>
      <c r="B17" s="158" t="s">
        <v>79</v>
      </c>
      <c r="C17" s="159" t="s">
        <v>247</v>
      </c>
      <c r="D17" s="160" t="s">
        <v>248</v>
      </c>
      <c r="E17" s="157">
        <v>43648</v>
      </c>
    </row>
    <row r="18" spans="1:5" ht="109" thickBot="1" x14ac:dyDescent="0.3">
      <c r="A18" s="425"/>
      <c r="B18" s="161" t="s">
        <v>71</v>
      </c>
      <c r="C18" s="162" t="s">
        <v>249</v>
      </c>
      <c r="D18" s="163" t="s">
        <v>248</v>
      </c>
      <c r="E18" s="157">
        <v>43648</v>
      </c>
    </row>
    <row r="19" spans="1:5" ht="62.5" thickBot="1" x14ac:dyDescent="0.3">
      <c r="A19" s="423" t="s">
        <v>302</v>
      </c>
      <c r="B19" s="154" t="s">
        <v>299</v>
      </c>
      <c r="C19" s="168" t="s">
        <v>300</v>
      </c>
      <c r="D19" s="156" t="s">
        <v>248</v>
      </c>
      <c r="E19" s="157">
        <v>43648</v>
      </c>
    </row>
    <row r="20" spans="1:5" ht="171" thickBot="1" x14ac:dyDescent="0.3">
      <c r="A20" s="424"/>
      <c r="B20" s="251" t="s">
        <v>303</v>
      </c>
      <c r="C20" s="168" t="s">
        <v>304</v>
      </c>
      <c r="D20" s="156" t="s">
        <v>248</v>
      </c>
      <c r="E20" s="157">
        <v>43648</v>
      </c>
    </row>
    <row r="21" spans="1:5" ht="62.5" thickBot="1" x14ac:dyDescent="0.3">
      <c r="A21" s="425"/>
      <c r="B21" s="252" t="s">
        <v>78</v>
      </c>
      <c r="C21" s="253" t="s">
        <v>305</v>
      </c>
      <c r="D21" s="156" t="s">
        <v>248</v>
      </c>
      <c r="E21" s="157">
        <v>43648</v>
      </c>
    </row>
  </sheetData>
  <mergeCells count="8">
    <mergeCell ref="A19:A21"/>
    <mergeCell ref="A17:A18"/>
    <mergeCell ref="A14:A16"/>
    <mergeCell ref="B1:E1"/>
    <mergeCell ref="A4:A5"/>
    <mergeCell ref="A6:A9"/>
    <mergeCell ref="A10:A11"/>
    <mergeCell ref="A12:A13"/>
  </mergeCells>
  <pageMargins left="0.51181102362204722" right="0.51181102362204722" top="0.74803149606299213" bottom="0.55118110236220474" header="0.31496062992125984" footer="0.31496062992125984"/>
  <pageSetup scale="6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6"/>
  <sheetViews>
    <sheetView workbookViewId="0">
      <selection activeCell="A5" sqref="A5:C5"/>
    </sheetView>
  </sheetViews>
  <sheetFormatPr defaultColWidth="9.1796875" defaultRowHeight="12.5" x14ac:dyDescent="0.25"/>
  <cols>
    <col min="1" max="1" width="9.1796875" style="15"/>
    <col min="2" max="3" width="48.54296875" style="15" customWidth="1"/>
    <col min="4" max="16384" width="9.1796875" style="15"/>
  </cols>
  <sheetData>
    <row r="1" spans="1:3" ht="18" x14ac:dyDescent="0.4">
      <c r="A1" s="133" t="s">
        <v>120</v>
      </c>
      <c r="B1" s="134"/>
      <c r="C1" s="134"/>
    </row>
    <row r="2" spans="1:3" x14ac:dyDescent="0.25">
      <c r="A2" s="135" t="s">
        <v>121</v>
      </c>
      <c r="B2" s="134"/>
      <c r="C2" s="134"/>
    </row>
    <row r="4" spans="1:3" ht="15.5" x14ac:dyDescent="0.25">
      <c r="A4" s="436" t="s">
        <v>13</v>
      </c>
      <c r="B4" s="436"/>
      <c r="C4" s="436"/>
    </row>
    <row r="5" spans="1:3" x14ac:dyDescent="0.25">
      <c r="A5" s="435" t="s">
        <v>122</v>
      </c>
      <c r="B5" s="435"/>
      <c r="C5" s="435"/>
    </row>
    <row r="6" spans="1:3" ht="15.5" x14ac:dyDescent="0.25">
      <c r="A6" s="436" t="s">
        <v>0</v>
      </c>
      <c r="B6" s="436"/>
      <c r="C6" s="436"/>
    </row>
    <row r="7" spans="1:3" ht="33" customHeight="1" x14ac:dyDescent="0.25">
      <c r="A7" s="435" t="s">
        <v>123</v>
      </c>
      <c r="B7" s="435"/>
      <c r="C7" s="435"/>
    </row>
    <row r="8" spans="1:3" ht="24" customHeight="1" x14ac:dyDescent="0.25">
      <c r="A8" s="435"/>
      <c r="B8" s="435"/>
      <c r="C8" s="435"/>
    </row>
    <row r="9" spans="1:3" ht="15.5" x14ac:dyDescent="0.25">
      <c r="A9" s="436" t="s">
        <v>3</v>
      </c>
      <c r="B9" s="436"/>
      <c r="C9" s="436"/>
    </row>
    <row r="10" spans="1:3" ht="26.25" customHeight="1" x14ac:dyDescent="0.25">
      <c r="A10" s="435" t="s">
        <v>199</v>
      </c>
      <c r="B10" s="435"/>
      <c r="C10" s="435"/>
    </row>
    <row r="11" spans="1:3" ht="45.75" customHeight="1" x14ac:dyDescent="0.25">
      <c r="A11" s="435" t="s">
        <v>124</v>
      </c>
      <c r="B11" s="435"/>
      <c r="C11" s="435"/>
    </row>
    <row r="12" spans="1:3" ht="17.5" x14ac:dyDescent="0.25">
      <c r="A12" s="136"/>
      <c r="B12" s="137"/>
      <c r="C12" s="137"/>
    </row>
    <row r="13" spans="1:3" ht="15.5" x14ac:dyDescent="0.25">
      <c r="A13" s="436" t="s">
        <v>125</v>
      </c>
      <c r="B13" s="436"/>
      <c r="C13" s="436"/>
    </row>
    <row r="14" spans="1:3" ht="29.25" customHeight="1" x14ac:dyDescent="0.25">
      <c r="A14" s="435" t="s">
        <v>126</v>
      </c>
      <c r="B14" s="435"/>
      <c r="C14" s="435"/>
    </row>
    <row r="15" spans="1:3" ht="25.5" customHeight="1" x14ac:dyDescent="0.25">
      <c r="A15" s="435" t="s">
        <v>127</v>
      </c>
      <c r="B15" s="435"/>
      <c r="C15" s="435"/>
    </row>
    <row r="16" spans="1:3" x14ac:dyDescent="0.25">
      <c r="A16" s="137"/>
      <c r="B16" s="137"/>
      <c r="C16" s="137"/>
    </row>
    <row r="17" spans="1:3" ht="15.5" x14ac:dyDescent="0.25">
      <c r="A17" s="436" t="s">
        <v>128</v>
      </c>
      <c r="B17" s="436"/>
      <c r="C17" s="436"/>
    </row>
    <row r="18" spans="1:3" ht="25.5" customHeight="1" x14ac:dyDescent="0.25">
      <c r="A18" s="435" t="s">
        <v>129</v>
      </c>
      <c r="B18" s="435"/>
      <c r="C18" s="435"/>
    </row>
    <row r="19" spans="1:3" x14ac:dyDescent="0.25">
      <c r="A19" s="435" t="s">
        <v>130</v>
      </c>
      <c r="B19" s="435"/>
      <c r="C19" s="435"/>
    </row>
    <row r="20" spans="1:3" x14ac:dyDescent="0.25">
      <c r="A20" s="435" t="s">
        <v>131</v>
      </c>
      <c r="B20" s="435"/>
      <c r="C20" s="435"/>
    </row>
    <row r="21" spans="1:3" x14ac:dyDescent="0.25">
      <c r="A21" s="138" t="s">
        <v>132</v>
      </c>
      <c r="B21" s="435" t="s">
        <v>133</v>
      </c>
      <c r="C21" s="438"/>
    </row>
    <row r="22" spans="1:3" x14ac:dyDescent="0.25">
      <c r="A22" s="138" t="s">
        <v>132</v>
      </c>
      <c r="B22" s="435" t="s">
        <v>134</v>
      </c>
      <c r="C22" s="438"/>
    </row>
    <row r="23" spans="1:3" ht="17.5" x14ac:dyDescent="0.25">
      <c r="A23" s="136"/>
      <c r="B23" s="136"/>
      <c r="C23" s="136"/>
    </row>
    <row r="24" spans="1:3" ht="15.5" x14ac:dyDescent="0.25">
      <c r="A24" s="436" t="s">
        <v>135</v>
      </c>
      <c r="B24" s="436"/>
      <c r="C24" s="436"/>
    </row>
    <row r="25" spans="1:3" ht="29.25" customHeight="1" x14ac:dyDescent="0.25">
      <c r="A25" s="435" t="s">
        <v>136</v>
      </c>
      <c r="B25" s="435"/>
      <c r="C25" s="435"/>
    </row>
    <row r="26" spans="1:3" ht="54" customHeight="1" x14ac:dyDescent="0.25">
      <c r="A26" s="435" t="s">
        <v>137</v>
      </c>
      <c r="B26" s="435"/>
      <c r="C26" s="435"/>
    </row>
    <row r="27" spans="1:3" ht="22.5" customHeight="1" x14ac:dyDescent="0.25">
      <c r="A27" s="435" t="s">
        <v>138</v>
      </c>
      <c r="B27" s="435"/>
      <c r="C27" s="435"/>
    </row>
    <row r="28" spans="1:3" x14ac:dyDescent="0.25">
      <c r="A28" s="435"/>
      <c r="B28" s="435"/>
      <c r="C28" s="435"/>
    </row>
    <row r="29" spans="1:3" ht="15.5" x14ac:dyDescent="0.25">
      <c r="A29" s="436" t="s">
        <v>139</v>
      </c>
      <c r="B29" s="436"/>
      <c r="C29" s="436"/>
    </row>
    <row r="30" spans="1:3" x14ac:dyDescent="0.25">
      <c r="A30" s="435" t="s">
        <v>140</v>
      </c>
      <c r="B30" s="435"/>
      <c r="C30" s="435"/>
    </row>
    <row r="31" spans="1:3" x14ac:dyDescent="0.25">
      <c r="A31" s="137"/>
      <c r="B31" s="137"/>
      <c r="C31" s="137"/>
    </row>
    <row r="32" spans="1:3" ht="14" x14ac:dyDescent="0.25">
      <c r="A32" s="439" t="s">
        <v>141</v>
      </c>
      <c r="B32" s="439"/>
      <c r="C32" s="439"/>
    </row>
    <row r="33" spans="1:3" x14ac:dyDescent="0.25">
      <c r="A33" s="138" t="s">
        <v>132</v>
      </c>
      <c r="B33" s="435" t="s">
        <v>142</v>
      </c>
      <c r="C33" s="438"/>
    </row>
    <row r="34" spans="1:3" x14ac:dyDescent="0.25">
      <c r="A34" s="138" t="s">
        <v>132</v>
      </c>
      <c r="B34" s="435" t="s">
        <v>143</v>
      </c>
      <c r="C34" s="438"/>
    </row>
    <row r="35" spans="1:3" x14ac:dyDescent="0.25">
      <c r="A35" s="138" t="s">
        <v>132</v>
      </c>
      <c r="B35" s="437" t="s">
        <v>144</v>
      </c>
      <c r="C35" s="438"/>
    </row>
    <row r="36" spans="1:3" x14ac:dyDescent="0.25">
      <c r="A36" s="138" t="s">
        <v>132</v>
      </c>
      <c r="B36" s="437" t="s">
        <v>145</v>
      </c>
      <c r="C36" s="438"/>
    </row>
    <row r="37" spans="1:3" x14ac:dyDescent="0.25">
      <c r="A37" s="138" t="s">
        <v>132</v>
      </c>
      <c r="B37" s="435" t="s">
        <v>146</v>
      </c>
      <c r="C37" s="438"/>
    </row>
    <row r="38" spans="1:3" x14ac:dyDescent="0.25">
      <c r="A38" s="138" t="s">
        <v>132</v>
      </c>
      <c r="B38" s="435" t="s">
        <v>147</v>
      </c>
      <c r="C38" s="438"/>
    </row>
    <row r="39" spans="1:3" x14ac:dyDescent="0.25">
      <c r="A39" s="138" t="s">
        <v>132</v>
      </c>
      <c r="B39" s="435" t="s">
        <v>148</v>
      </c>
      <c r="C39" s="438"/>
    </row>
    <row r="40" spans="1:3" x14ac:dyDescent="0.25">
      <c r="A40" s="138" t="s">
        <v>132</v>
      </c>
      <c r="B40" s="437" t="s">
        <v>149</v>
      </c>
      <c r="C40" s="438"/>
    </row>
    <row r="41" spans="1:3" x14ac:dyDescent="0.25">
      <c r="A41" s="138" t="s">
        <v>132</v>
      </c>
      <c r="B41" s="435" t="s">
        <v>150</v>
      </c>
      <c r="C41" s="438"/>
    </row>
    <row r="42" spans="1:3" x14ac:dyDescent="0.25">
      <c r="A42" s="138"/>
      <c r="B42" s="437"/>
      <c r="C42" s="438"/>
    </row>
    <row r="43" spans="1:3" x14ac:dyDescent="0.25">
      <c r="A43" s="435" t="s">
        <v>151</v>
      </c>
      <c r="B43" s="435"/>
      <c r="C43" s="435"/>
    </row>
    <row r="44" spans="1:3" x14ac:dyDescent="0.25">
      <c r="A44" s="435" t="s">
        <v>152</v>
      </c>
      <c r="B44" s="435"/>
      <c r="C44" s="435"/>
    </row>
    <row r="45" spans="1:3" x14ac:dyDescent="0.25">
      <c r="A45" s="435" t="s">
        <v>153</v>
      </c>
      <c r="B45" s="435"/>
      <c r="C45" s="435"/>
    </row>
    <row r="46" spans="1:3" x14ac:dyDescent="0.25">
      <c r="A46" s="137"/>
      <c r="B46" s="137"/>
      <c r="C46" s="137"/>
    </row>
    <row r="47" spans="1:3" x14ac:dyDescent="0.25">
      <c r="A47" s="435" t="s">
        <v>154</v>
      </c>
      <c r="B47" s="435"/>
      <c r="C47" s="435"/>
    </row>
    <row r="48" spans="1:3" x14ac:dyDescent="0.25">
      <c r="A48" s="137"/>
      <c r="B48" s="137"/>
      <c r="C48" s="137"/>
    </row>
    <row r="49" spans="1:3" x14ac:dyDescent="0.25">
      <c r="A49" s="137"/>
      <c r="B49" s="137"/>
      <c r="C49" s="137"/>
    </row>
    <row r="50" spans="1:3" x14ac:dyDescent="0.25">
      <c r="A50" s="137"/>
      <c r="B50" s="137"/>
      <c r="C50" s="137"/>
    </row>
    <row r="51" spans="1:3" x14ac:dyDescent="0.25">
      <c r="A51" s="137"/>
      <c r="B51" s="137"/>
      <c r="C51" s="137"/>
    </row>
    <row r="52" spans="1:3" x14ac:dyDescent="0.25">
      <c r="A52" s="137"/>
      <c r="B52" s="137"/>
      <c r="C52" s="137"/>
    </row>
    <row r="53" spans="1:3" x14ac:dyDescent="0.25">
      <c r="A53" s="137"/>
      <c r="B53" s="137"/>
      <c r="C53" s="137"/>
    </row>
    <row r="54" spans="1:3" x14ac:dyDescent="0.25">
      <c r="A54" s="137"/>
      <c r="B54" s="137"/>
      <c r="C54" s="137"/>
    </row>
    <row r="55" spans="1:3" x14ac:dyDescent="0.25">
      <c r="A55" s="137"/>
      <c r="B55" s="137"/>
      <c r="C55" s="137"/>
    </row>
    <row r="56" spans="1:3" x14ac:dyDescent="0.25">
      <c r="A56" s="137"/>
      <c r="B56" s="137"/>
      <c r="C56" s="137"/>
    </row>
    <row r="57" spans="1:3" x14ac:dyDescent="0.25">
      <c r="A57" s="137"/>
      <c r="B57" s="137"/>
      <c r="C57" s="137"/>
    </row>
    <row r="58" spans="1:3" x14ac:dyDescent="0.25">
      <c r="A58" s="137"/>
      <c r="B58" s="137"/>
      <c r="C58" s="137"/>
    </row>
    <row r="59" spans="1:3" x14ac:dyDescent="0.25">
      <c r="A59" s="137"/>
      <c r="B59" s="137"/>
      <c r="C59" s="137"/>
    </row>
    <row r="60" spans="1:3" x14ac:dyDescent="0.25">
      <c r="A60" s="137"/>
      <c r="B60" s="137"/>
      <c r="C60" s="137"/>
    </row>
    <row r="61" spans="1:3" x14ac:dyDescent="0.25">
      <c r="A61" s="137"/>
      <c r="B61" s="137"/>
      <c r="C61" s="137"/>
    </row>
    <row r="62" spans="1:3" x14ac:dyDescent="0.25">
      <c r="A62" s="137"/>
      <c r="B62" s="137"/>
      <c r="C62" s="137"/>
    </row>
    <row r="63" spans="1:3" x14ac:dyDescent="0.25">
      <c r="A63" s="137"/>
      <c r="B63" s="137"/>
      <c r="C63" s="137"/>
    </row>
    <row r="64" spans="1:3" x14ac:dyDescent="0.25">
      <c r="A64" s="137"/>
      <c r="B64" s="137"/>
      <c r="C64" s="137"/>
    </row>
    <row r="65" spans="1:3" x14ac:dyDescent="0.25">
      <c r="A65" s="137"/>
      <c r="B65" s="137"/>
      <c r="C65" s="137"/>
    </row>
    <row r="66" spans="1:3" x14ac:dyDescent="0.25">
      <c r="A66" s="137"/>
      <c r="B66" s="137"/>
      <c r="C66" s="137"/>
    </row>
    <row r="67" spans="1:3" x14ac:dyDescent="0.25">
      <c r="A67" s="137"/>
      <c r="B67" s="137"/>
      <c r="C67" s="137"/>
    </row>
    <row r="68" spans="1:3" x14ac:dyDescent="0.25">
      <c r="A68" s="137"/>
      <c r="B68" s="137"/>
      <c r="C68" s="137"/>
    </row>
    <row r="69" spans="1:3" x14ac:dyDescent="0.25">
      <c r="A69" s="137"/>
      <c r="B69" s="137"/>
      <c r="C69" s="137"/>
    </row>
    <row r="70" spans="1:3" x14ac:dyDescent="0.25">
      <c r="A70" s="137"/>
      <c r="B70" s="137"/>
      <c r="C70" s="137"/>
    </row>
    <row r="71" spans="1:3" x14ac:dyDescent="0.25">
      <c r="A71" s="137"/>
      <c r="B71" s="137"/>
      <c r="C71" s="137"/>
    </row>
    <row r="72" spans="1:3" x14ac:dyDescent="0.25">
      <c r="A72" s="137"/>
      <c r="B72" s="137"/>
      <c r="C72" s="137"/>
    </row>
    <row r="73" spans="1:3" x14ac:dyDescent="0.25">
      <c r="A73" s="137"/>
      <c r="B73" s="137"/>
      <c r="C73" s="137"/>
    </row>
    <row r="74" spans="1:3" x14ac:dyDescent="0.25">
      <c r="A74" s="137"/>
      <c r="B74" s="137"/>
      <c r="C74" s="137"/>
    </row>
    <row r="75" spans="1:3" x14ac:dyDescent="0.25">
      <c r="A75" s="139"/>
      <c r="B75" s="139"/>
      <c r="C75" s="139"/>
    </row>
    <row r="76" spans="1:3" ht="15.5" x14ac:dyDescent="0.25">
      <c r="A76" s="436" t="s">
        <v>155</v>
      </c>
      <c r="B76" s="436"/>
      <c r="C76" s="436"/>
    </row>
    <row r="77" spans="1:3" ht="16.5" customHeight="1" x14ac:dyDescent="0.25">
      <c r="A77" s="435" t="s">
        <v>156</v>
      </c>
      <c r="B77" s="435"/>
      <c r="C77" s="435"/>
    </row>
    <row r="78" spans="1:3" ht="17.25" customHeight="1" x14ac:dyDescent="0.25">
      <c r="A78" s="435" t="s">
        <v>157</v>
      </c>
      <c r="B78" s="435"/>
      <c r="C78" s="435"/>
    </row>
    <row r="79" spans="1:3" ht="23.25" customHeight="1" x14ac:dyDescent="0.25">
      <c r="A79" s="435" t="s">
        <v>158</v>
      </c>
      <c r="B79" s="435"/>
      <c r="C79" s="435"/>
    </row>
    <row r="80" spans="1:3" ht="28.5" customHeight="1" x14ac:dyDescent="0.25">
      <c r="A80" s="437" t="s">
        <v>159</v>
      </c>
      <c r="B80" s="435"/>
      <c r="C80" s="435"/>
    </row>
    <row r="81" spans="1:3" x14ac:dyDescent="0.25">
      <c r="A81" s="437" t="s">
        <v>160</v>
      </c>
      <c r="B81" s="435"/>
      <c r="C81" s="435"/>
    </row>
    <row r="82" spans="1:3" x14ac:dyDescent="0.25">
      <c r="A82" s="140"/>
      <c r="B82" s="137"/>
      <c r="C82" s="137"/>
    </row>
    <row r="83" spans="1:3" ht="15.5" x14ac:dyDescent="0.25">
      <c r="A83" s="436" t="s">
        <v>161</v>
      </c>
      <c r="B83" s="436"/>
      <c r="C83" s="436"/>
    </row>
    <row r="84" spans="1:3" x14ac:dyDescent="0.25">
      <c r="A84" s="437" t="s">
        <v>162</v>
      </c>
      <c r="B84" s="435"/>
      <c r="C84" s="435"/>
    </row>
    <row r="85" spans="1:3" x14ac:dyDescent="0.25">
      <c r="A85" s="435" t="s">
        <v>163</v>
      </c>
      <c r="B85" s="435"/>
      <c r="C85" s="435"/>
    </row>
    <row r="86" spans="1:3" x14ac:dyDescent="0.25">
      <c r="A86" s="437" t="s">
        <v>164</v>
      </c>
      <c r="B86" s="435"/>
      <c r="C86" s="435"/>
    </row>
    <row r="87" spans="1:3" x14ac:dyDescent="0.25">
      <c r="A87" s="437" t="s">
        <v>165</v>
      </c>
      <c r="B87" s="435"/>
      <c r="C87" s="435"/>
    </row>
    <row r="88" spans="1:3" x14ac:dyDescent="0.25">
      <c r="A88" s="137"/>
      <c r="B88" s="137"/>
      <c r="C88" s="137"/>
    </row>
    <row r="89" spans="1:3" ht="15.5" x14ac:dyDescent="0.25">
      <c r="A89" s="436" t="s">
        <v>166</v>
      </c>
      <c r="B89" s="436"/>
      <c r="C89" s="436"/>
    </row>
    <row r="90" spans="1:3" x14ac:dyDescent="0.25">
      <c r="A90" s="435" t="s">
        <v>167</v>
      </c>
      <c r="B90" s="435"/>
      <c r="C90" s="435"/>
    </row>
    <row r="91" spans="1:3" x14ac:dyDescent="0.25">
      <c r="A91" s="435" t="s">
        <v>168</v>
      </c>
      <c r="B91" s="435"/>
      <c r="C91" s="435"/>
    </row>
    <row r="92" spans="1:3" x14ac:dyDescent="0.25">
      <c r="A92" s="435" t="s">
        <v>169</v>
      </c>
      <c r="B92" s="435"/>
      <c r="C92" s="435"/>
    </row>
    <row r="93" spans="1:3" x14ac:dyDescent="0.25">
      <c r="A93" s="435" t="s">
        <v>198</v>
      </c>
      <c r="B93" s="435"/>
      <c r="C93" s="435"/>
    </row>
    <row r="94" spans="1:3" x14ac:dyDescent="0.25">
      <c r="A94" s="435" t="s">
        <v>170</v>
      </c>
      <c r="B94" s="435"/>
      <c r="C94" s="435"/>
    </row>
    <row r="95" spans="1:3" ht="24.75" customHeight="1" x14ac:dyDescent="0.25">
      <c r="A95" s="435" t="s">
        <v>171</v>
      </c>
      <c r="B95" s="435"/>
      <c r="C95" s="435"/>
    </row>
    <row r="96" spans="1:3" x14ac:dyDescent="0.25">
      <c r="A96" s="435"/>
      <c r="B96" s="435"/>
      <c r="C96" s="435"/>
    </row>
    <row r="97" spans="1:3" ht="15.5" x14ac:dyDescent="0.25">
      <c r="A97" s="436" t="s">
        <v>172</v>
      </c>
      <c r="B97" s="436"/>
      <c r="C97" s="436"/>
    </row>
    <row r="98" spans="1:3" x14ac:dyDescent="0.25">
      <c r="A98" s="435" t="s">
        <v>173</v>
      </c>
      <c r="B98" s="435"/>
      <c r="C98" s="435"/>
    </row>
    <row r="99" spans="1:3" x14ac:dyDescent="0.25">
      <c r="A99" s="437" t="s">
        <v>174</v>
      </c>
      <c r="B99" s="435"/>
      <c r="C99" s="435"/>
    </row>
    <row r="100" spans="1:3" ht="18" customHeight="1" x14ac:dyDescent="0.25">
      <c r="A100" s="437" t="s">
        <v>175</v>
      </c>
      <c r="B100" s="435"/>
      <c r="C100" s="435"/>
    </row>
    <row r="101" spans="1:3" ht="17.25" customHeight="1" x14ac:dyDescent="0.25">
      <c r="A101" s="435" t="s">
        <v>176</v>
      </c>
      <c r="B101" s="435"/>
      <c r="C101" s="435"/>
    </row>
    <row r="102" spans="1:3" ht="26.25" customHeight="1" x14ac:dyDescent="0.25">
      <c r="A102" s="437" t="s">
        <v>177</v>
      </c>
      <c r="B102" s="435"/>
      <c r="C102" s="435"/>
    </row>
    <row r="103" spans="1:3" ht="24" customHeight="1" x14ac:dyDescent="0.25">
      <c r="A103" s="435" t="s">
        <v>178</v>
      </c>
      <c r="B103" s="435"/>
      <c r="C103" s="435"/>
    </row>
    <row r="104" spans="1:3" x14ac:dyDescent="0.25">
      <c r="A104" s="137"/>
      <c r="B104" s="137"/>
      <c r="C104" s="137"/>
    </row>
    <row r="105" spans="1:3" ht="15.5" x14ac:dyDescent="0.25">
      <c r="A105" s="436" t="s">
        <v>179</v>
      </c>
      <c r="B105" s="436"/>
      <c r="C105" s="436"/>
    </row>
    <row r="106" spans="1:3" ht="21" customHeight="1" x14ac:dyDescent="0.25">
      <c r="A106" s="435" t="s">
        <v>180</v>
      </c>
      <c r="B106" s="435"/>
      <c r="C106" s="435"/>
    </row>
    <row r="107" spans="1:3" x14ac:dyDescent="0.25">
      <c r="A107" s="435"/>
      <c r="B107" s="435"/>
      <c r="C107" s="435"/>
    </row>
    <row r="108" spans="1:3" ht="15.5" x14ac:dyDescent="0.25">
      <c r="A108" s="436" t="s">
        <v>181</v>
      </c>
      <c r="B108" s="436"/>
      <c r="C108" s="436"/>
    </row>
    <row r="109" spans="1:3" x14ac:dyDescent="0.25">
      <c r="A109" s="435" t="s">
        <v>182</v>
      </c>
      <c r="B109" s="435"/>
      <c r="C109" s="435"/>
    </row>
    <row r="110" spans="1:3" x14ac:dyDescent="0.25">
      <c r="A110" s="435" t="s">
        <v>183</v>
      </c>
      <c r="B110" s="435"/>
      <c r="C110" s="435"/>
    </row>
    <row r="111" spans="1:3" x14ac:dyDescent="0.25">
      <c r="A111" s="435" t="s">
        <v>184</v>
      </c>
      <c r="B111" s="435"/>
      <c r="C111" s="435"/>
    </row>
    <row r="112" spans="1:3" x14ac:dyDescent="0.25">
      <c r="A112" s="435" t="s">
        <v>185</v>
      </c>
      <c r="B112" s="435"/>
      <c r="C112" s="435"/>
    </row>
    <row r="113" spans="1:3" x14ac:dyDescent="0.25">
      <c r="A113" s="435" t="s">
        <v>186</v>
      </c>
      <c r="B113" s="435"/>
      <c r="C113" s="435"/>
    </row>
    <row r="114" spans="1:3" x14ac:dyDescent="0.25">
      <c r="A114" s="435" t="s">
        <v>187</v>
      </c>
      <c r="B114" s="435"/>
      <c r="C114" s="435"/>
    </row>
    <row r="115" spans="1:3" x14ac:dyDescent="0.25">
      <c r="A115" s="435" t="s">
        <v>188</v>
      </c>
      <c r="B115" s="435"/>
      <c r="C115" s="435"/>
    </row>
    <row r="116" spans="1:3" x14ac:dyDescent="0.25">
      <c r="A116" s="435" t="s">
        <v>189</v>
      </c>
      <c r="B116" s="435"/>
      <c r="C116" s="435"/>
    </row>
  </sheetData>
  <mergeCells count="76">
    <mergeCell ref="A10:C10"/>
    <mergeCell ref="A4:C4"/>
    <mergeCell ref="A5:C5"/>
    <mergeCell ref="A6:C6"/>
    <mergeCell ref="A7:C8"/>
    <mergeCell ref="A9:C9"/>
    <mergeCell ref="A25:C25"/>
    <mergeCell ref="A11:C11"/>
    <mergeCell ref="A13:C13"/>
    <mergeCell ref="A14:C14"/>
    <mergeCell ref="A15:C15"/>
    <mergeCell ref="A17:C17"/>
    <mergeCell ref="A18:C18"/>
    <mergeCell ref="A19:C19"/>
    <mergeCell ref="A20:C20"/>
    <mergeCell ref="B21:C21"/>
    <mergeCell ref="B22:C22"/>
    <mergeCell ref="A24:C24"/>
    <mergeCell ref="B38:C38"/>
    <mergeCell ref="A26:C26"/>
    <mergeCell ref="A27:C27"/>
    <mergeCell ref="A28:C28"/>
    <mergeCell ref="A29:C29"/>
    <mergeCell ref="A30:C30"/>
    <mergeCell ref="A32:C32"/>
    <mergeCell ref="B33:C33"/>
    <mergeCell ref="B34:C34"/>
    <mergeCell ref="B35:C35"/>
    <mergeCell ref="B36:C36"/>
    <mergeCell ref="B37:C37"/>
    <mergeCell ref="A44:C44"/>
    <mergeCell ref="A45:C45"/>
    <mergeCell ref="A47:C47"/>
    <mergeCell ref="A76:C76"/>
    <mergeCell ref="A77:C77"/>
    <mergeCell ref="A78:C78"/>
    <mergeCell ref="A89:C89"/>
    <mergeCell ref="A90:C90"/>
    <mergeCell ref="A91:C91"/>
    <mergeCell ref="A92:C92"/>
    <mergeCell ref="A79:C79"/>
    <mergeCell ref="B39:C39"/>
    <mergeCell ref="B40:C40"/>
    <mergeCell ref="B41:C41"/>
    <mergeCell ref="B42:C42"/>
    <mergeCell ref="A43:C43"/>
    <mergeCell ref="A93:C93"/>
    <mergeCell ref="A80:C80"/>
    <mergeCell ref="A81:C81"/>
    <mergeCell ref="A83:C83"/>
    <mergeCell ref="A84:C84"/>
    <mergeCell ref="A85:C85"/>
    <mergeCell ref="A86:C86"/>
    <mergeCell ref="A87:C87"/>
    <mergeCell ref="A106:C106"/>
    <mergeCell ref="A94:C94"/>
    <mergeCell ref="A95:C95"/>
    <mergeCell ref="A96:C96"/>
    <mergeCell ref="A97:C97"/>
    <mergeCell ref="A98:C98"/>
    <mergeCell ref="A99:C99"/>
    <mergeCell ref="A100:C100"/>
    <mergeCell ref="A101:C101"/>
    <mergeCell ref="A102:C102"/>
    <mergeCell ref="A103:C103"/>
    <mergeCell ref="A105:C105"/>
    <mergeCell ref="A113:C113"/>
    <mergeCell ref="A114:C114"/>
    <mergeCell ref="A115:C115"/>
    <mergeCell ref="A116:C116"/>
    <mergeCell ref="A107:C107"/>
    <mergeCell ref="A108:C108"/>
    <mergeCell ref="A109:C109"/>
    <mergeCell ref="A110:C110"/>
    <mergeCell ref="A111:C111"/>
    <mergeCell ref="A112:C1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4:V27"/>
  <sheetViews>
    <sheetView workbookViewId="0">
      <selection activeCell="C27" sqref="C27"/>
    </sheetView>
  </sheetViews>
  <sheetFormatPr defaultRowHeight="12.5" x14ac:dyDescent="0.25"/>
  <cols>
    <col min="3" max="3" width="86.26953125" customWidth="1"/>
  </cols>
  <sheetData>
    <row r="4" spans="3:11" x14ac:dyDescent="0.25">
      <c r="D4">
        <v>2012</v>
      </c>
      <c r="E4">
        <v>2013</v>
      </c>
      <c r="F4">
        <v>2014</v>
      </c>
      <c r="G4">
        <v>2015</v>
      </c>
      <c r="H4">
        <v>2016</v>
      </c>
      <c r="I4">
        <v>2017</v>
      </c>
      <c r="J4">
        <v>2018</v>
      </c>
    </row>
    <row r="5" spans="3:11" x14ac:dyDescent="0.25">
      <c r="C5" s="229" t="s">
        <v>313</v>
      </c>
      <c r="D5" s="229">
        <v>983000</v>
      </c>
      <c r="E5" s="229">
        <v>1025000</v>
      </c>
      <c r="F5" s="229">
        <v>1066000</v>
      </c>
      <c r="G5" s="229">
        <v>1100000</v>
      </c>
      <c r="H5" s="229">
        <v>1139000</v>
      </c>
      <c r="I5" s="229">
        <v>1169000</v>
      </c>
      <c r="J5" s="229">
        <v>1222000</v>
      </c>
      <c r="K5" s="229"/>
    </row>
    <row r="6" spans="3:11" x14ac:dyDescent="0.25">
      <c r="C6" s="229" t="s">
        <v>314</v>
      </c>
      <c r="E6" s="229">
        <f t="shared" ref="E6:J6" si="0">E5-D5</f>
        <v>42000</v>
      </c>
      <c r="F6" s="229">
        <f t="shared" si="0"/>
        <v>41000</v>
      </c>
      <c r="G6" s="229">
        <f t="shared" si="0"/>
        <v>34000</v>
      </c>
      <c r="H6" s="229">
        <f t="shared" si="0"/>
        <v>39000</v>
      </c>
      <c r="I6" s="229">
        <f t="shared" si="0"/>
        <v>30000</v>
      </c>
      <c r="J6" s="229">
        <f t="shared" si="0"/>
        <v>53000</v>
      </c>
      <c r="K6" s="229"/>
    </row>
    <row r="7" spans="3:11" x14ac:dyDescent="0.25">
      <c r="C7" s="229" t="s">
        <v>315</v>
      </c>
      <c r="E7" s="264">
        <f t="shared" ref="E7:J7" si="1">E6/D5*100</f>
        <v>4.2726347914547302</v>
      </c>
      <c r="F7" s="264">
        <f t="shared" si="1"/>
        <v>4</v>
      </c>
      <c r="G7" s="264">
        <f t="shared" si="1"/>
        <v>3.1894934333958722</v>
      </c>
      <c r="H7" s="264">
        <f t="shared" si="1"/>
        <v>3.5454545454545454</v>
      </c>
      <c r="I7" s="264">
        <f t="shared" si="1"/>
        <v>2.6338893766461808</v>
      </c>
      <c r="J7" s="264">
        <f t="shared" si="1"/>
        <v>4.5337895637296839</v>
      </c>
    </row>
    <row r="8" spans="3:11" x14ac:dyDescent="0.25">
      <c r="C8" s="229" t="s">
        <v>316</v>
      </c>
      <c r="D8" s="264">
        <f>SUM(E7:J7)/6</f>
        <v>3.6958769517801691</v>
      </c>
    </row>
    <row r="9" spans="3:11" x14ac:dyDescent="0.25">
      <c r="C9" s="229" t="s">
        <v>232</v>
      </c>
      <c r="D9" s="264">
        <f>LN(J5/D5)/6*100</f>
        <v>3.6272503264062346</v>
      </c>
    </row>
    <row r="10" spans="3:11" x14ac:dyDescent="0.25">
      <c r="C10" s="229"/>
    </row>
    <row r="11" spans="3:11" x14ac:dyDescent="0.25">
      <c r="C11" s="229"/>
      <c r="D11">
        <v>2012</v>
      </c>
      <c r="E11">
        <v>2013</v>
      </c>
      <c r="F11">
        <v>2014</v>
      </c>
      <c r="G11">
        <v>2015</v>
      </c>
      <c r="H11">
        <v>2016</v>
      </c>
      <c r="I11">
        <v>2017</v>
      </c>
      <c r="J11">
        <v>2018</v>
      </c>
    </row>
    <row r="12" spans="3:11" x14ac:dyDescent="0.25">
      <c r="C12" t="s">
        <v>317</v>
      </c>
      <c r="D12" s="229">
        <v>393000</v>
      </c>
      <c r="E12" s="229">
        <v>410000</v>
      </c>
      <c r="F12" s="229">
        <v>427000</v>
      </c>
      <c r="G12" s="229">
        <v>440000</v>
      </c>
      <c r="H12" s="229">
        <v>456000</v>
      </c>
      <c r="I12" s="229">
        <v>468000</v>
      </c>
      <c r="J12" s="229">
        <v>489000</v>
      </c>
    </row>
    <row r="13" spans="3:11" x14ac:dyDescent="0.25">
      <c r="C13" s="229" t="s">
        <v>314</v>
      </c>
      <c r="E13" s="229">
        <f t="shared" ref="E13:J13" si="2">E12-D12</f>
        <v>17000</v>
      </c>
      <c r="F13" s="229">
        <f t="shared" si="2"/>
        <v>17000</v>
      </c>
      <c r="G13" s="229">
        <f t="shared" si="2"/>
        <v>13000</v>
      </c>
      <c r="H13" s="229">
        <f t="shared" si="2"/>
        <v>16000</v>
      </c>
      <c r="I13" s="229">
        <f t="shared" si="2"/>
        <v>12000</v>
      </c>
      <c r="J13" s="229">
        <f t="shared" si="2"/>
        <v>21000</v>
      </c>
    </row>
    <row r="14" spans="3:11" x14ac:dyDescent="0.25">
      <c r="C14" s="229" t="s">
        <v>315</v>
      </c>
      <c r="E14" s="264">
        <f t="shared" ref="E14:J14" si="3">E13/D12*100</f>
        <v>4.3256997455470731</v>
      </c>
      <c r="F14" s="264">
        <f t="shared" si="3"/>
        <v>4.1463414634146343</v>
      </c>
      <c r="G14" s="264">
        <f t="shared" si="3"/>
        <v>3.0444964871194378</v>
      </c>
      <c r="H14" s="264">
        <f t="shared" si="3"/>
        <v>3.6363636363636362</v>
      </c>
      <c r="I14" s="264">
        <f t="shared" si="3"/>
        <v>2.6315789473684208</v>
      </c>
      <c r="J14" s="264">
        <f t="shared" si="3"/>
        <v>4.4871794871794872</v>
      </c>
    </row>
    <row r="15" spans="3:11" x14ac:dyDescent="0.25">
      <c r="C15" s="229" t="s">
        <v>316</v>
      </c>
      <c r="D15" s="264">
        <f>SUM(E14:J14)/6</f>
        <v>3.711943294498782</v>
      </c>
    </row>
    <row r="16" spans="3:11" x14ac:dyDescent="0.25">
      <c r="C16" s="229" t="s">
        <v>232</v>
      </c>
      <c r="D16" s="264">
        <f>LN(J12/D12)/6*100</f>
        <v>3.6425479600935127</v>
      </c>
    </row>
    <row r="17" spans="3:22" x14ac:dyDescent="0.25">
      <c r="D17" s="229"/>
    </row>
    <row r="18" spans="3:22" x14ac:dyDescent="0.25">
      <c r="D18">
        <v>2012</v>
      </c>
      <c r="E18">
        <v>2013</v>
      </c>
      <c r="F18">
        <v>2014</v>
      </c>
      <c r="G18">
        <v>2015</v>
      </c>
      <c r="H18">
        <v>2016</v>
      </c>
      <c r="I18">
        <v>2017</v>
      </c>
      <c r="J18">
        <v>2018</v>
      </c>
    </row>
    <row r="19" spans="3:22" x14ac:dyDescent="0.25">
      <c r="C19" t="s">
        <v>318</v>
      </c>
      <c r="D19">
        <v>0</v>
      </c>
      <c r="E19" s="229">
        <v>109000</v>
      </c>
      <c r="F19" s="229">
        <v>217000</v>
      </c>
      <c r="G19" s="229">
        <v>305000</v>
      </c>
      <c r="H19" s="229">
        <v>407000</v>
      </c>
      <c r="I19" s="229">
        <v>485000</v>
      </c>
      <c r="J19" s="229">
        <v>622000</v>
      </c>
    </row>
    <row r="20" spans="3:22" x14ac:dyDescent="0.25">
      <c r="C20" s="229" t="s">
        <v>314</v>
      </c>
      <c r="E20" s="229">
        <f t="shared" ref="E20:J20" si="4">E19-D19</f>
        <v>109000</v>
      </c>
      <c r="F20" s="229">
        <f t="shared" si="4"/>
        <v>108000</v>
      </c>
      <c r="G20" s="229">
        <f t="shared" si="4"/>
        <v>88000</v>
      </c>
      <c r="H20" s="229">
        <f t="shared" si="4"/>
        <v>102000</v>
      </c>
      <c r="I20" s="229">
        <f t="shared" si="4"/>
        <v>78000</v>
      </c>
      <c r="J20" s="229">
        <f t="shared" si="4"/>
        <v>137000</v>
      </c>
    </row>
    <row r="21" spans="3:22" x14ac:dyDescent="0.25">
      <c r="C21" s="229" t="s">
        <v>315</v>
      </c>
      <c r="E21" s="264"/>
      <c r="F21" s="264"/>
      <c r="G21" s="264"/>
      <c r="H21" s="264"/>
      <c r="I21" s="264"/>
      <c r="J21" s="264"/>
      <c r="Q21" s="229"/>
      <c r="R21" s="229"/>
      <c r="S21" s="229"/>
      <c r="T21" s="229"/>
      <c r="U21" s="229"/>
      <c r="V21" s="229"/>
    </row>
    <row r="22" spans="3:22" x14ac:dyDescent="0.25">
      <c r="C22" s="229" t="s">
        <v>316</v>
      </c>
      <c r="D22" s="264"/>
      <c r="O22" s="229"/>
    </row>
    <row r="23" spans="3:22" x14ac:dyDescent="0.25">
      <c r="C23" s="229" t="s">
        <v>232</v>
      </c>
      <c r="D23" s="264"/>
      <c r="O23" s="229"/>
    </row>
    <row r="24" spans="3:22" x14ac:dyDescent="0.25">
      <c r="O24" s="229"/>
    </row>
    <row r="25" spans="3:22" x14ac:dyDescent="0.25">
      <c r="O25" s="229"/>
    </row>
    <row r="26" spans="3:22" x14ac:dyDescent="0.25">
      <c r="O26" s="229"/>
    </row>
    <row r="27" spans="3:22" x14ac:dyDescent="0.25">
      <c r="O27" s="22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C2DEBFD441A946BD72315C76085AAA" ma:contentTypeVersion="10" ma:contentTypeDescription="Create a new document." ma:contentTypeScope="" ma:versionID="47b26e305742dc09a872f2da4f9a2a87">
  <xsd:schema xmlns:xsd="http://www.w3.org/2001/XMLSchema" xmlns:xs="http://www.w3.org/2001/XMLSchema" xmlns:p="http://schemas.microsoft.com/office/2006/metadata/properties" xmlns:ns3="fc5007c0-da65-4435-a767-e7cbe2401322" targetNamespace="http://schemas.microsoft.com/office/2006/metadata/properties" ma:root="true" ma:fieldsID="e28199dbb808d05c3b01bf21938fdef5" ns3:_="">
    <xsd:import namespace="fc5007c0-da65-4435-a767-e7cbe240132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5007c0-da65-4435-a767-e7cbe2401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C591FD-C8E1-4B7A-9D42-0616BBF485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5007c0-da65-4435-a767-e7cbe2401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B30C05-4231-4E14-83BC-C6F6B843CC04}">
  <ds:schemaRefs>
    <ds:schemaRef ds:uri="fc5007c0-da65-4435-a767-e7cbe2401322"/>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823A600-F1C0-465A-9A5D-406F2240F753}">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